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7"/>
  </bookViews>
  <sheets>
    <sheet name="Bilan et annexes" sheetId="1" r:id="rId1"/>
    <sheet name="Compte de résulat " sheetId="2" r:id="rId2"/>
    <sheet name="Autres variables" sheetId="3" r:id="rId3"/>
    <sheet name=" Rég FP  Actif" sheetId="11" r:id="rId4"/>
    <sheet name="Emprunts LT actif " sheetId="15" r:id="rId5"/>
    <sheet name="Feuil1" sheetId="4" r:id="rId6"/>
    <sheet name="Empurnt Long Terme " sheetId="10" r:id="rId7"/>
    <sheet name="Stat des" sheetId="12" r:id="rId8"/>
  </sheets>
  <definedNames>
    <definedName name="_xlnm._FilterDatabase" localSheetId="3" hidden="1">' Rég FP  Actif'!$A$1:$H$289</definedName>
    <definedName name="_xlnm._FilterDatabase" localSheetId="2" hidden="1">'Autres variables'!$B$3:$BV$40</definedName>
    <definedName name="_xlnm._FilterDatabase" localSheetId="0" hidden="1">'Bilan et annexes'!$A$1:$IN$39</definedName>
    <definedName name="_xlnm._FilterDatabase" localSheetId="1" hidden="1">'Compte de résulat '!$B$3:$FQ$40</definedName>
    <definedName name="_xlnm._FilterDatabase" localSheetId="4" hidden="1">'Emprunts LT actif '!$A$1:$H$289</definedName>
    <definedName name="_xlnm._FilterDatabase" localSheetId="6" hidden="1">'Empurnt Long Terme '!$AO$32</definedName>
    <definedName name="_xlnm._FilterDatabase" localSheetId="5" hidden="1">Feuil1!$A$3:$FK$40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8" i="12" l="1"/>
  <c r="Q27" i="12"/>
  <c r="Q26" i="12"/>
  <c r="Q25" i="12"/>
  <c r="Q24" i="12"/>
  <c r="Q23" i="12"/>
  <c r="Q22" i="12"/>
  <c r="Q21" i="12"/>
  <c r="P28" i="12"/>
  <c r="P27" i="12"/>
  <c r="P26" i="12"/>
  <c r="P25" i="12"/>
  <c r="P24" i="12"/>
  <c r="P23" i="12"/>
  <c r="P22" i="12"/>
  <c r="P21" i="12"/>
  <c r="O28" i="12"/>
  <c r="O27" i="12"/>
  <c r="O26" i="12"/>
  <c r="O25" i="12"/>
  <c r="O24" i="12"/>
  <c r="O23" i="12"/>
  <c r="O22" i="12"/>
  <c r="O21" i="12"/>
  <c r="N28" i="12"/>
  <c r="N27" i="12"/>
  <c r="N26" i="12"/>
  <c r="N25" i="12"/>
  <c r="N24" i="12"/>
  <c r="N23" i="12"/>
  <c r="N22" i="12"/>
  <c r="N21" i="12"/>
  <c r="AY13" i="10"/>
  <c r="AX13" i="10"/>
  <c r="AW13" i="10"/>
  <c r="AV13" i="10"/>
  <c r="AY15" i="10"/>
  <c r="AX15" i="10"/>
  <c r="AW15" i="10"/>
  <c r="AV15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2" i="10"/>
  <c r="B5" i="4" l="1"/>
  <c r="C5" i="4"/>
  <c r="D5" i="4"/>
  <c r="E5" i="4"/>
  <c r="G5" i="4" s="1"/>
  <c r="B6" i="4"/>
  <c r="C6" i="4"/>
  <c r="D6" i="4"/>
  <c r="E6" i="4"/>
  <c r="G6" i="4" s="1"/>
  <c r="B7" i="4"/>
  <c r="C7" i="4"/>
  <c r="D7" i="4"/>
  <c r="E7" i="4"/>
  <c r="G7" i="4" s="1"/>
  <c r="B8" i="4"/>
  <c r="C8" i="4"/>
  <c r="D8" i="4"/>
  <c r="E8" i="4"/>
  <c r="G8" i="4" s="1"/>
  <c r="B9" i="4"/>
  <c r="C9" i="4"/>
  <c r="D9" i="4"/>
  <c r="E9" i="4"/>
  <c r="G9" i="4" s="1"/>
  <c r="B10" i="4"/>
  <c r="C10" i="4"/>
  <c r="D10" i="4"/>
  <c r="E10" i="4"/>
  <c r="G10" i="4" s="1"/>
  <c r="B11" i="4"/>
  <c r="C11" i="4"/>
  <c r="D11" i="4"/>
  <c r="E11" i="4"/>
  <c r="G11" i="4" s="1"/>
  <c r="B12" i="4"/>
  <c r="C12" i="4"/>
  <c r="D12" i="4"/>
  <c r="E12" i="4"/>
  <c r="G12" i="4" s="1"/>
  <c r="B13" i="4"/>
  <c r="C13" i="4"/>
  <c r="D13" i="4"/>
  <c r="E13" i="4"/>
  <c r="G13" i="4" s="1"/>
  <c r="B14" i="4"/>
  <c r="C14" i="4"/>
  <c r="D14" i="4"/>
  <c r="E14" i="4"/>
  <c r="G14" i="4" s="1"/>
  <c r="B15" i="4"/>
  <c r="C15" i="4"/>
  <c r="D15" i="4"/>
  <c r="E15" i="4"/>
  <c r="G15" i="4" s="1"/>
  <c r="B16" i="4"/>
  <c r="C16" i="4"/>
  <c r="D16" i="4"/>
  <c r="E16" i="4"/>
  <c r="G16" i="4" s="1"/>
  <c r="B17" i="4"/>
  <c r="C17" i="4"/>
  <c r="D17" i="4"/>
  <c r="E17" i="4"/>
  <c r="G17" i="4" s="1"/>
  <c r="B18" i="4"/>
  <c r="C18" i="4"/>
  <c r="D18" i="4"/>
  <c r="E18" i="4"/>
  <c r="G18" i="4" s="1"/>
  <c r="B19" i="4"/>
  <c r="C19" i="4"/>
  <c r="D19" i="4"/>
  <c r="E19" i="4"/>
  <c r="G19" i="4" s="1"/>
  <c r="B20" i="4"/>
  <c r="C20" i="4"/>
  <c r="D20" i="4"/>
  <c r="E20" i="4"/>
  <c r="G20" i="4" s="1"/>
  <c r="B21" i="4"/>
  <c r="C21" i="4"/>
  <c r="D21" i="4"/>
  <c r="E21" i="4"/>
  <c r="G21" i="4" s="1"/>
  <c r="B22" i="4"/>
  <c r="C22" i="4"/>
  <c r="D22" i="4"/>
  <c r="E22" i="4"/>
  <c r="G22" i="4" s="1"/>
  <c r="B23" i="4"/>
  <c r="C23" i="4"/>
  <c r="D23" i="4"/>
  <c r="E23" i="4"/>
  <c r="G23" i="4" s="1"/>
  <c r="B24" i="4"/>
  <c r="C24" i="4"/>
  <c r="D24" i="4"/>
  <c r="E24" i="4"/>
  <c r="G24" i="4" s="1"/>
  <c r="B25" i="4"/>
  <c r="C25" i="4"/>
  <c r="D25" i="4"/>
  <c r="E25" i="4"/>
  <c r="G25" i="4" s="1"/>
  <c r="B26" i="4"/>
  <c r="C26" i="4"/>
  <c r="D26" i="4"/>
  <c r="E26" i="4"/>
  <c r="G26" i="4" s="1"/>
  <c r="B27" i="4"/>
  <c r="C27" i="4"/>
  <c r="D27" i="4"/>
  <c r="E27" i="4"/>
  <c r="G27" i="4" s="1"/>
  <c r="B28" i="4"/>
  <c r="C28" i="4"/>
  <c r="D28" i="4"/>
  <c r="E28" i="4"/>
  <c r="G28" i="4" s="1"/>
  <c r="B29" i="4"/>
  <c r="C29" i="4"/>
  <c r="D29" i="4"/>
  <c r="E29" i="4"/>
  <c r="G29" i="4" s="1"/>
  <c r="B30" i="4"/>
  <c r="C30" i="4"/>
  <c r="D30" i="4"/>
  <c r="E30" i="4"/>
  <c r="G30" i="4" s="1"/>
  <c r="B31" i="4"/>
  <c r="C31" i="4"/>
  <c r="D31" i="4"/>
  <c r="E31" i="4"/>
  <c r="G31" i="4" s="1"/>
  <c r="B32" i="4"/>
  <c r="C32" i="4"/>
  <c r="D32" i="4"/>
  <c r="E32" i="4"/>
  <c r="G32" i="4" s="1"/>
  <c r="B33" i="4"/>
  <c r="C33" i="4"/>
  <c r="D33" i="4"/>
  <c r="E33" i="4"/>
  <c r="G33" i="4" s="1"/>
  <c r="B34" i="4"/>
  <c r="C34" i="4"/>
  <c r="D34" i="4"/>
  <c r="E34" i="4"/>
  <c r="G34" i="4" s="1"/>
  <c r="B35" i="4"/>
  <c r="C35" i="4"/>
  <c r="D35" i="4"/>
  <c r="E35" i="4"/>
  <c r="G35" i="4" s="1"/>
  <c r="B36" i="4"/>
  <c r="C36" i="4"/>
  <c r="D36" i="4"/>
  <c r="E36" i="4"/>
  <c r="G36" i="4" s="1"/>
  <c r="B37" i="4"/>
  <c r="C37" i="4"/>
  <c r="D37" i="4"/>
  <c r="E37" i="4"/>
  <c r="G37" i="4" s="1"/>
  <c r="B38" i="4"/>
  <c r="C38" i="4"/>
  <c r="D38" i="4"/>
  <c r="E38" i="4"/>
  <c r="G38" i="4" s="1"/>
  <c r="B39" i="4"/>
  <c r="C39" i="4"/>
  <c r="D39" i="4"/>
  <c r="E39" i="4"/>
  <c r="G39" i="4" s="1"/>
  <c r="B40" i="4"/>
  <c r="C40" i="4"/>
  <c r="D40" i="4"/>
  <c r="E40" i="4"/>
  <c r="G40" i="4" s="1"/>
  <c r="C4" i="4"/>
  <c r="D4" i="4"/>
  <c r="E4" i="4"/>
  <c r="G4" i="4" s="1"/>
  <c r="B4" i="4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3" i="1"/>
  <c r="D39" i="1" l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1" i="1"/>
  <c r="D9" i="1"/>
  <c r="D7" i="1"/>
  <c r="D5" i="1"/>
  <c r="D3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6" i="1"/>
  <c r="D4" i="1"/>
  <c r="C3" i="1"/>
  <c r="C38" i="1"/>
  <c r="C36" i="1"/>
  <c r="C34" i="1"/>
  <c r="C32" i="1"/>
  <c r="C31" i="1"/>
  <c r="C29" i="1"/>
  <c r="C27" i="1"/>
  <c r="C25" i="1"/>
  <c r="C23" i="1"/>
  <c r="C21" i="1"/>
  <c r="C19" i="1"/>
  <c r="C17" i="1"/>
  <c r="C15" i="1"/>
  <c r="C13" i="1"/>
  <c r="C11" i="1"/>
  <c r="C9" i="1"/>
  <c r="C7" i="1"/>
  <c r="C5" i="1"/>
  <c r="C39" i="1"/>
  <c r="C37" i="1"/>
  <c r="C35" i="1"/>
  <c r="C33" i="1"/>
  <c r="C30" i="1"/>
  <c r="C28" i="1"/>
  <c r="C26" i="1"/>
  <c r="C24" i="1"/>
  <c r="C22" i="1"/>
  <c r="C20" i="1"/>
  <c r="C18" i="1"/>
  <c r="C16" i="1"/>
  <c r="C14" i="1"/>
  <c r="C12" i="1"/>
  <c r="C10" i="1"/>
  <c r="C8" i="1"/>
  <c r="C6" i="1"/>
  <c r="C4" i="1"/>
  <c r="AY12" i="10"/>
  <c r="AX12" i="10"/>
  <c r="AW12" i="10"/>
  <c r="AV12" i="10"/>
  <c r="AY14" i="10"/>
  <c r="AX14" i="10"/>
  <c r="AW14" i="10"/>
  <c r="AV14" i="10"/>
  <c r="AI5" i="11" l="1"/>
  <c r="AI4" i="11"/>
  <c r="AI2" i="11"/>
  <c r="AI3" i="11"/>
  <c r="AH3" i="11"/>
  <c r="AH4" i="11"/>
  <c r="AH5" i="11"/>
  <c r="AH2" i="11"/>
  <c r="X3" i="15" l="1"/>
  <c r="X4" i="15"/>
  <c r="X5" i="15"/>
  <c r="X2" i="15"/>
  <c r="F4" i="4" l="1"/>
  <c r="F38" i="4"/>
  <c r="F27" i="4"/>
  <c r="F25" i="4"/>
  <c r="F23" i="4"/>
  <c r="F21" i="4"/>
  <c r="F19" i="4"/>
  <c r="F15" i="4"/>
  <c r="F9" i="4"/>
  <c r="F7" i="4"/>
  <c r="F5" i="4"/>
  <c r="F39" i="4"/>
  <c r="F37" i="4"/>
  <c r="F35" i="4"/>
  <c r="F33" i="4"/>
  <c r="F32" i="4"/>
  <c r="F30" i="4"/>
  <c r="F28" i="4"/>
  <c r="F26" i="4"/>
  <c r="F24" i="4"/>
  <c r="F22" i="4"/>
  <c r="F20" i="4"/>
  <c r="F18" i="4"/>
  <c r="F16" i="4"/>
  <c r="F14" i="4"/>
  <c r="F12" i="4"/>
  <c r="F10" i="4"/>
  <c r="F8" i="4"/>
  <c r="F6" i="4"/>
  <c r="F40" i="4"/>
  <c r="F36" i="4"/>
  <c r="F34" i="4"/>
  <c r="F31" i="4"/>
  <c r="F29" i="4"/>
  <c r="F17" i="4"/>
  <c r="F13" i="4"/>
  <c r="F11" i="4"/>
  <c r="W20" i="11" l="1"/>
  <c r="X3" i="11"/>
  <c r="X4" i="11"/>
  <c r="X5" i="11"/>
  <c r="X2" i="11"/>
  <c r="D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2" i="12"/>
  <c r="A1" i="12" l="1"/>
  <c r="V29" i="11" l="1"/>
  <c r="V30" i="11"/>
  <c r="W28" i="11"/>
  <c r="V28" i="11"/>
  <c r="V25" i="11"/>
  <c r="V24" i="11"/>
  <c r="V23" i="11"/>
  <c r="V22" i="11"/>
  <c r="W22" i="11"/>
  <c r="W21" i="11"/>
  <c r="V21" i="11"/>
  <c r="V20" i="11"/>
  <c r="E1" i="1" l="1"/>
  <c r="BY20" i="3" l="1"/>
  <c r="BZ20" i="3"/>
  <c r="CA20" i="3"/>
  <c r="CB20" i="3"/>
  <c r="CC20" i="3"/>
  <c r="CD20" i="3"/>
  <c r="CE20" i="3"/>
  <c r="CF20" i="3"/>
  <c r="BY21" i="3"/>
  <c r="BZ21" i="3"/>
  <c r="CA21" i="3"/>
  <c r="CB21" i="3"/>
  <c r="CC21" i="3"/>
  <c r="CD21" i="3"/>
  <c r="CE21" i="3"/>
  <c r="CF21" i="3"/>
  <c r="BY22" i="3"/>
  <c r="BZ22" i="3"/>
  <c r="CA22" i="3"/>
  <c r="CB22" i="3"/>
  <c r="CC22" i="3"/>
  <c r="CD22" i="3"/>
  <c r="CE22" i="3"/>
  <c r="CF22" i="3"/>
  <c r="BY23" i="3"/>
  <c r="BZ23" i="3"/>
  <c r="CA23" i="3"/>
  <c r="CB23" i="3"/>
  <c r="CC23" i="3"/>
  <c r="CD23" i="3"/>
  <c r="CE23" i="3"/>
  <c r="CF23" i="3"/>
  <c r="BY24" i="3"/>
  <c r="BZ24" i="3"/>
  <c r="CA24" i="3"/>
  <c r="CB24" i="3"/>
  <c r="CC24" i="3"/>
  <c r="CD24" i="3"/>
  <c r="CE24" i="3"/>
  <c r="CF24" i="3"/>
  <c r="BY25" i="3"/>
  <c r="BZ25" i="3"/>
  <c r="CA25" i="3"/>
  <c r="CB25" i="3"/>
  <c r="CC25" i="3"/>
  <c r="CD25" i="3"/>
  <c r="CE25" i="3"/>
  <c r="CF25" i="3"/>
  <c r="BY26" i="3"/>
  <c r="BZ26" i="3"/>
  <c r="CA26" i="3"/>
  <c r="CB26" i="3"/>
  <c r="CC26" i="3"/>
  <c r="CD26" i="3"/>
  <c r="CE26" i="3"/>
  <c r="CF26" i="3"/>
  <c r="BY27" i="3"/>
  <c r="BZ27" i="3"/>
  <c r="CA27" i="3"/>
  <c r="CB27" i="3"/>
  <c r="CC27" i="3"/>
  <c r="CD27" i="3"/>
  <c r="CE27" i="3"/>
  <c r="CF27" i="3"/>
  <c r="BY28" i="3"/>
  <c r="BZ28" i="3"/>
  <c r="CA28" i="3"/>
  <c r="CB28" i="3"/>
  <c r="CC28" i="3"/>
  <c r="CD28" i="3"/>
  <c r="CE28" i="3"/>
  <c r="CF28" i="3"/>
  <c r="BY29" i="3"/>
  <c r="BZ29" i="3"/>
  <c r="CA29" i="3"/>
  <c r="CB29" i="3"/>
  <c r="CC29" i="3"/>
  <c r="CD29" i="3"/>
  <c r="CE29" i="3"/>
  <c r="CF29" i="3"/>
  <c r="BY30" i="3"/>
  <c r="BZ30" i="3"/>
  <c r="CA30" i="3"/>
  <c r="CB30" i="3"/>
  <c r="CC30" i="3"/>
  <c r="CD30" i="3"/>
  <c r="CE30" i="3"/>
  <c r="CF30" i="3"/>
  <c r="BY31" i="3"/>
  <c r="BZ31" i="3"/>
  <c r="CA31" i="3"/>
  <c r="CB31" i="3"/>
  <c r="CC31" i="3"/>
  <c r="CD31" i="3"/>
  <c r="CE31" i="3"/>
  <c r="CF31" i="3"/>
  <c r="BY32" i="3"/>
  <c r="BZ32" i="3"/>
  <c r="CA32" i="3"/>
  <c r="CB32" i="3"/>
  <c r="CC32" i="3"/>
  <c r="CD32" i="3"/>
  <c r="CE32" i="3"/>
  <c r="CF32" i="3"/>
  <c r="BY33" i="3"/>
  <c r="BZ33" i="3"/>
  <c r="CA33" i="3"/>
  <c r="CB33" i="3"/>
  <c r="CC33" i="3"/>
  <c r="CD33" i="3"/>
  <c r="CE33" i="3"/>
  <c r="CF33" i="3"/>
  <c r="BY34" i="3"/>
  <c r="BZ34" i="3"/>
  <c r="CA34" i="3"/>
  <c r="CB34" i="3"/>
  <c r="CC34" i="3"/>
  <c r="CD34" i="3"/>
  <c r="CE34" i="3"/>
  <c r="CF34" i="3"/>
  <c r="BY35" i="3"/>
  <c r="BZ35" i="3"/>
  <c r="CA35" i="3"/>
  <c r="CB35" i="3"/>
  <c r="CC35" i="3"/>
  <c r="CD35" i="3"/>
  <c r="CE35" i="3"/>
  <c r="CF35" i="3"/>
  <c r="BY36" i="3"/>
  <c r="BZ36" i="3"/>
  <c r="CA36" i="3"/>
  <c r="CB36" i="3"/>
  <c r="CC36" i="3"/>
  <c r="CD36" i="3"/>
  <c r="CE36" i="3"/>
  <c r="CF36" i="3"/>
  <c r="BY37" i="3"/>
  <c r="BZ37" i="3"/>
  <c r="CA37" i="3"/>
  <c r="CB37" i="3"/>
  <c r="CC37" i="3"/>
  <c r="CD37" i="3"/>
  <c r="CE37" i="3"/>
  <c r="CF37" i="3"/>
  <c r="BY38" i="3"/>
  <c r="BZ38" i="3"/>
  <c r="CA38" i="3"/>
  <c r="CB38" i="3"/>
  <c r="CC38" i="3"/>
  <c r="CD38" i="3"/>
  <c r="CE38" i="3"/>
  <c r="CF38" i="3"/>
  <c r="BY39" i="3"/>
  <c r="BZ39" i="3"/>
  <c r="CA39" i="3"/>
  <c r="CB39" i="3"/>
  <c r="CC39" i="3"/>
  <c r="CD39" i="3"/>
  <c r="CE39" i="3"/>
  <c r="CF39" i="3"/>
  <c r="BY40" i="3"/>
  <c r="BZ40" i="3"/>
  <c r="CA40" i="3"/>
  <c r="CB40" i="3"/>
  <c r="CC40" i="3"/>
  <c r="CD40" i="3"/>
  <c r="CE40" i="3"/>
  <c r="CF40" i="3"/>
  <c r="CI4" i="3"/>
  <c r="CJ4" i="3"/>
  <c r="CK4" i="3"/>
  <c r="CL4" i="3"/>
  <c r="CM4" i="3"/>
  <c r="CN4" i="3"/>
  <c r="CO4" i="3"/>
  <c r="CP4" i="3"/>
  <c r="CI5" i="3"/>
  <c r="CJ5" i="3"/>
  <c r="CK5" i="3"/>
  <c r="CL5" i="3"/>
  <c r="CM5" i="3"/>
  <c r="CN5" i="3"/>
  <c r="CO5" i="3"/>
  <c r="CP5" i="3"/>
  <c r="CI6" i="3"/>
  <c r="CJ6" i="3"/>
  <c r="CK6" i="3"/>
  <c r="CL6" i="3"/>
  <c r="CM6" i="3"/>
  <c r="CN6" i="3"/>
  <c r="CO6" i="3"/>
  <c r="CP6" i="3"/>
  <c r="CI7" i="3"/>
  <c r="CJ7" i="3"/>
  <c r="CK7" i="3"/>
  <c r="CL7" i="3"/>
  <c r="CM7" i="3"/>
  <c r="CN7" i="3"/>
  <c r="CO7" i="3"/>
  <c r="CP7" i="3"/>
  <c r="CI8" i="3"/>
  <c r="CJ8" i="3"/>
  <c r="CK8" i="3"/>
  <c r="CL8" i="3"/>
  <c r="CM8" i="3"/>
  <c r="CN8" i="3"/>
  <c r="CO8" i="3"/>
  <c r="CP8" i="3"/>
  <c r="CI9" i="3"/>
  <c r="CJ9" i="3"/>
  <c r="CK9" i="3"/>
  <c r="CL9" i="3"/>
  <c r="CM9" i="3"/>
  <c r="CN9" i="3"/>
  <c r="CO9" i="3"/>
  <c r="CP9" i="3"/>
  <c r="CI10" i="3"/>
  <c r="CJ10" i="3"/>
  <c r="CK10" i="3"/>
  <c r="CL10" i="3"/>
  <c r="CM10" i="3"/>
  <c r="CN10" i="3"/>
  <c r="CO10" i="3"/>
  <c r="CP10" i="3"/>
  <c r="CI11" i="3"/>
  <c r="CJ11" i="3"/>
  <c r="CK11" i="3"/>
  <c r="CL11" i="3"/>
  <c r="CM11" i="3"/>
  <c r="CN11" i="3"/>
  <c r="CO11" i="3"/>
  <c r="CP11" i="3"/>
  <c r="CI12" i="3"/>
  <c r="CJ12" i="3"/>
  <c r="CK12" i="3"/>
  <c r="CL12" i="3"/>
  <c r="CM12" i="3"/>
  <c r="CN12" i="3"/>
  <c r="CO12" i="3"/>
  <c r="CP12" i="3"/>
  <c r="CI13" i="3"/>
  <c r="CJ13" i="3"/>
  <c r="CK13" i="3"/>
  <c r="CL13" i="3"/>
  <c r="CM13" i="3"/>
  <c r="CN13" i="3"/>
  <c r="CO13" i="3"/>
  <c r="CP13" i="3"/>
  <c r="CI14" i="3"/>
  <c r="CJ14" i="3"/>
  <c r="CK14" i="3"/>
  <c r="CL14" i="3"/>
  <c r="CM14" i="3"/>
  <c r="CN14" i="3"/>
  <c r="CO14" i="3"/>
  <c r="CP14" i="3"/>
  <c r="CI15" i="3"/>
  <c r="CJ15" i="3"/>
  <c r="CK15" i="3"/>
  <c r="CL15" i="3"/>
  <c r="CM15" i="3"/>
  <c r="CN15" i="3"/>
  <c r="CO15" i="3"/>
  <c r="CP15" i="3"/>
  <c r="CI16" i="3"/>
  <c r="CJ16" i="3"/>
  <c r="CK16" i="3"/>
  <c r="CL16" i="3"/>
  <c r="CM16" i="3"/>
  <c r="CN16" i="3"/>
  <c r="CO16" i="3"/>
  <c r="CP16" i="3"/>
  <c r="CI17" i="3"/>
  <c r="CJ17" i="3"/>
  <c r="CK17" i="3"/>
  <c r="CL17" i="3"/>
  <c r="CM17" i="3"/>
  <c r="CN17" i="3"/>
  <c r="CO17" i="3"/>
  <c r="CP17" i="3"/>
  <c r="CI18" i="3"/>
  <c r="CJ18" i="3"/>
  <c r="CK18" i="3"/>
  <c r="CL18" i="3"/>
  <c r="CM18" i="3"/>
  <c r="CN18" i="3"/>
  <c r="CO18" i="3"/>
  <c r="CP18" i="3"/>
  <c r="CI19" i="3"/>
  <c r="CJ19" i="3"/>
  <c r="CK19" i="3"/>
  <c r="CL19" i="3"/>
  <c r="CM19" i="3"/>
  <c r="CN19" i="3"/>
  <c r="CO19" i="3"/>
  <c r="CP19" i="3"/>
  <c r="CI20" i="3"/>
  <c r="CJ20" i="3"/>
  <c r="CK20" i="3"/>
  <c r="CL20" i="3"/>
  <c r="CM20" i="3"/>
  <c r="CN20" i="3"/>
  <c r="CO20" i="3"/>
  <c r="CP20" i="3"/>
  <c r="CI21" i="3"/>
  <c r="CJ21" i="3"/>
  <c r="CK21" i="3"/>
  <c r="CL21" i="3"/>
  <c r="CM21" i="3"/>
  <c r="CN21" i="3"/>
  <c r="CO21" i="3"/>
  <c r="CP21" i="3"/>
  <c r="CI22" i="3"/>
  <c r="CJ22" i="3"/>
  <c r="CK22" i="3"/>
  <c r="CL22" i="3"/>
  <c r="CM22" i="3"/>
  <c r="CN22" i="3"/>
  <c r="CO22" i="3"/>
  <c r="CP22" i="3"/>
  <c r="CI23" i="3"/>
  <c r="CJ23" i="3"/>
  <c r="CK23" i="3"/>
  <c r="CL23" i="3"/>
  <c r="CM23" i="3"/>
  <c r="CN23" i="3"/>
  <c r="CO23" i="3"/>
  <c r="CP23" i="3"/>
  <c r="CI24" i="3"/>
  <c r="CJ24" i="3"/>
  <c r="CK24" i="3"/>
  <c r="CL24" i="3"/>
  <c r="CM24" i="3"/>
  <c r="CN24" i="3"/>
  <c r="CO24" i="3"/>
  <c r="CP24" i="3"/>
  <c r="CI25" i="3"/>
  <c r="CJ25" i="3"/>
  <c r="CK25" i="3"/>
  <c r="CL25" i="3"/>
  <c r="CM25" i="3"/>
  <c r="CN25" i="3"/>
  <c r="CO25" i="3"/>
  <c r="CP25" i="3"/>
  <c r="CI26" i="3"/>
  <c r="CJ26" i="3"/>
  <c r="CK26" i="3"/>
  <c r="CL26" i="3"/>
  <c r="CM26" i="3"/>
  <c r="CN26" i="3"/>
  <c r="CO26" i="3"/>
  <c r="CP26" i="3"/>
  <c r="CI27" i="3"/>
  <c r="CJ27" i="3"/>
  <c r="CK27" i="3"/>
  <c r="CL27" i="3"/>
  <c r="CM27" i="3"/>
  <c r="CN27" i="3"/>
  <c r="CO27" i="3"/>
  <c r="CP27" i="3"/>
  <c r="CI28" i="3"/>
  <c r="CJ28" i="3"/>
  <c r="CK28" i="3"/>
  <c r="CL28" i="3"/>
  <c r="CM28" i="3"/>
  <c r="CN28" i="3"/>
  <c r="CO28" i="3"/>
  <c r="CP28" i="3"/>
  <c r="CI29" i="3"/>
  <c r="CJ29" i="3"/>
  <c r="CK29" i="3"/>
  <c r="CL29" i="3"/>
  <c r="CM29" i="3"/>
  <c r="CN29" i="3"/>
  <c r="CO29" i="3"/>
  <c r="CP29" i="3"/>
  <c r="CI30" i="3"/>
  <c r="CJ30" i="3"/>
  <c r="CK30" i="3"/>
  <c r="CL30" i="3"/>
  <c r="CM30" i="3"/>
  <c r="CN30" i="3"/>
  <c r="CO30" i="3"/>
  <c r="CP30" i="3"/>
  <c r="CI31" i="3"/>
  <c r="CJ31" i="3"/>
  <c r="CK31" i="3"/>
  <c r="CL31" i="3"/>
  <c r="CM31" i="3"/>
  <c r="CN31" i="3"/>
  <c r="CO31" i="3"/>
  <c r="CP31" i="3"/>
  <c r="CI32" i="3"/>
  <c r="CJ32" i="3"/>
  <c r="CK32" i="3"/>
  <c r="CL32" i="3"/>
  <c r="CM32" i="3"/>
  <c r="CN32" i="3"/>
  <c r="CO32" i="3"/>
  <c r="CP32" i="3"/>
  <c r="CI33" i="3"/>
  <c r="CJ33" i="3"/>
  <c r="CK33" i="3"/>
  <c r="CL33" i="3"/>
  <c r="CM33" i="3"/>
  <c r="CN33" i="3"/>
  <c r="CO33" i="3"/>
  <c r="CP33" i="3"/>
  <c r="CI34" i="3"/>
  <c r="CJ34" i="3"/>
  <c r="CK34" i="3"/>
  <c r="CL34" i="3"/>
  <c r="CM34" i="3"/>
  <c r="CN34" i="3"/>
  <c r="CO34" i="3"/>
  <c r="CP34" i="3"/>
  <c r="CI35" i="3"/>
  <c r="CJ35" i="3"/>
  <c r="CK35" i="3"/>
  <c r="CL35" i="3"/>
  <c r="CM35" i="3"/>
  <c r="CN35" i="3"/>
  <c r="CO35" i="3"/>
  <c r="CP35" i="3"/>
  <c r="CI36" i="3"/>
  <c r="CJ36" i="3"/>
  <c r="CK36" i="3"/>
  <c r="CL36" i="3"/>
  <c r="CM36" i="3"/>
  <c r="CN36" i="3"/>
  <c r="CO36" i="3"/>
  <c r="CP36" i="3"/>
  <c r="CI37" i="3"/>
  <c r="CJ37" i="3"/>
  <c r="CK37" i="3"/>
  <c r="CL37" i="3"/>
  <c r="CM37" i="3"/>
  <c r="CN37" i="3"/>
  <c r="CO37" i="3"/>
  <c r="CP37" i="3"/>
  <c r="CI38" i="3"/>
  <c r="CJ38" i="3"/>
  <c r="CK38" i="3"/>
  <c r="CL38" i="3"/>
  <c r="CM38" i="3"/>
  <c r="CN38" i="3"/>
  <c r="CO38" i="3"/>
  <c r="CP38" i="3"/>
  <c r="CI39" i="3"/>
  <c r="CJ39" i="3"/>
  <c r="CK39" i="3"/>
  <c r="CL39" i="3"/>
  <c r="CM39" i="3"/>
  <c r="CN39" i="3"/>
  <c r="CO39" i="3"/>
  <c r="CP39" i="3"/>
  <c r="CI40" i="3"/>
  <c r="CJ40" i="3"/>
  <c r="CK40" i="3"/>
  <c r="CL40" i="3"/>
  <c r="CM40" i="3"/>
  <c r="CN40" i="3"/>
  <c r="CO40" i="3"/>
  <c r="CP40" i="3"/>
  <c r="DO4" i="3"/>
  <c r="DP4" i="3"/>
  <c r="DQ4" i="3"/>
  <c r="DR4" i="3"/>
  <c r="DS4" i="3"/>
  <c r="DT4" i="3"/>
  <c r="DU4" i="3"/>
  <c r="DV4" i="3"/>
  <c r="DW4" i="3"/>
  <c r="DO5" i="3"/>
  <c r="DP5" i="3"/>
  <c r="DQ5" i="3"/>
  <c r="DR5" i="3"/>
  <c r="DS5" i="3"/>
  <c r="DT5" i="3"/>
  <c r="DU5" i="3"/>
  <c r="DV5" i="3"/>
  <c r="DW5" i="3"/>
  <c r="DO6" i="3"/>
  <c r="DP6" i="3"/>
  <c r="DQ6" i="3"/>
  <c r="DR6" i="3"/>
  <c r="DS6" i="3"/>
  <c r="DT6" i="3"/>
  <c r="DU6" i="3"/>
  <c r="DV6" i="3"/>
  <c r="DW6" i="3"/>
  <c r="DO7" i="3"/>
  <c r="DP7" i="3"/>
  <c r="DQ7" i="3"/>
  <c r="DR7" i="3"/>
  <c r="DS7" i="3"/>
  <c r="DT7" i="3"/>
  <c r="DU7" i="3"/>
  <c r="DV7" i="3"/>
  <c r="DW7" i="3"/>
  <c r="DO8" i="3"/>
  <c r="DP8" i="3"/>
  <c r="DQ8" i="3"/>
  <c r="DR8" i="3"/>
  <c r="DS8" i="3"/>
  <c r="DT8" i="3"/>
  <c r="DU8" i="3"/>
  <c r="DV8" i="3"/>
  <c r="DW8" i="3"/>
  <c r="DO9" i="3"/>
  <c r="DP9" i="3"/>
  <c r="DQ9" i="3"/>
  <c r="DR9" i="3"/>
  <c r="DS9" i="3"/>
  <c r="DT9" i="3"/>
  <c r="DU9" i="3"/>
  <c r="DV9" i="3"/>
  <c r="DW9" i="3"/>
  <c r="DO10" i="3"/>
  <c r="DP10" i="3"/>
  <c r="DQ10" i="3"/>
  <c r="DR10" i="3"/>
  <c r="DS10" i="3"/>
  <c r="DT10" i="3"/>
  <c r="DU10" i="3"/>
  <c r="DV10" i="3"/>
  <c r="DW10" i="3"/>
  <c r="DO11" i="3"/>
  <c r="DP11" i="3"/>
  <c r="DQ11" i="3"/>
  <c r="DR11" i="3"/>
  <c r="DS11" i="3"/>
  <c r="DT11" i="3"/>
  <c r="DU11" i="3"/>
  <c r="DV11" i="3"/>
  <c r="DW11" i="3"/>
  <c r="DO12" i="3"/>
  <c r="DP12" i="3"/>
  <c r="DQ12" i="3"/>
  <c r="DR12" i="3"/>
  <c r="DS12" i="3"/>
  <c r="DT12" i="3"/>
  <c r="DU12" i="3"/>
  <c r="DV12" i="3"/>
  <c r="DW12" i="3"/>
  <c r="DO13" i="3"/>
  <c r="DP13" i="3"/>
  <c r="DQ13" i="3"/>
  <c r="DR13" i="3"/>
  <c r="DS13" i="3"/>
  <c r="DT13" i="3"/>
  <c r="DU13" i="3"/>
  <c r="DV13" i="3"/>
  <c r="DW13" i="3"/>
  <c r="DO14" i="3"/>
  <c r="DP14" i="3"/>
  <c r="DQ14" i="3"/>
  <c r="DR14" i="3"/>
  <c r="DS14" i="3"/>
  <c r="DT14" i="3"/>
  <c r="DU14" i="3"/>
  <c r="DV14" i="3"/>
  <c r="DW14" i="3"/>
  <c r="DO15" i="3"/>
  <c r="DP15" i="3"/>
  <c r="DQ15" i="3"/>
  <c r="DR15" i="3"/>
  <c r="DS15" i="3"/>
  <c r="DT15" i="3"/>
  <c r="DU15" i="3"/>
  <c r="DV15" i="3"/>
  <c r="DW15" i="3"/>
  <c r="DO16" i="3"/>
  <c r="DP16" i="3"/>
  <c r="DQ16" i="3"/>
  <c r="DR16" i="3"/>
  <c r="DS16" i="3"/>
  <c r="DT16" i="3"/>
  <c r="DU16" i="3"/>
  <c r="DV16" i="3"/>
  <c r="DW16" i="3"/>
  <c r="DO17" i="3"/>
  <c r="DP17" i="3"/>
  <c r="DQ17" i="3"/>
  <c r="DR17" i="3"/>
  <c r="DS17" i="3"/>
  <c r="DT17" i="3"/>
  <c r="DU17" i="3"/>
  <c r="DV17" i="3"/>
  <c r="DW17" i="3"/>
  <c r="DO18" i="3"/>
  <c r="DP18" i="3"/>
  <c r="DQ18" i="3"/>
  <c r="DR18" i="3"/>
  <c r="DS18" i="3"/>
  <c r="DT18" i="3"/>
  <c r="DU18" i="3"/>
  <c r="DV18" i="3"/>
  <c r="DW18" i="3"/>
  <c r="DO19" i="3"/>
  <c r="DP19" i="3"/>
  <c r="DQ19" i="3"/>
  <c r="DR19" i="3"/>
  <c r="DS19" i="3"/>
  <c r="DT19" i="3"/>
  <c r="DU19" i="3"/>
  <c r="DV19" i="3"/>
  <c r="DW19" i="3"/>
  <c r="DO20" i="3"/>
  <c r="DP20" i="3"/>
  <c r="DQ20" i="3"/>
  <c r="DR20" i="3"/>
  <c r="DS20" i="3"/>
  <c r="DT20" i="3"/>
  <c r="DU20" i="3"/>
  <c r="DV20" i="3"/>
  <c r="DW20" i="3"/>
  <c r="DO21" i="3"/>
  <c r="DP21" i="3"/>
  <c r="DQ21" i="3"/>
  <c r="DR21" i="3"/>
  <c r="DS21" i="3"/>
  <c r="DT21" i="3"/>
  <c r="DU21" i="3"/>
  <c r="DV21" i="3"/>
  <c r="DW21" i="3"/>
  <c r="DO22" i="3"/>
  <c r="DP22" i="3"/>
  <c r="DQ22" i="3"/>
  <c r="DR22" i="3"/>
  <c r="DS22" i="3"/>
  <c r="DT22" i="3"/>
  <c r="DU22" i="3"/>
  <c r="DV22" i="3"/>
  <c r="DW22" i="3"/>
  <c r="DO23" i="3"/>
  <c r="DP23" i="3"/>
  <c r="DQ23" i="3"/>
  <c r="DR23" i="3"/>
  <c r="DS23" i="3"/>
  <c r="DT23" i="3"/>
  <c r="DU23" i="3"/>
  <c r="DV23" i="3"/>
  <c r="DW23" i="3"/>
  <c r="DO24" i="3"/>
  <c r="DP24" i="3"/>
  <c r="DQ24" i="3"/>
  <c r="DR24" i="3"/>
  <c r="DS24" i="3"/>
  <c r="DT24" i="3"/>
  <c r="DU24" i="3"/>
  <c r="DV24" i="3"/>
  <c r="DW24" i="3"/>
  <c r="DO25" i="3"/>
  <c r="DP25" i="3"/>
  <c r="DQ25" i="3"/>
  <c r="DR25" i="3"/>
  <c r="DS25" i="3"/>
  <c r="DT25" i="3"/>
  <c r="DU25" i="3"/>
  <c r="DV25" i="3"/>
  <c r="DW25" i="3"/>
  <c r="DO26" i="3"/>
  <c r="DP26" i="3"/>
  <c r="DQ26" i="3"/>
  <c r="DR26" i="3"/>
  <c r="DS26" i="3"/>
  <c r="DT26" i="3"/>
  <c r="DU26" i="3"/>
  <c r="DV26" i="3"/>
  <c r="DW26" i="3"/>
  <c r="DO27" i="3"/>
  <c r="DP27" i="3"/>
  <c r="DQ27" i="3"/>
  <c r="DR27" i="3"/>
  <c r="DS27" i="3"/>
  <c r="DT27" i="3"/>
  <c r="DU27" i="3"/>
  <c r="DV27" i="3"/>
  <c r="DW27" i="3"/>
  <c r="DO28" i="3"/>
  <c r="DP28" i="3"/>
  <c r="DQ28" i="3"/>
  <c r="DR28" i="3"/>
  <c r="DS28" i="3"/>
  <c r="DT28" i="3"/>
  <c r="DU28" i="3"/>
  <c r="DV28" i="3"/>
  <c r="DW28" i="3"/>
  <c r="DO29" i="3"/>
  <c r="DP29" i="3"/>
  <c r="DQ29" i="3"/>
  <c r="DR29" i="3"/>
  <c r="DS29" i="3"/>
  <c r="DT29" i="3"/>
  <c r="DU29" i="3"/>
  <c r="DV29" i="3"/>
  <c r="DW29" i="3"/>
  <c r="DO30" i="3"/>
  <c r="DP30" i="3"/>
  <c r="DQ30" i="3"/>
  <c r="DR30" i="3"/>
  <c r="DS30" i="3"/>
  <c r="DT30" i="3"/>
  <c r="DU30" i="3"/>
  <c r="DV30" i="3"/>
  <c r="DW30" i="3"/>
  <c r="DO31" i="3"/>
  <c r="DP31" i="3"/>
  <c r="DQ31" i="3"/>
  <c r="DR31" i="3"/>
  <c r="DS31" i="3"/>
  <c r="DT31" i="3"/>
  <c r="DU31" i="3"/>
  <c r="DV31" i="3"/>
  <c r="DW31" i="3"/>
  <c r="DO32" i="3"/>
  <c r="DP32" i="3"/>
  <c r="DQ32" i="3"/>
  <c r="DR32" i="3"/>
  <c r="DS32" i="3"/>
  <c r="DT32" i="3"/>
  <c r="DU32" i="3"/>
  <c r="DV32" i="3"/>
  <c r="DW32" i="3"/>
  <c r="DO33" i="3"/>
  <c r="DP33" i="3"/>
  <c r="DQ33" i="3"/>
  <c r="DR33" i="3"/>
  <c r="DS33" i="3"/>
  <c r="DT33" i="3"/>
  <c r="DU33" i="3"/>
  <c r="DV33" i="3"/>
  <c r="DW33" i="3"/>
  <c r="DO34" i="3"/>
  <c r="DP34" i="3"/>
  <c r="DQ34" i="3"/>
  <c r="DR34" i="3"/>
  <c r="DS34" i="3"/>
  <c r="DT34" i="3"/>
  <c r="DU34" i="3"/>
  <c r="DV34" i="3"/>
  <c r="DW34" i="3"/>
  <c r="DO35" i="3"/>
  <c r="DP35" i="3"/>
  <c r="DQ35" i="3"/>
  <c r="DR35" i="3"/>
  <c r="DS35" i="3"/>
  <c r="DT35" i="3"/>
  <c r="DU35" i="3"/>
  <c r="DV35" i="3"/>
  <c r="DW35" i="3"/>
  <c r="DO36" i="3"/>
  <c r="DP36" i="3"/>
  <c r="DQ36" i="3"/>
  <c r="DR36" i="3"/>
  <c r="DS36" i="3"/>
  <c r="DT36" i="3"/>
  <c r="DU36" i="3"/>
  <c r="DV36" i="3"/>
  <c r="DW36" i="3"/>
  <c r="DO37" i="3"/>
  <c r="DP37" i="3"/>
  <c r="DQ37" i="3"/>
  <c r="DR37" i="3"/>
  <c r="DS37" i="3"/>
  <c r="DT37" i="3"/>
  <c r="DU37" i="3"/>
  <c r="DV37" i="3"/>
  <c r="DW37" i="3"/>
  <c r="DO38" i="3"/>
  <c r="DP38" i="3"/>
  <c r="DQ38" i="3"/>
  <c r="DR38" i="3"/>
  <c r="DS38" i="3"/>
  <c r="DT38" i="3"/>
  <c r="DU38" i="3"/>
  <c r="DV38" i="3"/>
  <c r="DW38" i="3"/>
  <c r="DO39" i="3"/>
  <c r="DP39" i="3"/>
  <c r="DQ39" i="3"/>
  <c r="DR39" i="3"/>
  <c r="DS39" i="3"/>
  <c r="DT39" i="3"/>
  <c r="DU39" i="3"/>
  <c r="DV39" i="3"/>
  <c r="DW39" i="3"/>
  <c r="DO40" i="3"/>
  <c r="DP40" i="3"/>
  <c r="DQ40" i="3"/>
  <c r="DR40" i="3"/>
  <c r="DS40" i="3"/>
  <c r="DT40" i="3"/>
  <c r="DU40" i="3"/>
  <c r="DV40" i="3"/>
  <c r="DW40" i="3"/>
  <c r="DC4" i="3"/>
  <c r="DD4" i="3"/>
  <c r="DE4" i="3"/>
  <c r="DF4" i="3"/>
  <c r="DG4" i="3"/>
  <c r="DH4" i="3"/>
  <c r="DI4" i="3"/>
  <c r="DJ4" i="3"/>
  <c r="DK4" i="3"/>
  <c r="DC5" i="3"/>
  <c r="DD5" i="3"/>
  <c r="DE5" i="3"/>
  <c r="DF5" i="3"/>
  <c r="DG5" i="3"/>
  <c r="DH5" i="3"/>
  <c r="DI5" i="3"/>
  <c r="DJ5" i="3"/>
  <c r="DK5" i="3"/>
  <c r="DC6" i="3"/>
  <c r="DD6" i="3"/>
  <c r="DE6" i="3"/>
  <c r="DF6" i="3"/>
  <c r="DG6" i="3"/>
  <c r="DH6" i="3"/>
  <c r="DI6" i="3"/>
  <c r="DJ6" i="3"/>
  <c r="DK6" i="3"/>
  <c r="DC7" i="3"/>
  <c r="DD7" i="3"/>
  <c r="DE7" i="3"/>
  <c r="DF7" i="3"/>
  <c r="DG7" i="3"/>
  <c r="DH7" i="3"/>
  <c r="DI7" i="3"/>
  <c r="DJ7" i="3"/>
  <c r="DK7" i="3"/>
  <c r="DC8" i="3"/>
  <c r="DD8" i="3"/>
  <c r="DE8" i="3"/>
  <c r="DF8" i="3"/>
  <c r="DG8" i="3"/>
  <c r="DH8" i="3"/>
  <c r="DI8" i="3"/>
  <c r="DJ8" i="3"/>
  <c r="DK8" i="3"/>
  <c r="DC9" i="3"/>
  <c r="DD9" i="3"/>
  <c r="DE9" i="3"/>
  <c r="DF9" i="3"/>
  <c r="DG9" i="3"/>
  <c r="DH9" i="3"/>
  <c r="DI9" i="3"/>
  <c r="DJ9" i="3"/>
  <c r="DK9" i="3"/>
  <c r="DC10" i="3"/>
  <c r="DD10" i="3"/>
  <c r="DE10" i="3"/>
  <c r="DF10" i="3"/>
  <c r="DG10" i="3"/>
  <c r="DH10" i="3"/>
  <c r="DI10" i="3"/>
  <c r="DJ10" i="3"/>
  <c r="DK10" i="3"/>
  <c r="DC11" i="3"/>
  <c r="DD11" i="3"/>
  <c r="DE11" i="3"/>
  <c r="DF11" i="3"/>
  <c r="DG11" i="3"/>
  <c r="DH11" i="3"/>
  <c r="DI11" i="3"/>
  <c r="DJ11" i="3"/>
  <c r="DK11" i="3"/>
  <c r="DC12" i="3"/>
  <c r="DD12" i="3"/>
  <c r="DE12" i="3"/>
  <c r="DF12" i="3"/>
  <c r="DG12" i="3"/>
  <c r="DH12" i="3"/>
  <c r="DI12" i="3"/>
  <c r="DJ12" i="3"/>
  <c r="DK12" i="3"/>
  <c r="DC13" i="3"/>
  <c r="DD13" i="3"/>
  <c r="DE13" i="3"/>
  <c r="DF13" i="3"/>
  <c r="DG13" i="3"/>
  <c r="DH13" i="3"/>
  <c r="DI13" i="3"/>
  <c r="DJ13" i="3"/>
  <c r="DK13" i="3"/>
  <c r="DC14" i="3"/>
  <c r="DD14" i="3"/>
  <c r="DE14" i="3"/>
  <c r="DF14" i="3"/>
  <c r="DG14" i="3"/>
  <c r="DH14" i="3"/>
  <c r="DI14" i="3"/>
  <c r="DJ14" i="3"/>
  <c r="DK14" i="3"/>
  <c r="DC15" i="3"/>
  <c r="DD15" i="3"/>
  <c r="DE15" i="3"/>
  <c r="DF15" i="3"/>
  <c r="DG15" i="3"/>
  <c r="DH15" i="3"/>
  <c r="DI15" i="3"/>
  <c r="DJ15" i="3"/>
  <c r="DK15" i="3"/>
  <c r="DC16" i="3"/>
  <c r="DD16" i="3"/>
  <c r="DE16" i="3"/>
  <c r="DF16" i="3"/>
  <c r="DG16" i="3"/>
  <c r="DH16" i="3"/>
  <c r="DI16" i="3"/>
  <c r="DJ16" i="3"/>
  <c r="DK16" i="3"/>
  <c r="DC17" i="3"/>
  <c r="DD17" i="3"/>
  <c r="DE17" i="3"/>
  <c r="DF17" i="3"/>
  <c r="DG17" i="3"/>
  <c r="DH17" i="3"/>
  <c r="DI17" i="3"/>
  <c r="DJ17" i="3"/>
  <c r="DK17" i="3"/>
  <c r="DC18" i="3"/>
  <c r="DD18" i="3"/>
  <c r="DE18" i="3"/>
  <c r="DF18" i="3"/>
  <c r="DG18" i="3"/>
  <c r="DH18" i="3"/>
  <c r="DI18" i="3"/>
  <c r="DJ18" i="3"/>
  <c r="DK18" i="3"/>
  <c r="DC19" i="3"/>
  <c r="DD19" i="3"/>
  <c r="DE19" i="3"/>
  <c r="DF19" i="3"/>
  <c r="DG19" i="3"/>
  <c r="DH19" i="3"/>
  <c r="DI19" i="3"/>
  <c r="DJ19" i="3"/>
  <c r="DK19" i="3"/>
  <c r="DC20" i="3"/>
  <c r="DD20" i="3"/>
  <c r="DE20" i="3"/>
  <c r="DF20" i="3"/>
  <c r="DG20" i="3"/>
  <c r="DH20" i="3"/>
  <c r="DI20" i="3"/>
  <c r="DJ20" i="3"/>
  <c r="DK20" i="3"/>
  <c r="DC21" i="3"/>
  <c r="DD21" i="3"/>
  <c r="DE21" i="3"/>
  <c r="DF21" i="3"/>
  <c r="DG21" i="3"/>
  <c r="DH21" i="3"/>
  <c r="DI21" i="3"/>
  <c r="DJ21" i="3"/>
  <c r="DK21" i="3"/>
  <c r="DC22" i="3"/>
  <c r="DD22" i="3"/>
  <c r="DE22" i="3"/>
  <c r="DF22" i="3"/>
  <c r="DG22" i="3"/>
  <c r="DH22" i="3"/>
  <c r="DI22" i="3"/>
  <c r="DJ22" i="3"/>
  <c r="DK22" i="3"/>
  <c r="DC23" i="3"/>
  <c r="DD23" i="3"/>
  <c r="DE23" i="3"/>
  <c r="DF23" i="3"/>
  <c r="DG23" i="3"/>
  <c r="DH23" i="3"/>
  <c r="DI23" i="3"/>
  <c r="DJ23" i="3"/>
  <c r="DK23" i="3"/>
  <c r="DC24" i="3"/>
  <c r="DD24" i="3"/>
  <c r="DE24" i="3"/>
  <c r="DF24" i="3"/>
  <c r="DG24" i="3"/>
  <c r="DH24" i="3"/>
  <c r="DI24" i="3"/>
  <c r="DJ24" i="3"/>
  <c r="DK24" i="3"/>
  <c r="DC25" i="3"/>
  <c r="DD25" i="3"/>
  <c r="DE25" i="3"/>
  <c r="DF25" i="3"/>
  <c r="DG25" i="3"/>
  <c r="DH25" i="3"/>
  <c r="DI25" i="3"/>
  <c r="DJ25" i="3"/>
  <c r="DK25" i="3"/>
  <c r="DC26" i="3"/>
  <c r="DD26" i="3"/>
  <c r="DE26" i="3"/>
  <c r="DF26" i="3"/>
  <c r="DG26" i="3"/>
  <c r="DH26" i="3"/>
  <c r="DI26" i="3"/>
  <c r="DJ26" i="3"/>
  <c r="DK26" i="3"/>
  <c r="DC27" i="3"/>
  <c r="DD27" i="3"/>
  <c r="DE27" i="3"/>
  <c r="DF27" i="3"/>
  <c r="DG27" i="3"/>
  <c r="DH27" i="3"/>
  <c r="DI27" i="3"/>
  <c r="DJ27" i="3"/>
  <c r="DK27" i="3"/>
  <c r="DC28" i="3"/>
  <c r="DD28" i="3"/>
  <c r="DE28" i="3"/>
  <c r="DF28" i="3"/>
  <c r="DG28" i="3"/>
  <c r="DH28" i="3"/>
  <c r="DI28" i="3"/>
  <c r="DJ28" i="3"/>
  <c r="DK28" i="3"/>
  <c r="DC29" i="3"/>
  <c r="DD29" i="3"/>
  <c r="DE29" i="3"/>
  <c r="DF29" i="3"/>
  <c r="DG29" i="3"/>
  <c r="DH29" i="3"/>
  <c r="DI29" i="3"/>
  <c r="DJ29" i="3"/>
  <c r="DK29" i="3"/>
  <c r="DC30" i="3"/>
  <c r="DD30" i="3"/>
  <c r="DE30" i="3"/>
  <c r="DF30" i="3"/>
  <c r="DG30" i="3"/>
  <c r="DH30" i="3"/>
  <c r="DI30" i="3"/>
  <c r="DJ30" i="3"/>
  <c r="DK30" i="3"/>
  <c r="DC31" i="3"/>
  <c r="DD31" i="3"/>
  <c r="DE31" i="3"/>
  <c r="DF31" i="3"/>
  <c r="DG31" i="3"/>
  <c r="DH31" i="3"/>
  <c r="DI31" i="3"/>
  <c r="DJ31" i="3"/>
  <c r="DK31" i="3"/>
  <c r="DC32" i="3"/>
  <c r="DD32" i="3"/>
  <c r="DE32" i="3"/>
  <c r="DF32" i="3"/>
  <c r="DG32" i="3"/>
  <c r="DH32" i="3"/>
  <c r="DI32" i="3"/>
  <c r="DJ32" i="3"/>
  <c r="DK32" i="3"/>
  <c r="DC33" i="3"/>
  <c r="DD33" i="3"/>
  <c r="DE33" i="3"/>
  <c r="DF33" i="3"/>
  <c r="DG33" i="3"/>
  <c r="DH33" i="3"/>
  <c r="DI33" i="3"/>
  <c r="DJ33" i="3"/>
  <c r="DK33" i="3"/>
  <c r="DC34" i="3"/>
  <c r="DD34" i="3"/>
  <c r="DE34" i="3"/>
  <c r="DF34" i="3"/>
  <c r="DG34" i="3"/>
  <c r="DH34" i="3"/>
  <c r="DI34" i="3"/>
  <c r="DJ34" i="3"/>
  <c r="DK34" i="3"/>
  <c r="DC35" i="3"/>
  <c r="DD35" i="3"/>
  <c r="DE35" i="3"/>
  <c r="DF35" i="3"/>
  <c r="DG35" i="3"/>
  <c r="DH35" i="3"/>
  <c r="DI35" i="3"/>
  <c r="DJ35" i="3"/>
  <c r="DK35" i="3"/>
  <c r="DC36" i="3"/>
  <c r="DD36" i="3"/>
  <c r="DE36" i="3"/>
  <c r="DF36" i="3"/>
  <c r="DG36" i="3"/>
  <c r="DH36" i="3"/>
  <c r="DI36" i="3"/>
  <c r="DJ36" i="3"/>
  <c r="DK36" i="3"/>
  <c r="DC37" i="3"/>
  <c r="DD37" i="3"/>
  <c r="DE37" i="3"/>
  <c r="DF37" i="3"/>
  <c r="DG37" i="3"/>
  <c r="DH37" i="3"/>
  <c r="DI37" i="3"/>
  <c r="DJ37" i="3"/>
  <c r="DK37" i="3"/>
  <c r="DC38" i="3"/>
  <c r="DD38" i="3"/>
  <c r="DE38" i="3"/>
  <c r="DF38" i="3"/>
  <c r="DG38" i="3"/>
  <c r="DH38" i="3"/>
  <c r="DI38" i="3"/>
  <c r="DJ38" i="3"/>
  <c r="DK38" i="3"/>
  <c r="DC39" i="3"/>
  <c r="DD39" i="3"/>
  <c r="DE39" i="3"/>
  <c r="DF39" i="3"/>
  <c r="DG39" i="3"/>
  <c r="DH39" i="3"/>
  <c r="DI39" i="3"/>
  <c r="DJ39" i="3"/>
  <c r="DK39" i="3"/>
  <c r="DC40" i="3"/>
  <c r="DD40" i="3"/>
  <c r="DE40" i="3"/>
  <c r="DF40" i="3"/>
  <c r="DG40" i="3"/>
  <c r="DH40" i="3"/>
  <c r="DI40" i="3"/>
  <c r="DJ40" i="3"/>
  <c r="DK40" i="3"/>
  <c r="DL39" i="3" l="1"/>
  <c r="DL37" i="3"/>
  <c r="DL35" i="3"/>
  <c r="DL33" i="3"/>
  <c r="DL32" i="3"/>
  <c r="DL28" i="3"/>
  <c r="DL26" i="3"/>
  <c r="DL24" i="3"/>
  <c r="DL20" i="3"/>
  <c r="DL18" i="3"/>
  <c r="DL16" i="3"/>
  <c r="DL31" i="3"/>
  <c r="DL29" i="3"/>
  <c r="DL27" i="3"/>
  <c r="DL21" i="3"/>
  <c r="DL19" i="3"/>
  <c r="DL15" i="3"/>
  <c r="DL13" i="3"/>
  <c r="DL11" i="3"/>
  <c r="DL9" i="3"/>
  <c r="DL7" i="3"/>
  <c r="DL5" i="3"/>
  <c r="DL30" i="3"/>
  <c r="DL22" i="3"/>
  <c r="DL14" i="3"/>
  <c r="DL12" i="3"/>
  <c r="DL10" i="3"/>
  <c r="DL8" i="3"/>
  <c r="DL6" i="3"/>
  <c r="DL4" i="3"/>
  <c r="DL40" i="3"/>
  <c r="DL38" i="3"/>
  <c r="DL36" i="3"/>
  <c r="DL34" i="3"/>
  <c r="DL25" i="3"/>
  <c r="DL23" i="3"/>
  <c r="DL17" i="3"/>
  <c r="DX4" i="3"/>
  <c r="DM39" i="3"/>
  <c r="DM35" i="3"/>
  <c r="DM32" i="3"/>
  <c r="DM30" i="3"/>
  <c r="DM28" i="3"/>
  <c r="DM26" i="3"/>
  <c r="DM24" i="3"/>
  <c r="DM22" i="3"/>
  <c r="DM20" i="3"/>
  <c r="DM18" i="3"/>
  <c r="DM16" i="3"/>
  <c r="DM37" i="3"/>
  <c r="DM33" i="3"/>
  <c r="DM34" i="3"/>
  <c r="DM31" i="3"/>
  <c r="DM27" i="3"/>
  <c r="DM23" i="3"/>
  <c r="DM19" i="3"/>
  <c r="DM11" i="3"/>
  <c r="DM8" i="3"/>
  <c r="DX40" i="3"/>
  <c r="DX36" i="3"/>
  <c r="DX29" i="3"/>
  <c r="DX39" i="3"/>
  <c r="DX38" i="3"/>
  <c r="DX35" i="3"/>
  <c r="DX34" i="3"/>
  <c r="DX32" i="3"/>
  <c r="DX31" i="3"/>
  <c r="DX28" i="3"/>
  <c r="DX27" i="3"/>
  <c r="DX24" i="3"/>
  <c r="DX23" i="3"/>
  <c r="DX20" i="3"/>
  <c r="DX19" i="3"/>
  <c r="DX16" i="3"/>
  <c r="DX15" i="3"/>
  <c r="DX12" i="3"/>
  <c r="DX11" i="3"/>
  <c r="DX9" i="3"/>
  <c r="DX8" i="3"/>
  <c r="DX6" i="3"/>
  <c r="DX37" i="3"/>
  <c r="DX33" i="3"/>
  <c r="DX30" i="3"/>
  <c r="DX26" i="3"/>
  <c r="DX22" i="3"/>
  <c r="DX18" i="3"/>
  <c r="DX14" i="3"/>
  <c r="DX5" i="3"/>
  <c r="DX25" i="3"/>
  <c r="DX21" i="3"/>
  <c r="DX17" i="3"/>
  <c r="DX13" i="3"/>
  <c r="DX10" i="3"/>
  <c r="DX7" i="3"/>
  <c r="DM14" i="3"/>
  <c r="DM12" i="3"/>
  <c r="DM9" i="3"/>
  <c r="DM6" i="3"/>
  <c r="DM5" i="3"/>
  <c r="CQ35" i="3"/>
  <c r="CQ38" i="3"/>
  <c r="CQ33" i="3"/>
  <c r="CQ31" i="3"/>
  <c r="CQ30" i="3"/>
  <c r="CQ26" i="3"/>
  <c r="CQ23" i="3"/>
  <c r="CQ22" i="3"/>
  <c r="CQ18" i="3"/>
  <c r="CQ15" i="3"/>
  <c r="CQ14" i="3"/>
  <c r="CQ8" i="3"/>
  <c r="CQ5" i="3"/>
  <c r="DM40" i="3"/>
  <c r="DM36" i="3"/>
  <c r="DM13" i="3"/>
  <c r="DM4" i="3"/>
  <c r="DM38" i="3"/>
  <c r="DM15" i="3"/>
  <c r="CQ37" i="3"/>
  <c r="DM29" i="3"/>
  <c r="DM25" i="3"/>
  <c r="DM21" i="3"/>
  <c r="DM17" i="3"/>
  <c r="DM10" i="3"/>
  <c r="DM7" i="3"/>
  <c r="CQ39" i="3"/>
  <c r="CQ34" i="3"/>
  <c r="CQ32" i="3"/>
  <c r="CQ28" i="3"/>
  <c r="CQ27" i="3"/>
  <c r="CQ24" i="3"/>
  <c r="CQ20" i="3"/>
  <c r="CQ19" i="3"/>
  <c r="CQ16" i="3"/>
  <c r="CQ12" i="3"/>
  <c r="CQ11" i="3"/>
  <c r="CQ9" i="3"/>
  <c r="CQ6" i="3"/>
  <c r="CQ40" i="3"/>
  <c r="CQ36" i="3"/>
  <c r="CQ29" i="3"/>
  <c r="CQ25" i="3"/>
  <c r="CQ21" i="3"/>
  <c r="CQ17" i="3"/>
  <c r="CQ13" i="3"/>
  <c r="CQ10" i="3"/>
  <c r="CQ7" i="3"/>
  <c r="CQ4" i="3"/>
  <c r="CG40" i="3"/>
  <c r="CG39" i="3"/>
  <c r="CG38" i="3"/>
  <c r="CG37" i="3"/>
  <c r="CG36" i="3"/>
  <c r="CG35" i="3"/>
  <c r="CG34" i="3"/>
  <c r="CG33" i="3"/>
  <c r="CG32" i="3"/>
  <c r="CG31" i="3"/>
  <c r="CG30" i="3"/>
  <c r="CG29" i="3"/>
  <c r="CG28" i="3"/>
  <c r="CG27" i="3"/>
  <c r="CG26" i="3"/>
  <c r="CG25" i="3"/>
  <c r="CG24" i="3"/>
  <c r="CG23" i="3"/>
  <c r="CG22" i="3"/>
  <c r="CG21" i="3"/>
  <c r="CG20" i="3"/>
  <c r="B2" i="3" l="1"/>
  <c r="CS4" i="3"/>
  <c r="CT4" i="3"/>
  <c r="CU4" i="3"/>
  <c r="CV4" i="3"/>
  <c r="CW4" i="3"/>
  <c r="CX4" i="3"/>
  <c r="CY4" i="3"/>
  <c r="CZ4" i="3"/>
  <c r="CS5" i="3"/>
  <c r="CT5" i="3"/>
  <c r="CU5" i="3"/>
  <c r="CV5" i="3"/>
  <c r="CW5" i="3"/>
  <c r="CX5" i="3"/>
  <c r="CY5" i="3"/>
  <c r="CZ5" i="3"/>
  <c r="CS6" i="3"/>
  <c r="CT6" i="3"/>
  <c r="CU6" i="3"/>
  <c r="CV6" i="3"/>
  <c r="CW6" i="3"/>
  <c r="CX6" i="3"/>
  <c r="CY6" i="3"/>
  <c r="CZ6" i="3"/>
  <c r="CS7" i="3"/>
  <c r="CT7" i="3"/>
  <c r="CU7" i="3"/>
  <c r="CV7" i="3"/>
  <c r="CW7" i="3"/>
  <c r="CX7" i="3"/>
  <c r="CY7" i="3"/>
  <c r="CZ7" i="3"/>
  <c r="CS8" i="3"/>
  <c r="CT8" i="3"/>
  <c r="CU8" i="3"/>
  <c r="CV8" i="3"/>
  <c r="CW8" i="3"/>
  <c r="CX8" i="3"/>
  <c r="CY8" i="3"/>
  <c r="CZ8" i="3"/>
  <c r="CS9" i="3"/>
  <c r="CT9" i="3"/>
  <c r="CU9" i="3"/>
  <c r="CV9" i="3"/>
  <c r="CW9" i="3"/>
  <c r="CX9" i="3"/>
  <c r="CY9" i="3"/>
  <c r="CZ9" i="3"/>
  <c r="CS10" i="3"/>
  <c r="CT10" i="3"/>
  <c r="CU10" i="3"/>
  <c r="CV10" i="3"/>
  <c r="CW10" i="3"/>
  <c r="CX10" i="3"/>
  <c r="CY10" i="3"/>
  <c r="CZ10" i="3"/>
  <c r="CS11" i="3"/>
  <c r="CT11" i="3"/>
  <c r="CU11" i="3"/>
  <c r="CV11" i="3"/>
  <c r="CW11" i="3"/>
  <c r="CX11" i="3"/>
  <c r="CY11" i="3"/>
  <c r="CZ11" i="3"/>
  <c r="CS12" i="3"/>
  <c r="CT12" i="3"/>
  <c r="CU12" i="3"/>
  <c r="CV12" i="3"/>
  <c r="CW12" i="3"/>
  <c r="CX12" i="3"/>
  <c r="CY12" i="3"/>
  <c r="CZ12" i="3"/>
  <c r="CS13" i="3"/>
  <c r="CT13" i="3"/>
  <c r="CU13" i="3"/>
  <c r="CV13" i="3"/>
  <c r="CW13" i="3"/>
  <c r="CX13" i="3"/>
  <c r="CY13" i="3"/>
  <c r="CZ13" i="3"/>
  <c r="CS14" i="3"/>
  <c r="CT14" i="3"/>
  <c r="CU14" i="3"/>
  <c r="CV14" i="3"/>
  <c r="CW14" i="3"/>
  <c r="CX14" i="3"/>
  <c r="CY14" i="3"/>
  <c r="CZ14" i="3"/>
  <c r="CS15" i="3"/>
  <c r="CT15" i="3"/>
  <c r="CU15" i="3"/>
  <c r="CV15" i="3"/>
  <c r="CW15" i="3"/>
  <c r="CX15" i="3"/>
  <c r="CY15" i="3"/>
  <c r="CZ15" i="3"/>
  <c r="CS16" i="3"/>
  <c r="CT16" i="3"/>
  <c r="CU16" i="3"/>
  <c r="CV16" i="3"/>
  <c r="CW16" i="3"/>
  <c r="CX16" i="3"/>
  <c r="CY16" i="3"/>
  <c r="CZ16" i="3"/>
  <c r="CS17" i="3"/>
  <c r="CT17" i="3"/>
  <c r="CU17" i="3"/>
  <c r="CV17" i="3"/>
  <c r="CW17" i="3"/>
  <c r="CX17" i="3"/>
  <c r="CY17" i="3"/>
  <c r="CZ17" i="3"/>
  <c r="CS18" i="3"/>
  <c r="CT18" i="3"/>
  <c r="CU18" i="3"/>
  <c r="CV18" i="3"/>
  <c r="CW18" i="3"/>
  <c r="CX18" i="3"/>
  <c r="CY18" i="3"/>
  <c r="CZ18" i="3"/>
  <c r="CS19" i="3"/>
  <c r="CT19" i="3"/>
  <c r="CU19" i="3"/>
  <c r="CV19" i="3"/>
  <c r="CW19" i="3"/>
  <c r="CX19" i="3"/>
  <c r="CY19" i="3"/>
  <c r="CZ19" i="3"/>
  <c r="CS20" i="3"/>
  <c r="CT20" i="3"/>
  <c r="CU20" i="3"/>
  <c r="CV20" i="3"/>
  <c r="CW20" i="3"/>
  <c r="CX20" i="3"/>
  <c r="CY20" i="3"/>
  <c r="CZ20" i="3"/>
  <c r="CS21" i="3"/>
  <c r="CT21" i="3"/>
  <c r="CU21" i="3"/>
  <c r="CV21" i="3"/>
  <c r="CW21" i="3"/>
  <c r="CX21" i="3"/>
  <c r="CY21" i="3"/>
  <c r="CZ21" i="3"/>
  <c r="CS22" i="3"/>
  <c r="CT22" i="3"/>
  <c r="CU22" i="3"/>
  <c r="CV22" i="3"/>
  <c r="CW22" i="3"/>
  <c r="CX22" i="3"/>
  <c r="CY22" i="3"/>
  <c r="CZ22" i="3"/>
  <c r="CS23" i="3"/>
  <c r="CT23" i="3"/>
  <c r="CU23" i="3"/>
  <c r="CV23" i="3"/>
  <c r="CW23" i="3"/>
  <c r="CX23" i="3"/>
  <c r="CY23" i="3"/>
  <c r="CZ23" i="3"/>
  <c r="CS24" i="3"/>
  <c r="CT24" i="3"/>
  <c r="CU24" i="3"/>
  <c r="CV24" i="3"/>
  <c r="CW24" i="3"/>
  <c r="CX24" i="3"/>
  <c r="CY24" i="3"/>
  <c r="CZ24" i="3"/>
  <c r="CS25" i="3"/>
  <c r="CT25" i="3"/>
  <c r="CU25" i="3"/>
  <c r="CV25" i="3"/>
  <c r="CW25" i="3"/>
  <c r="CX25" i="3"/>
  <c r="CY25" i="3"/>
  <c r="CZ25" i="3"/>
  <c r="CS26" i="3"/>
  <c r="CT26" i="3"/>
  <c r="CU26" i="3"/>
  <c r="CV26" i="3"/>
  <c r="CW26" i="3"/>
  <c r="CX26" i="3"/>
  <c r="CY26" i="3"/>
  <c r="CZ26" i="3"/>
  <c r="CS27" i="3"/>
  <c r="CT27" i="3"/>
  <c r="CU27" i="3"/>
  <c r="CV27" i="3"/>
  <c r="CW27" i="3"/>
  <c r="CX27" i="3"/>
  <c r="CY27" i="3"/>
  <c r="CZ27" i="3"/>
  <c r="CS28" i="3"/>
  <c r="CT28" i="3"/>
  <c r="CU28" i="3"/>
  <c r="CV28" i="3"/>
  <c r="CW28" i="3"/>
  <c r="CX28" i="3"/>
  <c r="CY28" i="3"/>
  <c r="CZ28" i="3"/>
  <c r="CS29" i="3"/>
  <c r="CT29" i="3"/>
  <c r="CU29" i="3"/>
  <c r="CV29" i="3"/>
  <c r="CW29" i="3"/>
  <c r="CX29" i="3"/>
  <c r="CY29" i="3"/>
  <c r="CZ29" i="3"/>
  <c r="CS30" i="3"/>
  <c r="CT30" i="3"/>
  <c r="CU30" i="3"/>
  <c r="CV30" i="3"/>
  <c r="CW30" i="3"/>
  <c r="CX30" i="3"/>
  <c r="CY30" i="3"/>
  <c r="CZ30" i="3"/>
  <c r="CS31" i="3"/>
  <c r="CT31" i="3"/>
  <c r="CU31" i="3"/>
  <c r="CV31" i="3"/>
  <c r="CW31" i="3"/>
  <c r="CX31" i="3"/>
  <c r="CY31" i="3"/>
  <c r="CZ31" i="3"/>
  <c r="CS32" i="3"/>
  <c r="CT32" i="3"/>
  <c r="CU32" i="3"/>
  <c r="CV32" i="3"/>
  <c r="CW32" i="3"/>
  <c r="CX32" i="3"/>
  <c r="CY32" i="3"/>
  <c r="CZ32" i="3"/>
  <c r="CS33" i="3"/>
  <c r="CT33" i="3"/>
  <c r="CU33" i="3"/>
  <c r="CV33" i="3"/>
  <c r="CW33" i="3"/>
  <c r="CX33" i="3"/>
  <c r="CY33" i="3"/>
  <c r="CZ33" i="3"/>
  <c r="CS34" i="3"/>
  <c r="CT34" i="3"/>
  <c r="CU34" i="3"/>
  <c r="CV34" i="3"/>
  <c r="CW34" i="3"/>
  <c r="CX34" i="3"/>
  <c r="CY34" i="3"/>
  <c r="CZ34" i="3"/>
  <c r="CS35" i="3"/>
  <c r="CT35" i="3"/>
  <c r="CU35" i="3"/>
  <c r="CV35" i="3"/>
  <c r="CW35" i="3"/>
  <c r="CX35" i="3"/>
  <c r="CY35" i="3"/>
  <c r="CZ35" i="3"/>
  <c r="CS36" i="3"/>
  <c r="CT36" i="3"/>
  <c r="CU36" i="3"/>
  <c r="CV36" i="3"/>
  <c r="CW36" i="3"/>
  <c r="CX36" i="3"/>
  <c r="CY36" i="3"/>
  <c r="CZ36" i="3"/>
  <c r="CS37" i="3"/>
  <c r="CT37" i="3"/>
  <c r="CU37" i="3"/>
  <c r="CV37" i="3"/>
  <c r="CW37" i="3"/>
  <c r="CX37" i="3"/>
  <c r="CY37" i="3"/>
  <c r="CZ37" i="3"/>
  <c r="CS38" i="3"/>
  <c r="CT38" i="3"/>
  <c r="CU38" i="3"/>
  <c r="CV38" i="3"/>
  <c r="CW38" i="3"/>
  <c r="CX38" i="3"/>
  <c r="CY38" i="3"/>
  <c r="CZ38" i="3"/>
  <c r="CS39" i="3"/>
  <c r="CT39" i="3"/>
  <c r="CU39" i="3"/>
  <c r="CV39" i="3"/>
  <c r="CW39" i="3"/>
  <c r="CX39" i="3"/>
  <c r="CY39" i="3"/>
  <c r="CZ39" i="3"/>
  <c r="CS40" i="3"/>
  <c r="CT40" i="3"/>
  <c r="CU40" i="3"/>
  <c r="CV40" i="3"/>
  <c r="CW40" i="3"/>
  <c r="CX40" i="3"/>
  <c r="CY40" i="3"/>
  <c r="CZ40" i="3"/>
  <c r="DA23" i="3" l="1"/>
  <c r="DA22" i="3"/>
  <c r="DA21" i="3"/>
  <c r="DA20" i="3"/>
  <c r="DA19" i="3"/>
  <c r="DA18" i="3"/>
  <c r="DA17" i="3"/>
  <c r="DA16" i="3"/>
  <c r="DA15" i="3"/>
  <c r="DA14" i="3"/>
  <c r="DA13" i="3"/>
  <c r="DA12" i="3"/>
  <c r="DA11" i="3"/>
  <c r="DA10" i="3"/>
  <c r="DA9" i="3"/>
  <c r="DA8" i="3"/>
  <c r="DA7" i="3"/>
  <c r="DA6" i="3"/>
  <c r="DA5" i="3"/>
  <c r="DA39" i="3"/>
  <c r="DA38" i="3"/>
  <c r="DA35" i="3"/>
  <c r="DA32" i="3"/>
  <c r="DA31" i="3"/>
  <c r="DA29" i="3"/>
  <c r="DA25" i="3"/>
  <c r="DA40" i="3"/>
  <c r="DA37" i="3"/>
  <c r="DA36" i="3"/>
  <c r="DA34" i="3"/>
  <c r="DA33" i="3"/>
  <c r="DA30" i="3"/>
  <c r="DA28" i="3"/>
  <c r="DA27" i="3"/>
  <c r="DA26" i="3"/>
  <c r="DA24" i="3"/>
  <c r="DA4" i="3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H19" i="4" l="1"/>
  <c r="BY19" i="3" s="1"/>
  <c r="I19" i="4"/>
  <c r="BZ19" i="3" s="1"/>
  <c r="J19" i="4"/>
  <c r="CA19" i="3" s="1"/>
  <c r="K19" i="4"/>
  <c r="CB19" i="3" s="1"/>
  <c r="L19" i="4"/>
  <c r="CC19" i="3" s="1"/>
  <c r="M19" i="4"/>
  <c r="CD19" i="3" s="1"/>
  <c r="N19" i="4"/>
  <c r="CE19" i="3" s="1"/>
  <c r="O19" i="4"/>
  <c r="CF19" i="3" s="1"/>
  <c r="H4" i="4"/>
  <c r="BY4" i="3" s="1"/>
  <c r="I4" i="4"/>
  <c r="BZ4" i="3" s="1"/>
  <c r="J4" i="4"/>
  <c r="CA4" i="3" s="1"/>
  <c r="K4" i="4"/>
  <c r="CB4" i="3" s="1"/>
  <c r="L4" i="4"/>
  <c r="CC4" i="3" s="1"/>
  <c r="M4" i="4"/>
  <c r="CD4" i="3" s="1"/>
  <c r="N4" i="4"/>
  <c r="CE4" i="3" s="1"/>
  <c r="O4" i="4"/>
  <c r="CF4" i="3" s="1"/>
  <c r="H5" i="4"/>
  <c r="BY5" i="3" s="1"/>
  <c r="I5" i="4"/>
  <c r="BZ5" i="3" s="1"/>
  <c r="J5" i="4"/>
  <c r="CA5" i="3" s="1"/>
  <c r="K5" i="4"/>
  <c r="CB5" i="3" s="1"/>
  <c r="L5" i="4"/>
  <c r="CC5" i="3" s="1"/>
  <c r="M5" i="4"/>
  <c r="CD5" i="3" s="1"/>
  <c r="N5" i="4"/>
  <c r="CE5" i="3" s="1"/>
  <c r="O5" i="4"/>
  <c r="CF5" i="3" s="1"/>
  <c r="H6" i="4"/>
  <c r="BY6" i="3" s="1"/>
  <c r="I6" i="4"/>
  <c r="BZ6" i="3" s="1"/>
  <c r="J6" i="4"/>
  <c r="CA6" i="3" s="1"/>
  <c r="K6" i="4"/>
  <c r="CB6" i="3" s="1"/>
  <c r="L6" i="4"/>
  <c r="CC6" i="3" s="1"/>
  <c r="M6" i="4"/>
  <c r="CD6" i="3" s="1"/>
  <c r="N6" i="4"/>
  <c r="CE6" i="3" s="1"/>
  <c r="O6" i="4"/>
  <c r="CF6" i="3" s="1"/>
  <c r="H7" i="4"/>
  <c r="BY7" i="3" s="1"/>
  <c r="I7" i="4"/>
  <c r="BZ7" i="3" s="1"/>
  <c r="J7" i="4"/>
  <c r="CA7" i="3" s="1"/>
  <c r="K7" i="4"/>
  <c r="CB7" i="3" s="1"/>
  <c r="L7" i="4"/>
  <c r="CC7" i="3" s="1"/>
  <c r="M7" i="4"/>
  <c r="CD7" i="3" s="1"/>
  <c r="N7" i="4"/>
  <c r="CE7" i="3" s="1"/>
  <c r="O7" i="4"/>
  <c r="CF7" i="3" s="1"/>
  <c r="H8" i="4"/>
  <c r="BY8" i="3" s="1"/>
  <c r="I8" i="4"/>
  <c r="BZ8" i="3" s="1"/>
  <c r="J8" i="4"/>
  <c r="CA8" i="3" s="1"/>
  <c r="K8" i="4"/>
  <c r="CB8" i="3" s="1"/>
  <c r="L8" i="4"/>
  <c r="CC8" i="3" s="1"/>
  <c r="M8" i="4"/>
  <c r="CD8" i="3" s="1"/>
  <c r="N8" i="4"/>
  <c r="CE8" i="3" s="1"/>
  <c r="O8" i="4"/>
  <c r="CF8" i="3" s="1"/>
  <c r="H9" i="4"/>
  <c r="BY9" i="3" s="1"/>
  <c r="I9" i="4"/>
  <c r="BZ9" i="3" s="1"/>
  <c r="J9" i="4"/>
  <c r="CA9" i="3" s="1"/>
  <c r="K9" i="4"/>
  <c r="CB9" i="3" s="1"/>
  <c r="L9" i="4"/>
  <c r="CC9" i="3" s="1"/>
  <c r="M9" i="4"/>
  <c r="CD9" i="3" s="1"/>
  <c r="N9" i="4"/>
  <c r="CE9" i="3" s="1"/>
  <c r="O9" i="4"/>
  <c r="CF9" i="3" s="1"/>
  <c r="H10" i="4"/>
  <c r="BY10" i="3" s="1"/>
  <c r="I10" i="4"/>
  <c r="BZ10" i="3" s="1"/>
  <c r="J10" i="4"/>
  <c r="CA10" i="3" s="1"/>
  <c r="K10" i="4"/>
  <c r="CB10" i="3" s="1"/>
  <c r="L10" i="4"/>
  <c r="CC10" i="3" s="1"/>
  <c r="M10" i="4"/>
  <c r="CD10" i="3" s="1"/>
  <c r="N10" i="4"/>
  <c r="CE10" i="3" s="1"/>
  <c r="O10" i="4"/>
  <c r="CF10" i="3" s="1"/>
  <c r="H11" i="4"/>
  <c r="BY11" i="3" s="1"/>
  <c r="I11" i="4"/>
  <c r="BZ11" i="3" s="1"/>
  <c r="J11" i="4"/>
  <c r="CA11" i="3" s="1"/>
  <c r="K11" i="4"/>
  <c r="CB11" i="3" s="1"/>
  <c r="L11" i="4"/>
  <c r="CC11" i="3" s="1"/>
  <c r="M11" i="4"/>
  <c r="CD11" i="3" s="1"/>
  <c r="N11" i="4"/>
  <c r="CE11" i="3" s="1"/>
  <c r="O11" i="4"/>
  <c r="CF11" i="3" s="1"/>
  <c r="H12" i="4"/>
  <c r="BY12" i="3" s="1"/>
  <c r="I12" i="4"/>
  <c r="BZ12" i="3" s="1"/>
  <c r="J12" i="4"/>
  <c r="CA12" i="3" s="1"/>
  <c r="K12" i="4"/>
  <c r="CB12" i="3" s="1"/>
  <c r="L12" i="4"/>
  <c r="CC12" i="3" s="1"/>
  <c r="M12" i="4"/>
  <c r="CD12" i="3" s="1"/>
  <c r="N12" i="4"/>
  <c r="CE12" i="3" s="1"/>
  <c r="O12" i="4"/>
  <c r="CF12" i="3" s="1"/>
  <c r="H13" i="4"/>
  <c r="BY13" i="3" s="1"/>
  <c r="I13" i="4"/>
  <c r="BZ13" i="3" s="1"/>
  <c r="J13" i="4"/>
  <c r="CA13" i="3" s="1"/>
  <c r="K13" i="4"/>
  <c r="CB13" i="3" s="1"/>
  <c r="L13" i="4"/>
  <c r="CC13" i="3" s="1"/>
  <c r="M13" i="4"/>
  <c r="CD13" i="3" s="1"/>
  <c r="N13" i="4"/>
  <c r="CE13" i="3" s="1"/>
  <c r="O13" i="4"/>
  <c r="CF13" i="3" s="1"/>
  <c r="H14" i="4"/>
  <c r="BY14" i="3" s="1"/>
  <c r="I14" i="4"/>
  <c r="BZ14" i="3" s="1"/>
  <c r="J14" i="4"/>
  <c r="CA14" i="3" s="1"/>
  <c r="K14" i="4"/>
  <c r="CB14" i="3" s="1"/>
  <c r="L14" i="4"/>
  <c r="CC14" i="3" s="1"/>
  <c r="M14" i="4"/>
  <c r="CD14" i="3" s="1"/>
  <c r="N14" i="4"/>
  <c r="CE14" i="3" s="1"/>
  <c r="O14" i="4"/>
  <c r="CF14" i="3" s="1"/>
  <c r="H15" i="4"/>
  <c r="BY15" i="3" s="1"/>
  <c r="I15" i="4"/>
  <c r="BZ15" i="3" s="1"/>
  <c r="J15" i="4"/>
  <c r="CA15" i="3" s="1"/>
  <c r="K15" i="4"/>
  <c r="CB15" i="3" s="1"/>
  <c r="L15" i="4"/>
  <c r="CC15" i="3" s="1"/>
  <c r="M15" i="4"/>
  <c r="CD15" i="3" s="1"/>
  <c r="N15" i="4"/>
  <c r="CE15" i="3" s="1"/>
  <c r="O15" i="4"/>
  <c r="CF15" i="3" s="1"/>
  <c r="H16" i="4"/>
  <c r="BY16" i="3" s="1"/>
  <c r="I16" i="4"/>
  <c r="BZ16" i="3" s="1"/>
  <c r="J16" i="4"/>
  <c r="CA16" i="3" s="1"/>
  <c r="K16" i="4"/>
  <c r="CB16" i="3" s="1"/>
  <c r="L16" i="4"/>
  <c r="CC16" i="3" s="1"/>
  <c r="M16" i="4"/>
  <c r="CD16" i="3" s="1"/>
  <c r="N16" i="4"/>
  <c r="CE16" i="3" s="1"/>
  <c r="O16" i="4"/>
  <c r="CF16" i="3" s="1"/>
  <c r="H17" i="4"/>
  <c r="BY17" i="3" s="1"/>
  <c r="I17" i="4"/>
  <c r="BZ17" i="3" s="1"/>
  <c r="J17" i="4"/>
  <c r="CA17" i="3" s="1"/>
  <c r="K17" i="4"/>
  <c r="CB17" i="3" s="1"/>
  <c r="L17" i="4"/>
  <c r="CC17" i="3" s="1"/>
  <c r="M17" i="4"/>
  <c r="CD17" i="3" s="1"/>
  <c r="N17" i="4"/>
  <c r="CE17" i="3" s="1"/>
  <c r="O17" i="4"/>
  <c r="CF17" i="3" s="1"/>
  <c r="H18" i="4"/>
  <c r="BY18" i="3" s="1"/>
  <c r="I18" i="4"/>
  <c r="BZ18" i="3" s="1"/>
  <c r="J18" i="4"/>
  <c r="CA18" i="3" s="1"/>
  <c r="K18" i="4"/>
  <c r="CB18" i="3" s="1"/>
  <c r="L18" i="4"/>
  <c r="CC18" i="3" s="1"/>
  <c r="M18" i="4"/>
  <c r="CD18" i="3" s="1"/>
  <c r="N18" i="4"/>
  <c r="CE18" i="3" s="1"/>
  <c r="O18" i="4"/>
  <c r="CF18" i="3" s="1"/>
  <c r="CG18" i="3" l="1"/>
  <c r="CG17" i="3"/>
  <c r="CG16" i="3"/>
  <c r="CG15" i="3"/>
  <c r="CG14" i="3"/>
  <c r="CG13" i="3"/>
  <c r="CG12" i="3"/>
  <c r="CG11" i="3"/>
  <c r="CG10" i="3"/>
  <c r="CG9" i="3"/>
  <c r="CG8" i="3"/>
  <c r="CG7" i="3"/>
  <c r="CG5" i="3"/>
  <c r="CG19" i="3"/>
  <c r="CG6" i="3"/>
  <c r="CG4" i="3"/>
  <c r="FM4" i="4"/>
  <c r="FN4" i="4"/>
  <c r="FO4" i="4"/>
  <c r="FP4" i="4"/>
  <c r="FQ4" i="4"/>
  <c r="FR4" i="4"/>
  <c r="FS4" i="4"/>
  <c r="FT4" i="4"/>
  <c r="FM5" i="4"/>
  <c r="FN5" i="4"/>
  <c r="FO5" i="4"/>
  <c r="FP5" i="4"/>
  <c r="FQ5" i="4"/>
  <c r="FR5" i="4"/>
  <c r="FS5" i="4"/>
  <c r="FT5" i="4"/>
  <c r="FM6" i="4"/>
  <c r="FN6" i="4"/>
  <c r="FO6" i="4"/>
  <c r="FP6" i="4"/>
  <c r="FQ6" i="4"/>
  <c r="FR6" i="4"/>
  <c r="FS6" i="4"/>
  <c r="FT6" i="4"/>
  <c r="FM7" i="4"/>
  <c r="FN7" i="4"/>
  <c r="FO7" i="4"/>
  <c r="FP7" i="4"/>
  <c r="FQ7" i="4"/>
  <c r="FR7" i="4"/>
  <c r="FS7" i="4"/>
  <c r="FT7" i="4"/>
  <c r="FM8" i="4"/>
  <c r="FN8" i="4"/>
  <c r="FO8" i="4"/>
  <c r="FP8" i="4"/>
  <c r="FQ8" i="4"/>
  <c r="FR8" i="4"/>
  <c r="FS8" i="4"/>
  <c r="FT8" i="4"/>
  <c r="FM9" i="4"/>
  <c r="FN9" i="4"/>
  <c r="FO9" i="4"/>
  <c r="FP9" i="4"/>
  <c r="FQ9" i="4"/>
  <c r="FR9" i="4"/>
  <c r="FS9" i="4"/>
  <c r="FT9" i="4"/>
  <c r="FM10" i="4"/>
  <c r="FN10" i="4"/>
  <c r="FO10" i="4"/>
  <c r="FP10" i="4"/>
  <c r="FQ10" i="4"/>
  <c r="FR10" i="4"/>
  <c r="FS10" i="4"/>
  <c r="FT10" i="4"/>
  <c r="FM11" i="4"/>
  <c r="FN11" i="4"/>
  <c r="FO11" i="4"/>
  <c r="FP11" i="4"/>
  <c r="FQ11" i="4"/>
  <c r="FR11" i="4"/>
  <c r="FS11" i="4"/>
  <c r="FT11" i="4"/>
  <c r="FM12" i="4"/>
  <c r="FN12" i="4"/>
  <c r="FO12" i="4"/>
  <c r="FP12" i="4"/>
  <c r="FQ12" i="4"/>
  <c r="FR12" i="4"/>
  <c r="FS12" i="4"/>
  <c r="FT12" i="4"/>
  <c r="FM13" i="4"/>
  <c r="FN13" i="4"/>
  <c r="FO13" i="4"/>
  <c r="FP13" i="4"/>
  <c r="FQ13" i="4"/>
  <c r="FR13" i="4"/>
  <c r="FS13" i="4"/>
  <c r="FT13" i="4"/>
  <c r="FM14" i="4"/>
  <c r="FN14" i="4"/>
  <c r="FO14" i="4"/>
  <c r="FP14" i="4"/>
  <c r="FQ14" i="4"/>
  <c r="FR14" i="4"/>
  <c r="FS14" i="4"/>
  <c r="FT14" i="4"/>
  <c r="FM15" i="4"/>
  <c r="FN15" i="4"/>
  <c r="FO15" i="4"/>
  <c r="FP15" i="4"/>
  <c r="FQ15" i="4"/>
  <c r="FR15" i="4"/>
  <c r="FS15" i="4"/>
  <c r="FT15" i="4"/>
  <c r="FM16" i="4"/>
  <c r="FN16" i="4"/>
  <c r="FO16" i="4"/>
  <c r="FP16" i="4"/>
  <c r="FQ16" i="4"/>
  <c r="FR16" i="4"/>
  <c r="FS16" i="4"/>
  <c r="FT16" i="4"/>
  <c r="FM17" i="4"/>
  <c r="FN17" i="4"/>
  <c r="FO17" i="4"/>
  <c r="FP17" i="4"/>
  <c r="FQ17" i="4"/>
  <c r="FR17" i="4"/>
  <c r="FS17" i="4"/>
  <c r="FT17" i="4"/>
  <c r="FM18" i="4"/>
  <c r="FN18" i="4"/>
  <c r="FO18" i="4"/>
  <c r="FP18" i="4"/>
  <c r="FQ18" i="4"/>
  <c r="FR18" i="4"/>
  <c r="FS18" i="4"/>
  <c r="FT18" i="4"/>
  <c r="FM19" i="4"/>
  <c r="FN19" i="4"/>
  <c r="FO19" i="4"/>
  <c r="FP19" i="4"/>
  <c r="FQ19" i="4"/>
  <c r="FR19" i="4"/>
  <c r="FS19" i="4"/>
  <c r="FT19" i="4"/>
</calcChain>
</file>

<file path=xl/sharedStrings.xml><?xml version="1.0" encoding="utf-8"?>
<sst xmlns="http://schemas.openxmlformats.org/spreadsheetml/2006/main" count="1715" uniqueCount="571">
  <si>
    <t>Amortissements sur immobilisés EUR</t>
  </si>
  <si>
    <t>Réduc. valeur sur actifs circulants EUR</t>
  </si>
  <si>
    <t>Bénéfice (Perte) d'exploitation (+/-) EUR</t>
  </si>
  <si>
    <t>Produits des immob. financières EUR</t>
  </si>
  <si>
    <t>Produits des actifs circulants EUR</t>
  </si>
  <si>
    <t>Autres Produits financiers  EUR</t>
  </si>
  <si>
    <t xml:space="preserve">Charges des dettes </t>
  </si>
  <si>
    <t>Réduc. valeur sur actifs circulants autres que créances comm, stock …</t>
  </si>
  <si>
    <t>Autres charges financières EUR</t>
  </si>
  <si>
    <t>Repr. amort. &amp; réduct. val. sur immob.  EUR</t>
  </si>
  <si>
    <t>Amort.&amp;réduct. val. except. sur immob. EUR</t>
  </si>
  <si>
    <t>Bén. (Perte) de l'ex. avant impôts (+/-) EUR</t>
  </si>
  <si>
    <t xml:space="preserve">Total Actif </t>
  </si>
  <si>
    <t>Immobilisations incorporelles EUR</t>
  </si>
  <si>
    <t>Immobilisations corporelles EUR</t>
  </si>
  <si>
    <t xml:space="preserve">Capital </t>
  </si>
  <si>
    <t>Prime d'emissions</t>
  </si>
  <si>
    <t xml:space="preserve">Fonds affectés </t>
  </si>
  <si>
    <t xml:space="preserve">Réserves immunisées </t>
  </si>
  <si>
    <t xml:space="preserve">Bénéfices / pertes reportées </t>
  </si>
  <si>
    <t xml:space="preserve">Total Dettes </t>
  </si>
  <si>
    <t xml:space="preserve">Dettes LT </t>
  </si>
  <si>
    <t xml:space="preserve">Dettes financières LT </t>
  </si>
  <si>
    <t>Dettes CT</t>
  </si>
  <si>
    <t xml:space="preserve">Dettes financières CT  </t>
  </si>
  <si>
    <t xml:space="preserve">Dont autres emprunts </t>
  </si>
  <si>
    <t>Dettes finanancière à plus d'un an échéant dans l'année</t>
  </si>
  <si>
    <t xml:space="preserve">Autres &lt;1 an et inférieur à 5 ans </t>
  </si>
  <si>
    <t xml:space="preserve">Dettes à plus d'un an ent liées </t>
  </si>
  <si>
    <t xml:space="preserve">dettes à un an au plus ent liées </t>
  </si>
  <si>
    <t>Garanties pers. et réelles constituées/promises par l'entr./assoc. pour sûreté de dettes ou d'engagements d'entités liées EUR</t>
  </si>
  <si>
    <t>Garanties pers. et réelles constituées/promises par des entités liées pour sûreté de dettes ou d'engagements de l'entr./assoc. EUR</t>
  </si>
  <si>
    <t>Autres engagements financiers significatifs en entr. liées EUR</t>
  </si>
  <si>
    <t>Charges des dettes en entr. liées EUR</t>
  </si>
  <si>
    <t>Autres charges financières en entr. liées EUR</t>
  </si>
  <si>
    <t>n.s.</t>
  </si>
  <si>
    <t>n.d.</t>
  </si>
  <si>
    <t>Current ratio</t>
  </si>
  <si>
    <t>EBIT EUR</t>
  </si>
  <si>
    <t>EBITDA EUR</t>
  </si>
  <si>
    <t>Solvency ratio  %</t>
  </si>
  <si>
    <t>Shareholders liquidity ratio</t>
  </si>
  <si>
    <t>Return on shareholders funds %</t>
  </si>
  <si>
    <t>Effectif moyen du personnel</t>
  </si>
  <si>
    <t>Valeur nette des immob. corp. à la fin de l'ex.  EUR</t>
  </si>
  <si>
    <t xml:space="preserve">Fonds propres fiscal </t>
  </si>
  <si>
    <t>Montant Prêt intra groupe LT début de période</t>
  </si>
  <si>
    <t>Montant Prêt intra groupe LT fin de période</t>
  </si>
  <si>
    <t>Montant Prêt intra groupe CT début de période</t>
  </si>
  <si>
    <t>Montant Prêt intra groupe CT fin de période</t>
  </si>
  <si>
    <t>Total Montant Prêt intra groupe début de période</t>
  </si>
  <si>
    <t>Total Montant Prêt intra groupe fin de période</t>
  </si>
  <si>
    <t xml:space="preserve">Prêts intra groupe début de période / fonds propres </t>
  </si>
  <si>
    <t>Prêt intra groupe fin de période  / fonds propres</t>
  </si>
  <si>
    <t xml:space="preserve">Prêts intra groupe début de période/ dettes financières </t>
  </si>
  <si>
    <t xml:space="preserve">Prêt intra groupe fin de période  / dettes financières </t>
  </si>
  <si>
    <t>EBITDA/ASSET</t>
  </si>
  <si>
    <t>Fonds propres fiscal 2011</t>
  </si>
  <si>
    <t>Fonds propres fiscal 2013</t>
  </si>
  <si>
    <t>Prêt intragroupe LT fin 2011</t>
  </si>
  <si>
    <t>Prêt intragroupe LT fin 2013</t>
  </si>
  <si>
    <t>Dettes financière LT fin 2011</t>
  </si>
  <si>
    <t>Dettes financière LT fin 2013</t>
  </si>
  <si>
    <t>AERTSSEN TRANSPORT</t>
  </si>
  <si>
    <t>BETAFENCE</t>
  </si>
  <si>
    <t>BMT AEROSPACE INTERNATIONAL</t>
  </si>
  <si>
    <t>IG WATTEEUW INTERNATIONAL</t>
  </si>
  <si>
    <t>LECOMTE INDUSTRIES</t>
  </si>
  <si>
    <t>MIKO PAC</t>
  </si>
  <si>
    <t>PROVIRON INDUSTRIES</t>
  </si>
  <si>
    <t>SIOEN FABRICS</t>
  </si>
  <si>
    <t>UNIVEG BELGIUM</t>
  </si>
  <si>
    <t>VAMIX</t>
  </si>
  <si>
    <t>VANHEEDE ENVIRONMENTAL LOGISTICS</t>
  </si>
  <si>
    <t>VULKOPRIN</t>
  </si>
  <si>
    <t>Variation</t>
  </si>
  <si>
    <t>Dette intragroupe / total dette fin 2011</t>
  </si>
  <si>
    <t>Dette intragroupe / total dette fin 2013</t>
  </si>
  <si>
    <t>CARGLASS</t>
  </si>
  <si>
    <t>DC RESOURCES</t>
  </si>
  <si>
    <t>DE BRUG</t>
  </si>
  <si>
    <t>DEDECKER PRECISION MECHANICS</t>
  </si>
  <si>
    <t>ESCO COUPLINGS</t>
  </si>
  <si>
    <t>EVAN FURNITURE</t>
  </si>
  <si>
    <t>EXPO</t>
  </si>
  <si>
    <t>FAMENNE ENROBES</t>
  </si>
  <si>
    <t>FL. HEYNEN &amp; CO</t>
  </si>
  <si>
    <t>FRESH SPEGELAERE</t>
  </si>
  <si>
    <t>FUSIREF REFRACTORIES</t>
  </si>
  <si>
    <t>GARAGE L. CEULEMANS</t>
  </si>
  <si>
    <t>GARAGE VAN DEN KEYBUS</t>
  </si>
  <si>
    <t>GEERTRANS-HELLINGS</t>
  </si>
  <si>
    <t>GRIMME BELGIUM</t>
  </si>
  <si>
    <t>HAINAUT TANKING</t>
  </si>
  <si>
    <t>HEFTRUCKS VAN DEN DORPE</t>
  </si>
  <si>
    <t>LORNOY</t>
  </si>
  <si>
    <t>MAES EN ZONEN</t>
  </si>
  <si>
    <t>METAALWARENGROOTHANDEL RAEDSCHELDERS</t>
  </si>
  <si>
    <t>P&amp;V ELEKTROTECHNIEK PROJECTS</t>
  </si>
  <si>
    <t>PARCOM</t>
  </si>
  <si>
    <t>PLASTIVAN</t>
  </si>
  <si>
    <t>POMAGRO</t>
  </si>
  <si>
    <t>PROFICOS</t>
  </si>
  <si>
    <t>SCALA PLASTICS</t>
  </si>
  <si>
    <t>SIGARENFABRIEK NEOS</t>
  </si>
  <si>
    <t>TECONEX</t>
  </si>
  <si>
    <t>VANDEPUTTE SAVONNERIE - ZEEPFABRIEK</t>
  </si>
  <si>
    <t>VANDEN AVENNE OOIGEM</t>
  </si>
  <si>
    <t>VEEHANDEL VANLOMMEL</t>
  </si>
  <si>
    <t>VERBIEST</t>
  </si>
  <si>
    <t>VINCENT GAYE COMPANY</t>
  </si>
  <si>
    <t>vente et Prestations</t>
  </si>
  <si>
    <t xml:space="preserve">Coûts des ventes et prestations </t>
  </si>
  <si>
    <t>Approv., march., serv. &amp; biens div. EUR</t>
  </si>
  <si>
    <t>Rémun., charges sociales, pensions EUR</t>
  </si>
  <si>
    <t>Provisions pour risques et charges EUR</t>
  </si>
  <si>
    <t>Autres charges d'exploitation EUR</t>
  </si>
  <si>
    <t>Frais de restructuration activés EUR</t>
  </si>
  <si>
    <t>ARCOMET SERVICE</t>
  </si>
  <si>
    <t>HENRI ESSERS HENRI EN ZONEN INTERNATIONAAL TRANSPORT</t>
  </si>
  <si>
    <t>UMICORE SPECIALTY MATERIALS BRUGGE</t>
  </si>
  <si>
    <t>WINSOL</t>
  </si>
  <si>
    <t>dont emprunt subordonné</t>
  </si>
  <si>
    <t xml:space="preserve">VCN Immo corp/asset </t>
  </si>
  <si>
    <t xml:space="preserve">Dettes financières LT/ fonds propes fiscal </t>
  </si>
  <si>
    <t xml:space="preserve">(Autres emprunt CT + emprunt subordonné) / Dettes ent liées à 1 an au plus début de période </t>
  </si>
  <si>
    <t xml:space="preserve">(Autres emprunt cT + emprunt subordonné) / Dettes ent liées à 1 an au plus fin  de période </t>
  </si>
  <si>
    <t xml:space="preserve">Proportion prêt intragroupe CT/ Total prêt intragroupe début de période </t>
  </si>
  <si>
    <t>Proportion prêt intragroupe CT/Total prêt intragroupe fin de période</t>
  </si>
  <si>
    <t xml:space="preserve">(Autres emprunt LT + emprunt subordonné) / Dettes ent liées à + 1 an début de période </t>
  </si>
  <si>
    <t>Emprunt subordonné / dettes à plus d'un an entreprises liées début de période</t>
  </si>
  <si>
    <t xml:space="preserve">(Autres emprunt LT + emprunt subordonné) / Dettes ent liées à + 1 an fin  de période </t>
  </si>
  <si>
    <t>Emprunt subordonné / dettes à plus d'un an entreprises liées fin de période</t>
  </si>
  <si>
    <t>Prêt intragroupe fin 2011</t>
  </si>
  <si>
    <t>Prêt intragroupe fin 2013</t>
  </si>
  <si>
    <t>Ratio Prêt intragroupe /FONDS propres fin 2011</t>
  </si>
  <si>
    <t>Ratio Prêt intragroupe /FONDS propres fin 2013</t>
  </si>
  <si>
    <t>Dettes financière fin 2011</t>
  </si>
  <si>
    <t>Dettes financière fin 2013</t>
  </si>
  <si>
    <t>Ratio dette financière/fonds propres fiscal 2011</t>
  </si>
  <si>
    <t>Ratio dette financière /fonds propres fiscal 2013</t>
  </si>
  <si>
    <t>Ratio Prêt intragroupe LT /FONDS propres fin 2011</t>
  </si>
  <si>
    <t>Ratio Prêt intragroupe LT /FONDS propres fin 2013</t>
  </si>
  <si>
    <t>Ratio dette financière LT /fonds propres fiscal 2011</t>
  </si>
  <si>
    <t>Ratio dette financière LT /fonds propres fiscal 2013</t>
  </si>
  <si>
    <t>variation</t>
  </si>
  <si>
    <t>Dette intragroupe LT/ total dette LT fin 2011</t>
  </si>
  <si>
    <t>Dette intragroupe LT/ total dette LT fin 2013</t>
  </si>
  <si>
    <t>Variation fonds propre fiscal %</t>
  </si>
  <si>
    <t>Variation prêts entreprises liées %</t>
  </si>
  <si>
    <t>MECHANIEK EN TRANSPORTMIDDELEN ONDERNEMING</t>
  </si>
  <si>
    <t>Bénéfices / pertes reportées fin 2013</t>
  </si>
  <si>
    <t xml:space="preserve">Pertes de l'exercice + charges des dettes entre entreprises liées </t>
  </si>
  <si>
    <t xml:space="preserve">Autres emprunts sup à 5 ans </t>
  </si>
  <si>
    <t>ADB</t>
  </si>
  <si>
    <t>ALIPLAST</t>
  </si>
  <si>
    <t>FRIESLANDCAMPINA BELGIUM CHEESE</t>
  </si>
  <si>
    <t>BOBST BENELUX</t>
  </si>
  <si>
    <t>BOSTON SCIENTIFIC BENELUX</t>
  </si>
  <si>
    <t>ESKO - GRAPHICS</t>
  </si>
  <si>
    <t>HUNTSMAN ADVANCED MATERIALS (EUROPE)</t>
  </si>
  <si>
    <t>NESTLE BELGILUX</t>
  </si>
  <si>
    <t>ORBOTECH</t>
  </si>
  <si>
    <t>POWER TOOLS DISTRIBUTION</t>
  </si>
  <si>
    <t>SENSOR-NITE</t>
  </si>
  <si>
    <t>SOLUTIA EUROPE</t>
  </si>
  <si>
    <t>BCTN MEERHOUT</t>
  </si>
  <si>
    <t>EARTHMINDED BENELUX</t>
  </si>
  <si>
    <t>BELSAY</t>
  </si>
  <si>
    <t>COMAP</t>
  </si>
  <si>
    <t>GHENT HANDLING AND DISTRIBUTION GHD</t>
  </si>
  <si>
    <t>VALKENIERSNATIE STORAGE</t>
  </si>
  <si>
    <t>WEST LOGISTICS</t>
  </si>
  <si>
    <t>OMEGA PHARMA BELGIUM</t>
  </si>
  <si>
    <t>Variation Q-P</t>
  </si>
  <si>
    <t>KINGSPAN</t>
  </si>
  <si>
    <t>Variation %</t>
  </si>
  <si>
    <t>Ln ventes et presations</t>
  </si>
  <si>
    <t>Rotation actif</t>
  </si>
  <si>
    <t>Fonds propres fiscal /actif</t>
  </si>
  <si>
    <t>2011-2013</t>
  </si>
  <si>
    <t>2012-2013</t>
  </si>
  <si>
    <t>Var fonds propres fiscal sur actif 2011 -2013</t>
  </si>
  <si>
    <t>Variation total de l'actif2011-2013</t>
  </si>
  <si>
    <t>Non-respect 2011</t>
  </si>
  <si>
    <t>Moyenne rotation de l'actif 2012-2013</t>
  </si>
  <si>
    <t>Moyenne profitabilité 2012-2013</t>
  </si>
  <si>
    <t>Variation VCN/actif 2011-2013</t>
  </si>
  <si>
    <t>Moyenne ln ventes et prestations</t>
  </si>
  <si>
    <t>ACA PHARMA</t>
  </si>
  <si>
    <t>AERTSSEN KRANEN</t>
  </si>
  <si>
    <t>ANDRE CELIS</t>
  </si>
  <si>
    <t>ANDRES</t>
  </si>
  <si>
    <t>ANNABEL TEXTILES</t>
  </si>
  <si>
    <t>APOK</t>
  </si>
  <si>
    <t>ARTILAT</t>
  </si>
  <si>
    <t>ASPEL POLYFORM</t>
  </si>
  <si>
    <t>AUTOBEDRIJF JACOBS</t>
  </si>
  <si>
    <t>AUTOGARDEN</t>
  </si>
  <si>
    <t>AUTOMOBIELBEDRIJF VAN DOORNE HERENTALS</t>
  </si>
  <si>
    <t>AUTOMOBILE BUSINESS LEUVEN</t>
  </si>
  <si>
    <t>AVASCO INDUSTRIES</t>
  </si>
  <si>
    <t>BEHERMAN VEHICLE SUPPLY</t>
  </si>
  <si>
    <t>BIA</t>
  </si>
  <si>
    <t>BRASSERIE D'ORVAL</t>
  </si>
  <si>
    <t>BRIQUETERIES DE PLOEGSTEERT</t>
  </si>
  <si>
    <t>BROUWERIJ HAACHT</t>
  </si>
  <si>
    <t>C.E. + T.</t>
  </si>
  <si>
    <t>CAMPI PRESS</t>
  </si>
  <si>
    <t>CAROLINE</t>
  </si>
  <si>
    <t>CAVENOR</t>
  </si>
  <si>
    <t>CAVRILO</t>
  </si>
  <si>
    <t>CETEX NOORD</t>
  </si>
  <si>
    <t>CONCENTRA GRAFIC</t>
  </si>
  <si>
    <t>CONNECTSYSTEMS</t>
  </si>
  <si>
    <t>CONWED PLASTICS</t>
  </si>
  <si>
    <t>DANIS</t>
  </si>
  <si>
    <t>DANONE</t>
  </si>
  <si>
    <t>DE CEUSTER MESTSTOFFEN</t>
  </si>
  <si>
    <t>DE VERENIGDE MEUBEL- FABRIEKEN</t>
  </si>
  <si>
    <t>DEFORCHE CONSTRUCT</t>
  </si>
  <si>
    <t>DELVAUX CREATEUR</t>
  </si>
  <si>
    <t>DEPRO PROFILES</t>
  </si>
  <si>
    <t>DEVOS EN DEWANCKEL</t>
  </si>
  <si>
    <t>DOSSCHE MILLS</t>
  </si>
  <si>
    <t>DRUKKERIJ GRAFIX</t>
  </si>
  <si>
    <t>DUMA FORKLIFTS</t>
  </si>
  <si>
    <t>DUMOULIN</t>
  </si>
  <si>
    <t>DUVEL MOORTGAT</t>
  </si>
  <si>
    <t>ENGINE DECK REPAIR</t>
  </si>
  <si>
    <t>ESCOLYS TEXTILES</t>
  </si>
  <si>
    <t>ETS BRICHART</t>
  </si>
  <si>
    <t>ETS LEBRUN</t>
  </si>
  <si>
    <t>EUROBROKERS</t>
  </si>
  <si>
    <t>EURODYE-CTC</t>
  </si>
  <si>
    <t>EUROFILTERS</t>
  </si>
  <si>
    <t>EUROMETAL SERVICE</t>
  </si>
  <si>
    <t>FAYMONVILLE SERVICES</t>
  </si>
  <si>
    <t>FILMOBEL</t>
  </si>
  <si>
    <t>FLEET LOGISTICS INTERNATIONAL</t>
  </si>
  <si>
    <t>FLORIS</t>
  </si>
  <si>
    <t>FOURNIER-CAVOS</t>
  </si>
  <si>
    <t>FRANKY</t>
  </si>
  <si>
    <t>GARAGE PEETERS</t>
  </si>
  <si>
    <t>GASPAR MOTORS ANTWERPEN</t>
  </si>
  <si>
    <t>GLOBAL SAFETY</t>
  </si>
  <si>
    <t>GLUECOM</t>
  </si>
  <si>
    <t>GRAFITYP SELFADHESIVE PRODUCTS</t>
  </si>
  <si>
    <t>HEBOSS INTERNATIONAL</t>
  </si>
  <si>
    <t>HESSENATIE LOGISTICS</t>
  </si>
  <si>
    <t>HOBON</t>
  </si>
  <si>
    <t>HYDROMETAL</t>
  </si>
  <si>
    <t>INCOPACK</t>
  </si>
  <si>
    <t>INTEGRAL AUTO</t>
  </si>
  <si>
    <t>KEMPISCH LABORATORIUM</t>
  </si>
  <si>
    <t>LAMBRECHT NUMMER EEN IN BANDEN</t>
  </si>
  <si>
    <t>LECOT</t>
  </si>
  <si>
    <t>MC THREE</t>
  </si>
  <si>
    <t>MONTEBI</t>
  </si>
  <si>
    <t>OCTA</t>
  </si>
  <si>
    <t>POLYCASA</t>
  </si>
  <si>
    <t>PROMAT INTERNATIONAL</t>
  </si>
  <si>
    <t>PROVIRON BASIC CHEMICALS</t>
  </si>
  <si>
    <t>PROVIRON FUNCTIONAL CHEMICALS</t>
  </si>
  <si>
    <t>PURATOS</t>
  </si>
  <si>
    <t>QUALITY MEAT RENMANS</t>
  </si>
  <si>
    <t>QUINN GROUP BELGIUM</t>
  </si>
  <si>
    <t>REVOGAN</t>
  </si>
  <si>
    <t>ROGER VANDEN BERGHE</t>
  </si>
  <si>
    <t>SARENS</t>
  </si>
  <si>
    <t>SMEETS EN ZONEN</t>
  </si>
  <si>
    <t>SMURFIT KAPPA TURNHOUT</t>
  </si>
  <si>
    <t>SODIREP - TEXTILES</t>
  </si>
  <si>
    <t>SOLVIC</t>
  </si>
  <si>
    <t>SOUTHERN EUROPEAN TRADING CORPORATION</t>
  </si>
  <si>
    <t>SURFACE TREATMENT COMPANY S.T.C.</t>
  </si>
  <si>
    <t>TRANSPORT GEBROEDERS VAN AERDE</t>
  </si>
  <si>
    <t>TURBOTRUCKS TORHOUT</t>
  </si>
  <si>
    <t>UCB PHARMA</t>
  </si>
  <si>
    <t>VAN HOUDT KEMPEN</t>
  </si>
  <si>
    <t>VYNCKIER TOOLS</t>
  </si>
  <si>
    <t>WAHL DIAMONDS</t>
  </si>
  <si>
    <t>WELCO</t>
  </si>
  <si>
    <t>WM SUPPLIES (B)</t>
  </si>
  <si>
    <t>ZELFBOUW MARKT NINOVE</t>
  </si>
  <si>
    <t>ACROS ORGANICS</t>
  </si>
  <si>
    <t>AEGEAN NWE</t>
  </si>
  <si>
    <t>AGC AUTOMOTIVE EUROPE</t>
  </si>
  <si>
    <t>AGC GLASS EUROPE</t>
  </si>
  <si>
    <t>AGC PROCESSING BELGIUM</t>
  </si>
  <si>
    <t>ALDERS INTERNATIONAAL TRANSPORT</t>
  </si>
  <si>
    <t>ALIPLAST ALUMINIUM EXTRUSION</t>
  </si>
  <si>
    <t>ANSELL HEALTHCARE EUROPE</t>
  </si>
  <si>
    <t>ANTWERP STONE TERMINAL</t>
  </si>
  <si>
    <t>ANTWERPSE STAAL SERVICES</t>
  </si>
  <si>
    <t>APERAM STAINLESS BELGIUM</t>
  </si>
  <si>
    <t>ARCELOR MITTAL BELGIUM</t>
  </si>
  <si>
    <t>ARCELORMITTAL ESP</t>
  </si>
  <si>
    <t>ARMACELL BENELUX</t>
  </si>
  <si>
    <t>ARODIAM MANUFACTURING COMPANY</t>
  </si>
  <si>
    <t>ASE METALS</t>
  </si>
  <si>
    <t>ATLAS COPCO AIRPOWER</t>
  </si>
  <si>
    <t>AURORA PRODUCTIONS</t>
  </si>
  <si>
    <t>AUTO SATELLITES</t>
  </si>
  <si>
    <t>AUTOCARS DE POLDER</t>
  </si>
  <si>
    <t>AVERY DENNISON BELGIE</t>
  </si>
  <si>
    <t>AXUS</t>
  </si>
  <si>
    <t>B.A.S.F. ANTWERPEN</t>
  </si>
  <si>
    <t>B.T.G. - BELG. TECHNISCHE GASSEN - G.T.B. - GAZ TECHNIQUE BELGE</t>
  </si>
  <si>
    <t>BALTA INDUSTRIES</t>
  </si>
  <si>
    <t>BELMEDIS</t>
  </si>
  <si>
    <t>BENECHIM</t>
  </si>
  <si>
    <t>BINJE ACKERMANS</t>
  </si>
  <si>
    <t>BONAR XIRION</t>
  </si>
  <si>
    <t>BRABANTIA S&amp;L BELGIUM</t>
  </si>
  <si>
    <t>BRANTANO</t>
  </si>
  <si>
    <t>BRENNTAG</t>
  </si>
  <si>
    <t>BRIDGESTONE EUROPE</t>
  </si>
  <si>
    <t>CAPSUGEL BELGIUM</t>
  </si>
  <si>
    <t>CERCLINDUS</t>
  </si>
  <si>
    <t>CIMENTERIES CBR CEMENTBEDRIJVEN</t>
  </si>
  <si>
    <t>CITROSUCO EUROPE</t>
  </si>
  <si>
    <t>CNH INDUSTRIAL BELGIUM</t>
  </si>
  <si>
    <t>COCA - COLA ENTERPRISES BELGIUM</t>
  </si>
  <si>
    <t>COFELY AXIMA REFRIGERATION</t>
  </si>
  <si>
    <t>COFELY FABRICOM</t>
  </si>
  <si>
    <t>COMBORI</t>
  </si>
  <si>
    <t>CONSOLIDATED PRECISION PRODUCTS BELGIUM</t>
  </si>
  <si>
    <t>CONTINENTAL FOODS BELGIUM</t>
  </si>
  <si>
    <t>CRC INDUSTRIES EUROPE</t>
  </si>
  <si>
    <t>CYTEC BELGIUM</t>
  </si>
  <si>
    <t>DU PONT DE NEMOURS (BELGIUM)</t>
  </si>
  <si>
    <t>EATON FILTRATION</t>
  </si>
  <si>
    <t>ECOVER CO-ORDINATION CENTER</t>
  </si>
  <si>
    <t>ESPRIT BELGIE RETAIL</t>
  </si>
  <si>
    <t>ETABLISSEMENTS A. PASQUASY</t>
  </si>
  <si>
    <t>FABORY CENTRES BELGIUM</t>
  </si>
  <si>
    <t>FLANDERS LOGISTICS</t>
  </si>
  <si>
    <t>FONDERIES J. MARICHAL, KETIN &amp; CIE</t>
  </si>
  <si>
    <t>GALLIKER TRANSPORTS SA LIEGE (BELGIQUE)</t>
  </si>
  <si>
    <t>GLAVERPANE</t>
  </si>
  <si>
    <t>GREIF BELGIUM</t>
  </si>
  <si>
    <t>HARSCO BELGIUM</t>
  </si>
  <si>
    <t>HELIO CHARLEROI</t>
  </si>
  <si>
    <t>HILTI BELGIUM</t>
  </si>
  <si>
    <t>INAPA BELGIUM</t>
  </si>
  <si>
    <t>INDUMET</t>
  </si>
  <si>
    <t>INEOS CHLORVINYLS BELGIUM</t>
  </si>
  <si>
    <t>INTIMUS INTERNATIONAL BELGIUM</t>
  </si>
  <si>
    <t>ISOWILL</t>
  </si>
  <si>
    <t>JACKON INSULATION</t>
  </si>
  <si>
    <t>JANS BUILDING DISTRIBUTION</t>
  </si>
  <si>
    <t>KATOEN NATIE</t>
  </si>
  <si>
    <t>KATOEN NATIE BULK TERMINALS</t>
  </si>
  <si>
    <t>KLASMANN-DEILMANN BRUGGE</t>
  </si>
  <si>
    <t>LES NUTONS</t>
  </si>
  <si>
    <t>LHOIST</t>
  </si>
  <si>
    <t>LUBRIZOL ADVANCED MATERIALS EUROPE</t>
  </si>
  <si>
    <t>MAGOTTEAUX INTERNATIONAL</t>
  </si>
  <si>
    <t>MAKRO CASH &amp; CARRY BELGIUM</t>
  </si>
  <si>
    <t>MARINE HARVEST PIETERS</t>
  </si>
  <si>
    <t>MD VERRE</t>
  </si>
  <si>
    <t>MEIKO EUROPE</t>
  </si>
  <si>
    <t>MESSER BELGIUM</t>
  </si>
  <si>
    <t>METSO MINERALS BELUX</t>
  </si>
  <si>
    <t>MINERA</t>
  </si>
  <si>
    <t>MISHAL</t>
  </si>
  <si>
    <t>MISHAL MANUFACTURING</t>
  </si>
  <si>
    <t>MUNTERS BELGIUM</t>
  </si>
  <si>
    <t>NICOLS INTERNATIONAL</t>
  </si>
  <si>
    <t>NIPRO EUROPE</t>
  </si>
  <si>
    <t>NLMK LA LOUVIERE</t>
  </si>
  <si>
    <t>NOF METAL COATINGS EUROPE</t>
  </si>
  <si>
    <t>OLEON</t>
  </si>
  <si>
    <t>ONTEX</t>
  </si>
  <si>
    <t>PARFUMERIE ICI PARIS XL</t>
  </si>
  <si>
    <t>PIPELIFE BELGIUM</t>
  </si>
  <si>
    <t>POLYTRA</t>
  </si>
  <si>
    <t>PRIMO-STADION</t>
  </si>
  <si>
    <t>PRODUO</t>
  </si>
  <si>
    <t>PROFIALIS</t>
  </si>
  <si>
    <t>PVS CHEMICALS BELGIUM</t>
  </si>
  <si>
    <t>RECYBOIS</t>
  </si>
  <si>
    <t>REFRESCO</t>
  </si>
  <si>
    <t>RIDGE TOOL EUROPE</t>
  </si>
  <si>
    <t>RKW HYPLAST</t>
  </si>
  <si>
    <t>ROGERS</t>
  </si>
  <si>
    <t>ROSY BLUE</t>
  </si>
  <si>
    <t>ROTRA FORWARDING</t>
  </si>
  <si>
    <t>RUTGERS BELGIUM</t>
  </si>
  <si>
    <t>SADEPAN CHIMICA</t>
  </si>
  <si>
    <t>SAINT ROCH - COUVIN</t>
  </si>
  <si>
    <t>SAINT-GOBAIN INNOVATIVE MATERIALS BELGIUM</t>
  </si>
  <si>
    <t>SAINT-GOBAIN SEKURIT BENELUX</t>
  </si>
  <si>
    <t>SANOMA REGIONAL BELGIUM</t>
  </si>
  <si>
    <t>SAPPI LANAKEN</t>
  </si>
  <si>
    <t>SCANSOURCE EUROPE</t>
  </si>
  <si>
    <t>SCAPA BELGIUM</t>
  </si>
  <si>
    <t>SENSIENT FLAVORS BELGIUM</t>
  </si>
  <si>
    <t>SOLID</t>
  </si>
  <si>
    <t>SOMEF</t>
  </si>
  <si>
    <t>STOPLER BELGIUM</t>
  </si>
  <si>
    <t>STUDIOTECH</t>
  </si>
  <si>
    <t>SUN CHEMICAL</t>
  </si>
  <si>
    <t>SUNNYLAND DISTRIBUTION</t>
  </si>
  <si>
    <t>SUTRANS</t>
  </si>
  <si>
    <t>TAURA NATURAL INGREDIENTS</t>
  </si>
  <si>
    <t>TEKNIPLEX EUROPE</t>
  </si>
  <si>
    <t>THOMAS COOK AIRLINES BELGIUM</t>
  </si>
  <si>
    <t>TI GROUP AUTOMOTIVE SYSTEMS (BELGIUM)</t>
  </si>
  <si>
    <t>TOTAL PETROCHEMICALS ECAUSSINNES</t>
  </si>
  <si>
    <t>TOWER AUTOMOTIVE BELGIUM</t>
  </si>
  <si>
    <t>TRANSPORT &amp; SUPPLY CHAIN SERVICES CENTER</t>
  </si>
  <si>
    <t>TWIN DISC INTERNATIONAL</t>
  </si>
  <si>
    <t>UNILIN</t>
  </si>
  <si>
    <t>UNITED PARCEL SERVICE BELGIUM</t>
  </si>
  <si>
    <t>UNIVERSAL MUSIC</t>
  </si>
  <si>
    <t>UPS EUROPE</t>
  </si>
  <si>
    <t>VALERON STRENGTH FILMS</t>
  </si>
  <si>
    <t>VALKENIERSNATIE</t>
  </si>
  <si>
    <t>VANGUARD LOGISTICS SERVICES BELGIUM</t>
  </si>
  <si>
    <t>VINCI PARK BELGIUM</t>
  </si>
  <si>
    <t>VOPAK CHEMICAL TERMINALS BELGIUM</t>
  </si>
  <si>
    <t>VOPAK TERMINAL EUROTANK</t>
  </si>
  <si>
    <t>VPK PAPER</t>
  </si>
  <si>
    <t>VWR INTERNATIONAL</t>
  </si>
  <si>
    <t>WALLENIUS WILHELMSEN LOGISTICS ZEEBRUGGE</t>
  </si>
  <si>
    <t>WESTFALEN</t>
  </si>
  <si>
    <t>WIENERBERGER</t>
  </si>
  <si>
    <t>ZEEMAN TEXTIEL SUPERS</t>
  </si>
  <si>
    <t>ZINACOR</t>
  </si>
  <si>
    <t>ALLIANCE INTERNATIONAL</t>
  </si>
  <si>
    <t>MACTAC EUROPE</t>
  </si>
  <si>
    <t>DOW CORNING EUROPE</t>
  </si>
  <si>
    <t>WURTH BELUX</t>
  </si>
  <si>
    <t>F</t>
  </si>
  <si>
    <t>Stat t</t>
  </si>
  <si>
    <t>Nombre d'observations</t>
  </si>
  <si>
    <t>R Multiple</t>
  </si>
  <si>
    <t>R carré</t>
  </si>
  <si>
    <t>R carré corrigé</t>
  </si>
  <si>
    <t>Erreur standard</t>
  </si>
  <si>
    <t>Variable dépendante</t>
  </si>
  <si>
    <t xml:space="preserve">Variables explicatives </t>
  </si>
  <si>
    <t>Coefficient</t>
  </si>
  <si>
    <t>p valeur</t>
  </si>
  <si>
    <t>Constante</t>
  </si>
  <si>
    <t xml:space="preserve">Profitabilité </t>
  </si>
  <si>
    <t xml:space="preserve">Rotation de l'actif </t>
  </si>
  <si>
    <t xml:space="preserve">Produits d'exploitation </t>
  </si>
  <si>
    <t>Les moyennes sont-elles similaires ?</t>
  </si>
  <si>
    <t xml:space="preserve">Nombres d'oberservations </t>
  </si>
  <si>
    <t xml:space="preserve">Moyenne </t>
  </si>
  <si>
    <t>Variance</t>
  </si>
  <si>
    <t>Nombre de dégrés de libertés</t>
  </si>
  <si>
    <t>P(T&lt;=t) unilatérale</t>
  </si>
  <si>
    <t>Les variances sont-elles similaires ?</t>
  </si>
  <si>
    <t>P(F&lt;=f) unilatérale</t>
  </si>
  <si>
    <t xml:space="preserve">Δ ( Fonds propres / total de l'actif) </t>
  </si>
  <si>
    <t>Δ Total de l'actif</t>
  </si>
  <si>
    <t>Δ VCN / total de l'actif</t>
  </si>
  <si>
    <t>Non respect en 2011</t>
  </si>
  <si>
    <t>Respect en 2011</t>
  </si>
  <si>
    <t>Total de l'actif</t>
  </si>
  <si>
    <t>Dettes financières / atif</t>
  </si>
  <si>
    <t>FP / ACTIF</t>
  </si>
  <si>
    <t>Profitabilité (EBITDA / actif)</t>
  </si>
  <si>
    <t>VCN / total de l'actif</t>
  </si>
  <si>
    <t>Rotation de l'actif</t>
  </si>
  <si>
    <t xml:space="preserve">ln ventes et  prestations </t>
  </si>
  <si>
    <t xml:space="preserve">Nombre de sociétés </t>
  </si>
  <si>
    <t>Date de clotûre 2011</t>
  </si>
  <si>
    <t>Moyenne</t>
  </si>
  <si>
    <t xml:space="preserve">Médiane </t>
  </si>
  <si>
    <t>Ecart-type</t>
  </si>
  <si>
    <t>Niveau de confiance de la moyenne (95%)</t>
  </si>
  <si>
    <t>Total de l'actif (Millions EUR)</t>
  </si>
  <si>
    <t>Fonds propres / actif</t>
  </si>
  <si>
    <t>VCN /actif</t>
  </si>
  <si>
    <t>Produits d'exploitation</t>
  </si>
  <si>
    <t>Erreur-type</t>
  </si>
  <si>
    <t>Médiane</t>
  </si>
  <si>
    <t>Mode</t>
  </si>
  <si>
    <t>Écart-type</t>
  </si>
  <si>
    <t>Variance de l'échantillon</t>
  </si>
  <si>
    <t>Kurstosis (Coefficient d'aplatissement)</t>
  </si>
  <si>
    <t>Coefficient d'asymétrie</t>
  </si>
  <si>
    <t>Plage</t>
  </si>
  <si>
    <t>Minimum</t>
  </si>
  <si>
    <t>Maximum</t>
  </si>
  <si>
    <t>Somme</t>
  </si>
  <si>
    <t>Nombre d'échantillons</t>
  </si>
  <si>
    <t>Niveau de confiance(95,0%)</t>
  </si>
  <si>
    <t>Emprunts entreprises liées / actif</t>
  </si>
  <si>
    <t>Emprunts entreprises liées / fonds propres</t>
  </si>
  <si>
    <t>RAPPORT DÉTAILLÉ</t>
  </si>
  <si>
    <t>Statistiques de la régression</t>
  </si>
  <si>
    <t>Coefficient de détermination multiple</t>
  </si>
  <si>
    <t>Coefficient de détermination R^2</t>
  </si>
  <si>
    <t>Observations</t>
  </si>
  <si>
    <t>ANALYSE DE VARIANCE</t>
  </si>
  <si>
    <t>Régression</t>
  </si>
  <si>
    <t>Résidus</t>
  </si>
  <si>
    <t>Total</t>
  </si>
  <si>
    <t>Degré de liberté</t>
  </si>
  <si>
    <t>Somme des carrés</t>
  </si>
  <si>
    <t>Moyenne des carrés</t>
  </si>
  <si>
    <t>Valeur critique de F</t>
  </si>
  <si>
    <t>Coefficients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</si>
  <si>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</si>
  <si>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</si>
  <si>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</si>
  <si>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</si>
  <si>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95,0%</t>
  </si>
  <si>
    <t>Limite supérieure pour seuil de confiance =  95,0%</t>
  </si>
  <si>
    <t>ANALYSE DES RÉSIDUS</t>
  </si>
  <si>
    <t>Observation</t>
  </si>
  <si>
    <t>Prévisions Var fonds propres fiscal sur actif 2011 -2013</t>
  </si>
  <si>
    <t>Test d'égalité des variances (F-Test)</t>
  </si>
  <si>
    <t>Variable 1</t>
  </si>
  <si>
    <t>Variable 2</t>
  </si>
  <si>
    <t>P(F&lt;=f) unilatéral</t>
  </si>
  <si>
    <t>Valeur critique pour F (unilatéral)</t>
  </si>
  <si>
    <t>Test d'égalité des espérances: deux observations de variances différentes</t>
  </si>
  <si>
    <t>Différence hypothétique des moyennes</t>
  </si>
  <si>
    <t>P(T&lt;=t) unilatéral</t>
  </si>
  <si>
    <t>Valeur critique de t (unilatéral)</t>
  </si>
  <si>
    <t>P(T&lt;=t) bilatéral</t>
  </si>
  <si>
    <t>Valeur critique de t (bilatéral)</t>
  </si>
  <si>
    <t>Test d'égalité des espérances: observations pairées</t>
  </si>
  <si>
    <t>Coefficient de corrélation de Pearson</t>
  </si>
  <si>
    <t>Emprunts entreprises liées / Actif 2011</t>
  </si>
  <si>
    <t>Emprunts entreprises liées / Actif 2013</t>
  </si>
  <si>
    <t>Dettes financières / fonds propres</t>
  </si>
  <si>
    <t>Emprunts entreprises liées / dettes financières</t>
  </si>
  <si>
    <t>Moyenne fin 2011</t>
  </si>
  <si>
    <t>Moyenne fin 2013</t>
  </si>
  <si>
    <t>P valeur</t>
  </si>
  <si>
    <t>Variance fin 2011</t>
  </si>
  <si>
    <t>Variance fin 2013</t>
  </si>
  <si>
    <t>Les moyennes sont-elles similiares ?</t>
  </si>
  <si>
    <t>Osservazioni</t>
  </si>
  <si>
    <t>gdl</t>
  </si>
  <si>
    <t xml:space="preserve">dettes financières / actif </t>
  </si>
  <si>
    <t>Media</t>
  </si>
  <si>
    <t>Varianza</t>
  </si>
  <si>
    <t>Differenza ipotizzata per le medie</t>
  </si>
  <si>
    <t>P(T&lt;=t) una coda</t>
  </si>
  <si>
    <t>t critico una coda</t>
  </si>
  <si>
    <t>P(T&lt;=t) due code</t>
  </si>
  <si>
    <t>t critico due code</t>
  </si>
  <si>
    <t>Troisième quartile</t>
  </si>
  <si>
    <t>Coefficient asymétrie</t>
  </si>
  <si>
    <t>Premier quartile</t>
  </si>
  <si>
    <t>Sociétés avec un ratio supérieure à 5 en 2011</t>
  </si>
  <si>
    <t>Sociétés avec un ratio inférieure à 5 en 2011</t>
  </si>
  <si>
    <t>Test t: due campioni accoppiati per medie</t>
  </si>
  <si>
    <t>Correlazione di Pearson</t>
  </si>
  <si>
    <t>Emprunts entreprises liées / total du bilan</t>
  </si>
  <si>
    <t xml:space="preserve">Variation </t>
  </si>
  <si>
    <t>Dettes financières / total du bilan</t>
  </si>
  <si>
    <t>Dettes financières / total du bilan 2011</t>
  </si>
  <si>
    <t>Dettes financières / total du bilan 2013</t>
  </si>
  <si>
    <t>Relatif 2011-2012</t>
  </si>
  <si>
    <t>2011-2012</t>
  </si>
  <si>
    <t xml:space="preserve">dettes financières LT / actif </t>
  </si>
  <si>
    <t>Dette fin LT / actif</t>
  </si>
  <si>
    <t>Absolue</t>
  </si>
  <si>
    <t xml:space="preserve">Prévisions dettes financières LT / actif </t>
  </si>
  <si>
    <t xml:space="preserve">Δ ( Emprunts long terme / actif ) </t>
  </si>
  <si>
    <t>Dettes financières / actif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</si>
</sst>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_ ;[Red]\-0.00\ "/>
    <numFmt numFmtId="165" formatCode="#,##0.00_ ;[Red]\-#,##0.00\ 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2" fillId="3" borderId="0" xfId="0" applyFont="1" applyFill="1" applyAlignment="1"/>
    <xf numFmtId="0" fontId="1" fillId="3" borderId="0" xfId="0" applyFont="1" applyFill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0" fontId="1" fillId="2" borderId="0" xfId="0" applyFont="1" applyFill="1" applyBorder="1" applyAlignment="1"/>
    <xf numFmtId="0" fontId="1" fillId="2" borderId="5" xfId="0" applyFont="1" applyFill="1" applyBorder="1" applyAlignment="1"/>
    <xf numFmtId="0" fontId="1" fillId="4" borderId="0" xfId="0" applyFont="1" applyFill="1" applyAlignment="1"/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10" fontId="0" fillId="0" borderId="0" xfId="0" applyNumberFormat="1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64" fontId="0" fillId="0" borderId="0" xfId="0" applyNumberFormat="1"/>
    <xf numFmtId="3" fontId="0" fillId="0" borderId="0" xfId="0" applyNumberFormat="1" applyAlignment="1">
      <alignment wrapText="1"/>
    </xf>
    <xf numFmtId="38" fontId="0" fillId="0" borderId="0" xfId="0" applyNumberFormat="1"/>
    <xf numFmtId="38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Fill="1"/>
    <xf numFmtId="2" fontId="0" fillId="0" borderId="0" xfId="0" applyNumberFormat="1"/>
    <xf numFmtId="3" fontId="1" fillId="2" borderId="0" xfId="0" applyNumberFormat="1" applyFont="1" applyFill="1" applyAlignment="1"/>
    <xf numFmtId="0" fontId="3" fillId="3" borderId="0" xfId="0" applyFont="1" applyFill="1"/>
    <xf numFmtId="0" fontId="3" fillId="2" borderId="0" xfId="0" applyFont="1" applyFill="1"/>
    <xf numFmtId="0" fontId="1" fillId="5" borderId="0" xfId="0" applyFont="1" applyFill="1" applyAlignment="1"/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/>
    <xf numFmtId="0" fontId="1" fillId="6" borderId="0" xfId="0" applyFont="1" applyFill="1" applyAlignment="1">
      <alignment horizontal="center"/>
    </xf>
    <xf numFmtId="3" fontId="1" fillId="6" borderId="0" xfId="0" applyNumberFormat="1" applyFont="1" applyFill="1" applyAlignment="1"/>
    <xf numFmtId="0" fontId="1" fillId="0" borderId="0" xfId="0" applyFont="1" applyFill="1" applyAlignment="1"/>
    <xf numFmtId="0" fontId="3" fillId="0" borderId="0" xfId="0" applyFont="1" applyFill="1"/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3" fillId="6" borderId="0" xfId="0" applyFont="1" applyFill="1"/>
    <xf numFmtId="3" fontId="0" fillId="0" borderId="0" xfId="0" applyNumberFormat="1" applyBorder="1"/>
    <xf numFmtId="38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9" fontId="0" fillId="0" borderId="0" xfId="0" applyNumberFormat="1"/>
    <xf numFmtId="0" fontId="0" fillId="3" borderId="0" xfId="0" applyFill="1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0" fillId="6" borderId="0" xfId="0" applyFill="1"/>
    <xf numFmtId="0" fontId="1" fillId="6" borderId="0" xfId="0" applyFont="1" applyFill="1"/>
    <xf numFmtId="0" fontId="1" fillId="3" borderId="0" xfId="0" applyFont="1" applyFill="1"/>
    <xf numFmtId="0" fontId="0" fillId="7" borderId="0" xfId="0" applyFill="1"/>
    <xf numFmtId="0" fontId="1" fillId="7" borderId="0" xfId="0" applyFont="1" applyFill="1"/>
    <xf numFmtId="0" fontId="0" fillId="0" borderId="0" xfId="0" applyFill="1" applyBorder="1" applyAlignment="1"/>
    <xf numFmtId="0" fontId="0" fillId="0" borderId="6" xfId="0" applyFill="1" applyBorder="1" applyAlignment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Continuous"/>
    </xf>
    <xf numFmtId="0" fontId="1" fillId="8" borderId="13" xfId="0" applyFont="1" applyFill="1" applyBorder="1"/>
    <xf numFmtId="0" fontId="5" fillId="8" borderId="13" xfId="0" applyFont="1" applyFill="1" applyBorder="1" applyAlignment="1">
      <alignment horizontal="center" wrapText="1"/>
    </xf>
    <xf numFmtId="0" fontId="0" fillId="8" borderId="13" xfId="0" applyFill="1" applyBorder="1" applyAlignment="1">
      <alignment horizontal="center" wrapText="1"/>
    </xf>
    <xf numFmtId="0" fontId="6" fillId="8" borderId="13" xfId="0" applyFont="1" applyFill="1" applyBorder="1" applyAlignment="1">
      <alignment horizontal="center" wrapText="1"/>
    </xf>
    <xf numFmtId="0" fontId="0" fillId="8" borderId="13" xfId="0" applyFill="1" applyBorder="1"/>
    <xf numFmtId="2" fontId="0" fillId="8" borderId="13" xfId="0" applyNumberFormat="1" applyFill="1" applyBorder="1" applyAlignment="1">
      <alignment horizontal="center"/>
    </xf>
    <xf numFmtId="0" fontId="5" fillId="8" borderId="13" xfId="0" applyFont="1" applyFill="1" applyBorder="1"/>
    <xf numFmtId="0" fontId="0" fillId="0" borderId="13" xfId="0" applyBorder="1" applyAlignment="1">
      <alignment horizontal="center" wrapText="1"/>
    </xf>
    <xf numFmtId="0" fontId="0" fillId="8" borderId="13" xfId="0" applyFill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8" borderId="3" xfId="0" applyFill="1" applyBorder="1" applyAlignment="1">
      <alignment horizontal="center" wrapText="1"/>
    </xf>
    <xf numFmtId="0" fontId="0" fillId="8" borderId="15" xfId="0" applyFill="1" applyBorder="1" applyAlignment="1">
      <alignment wrapText="1"/>
    </xf>
    <xf numFmtId="0" fontId="0" fillId="8" borderId="3" xfId="0" applyFill="1" applyBorder="1" applyAlignment="1">
      <alignment horizontal="center"/>
    </xf>
    <xf numFmtId="4" fontId="0" fillId="8" borderId="3" xfId="0" applyNumberFormat="1" applyFill="1" applyBorder="1" applyAlignment="1">
      <alignment horizontal="center"/>
    </xf>
    <xf numFmtId="4" fontId="0" fillId="8" borderId="13" xfId="0" applyNumberFormat="1" applyFill="1" applyBorder="1" applyAlignment="1">
      <alignment horizontal="center"/>
    </xf>
    <xf numFmtId="0" fontId="0" fillId="8" borderId="14" xfId="0" applyFill="1" applyBorder="1" applyAlignment="1">
      <alignment wrapText="1"/>
    </xf>
    <xf numFmtId="0" fontId="0" fillId="8" borderId="12" xfId="0" applyFill="1" applyBorder="1" applyAlignment="1">
      <alignment wrapText="1"/>
    </xf>
    <xf numFmtId="4" fontId="0" fillId="0" borderId="0" xfId="0" applyNumberFormat="1"/>
    <xf numFmtId="0" fontId="0" fillId="0" borderId="13" xfId="0" applyBorder="1"/>
    <xf numFmtId="0" fontId="0" fillId="0" borderId="13" xfId="0" applyBorder="1" applyAlignment="1">
      <alignment wrapText="1"/>
    </xf>
    <xf numFmtId="4" fontId="0" fillId="0" borderId="13" xfId="0" applyNumberFormat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8" xfId="0" applyFill="1" applyBorder="1"/>
    <xf numFmtId="0" fontId="0" fillId="8" borderId="9" xfId="0" applyFill="1" applyBorder="1"/>
    <xf numFmtId="0" fontId="0" fillId="8" borderId="4" xfId="0" applyFill="1" applyBorder="1"/>
    <xf numFmtId="0" fontId="0" fillId="8" borderId="0" xfId="0" applyFill="1" applyBorder="1"/>
    <xf numFmtId="0" fontId="3" fillId="8" borderId="13" xfId="0" applyFont="1" applyFill="1" applyBorder="1"/>
    <xf numFmtId="0" fontId="0" fillId="8" borderId="14" xfId="0" applyFill="1" applyBorder="1"/>
    <xf numFmtId="0" fontId="0" fillId="8" borderId="15" xfId="0" applyFill="1" applyBorder="1"/>
    <xf numFmtId="2" fontId="0" fillId="8" borderId="3" xfId="0" applyNumberFormat="1" applyFill="1" applyBorder="1" applyAlignment="1">
      <alignment horizontal="center"/>
    </xf>
    <xf numFmtId="0" fontId="0" fillId="8" borderId="12" xfId="0" applyFill="1" applyBorder="1"/>
    <xf numFmtId="0" fontId="0" fillId="8" borderId="12" xfId="0" applyFill="1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165" fontId="0" fillId="0" borderId="0" xfId="0" applyNumberFormat="1"/>
    <xf numFmtId="2" fontId="0" fillId="0" borderId="13" xfId="0" applyNumberForma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43" fontId="0" fillId="0" borderId="0" xfId="0" applyNumberFormat="1" applyFill="1" applyBorder="1" applyAlignment="1"/>
    <xf numFmtId="43" fontId="0" fillId="0" borderId="6" xfId="0" applyNumberFormat="1" applyFill="1" applyBorder="1" applyAlignment="1"/>
    <xf numFmtId="0" fontId="3" fillId="3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5" fillId="8" borderId="8" xfId="0" applyFont="1" applyFill="1" applyBorder="1" applyAlignment="1">
      <alignment horizontal="left"/>
    </xf>
    <xf numFmtId="0" fontId="5" fillId="8" borderId="9" xfId="0" applyFont="1" applyFill="1" applyBorder="1" applyAlignment="1">
      <alignment horizontal="left"/>
    </xf>
    <xf numFmtId="0" fontId="5" fillId="8" borderId="9" xfId="0" applyFont="1" applyFill="1" applyBorder="1" applyAlignment="1">
      <alignment horizontal="right"/>
    </xf>
    <xf numFmtId="0" fontId="5" fillId="8" borderId="10" xfId="0" applyFont="1" applyFill="1" applyBorder="1" applyAlignment="1">
      <alignment horizontal="right"/>
    </xf>
    <xf numFmtId="0" fontId="0" fillId="8" borderId="4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2" fontId="5" fillId="8" borderId="0" xfId="0" applyNumberFormat="1" applyFont="1" applyFill="1" applyBorder="1" applyAlignment="1">
      <alignment horizontal="right"/>
    </xf>
    <xf numFmtId="2" fontId="5" fillId="8" borderId="5" xfId="0" applyNumberFormat="1" applyFont="1" applyFill="1" applyBorder="1" applyAlignment="1">
      <alignment horizontal="right"/>
    </xf>
    <xf numFmtId="0" fontId="0" fillId="8" borderId="11" xfId="0" applyFill="1" applyBorder="1" applyAlignment="1">
      <alignment horizontal="left"/>
    </xf>
    <xf numFmtId="0" fontId="0" fillId="8" borderId="14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4" fontId="0" fillId="8" borderId="9" xfId="0" applyNumberFormat="1" applyFill="1" applyBorder="1" applyAlignment="1">
      <alignment horizontal="center"/>
    </xf>
    <xf numFmtId="4" fontId="0" fillId="8" borderId="10" xfId="0" applyNumberFormat="1" applyFill="1" applyBorder="1" applyAlignment="1">
      <alignment horizontal="center"/>
    </xf>
    <xf numFmtId="4" fontId="0" fillId="8" borderId="16" xfId="0" applyNumberFormat="1" applyFill="1" applyBorder="1" applyAlignment="1">
      <alignment horizontal="center"/>
    </xf>
    <xf numFmtId="4" fontId="0" fillId="8" borderId="17" xfId="0" applyNumberForma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2" fontId="0" fillId="8" borderId="0" xfId="0" applyNumberFormat="1" applyFill="1" applyBorder="1" applyAlignment="1">
      <alignment horizontal="center"/>
    </xf>
    <xf numFmtId="2" fontId="0" fillId="8" borderId="5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0" fillId="8" borderId="9" xfId="0" applyFill="1" applyBorder="1" applyAlignment="1">
      <alignment horizontal="right"/>
    </xf>
    <xf numFmtId="0" fontId="0" fillId="8" borderId="10" xfId="0" applyFill="1" applyBorder="1" applyAlignment="1">
      <alignment horizontal="right"/>
    </xf>
    <xf numFmtId="2" fontId="0" fillId="8" borderId="0" xfId="0" applyNumberFormat="1" applyFill="1" applyBorder="1" applyAlignment="1">
      <alignment horizontal="right"/>
    </xf>
    <xf numFmtId="2" fontId="0" fillId="8" borderId="5" xfId="0" applyNumberFormat="1" applyFill="1" applyBorder="1" applyAlignment="1">
      <alignment horizontal="right"/>
    </xf>
    <xf numFmtId="2" fontId="0" fillId="8" borderId="8" xfId="0" applyNumberFormat="1" applyFill="1" applyBorder="1" applyAlignment="1">
      <alignment horizontal="center"/>
    </xf>
    <xf numFmtId="2" fontId="0" fillId="8" borderId="10" xfId="0" applyNumberFormat="1" applyFill="1" applyBorder="1" applyAlignment="1">
      <alignment horizontal="center"/>
    </xf>
    <xf numFmtId="2" fontId="0" fillId="8" borderId="11" xfId="0" applyNumberFormat="1" applyFill="1" applyBorder="1" applyAlignment="1">
      <alignment horizontal="center"/>
    </xf>
    <xf numFmtId="2" fontId="0" fillId="8" borderId="17" xfId="0" applyNumberForma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2" fontId="0" fillId="8" borderId="4" xfId="0" applyNumberForma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02"/>
  <sheetViews>
    <sheetView workbookViewId="0">
      <selection activeCell="A32" sqref="A32:XFD32"/>
    </sheetView>
  </sheetViews>
  <sheetFormatPr baseColWidth="10" defaultColWidth="11.42578125" defaultRowHeight="15" x14ac:dyDescent="0.25"/>
  <cols>
    <col min="5" max="5" width="63.140625" customWidth="1"/>
    <col min="6" max="10" width="13.7109375" bestFit="1" customWidth="1"/>
    <col min="11" max="14" width="15.28515625" bestFit="1" customWidth="1"/>
    <col min="15" max="17" width="11.7109375" bestFit="1" customWidth="1"/>
    <col min="18" max="29" width="12.7109375" bestFit="1" customWidth="1"/>
    <col min="30" max="30" width="13.7109375" bestFit="1" customWidth="1"/>
    <col min="31" max="32" width="12.7109375" bestFit="1" customWidth="1"/>
    <col min="33" max="33" width="13.7109375" bestFit="1" customWidth="1"/>
    <col min="34" max="39" width="12.7109375" bestFit="1" customWidth="1"/>
    <col min="40" max="41" width="13.7109375" bestFit="1" customWidth="1"/>
    <col min="42" max="45" width="11.7109375" bestFit="1" customWidth="1"/>
    <col min="46" max="74" width="11.42578125" customWidth="1"/>
    <col min="75" max="77" width="13.42578125" bestFit="1" customWidth="1"/>
    <col min="78" max="104" width="13.7109375" bestFit="1" customWidth="1"/>
    <col min="105" max="105" width="11.5703125" bestFit="1" customWidth="1"/>
    <col min="106" max="124" width="13.7109375" bestFit="1" customWidth="1"/>
    <col min="125" max="132" width="12.7109375" bestFit="1" customWidth="1"/>
    <col min="133" max="133" width="13.7109375" bestFit="1" customWidth="1"/>
    <col min="134" max="141" width="12.7109375" bestFit="1" customWidth="1"/>
    <col min="142" max="142" width="11.7109375" bestFit="1" customWidth="1"/>
    <col min="143" max="145" width="12.7109375" bestFit="1" customWidth="1"/>
    <col min="146" max="146" width="13.7109375" bestFit="1" customWidth="1"/>
    <col min="147" max="150" width="12.7109375" bestFit="1" customWidth="1"/>
    <col min="151" max="152" width="11.5703125" bestFit="1" customWidth="1"/>
    <col min="153" max="153" width="12.7109375" bestFit="1" customWidth="1"/>
    <col min="154" max="154" width="11.7109375" bestFit="1" customWidth="1"/>
    <col min="155" max="155" width="13.7109375" bestFit="1" customWidth="1"/>
    <col min="156" max="156" width="12.7109375" bestFit="1" customWidth="1"/>
    <col min="157" max="157" width="11.7109375" bestFit="1" customWidth="1"/>
    <col min="158" max="158" width="12.7109375" bestFit="1" customWidth="1"/>
    <col min="159" max="159" width="11.7109375" bestFit="1" customWidth="1"/>
    <col min="160" max="161" width="11.5703125" bestFit="1" customWidth="1"/>
    <col min="162" max="167" width="11.7109375" bestFit="1" customWidth="1"/>
    <col min="168" max="176" width="13.7109375" bestFit="1" customWidth="1"/>
    <col min="177" max="178" width="12.7109375" bestFit="1" customWidth="1"/>
    <col min="179" max="179" width="13.7109375" bestFit="1" customWidth="1"/>
    <col min="180" max="181" width="12.7109375" bestFit="1" customWidth="1"/>
    <col min="182" max="197" width="13.7109375" bestFit="1" customWidth="1"/>
    <col min="198" max="198" width="12.7109375" bestFit="1" customWidth="1"/>
    <col min="199" max="203" width="13.7109375" bestFit="1" customWidth="1"/>
    <col min="204" max="204" width="12.7109375" bestFit="1" customWidth="1"/>
    <col min="205" max="212" width="13.7109375" bestFit="1" customWidth="1"/>
    <col min="213" max="215" width="12.7109375" bestFit="1" customWidth="1"/>
    <col min="216" max="221" width="13.7109375" bestFit="1" customWidth="1"/>
    <col min="222" max="230" width="11.5703125" bestFit="1" customWidth="1"/>
    <col min="231" max="239" width="12.7109375" bestFit="1" customWidth="1"/>
    <col min="240" max="240" width="11.7109375" bestFit="1" customWidth="1"/>
    <col min="241" max="241" width="11.5703125" bestFit="1" customWidth="1"/>
    <col min="242" max="242" width="11.7109375" bestFit="1" customWidth="1"/>
    <col min="243" max="243" width="11.5703125" bestFit="1" customWidth="1"/>
    <col min="244" max="246" width="11.7109375" bestFit="1" customWidth="1"/>
    <col min="247" max="248" width="11.5703125" bestFit="1" customWidth="1"/>
  </cols>
  <sheetData>
    <row r="1" spans="1:248" ht="57.75" customHeight="1" x14ac:dyDescent="0.25">
      <c r="E1">
        <f>ROWS(E3:E39)</f>
        <v>37</v>
      </c>
      <c r="F1" s="5" t="s">
        <v>12</v>
      </c>
      <c r="G1" s="6"/>
      <c r="H1" s="6"/>
      <c r="I1" s="6"/>
      <c r="J1" s="6"/>
      <c r="K1" s="6"/>
      <c r="L1" s="6"/>
      <c r="M1" s="6"/>
      <c r="N1" s="7"/>
      <c r="O1" s="8" t="s">
        <v>13</v>
      </c>
      <c r="P1" s="9"/>
      <c r="Q1" s="9"/>
      <c r="R1" s="9"/>
      <c r="S1" s="9"/>
      <c r="T1" s="9"/>
      <c r="U1" s="9"/>
      <c r="V1" s="9"/>
      <c r="W1" s="9"/>
      <c r="X1" s="10" t="s">
        <v>14</v>
      </c>
      <c r="Y1" s="10"/>
      <c r="Z1" s="10"/>
      <c r="AA1" s="10"/>
      <c r="AB1" s="10"/>
      <c r="AC1" s="10"/>
      <c r="AD1" s="10"/>
      <c r="AE1" s="10"/>
      <c r="AF1" s="11"/>
      <c r="AG1" s="8" t="s">
        <v>15</v>
      </c>
      <c r="AH1" s="4"/>
      <c r="AI1" s="4"/>
      <c r="AJ1" s="4"/>
      <c r="AK1" s="4"/>
      <c r="AL1" s="4"/>
      <c r="AM1" s="4"/>
      <c r="AN1" s="4"/>
      <c r="AO1" s="4"/>
      <c r="AP1" s="2" t="s">
        <v>16</v>
      </c>
      <c r="AQ1" s="2"/>
      <c r="AR1" s="2"/>
      <c r="AS1" s="2"/>
      <c r="AT1" s="2"/>
      <c r="AU1" s="2"/>
      <c r="AV1" s="2"/>
      <c r="AW1" s="2"/>
      <c r="AX1" s="2"/>
      <c r="AY1" s="4" t="s">
        <v>17</v>
      </c>
      <c r="AZ1" s="4"/>
      <c r="BA1" s="4"/>
      <c r="BB1" s="4"/>
      <c r="BC1" s="4"/>
      <c r="BD1" s="4"/>
      <c r="BE1" s="4"/>
      <c r="BF1" s="4"/>
      <c r="BG1" s="4"/>
      <c r="BH1" s="2" t="s">
        <v>18</v>
      </c>
      <c r="BI1" s="2"/>
      <c r="BJ1" s="2"/>
      <c r="BK1" s="2"/>
      <c r="BL1" s="2"/>
      <c r="BM1" s="2"/>
      <c r="BN1" s="2"/>
      <c r="BO1" s="2"/>
      <c r="BP1" s="2"/>
      <c r="BQ1" s="12" t="s">
        <v>19</v>
      </c>
      <c r="BR1" s="12"/>
      <c r="BS1" s="12"/>
      <c r="BT1" s="12"/>
      <c r="BU1" s="12"/>
      <c r="BV1" s="12"/>
      <c r="BW1" s="12"/>
      <c r="BX1" s="12"/>
      <c r="BY1" s="12"/>
      <c r="BZ1" s="2" t="s">
        <v>20</v>
      </c>
      <c r="CA1" s="2"/>
      <c r="CB1" s="2"/>
      <c r="CC1" s="2"/>
      <c r="CD1" s="2"/>
      <c r="CE1" s="2"/>
      <c r="CF1" s="2"/>
      <c r="CG1" s="2"/>
      <c r="CH1" s="2"/>
      <c r="CI1" s="12" t="s">
        <v>21</v>
      </c>
      <c r="CJ1" s="12"/>
      <c r="CK1" s="12"/>
      <c r="CL1" s="12"/>
      <c r="CM1" s="12"/>
      <c r="CN1" s="12"/>
      <c r="CO1" s="12"/>
      <c r="CP1" s="12"/>
      <c r="CQ1" s="12"/>
      <c r="CR1" s="2" t="s">
        <v>22</v>
      </c>
      <c r="CS1" s="2"/>
      <c r="CT1" s="2"/>
      <c r="CU1" s="2"/>
      <c r="CV1" s="2"/>
      <c r="CW1" s="2"/>
      <c r="CX1" s="2"/>
      <c r="CY1" s="2"/>
      <c r="CZ1" s="2"/>
      <c r="DA1" s="32" t="s">
        <v>122</v>
      </c>
      <c r="DB1" s="32"/>
      <c r="DC1" s="32"/>
      <c r="DD1" s="32"/>
      <c r="DE1" s="32"/>
      <c r="DF1" s="32"/>
      <c r="DG1" s="32"/>
      <c r="DH1" s="32"/>
      <c r="DI1" s="32"/>
      <c r="DJ1" s="12" t="s">
        <v>23</v>
      </c>
      <c r="DK1" s="12"/>
      <c r="DL1" s="12"/>
      <c r="DM1" s="12"/>
      <c r="DN1" s="12"/>
      <c r="DO1" s="12"/>
      <c r="DP1" s="12"/>
      <c r="DQ1" s="12"/>
      <c r="DR1" s="12"/>
      <c r="DS1" s="2" t="s">
        <v>24</v>
      </c>
      <c r="DT1" s="2"/>
      <c r="DU1" s="2"/>
      <c r="DV1" s="2"/>
      <c r="DW1" s="2"/>
      <c r="DX1" s="2"/>
      <c r="DY1" s="2"/>
      <c r="DZ1" s="2"/>
      <c r="EA1" s="2"/>
      <c r="EB1" s="12" t="s">
        <v>25</v>
      </c>
      <c r="EC1" s="12"/>
      <c r="ED1" s="12"/>
      <c r="EE1" s="12"/>
      <c r="EF1" s="12"/>
      <c r="EG1" s="12"/>
      <c r="EH1" s="12"/>
      <c r="EI1" s="12"/>
      <c r="EJ1" s="12"/>
      <c r="EK1" s="2" t="s">
        <v>26</v>
      </c>
      <c r="EL1" s="2"/>
      <c r="EM1" s="2"/>
      <c r="EN1" s="2"/>
      <c r="EO1" s="2"/>
      <c r="EP1" s="2"/>
      <c r="EQ1" s="2"/>
      <c r="ER1" s="2"/>
      <c r="ES1" s="2"/>
      <c r="ET1" s="32" t="s">
        <v>122</v>
      </c>
      <c r="EU1" s="32"/>
      <c r="EV1" s="32"/>
      <c r="EW1" s="32"/>
      <c r="EX1" s="32"/>
      <c r="EY1" s="32"/>
      <c r="EZ1" s="32"/>
      <c r="FA1" s="32"/>
      <c r="FB1" s="32"/>
      <c r="FC1" s="12" t="s">
        <v>25</v>
      </c>
      <c r="FD1" s="12"/>
      <c r="FE1" s="12"/>
      <c r="FF1" s="12"/>
      <c r="FG1" s="12"/>
      <c r="FH1" s="12"/>
      <c r="FI1" s="12"/>
      <c r="FJ1" s="12"/>
      <c r="FK1" s="12"/>
      <c r="FL1" s="2" t="s">
        <v>27</v>
      </c>
      <c r="FM1" s="2"/>
      <c r="FN1" s="2"/>
      <c r="FO1" s="2"/>
      <c r="FP1" s="2"/>
      <c r="FQ1" s="2"/>
      <c r="FR1" s="2"/>
      <c r="FS1" s="2"/>
      <c r="FT1" s="2"/>
      <c r="FU1" s="12" t="s">
        <v>153</v>
      </c>
      <c r="FV1" s="12"/>
      <c r="FW1" s="12"/>
      <c r="FX1" s="12"/>
      <c r="FY1" s="12"/>
      <c r="FZ1" s="12"/>
      <c r="GA1" s="12"/>
      <c r="GB1" s="12"/>
      <c r="GC1" s="12"/>
      <c r="GD1" s="2" t="s">
        <v>28</v>
      </c>
      <c r="GE1" s="2"/>
      <c r="GF1" s="2"/>
      <c r="GG1" s="2"/>
      <c r="GH1" s="2"/>
      <c r="GI1" s="2"/>
      <c r="GJ1" s="2"/>
      <c r="GK1" s="2"/>
      <c r="GL1" s="2"/>
      <c r="GM1" s="12" t="s">
        <v>29</v>
      </c>
      <c r="GN1" s="12"/>
      <c r="GO1" s="12"/>
      <c r="GP1" s="12"/>
      <c r="GQ1" s="12"/>
      <c r="GR1" s="12"/>
      <c r="GS1" s="12"/>
      <c r="GT1" s="12"/>
      <c r="GU1" s="12"/>
      <c r="GV1" s="13" t="s">
        <v>30</v>
      </c>
      <c r="GW1" s="13"/>
      <c r="GX1" s="13"/>
      <c r="GY1" s="13"/>
      <c r="GZ1" s="13"/>
      <c r="HA1" s="13"/>
      <c r="HB1" s="13"/>
      <c r="HC1" s="13"/>
      <c r="HD1" s="13"/>
      <c r="HE1" s="14" t="s">
        <v>31</v>
      </c>
      <c r="HF1" s="14"/>
      <c r="HG1" s="14"/>
      <c r="HH1" s="14"/>
      <c r="HI1" s="14"/>
      <c r="HJ1" s="14"/>
      <c r="HK1" s="14"/>
      <c r="HL1" s="14"/>
      <c r="HM1" s="14"/>
      <c r="HN1" s="2" t="s">
        <v>32</v>
      </c>
      <c r="HO1" s="2"/>
      <c r="HP1" s="2"/>
      <c r="HQ1" s="2"/>
      <c r="HR1" s="2"/>
      <c r="HS1" s="2"/>
      <c r="HT1" s="2"/>
      <c r="HU1" s="2"/>
      <c r="HV1" s="2"/>
      <c r="HW1" s="4" t="s">
        <v>33</v>
      </c>
      <c r="HX1" s="4"/>
      <c r="HY1" s="4"/>
      <c r="HZ1" s="4"/>
      <c r="IA1" s="4"/>
      <c r="IB1" s="4"/>
      <c r="IC1" s="4"/>
      <c r="ID1" s="4"/>
      <c r="IE1" s="4"/>
      <c r="IF1" s="2" t="s">
        <v>34</v>
      </c>
      <c r="IG1" s="2"/>
      <c r="IH1" s="2"/>
      <c r="II1" s="2"/>
      <c r="IJ1" s="2"/>
      <c r="IK1" s="2"/>
      <c r="IL1" s="2"/>
      <c r="IM1" s="2"/>
      <c r="IN1" s="2"/>
    </row>
    <row r="2" spans="1:248" x14ac:dyDescent="0.25">
      <c r="F2" s="1">
        <v>2005</v>
      </c>
      <c r="G2" s="1">
        <v>2006</v>
      </c>
      <c r="H2" s="1">
        <v>2007</v>
      </c>
      <c r="I2" s="1">
        <v>2008</v>
      </c>
      <c r="J2" s="1">
        <v>2009</v>
      </c>
      <c r="K2" s="1">
        <v>2010</v>
      </c>
      <c r="L2" s="1">
        <v>2011</v>
      </c>
      <c r="M2" s="1">
        <v>2012</v>
      </c>
      <c r="N2" s="1">
        <v>2013</v>
      </c>
      <c r="O2" s="1">
        <v>2005</v>
      </c>
      <c r="P2" s="1">
        <v>2006</v>
      </c>
      <c r="Q2" s="1">
        <v>2007</v>
      </c>
      <c r="R2" s="1">
        <v>2008</v>
      </c>
      <c r="S2" s="1">
        <v>2009</v>
      </c>
      <c r="T2" s="1">
        <v>2010</v>
      </c>
      <c r="U2" s="1">
        <v>2011</v>
      </c>
      <c r="V2" s="1">
        <v>2012</v>
      </c>
      <c r="W2" s="1">
        <v>2013</v>
      </c>
      <c r="X2" s="1">
        <v>2005</v>
      </c>
      <c r="Y2" s="1">
        <v>2006</v>
      </c>
      <c r="Z2" s="1">
        <v>2007</v>
      </c>
      <c r="AA2" s="1">
        <v>2008</v>
      </c>
      <c r="AB2" s="1">
        <v>2009</v>
      </c>
      <c r="AC2" s="1">
        <v>2010</v>
      </c>
      <c r="AD2" s="1">
        <v>2011</v>
      </c>
      <c r="AE2" s="1">
        <v>2012</v>
      </c>
      <c r="AF2" s="1">
        <v>2013</v>
      </c>
      <c r="AG2" s="1">
        <v>2005</v>
      </c>
      <c r="AH2" s="1">
        <v>2006</v>
      </c>
      <c r="AI2" s="1">
        <v>2007</v>
      </c>
      <c r="AJ2" s="1">
        <v>2008</v>
      </c>
      <c r="AK2" s="1">
        <v>2009</v>
      </c>
      <c r="AL2" s="1">
        <v>2010</v>
      </c>
      <c r="AM2" s="1">
        <v>2011</v>
      </c>
      <c r="AN2" s="1">
        <v>2012</v>
      </c>
      <c r="AO2" s="1">
        <v>2013</v>
      </c>
      <c r="AP2" s="1">
        <v>2005</v>
      </c>
      <c r="AQ2" s="1">
        <v>2006</v>
      </c>
      <c r="AR2" s="1">
        <v>2007</v>
      </c>
      <c r="AS2" s="1">
        <v>2008</v>
      </c>
      <c r="AT2" s="1">
        <v>2009</v>
      </c>
      <c r="AU2" s="1">
        <v>2010</v>
      </c>
      <c r="AV2" s="1">
        <v>2011</v>
      </c>
      <c r="AW2" s="1">
        <v>2012</v>
      </c>
      <c r="AX2" s="1">
        <v>2013</v>
      </c>
      <c r="AY2" s="1">
        <v>2005</v>
      </c>
      <c r="AZ2" s="1">
        <v>2006</v>
      </c>
      <c r="BA2" s="1">
        <v>2007</v>
      </c>
      <c r="BB2" s="1">
        <v>2008</v>
      </c>
      <c r="BC2" s="1">
        <v>2009</v>
      </c>
      <c r="BD2" s="1">
        <v>2010</v>
      </c>
      <c r="BE2" s="1">
        <v>2011</v>
      </c>
      <c r="BF2" s="1">
        <v>2012</v>
      </c>
      <c r="BG2" s="1">
        <v>2013</v>
      </c>
      <c r="BH2" s="1">
        <v>2005</v>
      </c>
      <c r="BI2" s="1">
        <v>2006</v>
      </c>
      <c r="BJ2" s="1">
        <v>2007</v>
      </c>
      <c r="BK2" s="1">
        <v>2008</v>
      </c>
      <c r="BL2" s="1">
        <v>2009</v>
      </c>
      <c r="BM2" s="1">
        <v>2010</v>
      </c>
      <c r="BN2" s="1">
        <v>2011</v>
      </c>
      <c r="BO2" s="1">
        <v>2012</v>
      </c>
      <c r="BP2" s="1">
        <v>2013</v>
      </c>
      <c r="BQ2" s="1">
        <v>2005</v>
      </c>
      <c r="BR2" s="1">
        <v>2006</v>
      </c>
      <c r="BS2" s="1">
        <v>2007</v>
      </c>
      <c r="BT2" s="1">
        <v>2008</v>
      </c>
      <c r="BU2" s="1">
        <v>2009</v>
      </c>
      <c r="BV2" s="1">
        <v>2010</v>
      </c>
      <c r="BW2" s="1">
        <v>2011</v>
      </c>
      <c r="BX2" s="1">
        <v>2012</v>
      </c>
      <c r="BY2" s="1">
        <v>2013</v>
      </c>
      <c r="BZ2" s="1">
        <v>2005</v>
      </c>
      <c r="CA2" s="1">
        <v>2006</v>
      </c>
      <c r="CB2" s="1">
        <v>2007</v>
      </c>
      <c r="CC2" s="1">
        <v>2008</v>
      </c>
      <c r="CD2" s="1">
        <v>2009</v>
      </c>
      <c r="CE2" s="1">
        <v>2010</v>
      </c>
      <c r="CF2" s="1">
        <v>2011</v>
      </c>
      <c r="CG2" s="1">
        <v>2012</v>
      </c>
      <c r="CH2" s="1">
        <v>2013</v>
      </c>
      <c r="CI2" s="1">
        <v>2005</v>
      </c>
      <c r="CJ2" s="1">
        <v>2006</v>
      </c>
      <c r="CK2" s="1">
        <v>2007</v>
      </c>
      <c r="CL2" s="1">
        <v>2008</v>
      </c>
      <c r="CM2" s="1">
        <v>2009</v>
      </c>
      <c r="CN2" s="1">
        <v>2010</v>
      </c>
      <c r="CO2" s="1">
        <v>2011</v>
      </c>
      <c r="CP2" s="1">
        <v>2012</v>
      </c>
      <c r="CQ2" s="1">
        <v>2013</v>
      </c>
      <c r="CR2" s="1">
        <v>2005</v>
      </c>
      <c r="CS2" s="1">
        <v>2006</v>
      </c>
      <c r="CT2" s="1">
        <v>2007</v>
      </c>
      <c r="CU2" s="1">
        <v>2008</v>
      </c>
      <c r="CV2" s="1">
        <v>2009</v>
      </c>
      <c r="CW2" s="1">
        <v>2010</v>
      </c>
      <c r="CX2" s="1">
        <v>2011</v>
      </c>
      <c r="CY2" s="1">
        <v>2012</v>
      </c>
      <c r="CZ2" s="1">
        <v>2013</v>
      </c>
      <c r="DA2" s="1">
        <v>2005</v>
      </c>
      <c r="DB2" s="1">
        <v>2006</v>
      </c>
      <c r="DC2" s="1">
        <v>2007</v>
      </c>
      <c r="DD2" s="1">
        <v>2008</v>
      </c>
      <c r="DE2" s="1">
        <v>2009</v>
      </c>
      <c r="DF2" s="1">
        <v>2010</v>
      </c>
      <c r="DG2" s="1">
        <v>2011</v>
      </c>
      <c r="DH2" s="1">
        <v>2012</v>
      </c>
      <c r="DI2" s="1">
        <v>2013</v>
      </c>
      <c r="DJ2" s="1">
        <v>2005</v>
      </c>
      <c r="DK2" s="1">
        <v>2006</v>
      </c>
      <c r="DL2" s="1">
        <v>2007</v>
      </c>
      <c r="DM2" s="1">
        <v>2008</v>
      </c>
      <c r="DN2" s="1">
        <v>2009</v>
      </c>
      <c r="DO2" s="1">
        <v>2010</v>
      </c>
      <c r="DP2" s="1">
        <v>2011</v>
      </c>
      <c r="DQ2" s="1">
        <v>2012</v>
      </c>
      <c r="DR2" s="1">
        <v>2013</v>
      </c>
      <c r="DS2" s="1">
        <v>2005</v>
      </c>
      <c r="DT2" s="1">
        <v>2006</v>
      </c>
      <c r="DU2" s="1">
        <v>2007</v>
      </c>
      <c r="DV2" s="1">
        <v>2008</v>
      </c>
      <c r="DW2" s="1">
        <v>2009</v>
      </c>
      <c r="DX2" s="1">
        <v>2010</v>
      </c>
      <c r="DY2" s="1">
        <v>2011</v>
      </c>
      <c r="DZ2" s="1">
        <v>2012</v>
      </c>
      <c r="EA2" s="1">
        <v>2013</v>
      </c>
      <c r="EB2" s="1">
        <v>2005</v>
      </c>
      <c r="EC2" s="1">
        <v>2006</v>
      </c>
      <c r="ED2" s="1">
        <v>2007</v>
      </c>
      <c r="EE2" s="1">
        <v>2008</v>
      </c>
      <c r="EF2" s="1">
        <v>2009</v>
      </c>
      <c r="EG2" s="1">
        <v>2010</v>
      </c>
      <c r="EH2" s="1">
        <v>2011</v>
      </c>
      <c r="EI2" s="1">
        <v>2012</v>
      </c>
      <c r="EJ2" s="1">
        <v>2013</v>
      </c>
      <c r="EK2" s="1">
        <v>2005</v>
      </c>
      <c r="EL2" s="1">
        <v>2006</v>
      </c>
      <c r="EM2" s="1">
        <v>2007</v>
      </c>
      <c r="EN2" s="1">
        <v>2008</v>
      </c>
      <c r="EO2" s="1">
        <v>2009</v>
      </c>
      <c r="EP2" s="1">
        <v>2010</v>
      </c>
      <c r="EQ2" s="1">
        <v>2011</v>
      </c>
      <c r="ER2" s="1">
        <v>2012</v>
      </c>
      <c r="ES2" s="1">
        <v>2013</v>
      </c>
      <c r="ET2" s="1">
        <v>2005</v>
      </c>
      <c r="EU2" s="1">
        <v>2006</v>
      </c>
      <c r="EV2" s="1">
        <v>2007</v>
      </c>
      <c r="EW2" s="1">
        <v>2008</v>
      </c>
      <c r="EX2" s="1">
        <v>2009</v>
      </c>
      <c r="EY2" s="1">
        <v>2010</v>
      </c>
      <c r="EZ2" s="1">
        <v>2011</v>
      </c>
      <c r="FA2" s="1">
        <v>2012</v>
      </c>
      <c r="FB2" s="1">
        <v>2013</v>
      </c>
      <c r="FC2" s="1">
        <v>2005</v>
      </c>
      <c r="FD2" s="1">
        <v>2006</v>
      </c>
      <c r="FE2" s="1">
        <v>2007</v>
      </c>
      <c r="FF2" s="1">
        <v>2008</v>
      </c>
      <c r="FG2" s="1">
        <v>2009</v>
      </c>
      <c r="FH2" s="1">
        <v>2010</v>
      </c>
      <c r="FI2" s="1">
        <v>2011</v>
      </c>
      <c r="FJ2" s="1">
        <v>2012</v>
      </c>
      <c r="FK2" s="1">
        <v>2013</v>
      </c>
      <c r="FL2" s="1">
        <v>2005</v>
      </c>
      <c r="FM2" s="1">
        <v>2006</v>
      </c>
      <c r="FN2" s="1">
        <v>2007</v>
      </c>
      <c r="FO2" s="1">
        <v>2008</v>
      </c>
      <c r="FP2" s="1">
        <v>2009</v>
      </c>
      <c r="FQ2" s="1">
        <v>2010</v>
      </c>
      <c r="FR2" s="1">
        <v>2011</v>
      </c>
      <c r="FS2" s="1">
        <v>2012</v>
      </c>
      <c r="FT2" s="1">
        <v>2013</v>
      </c>
      <c r="FU2" s="1">
        <v>2005</v>
      </c>
      <c r="FV2" s="1">
        <v>2006</v>
      </c>
      <c r="FW2" s="1">
        <v>2007</v>
      </c>
      <c r="FX2" s="1">
        <v>2008</v>
      </c>
      <c r="FY2" s="1">
        <v>2009</v>
      </c>
      <c r="FZ2" s="1">
        <v>2010</v>
      </c>
      <c r="GA2" s="1">
        <v>2011</v>
      </c>
      <c r="GB2" s="1">
        <v>2012</v>
      </c>
      <c r="GC2" s="1">
        <v>2013</v>
      </c>
      <c r="GD2" s="1">
        <v>2005</v>
      </c>
      <c r="GE2" s="1">
        <v>2006</v>
      </c>
      <c r="GF2" s="1">
        <v>2007</v>
      </c>
      <c r="GG2" s="1">
        <v>2008</v>
      </c>
      <c r="GH2" s="1">
        <v>2009</v>
      </c>
      <c r="GI2" s="1">
        <v>2010</v>
      </c>
      <c r="GJ2" s="1">
        <v>2011</v>
      </c>
      <c r="GK2" s="1">
        <v>2012</v>
      </c>
      <c r="GL2" s="1">
        <v>2013</v>
      </c>
      <c r="GM2" s="1">
        <v>2005</v>
      </c>
      <c r="GN2" s="1">
        <v>2006</v>
      </c>
      <c r="GO2" s="1">
        <v>2007</v>
      </c>
      <c r="GP2" s="1">
        <v>2008</v>
      </c>
      <c r="GQ2" s="1">
        <v>2009</v>
      </c>
      <c r="GR2" s="1">
        <v>2010</v>
      </c>
      <c r="GS2" s="1">
        <v>2011</v>
      </c>
      <c r="GT2" s="1">
        <v>2012</v>
      </c>
      <c r="GU2" s="1">
        <v>2013</v>
      </c>
      <c r="GV2" s="1">
        <v>2005</v>
      </c>
      <c r="GW2" s="1">
        <v>2006</v>
      </c>
      <c r="GX2" s="1">
        <v>2007</v>
      </c>
      <c r="GY2" s="1">
        <v>2008</v>
      </c>
      <c r="GZ2" s="1">
        <v>2009</v>
      </c>
      <c r="HA2" s="1">
        <v>2010</v>
      </c>
      <c r="HB2" s="1">
        <v>2011</v>
      </c>
      <c r="HC2" s="1">
        <v>2012</v>
      </c>
      <c r="HD2" s="1">
        <v>2013</v>
      </c>
      <c r="HE2" s="1">
        <v>2005</v>
      </c>
      <c r="HF2" s="1">
        <v>2006</v>
      </c>
      <c r="HG2" s="1">
        <v>2007</v>
      </c>
      <c r="HH2" s="1">
        <v>2008</v>
      </c>
      <c r="HI2" s="1">
        <v>2009</v>
      </c>
      <c r="HJ2" s="1">
        <v>2010</v>
      </c>
      <c r="HK2" s="1">
        <v>2011</v>
      </c>
      <c r="HL2" s="1">
        <v>2012</v>
      </c>
      <c r="HM2" s="1">
        <v>2013</v>
      </c>
      <c r="HN2" s="1">
        <v>2005</v>
      </c>
      <c r="HO2" s="1">
        <v>2006</v>
      </c>
      <c r="HP2" s="1">
        <v>2007</v>
      </c>
      <c r="HQ2" s="1">
        <v>2008</v>
      </c>
      <c r="HR2" s="1">
        <v>2009</v>
      </c>
      <c r="HS2" s="1">
        <v>2010</v>
      </c>
      <c r="HT2" s="1">
        <v>2011</v>
      </c>
      <c r="HU2" s="1">
        <v>2012</v>
      </c>
      <c r="HV2" s="1">
        <v>2013</v>
      </c>
      <c r="HW2" s="1">
        <v>2005</v>
      </c>
      <c r="HX2" s="1">
        <v>2006</v>
      </c>
      <c r="HY2" s="1">
        <v>2007</v>
      </c>
      <c r="HZ2" s="1">
        <v>2008</v>
      </c>
      <c r="IA2" s="1">
        <v>2009</v>
      </c>
      <c r="IB2" s="1">
        <v>2010</v>
      </c>
      <c r="IC2" s="1">
        <v>2011</v>
      </c>
      <c r="ID2" s="1">
        <v>2012</v>
      </c>
      <c r="IE2" s="1">
        <v>2013</v>
      </c>
      <c r="IF2" s="1">
        <v>2005</v>
      </c>
      <c r="IG2" s="1">
        <v>2006</v>
      </c>
      <c r="IH2" s="1">
        <v>2007</v>
      </c>
      <c r="II2" s="1">
        <v>2008</v>
      </c>
      <c r="IJ2" s="1">
        <v>2009</v>
      </c>
      <c r="IK2" s="1">
        <v>2010</v>
      </c>
      <c r="IL2" s="1">
        <v>2011</v>
      </c>
      <c r="IM2" s="1">
        <v>2012</v>
      </c>
      <c r="IN2" s="1">
        <v>2013</v>
      </c>
    </row>
    <row r="3" spans="1:248" s="80" customFormat="1" x14ac:dyDescent="0.25">
      <c r="A3" s="80">
        <f>(CX3/L3)</f>
        <v>0.48252541519849779</v>
      </c>
      <c r="B3" s="80">
        <f>(CZ3/N3)</f>
        <v>0.23457169745002665</v>
      </c>
      <c r="C3" s="80">
        <f>(B3-A3)/A3</f>
        <v>-0.51386664813597382</v>
      </c>
      <c r="D3" s="80">
        <f>(B3-A3)</f>
        <v>-0.24795371774847114</v>
      </c>
      <c r="E3" s="80" t="s">
        <v>63</v>
      </c>
      <c r="F3" s="80">
        <v>3522000</v>
      </c>
      <c r="G3" s="80">
        <v>3599183</v>
      </c>
      <c r="H3" s="80">
        <v>4887081</v>
      </c>
      <c r="I3" s="80">
        <v>5860584</v>
      </c>
      <c r="J3" s="80">
        <v>5274351</v>
      </c>
      <c r="K3" s="80">
        <v>4907079</v>
      </c>
      <c r="L3" s="80">
        <v>6839018</v>
      </c>
      <c r="M3" s="80">
        <v>5123198</v>
      </c>
      <c r="N3" s="80">
        <v>8819700</v>
      </c>
      <c r="O3" s="80">
        <v>0</v>
      </c>
      <c r="P3" s="80">
        <v>0</v>
      </c>
      <c r="Q3" s="80">
        <v>0</v>
      </c>
      <c r="R3" s="80">
        <v>0</v>
      </c>
      <c r="S3" s="80">
        <v>0</v>
      </c>
      <c r="T3" s="80">
        <v>0</v>
      </c>
      <c r="U3" s="80">
        <v>17180</v>
      </c>
      <c r="V3" s="80">
        <v>11174</v>
      </c>
      <c r="W3" s="80">
        <v>5168</v>
      </c>
      <c r="X3" s="80">
        <v>1768000</v>
      </c>
      <c r="Y3" s="80">
        <v>1808458</v>
      </c>
      <c r="Z3" s="80">
        <v>2768323</v>
      </c>
      <c r="AA3" s="80">
        <v>3771260</v>
      </c>
      <c r="AB3" s="80">
        <v>3605190</v>
      </c>
      <c r="AC3" s="80">
        <v>3164307</v>
      </c>
      <c r="AD3" s="80">
        <v>4274685</v>
      </c>
      <c r="AE3" s="80">
        <v>2784326</v>
      </c>
      <c r="AF3" s="80">
        <v>3597756</v>
      </c>
      <c r="AG3" s="80">
        <v>74000</v>
      </c>
      <c r="AH3" s="80">
        <v>74368</v>
      </c>
      <c r="AI3" s="80">
        <v>74368</v>
      </c>
      <c r="AJ3" s="80">
        <v>74368</v>
      </c>
      <c r="AK3" s="80">
        <v>74368</v>
      </c>
      <c r="AL3" s="80">
        <v>74368</v>
      </c>
      <c r="AM3" s="80">
        <v>74368</v>
      </c>
      <c r="AN3" s="80">
        <v>74368</v>
      </c>
      <c r="AO3" s="80">
        <v>74368</v>
      </c>
      <c r="AP3" s="80">
        <v>0</v>
      </c>
      <c r="AQ3" s="80">
        <v>0</v>
      </c>
      <c r="AR3" s="80">
        <v>0</v>
      </c>
      <c r="AS3" s="80">
        <v>0</v>
      </c>
      <c r="AT3" s="80">
        <v>0</v>
      </c>
      <c r="AU3" s="80">
        <v>0</v>
      </c>
      <c r="AV3" s="80">
        <v>0</v>
      </c>
      <c r="AW3" s="80">
        <v>0</v>
      </c>
      <c r="AX3" s="80">
        <v>0</v>
      </c>
      <c r="AY3" s="80">
        <v>1224000</v>
      </c>
      <c r="AZ3" s="80">
        <v>1366610</v>
      </c>
      <c r="BA3" s="80">
        <v>1427233</v>
      </c>
      <c r="BB3" s="80">
        <v>1581458</v>
      </c>
      <c r="BC3" s="80">
        <v>1761062</v>
      </c>
      <c r="BD3" s="80">
        <v>2206321</v>
      </c>
      <c r="BE3" s="80">
        <v>1840012</v>
      </c>
      <c r="BF3" s="80">
        <v>2066231</v>
      </c>
      <c r="BG3" s="80">
        <v>3045597</v>
      </c>
      <c r="BH3" s="80">
        <v>540000</v>
      </c>
      <c r="BI3" s="80">
        <v>587928</v>
      </c>
      <c r="BJ3" s="80">
        <v>579463</v>
      </c>
      <c r="BK3" s="80">
        <v>733688</v>
      </c>
      <c r="BL3" s="80">
        <v>913292</v>
      </c>
      <c r="BM3" s="80">
        <v>1358551</v>
      </c>
      <c r="BN3" s="80">
        <v>1832575</v>
      </c>
      <c r="BO3" s="80">
        <v>2058795</v>
      </c>
      <c r="BP3" s="80">
        <v>2461155</v>
      </c>
      <c r="BQ3" s="80">
        <v>0</v>
      </c>
      <c r="BR3" s="80">
        <v>0</v>
      </c>
      <c r="BS3" s="80">
        <v>0</v>
      </c>
      <c r="BT3" s="80">
        <v>-82853</v>
      </c>
      <c r="BU3" s="80">
        <v>-597624</v>
      </c>
      <c r="BV3" s="80">
        <v>-1412078</v>
      </c>
      <c r="BW3" s="80">
        <v>-880347</v>
      </c>
      <c r="BX3" s="80">
        <v>351222</v>
      </c>
      <c r="BY3" s="80">
        <v>0</v>
      </c>
      <c r="BZ3" s="80">
        <v>2190000</v>
      </c>
      <c r="CA3" s="80">
        <v>2139010</v>
      </c>
      <c r="CB3" s="80">
        <v>3378647</v>
      </c>
      <c r="CC3" s="80">
        <v>4284996</v>
      </c>
      <c r="CD3" s="80">
        <v>4033362</v>
      </c>
      <c r="CE3" s="80">
        <v>4035666</v>
      </c>
      <c r="CF3" s="80">
        <v>5802769</v>
      </c>
      <c r="CG3" s="80">
        <v>2629683</v>
      </c>
      <c r="CH3" s="80">
        <v>5697702</v>
      </c>
      <c r="CI3" s="80">
        <v>0</v>
      </c>
      <c r="CJ3" s="80">
        <v>423301</v>
      </c>
      <c r="CK3" s="80">
        <v>514987</v>
      </c>
      <c r="CL3" s="80">
        <v>167452</v>
      </c>
      <c r="CM3" s="80">
        <v>2500000</v>
      </c>
      <c r="CN3" s="80">
        <v>2500000</v>
      </c>
      <c r="CO3" s="80">
        <v>3300000</v>
      </c>
      <c r="CP3" s="80">
        <v>494161</v>
      </c>
      <c r="CQ3" s="80">
        <v>2068852</v>
      </c>
      <c r="CR3" s="80">
        <v>0</v>
      </c>
      <c r="CS3" s="80">
        <v>423301</v>
      </c>
      <c r="CT3" s="80">
        <v>514987</v>
      </c>
      <c r="CU3" s="80">
        <v>167452</v>
      </c>
      <c r="CV3" s="80">
        <v>2500000</v>
      </c>
      <c r="CW3" s="80">
        <v>2500000</v>
      </c>
      <c r="CX3" s="80">
        <v>3300000</v>
      </c>
      <c r="CY3" s="80">
        <v>494161</v>
      </c>
      <c r="CZ3" s="80">
        <v>2068852</v>
      </c>
      <c r="DA3" s="80">
        <v>0</v>
      </c>
      <c r="DB3" s="80">
        <v>0</v>
      </c>
      <c r="DC3" s="80">
        <v>0</v>
      </c>
      <c r="DD3" s="80">
        <v>0</v>
      </c>
      <c r="DE3" s="80">
        <v>0</v>
      </c>
      <c r="DF3" s="80">
        <v>0</v>
      </c>
      <c r="DG3" s="80">
        <v>0</v>
      </c>
      <c r="DH3" s="80">
        <v>0</v>
      </c>
      <c r="DI3" s="80">
        <v>0</v>
      </c>
      <c r="DJ3" s="80">
        <v>2190000</v>
      </c>
      <c r="DK3" s="80">
        <v>1715648</v>
      </c>
      <c r="DL3" s="80">
        <v>2863608</v>
      </c>
      <c r="DM3" s="80">
        <v>4117510</v>
      </c>
      <c r="DN3" s="80">
        <v>1517774</v>
      </c>
      <c r="DO3" s="80">
        <v>1525666</v>
      </c>
      <c r="DP3" s="80">
        <v>2502769</v>
      </c>
      <c r="DQ3" s="80">
        <v>2135522</v>
      </c>
      <c r="DR3" s="80">
        <v>3575621</v>
      </c>
      <c r="DS3" s="80">
        <v>1151000</v>
      </c>
      <c r="DT3" s="80">
        <v>406653</v>
      </c>
      <c r="DU3" s="80">
        <v>1349437</v>
      </c>
      <c r="DV3" s="80">
        <v>1753087</v>
      </c>
      <c r="DW3" s="80">
        <v>557007</v>
      </c>
      <c r="DX3" s="80">
        <v>472450</v>
      </c>
      <c r="DY3" s="80">
        <v>952840</v>
      </c>
      <c r="DZ3" s="80">
        <v>631055</v>
      </c>
      <c r="EA3" s="80">
        <v>508000</v>
      </c>
      <c r="EB3" s="80">
        <v>1151000</v>
      </c>
      <c r="EC3" s="80">
        <v>406653</v>
      </c>
      <c r="ED3" s="80">
        <v>1349437</v>
      </c>
      <c r="EE3" s="80">
        <v>1753087</v>
      </c>
      <c r="EF3" s="80">
        <v>557007</v>
      </c>
      <c r="EG3" s="80">
        <v>472450</v>
      </c>
      <c r="EH3" s="80">
        <v>952840</v>
      </c>
      <c r="EI3" s="80">
        <v>631055</v>
      </c>
      <c r="EJ3" s="80">
        <v>508000</v>
      </c>
      <c r="EK3" s="80">
        <v>5000</v>
      </c>
      <c r="EL3" s="80">
        <v>222441</v>
      </c>
      <c r="EM3" s="80">
        <v>476865</v>
      </c>
      <c r="EN3" s="80">
        <v>543276</v>
      </c>
      <c r="EO3" s="80">
        <v>167453</v>
      </c>
      <c r="EP3" s="80">
        <v>0</v>
      </c>
      <c r="EQ3" s="80">
        <v>0</v>
      </c>
      <c r="ER3" s="80">
        <v>143102</v>
      </c>
      <c r="ES3" s="80">
        <v>409958</v>
      </c>
      <c r="ET3" s="80">
        <v>0</v>
      </c>
      <c r="EU3" s="80">
        <v>0</v>
      </c>
      <c r="EV3" s="80">
        <v>0</v>
      </c>
      <c r="EW3" s="80">
        <v>0</v>
      </c>
      <c r="EX3" s="80">
        <v>0</v>
      </c>
      <c r="EY3" s="80">
        <v>0</v>
      </c>
      <c r="EZ3" s="80">
        <v>0</v>
      </c>
      <c r="FA3" s="80">
        <v>0</v>
      </c>
      <c r="FB3" s="80">
        <v>0</v>
      </c>
      <c r="FC3" s="80">
        <v>0</v>
      </c>
      <c r="FD3" s="80">
        <v>0</v>
      </c>
      <c r="FE3" s="80">
        <v>0</v>
      </c>
      <c r="FF3" s="80">
        <v>0</v>
      </c>
      <c r="FG3" s="80">
        <v>0</v>
      </c>
      <c r="FH3" s="80">
        <v>0</v>
      </c>
      <c r="FI3" s="80">
        <v>0</v>
      </c>
      <c r="FJ3" s="80">
        <v>0</v>
      </c>
      <c r="FK3" s="80">
        <v>0</v>
      </c>
      <c r="FL3" s="80">
        <v>0</v>
      </c>
      <c r="FM3" s="80">
        <v>0</v>
      </c>
      <c r="FN3" s="80">
        <v>0</v>
      </c>
      <c r="FO3" s="80">
        <v>0</v>
      </c>
      <c r="FP3" s="80">
        <v>2500000</v>
      </c>
      <c r="FQ3" s="80">
        <v>2500000</v>
      </c>
      <c r="FR3" s="80">
        <v>3300000</v>
      </c>
      <c r="FS3" s="80">
        <v>0</v>
      </c>
      <c r="FT3" s="80">
        <v>750000</v>
      </c>
      <c r="FU3" s="80">
        <v>0</v>
      </c>
      <c r="FV3" s="80">
        <v>0</v>
      </c>
      <c r="FW3" s="80">
        <v>0</v>
      </c>
      <c r="FX3" s="80">
        <v>0</v>
      </c>
      <c r="FY3" s="80">
        <v>0</v>
      </c>
      <c r="FZ3" s="80">
        <v>0</v>
      </c>
      <c r="GA3" s="80">
        <v>0</v>
      </c>
      <c r="GB3" s="80">
        <v>0</v>
      </c>
      <c r="GC3" s="80">
        <v>0</v>
      </c>
      <c r="GD3" s="80">
        <v>0</v>
      </c>
      <c r="GE3" s="80">
        <v>0</v>
      </c>
      <c r="GF3" s="80">
        <v>0</v>
      </c>
      <c r="GG3" s="80">
        <v>0</v>
      </c>
      <c r="GH3" s="80">
        <v>2500000</v>
      </c>
      <c r="GI3" s="80">
        <v>2500000</v>
      </c>
      <c r="GJ3" s="80">
        <v>3300000</v>
      </c>
      <c r="GK3" s="80">
        <v>0</v>
      </c>
      <c r="GL3" s="80">
        <v>0</v>
      </c>
      <c r="GM3" s="80">
        <v>1508000</v>
      </c>
      <c r="GN3" s="80">
        <v>793447</v>
      </c>
      <c r="GO3" s="80">
        <v>1641091</v>
      </c>
      <c r="GP3" s="80">
        <v>2698392</v>
      </c>
      <c r="GQ3" s="80">
        <v>721725</v>
      </c>
      <c r="GR3" s="80">
        <v>716948</v>
      </c>
      <c r="GS3" s="80">
        <v>1336256</v>
      </c>
      <c r="GT3" s="80">
        <v>913884</v>
      </c>
      <c r="GU3" s="80">
        <v>1314878</v>
      </c>
      <c r="GV3" s="80">
        <v>9642000</v>
      </c>
      <c r="GW3" s="80">
        <v>11751327</v>
      </c>
      <c r="GX3" s="80">
        <v>21119547</v>
      </c>
      <c r="GY3" s="80">
        <v>10145652</v>
      </c>
      <c r="GZ3" s="80">
        <v>3682533</v>
      </c>
      <c r="HA3" s="80">
        <v>18027133</v>
      </c>
      <c r="HB3" s="80">
        <v>13875268</v>
      </c>
      <c r="HC3" s="80">
        <v>12789139</v>
      </c>
      <c r="HD3" s="80">
        <v>8419154</v>
      </c>
      <c r="HE3" s="80">
        <v>0</v>
      </c>
      <c r="HF3" s="80">
        <v>13200000</v>
      </c>
      <c r="HG3" s="80">
        <v>13200000</v>
      </c>
      <c r="HH3" s="80">
        <v>65702</v>
      </c>
      <c r="HI3" s="80">
        <v>5702</v>
      </c>
      <c r="HJ3" s="80">
        <v>65702</v>
      </c>
      <c r="HK3" s="80">
        <v>612086</v>
      </c>
      <c r="HL3" s="80">
        <v>5702</v>
      </c>
      <c r="HM3" s="80">
        <v>5702</v>
      </c>
      <c r="HN3" s="80">
        <v>0</v>
      </c>
      <c r="HO3" s="80">
        <v>0</v>
      </c>
      <c r="HP3" s="80">
        <v>0</v>
      </c>
      <c r="HQ3" s="80">
        <v>0</v>
      </c>
      <c r="HR3" s="80">
        <v>0</v>
      </c>
      <c r="HS3" s="80">
        <v>0</v>
      </c>
      <c r="HT3" s="80">
        <v>0</v>
      </c>
      <c r="HU3" s="80">
        <v>0</v>
      </c>
      <c r="HV3" s="80">
        <v>0</v>
      </c>
      <c r="HW3" s="80">
        <v>25000</v>
      </c>
      <c r="HX3" s="80">
        <v>14598</v>
      </c>
      <c r="HY3" s="80">
        <v>37763</v>
      </c>
      <c r="HZ3" s="80">
        <v>102485</v>
      </c>
      <c r="IA3" s="80">
        <v>88031</v>
      </c>
      <c r="IB3" s="80">
        <v>135733</v>
      </c>
      <c r="IC3" s="80">
        <v>179074</v>
      </c>
      <c r="ID3" s="80">
        <v>86998</v>
      </c>
      <c r="IE3" s="80">
        <v>0</v>
      </c>
      <c r="IF3" s="80">
        <v>0</v>
      </c>
      <c r="IG3" s="80">
        <v>0</v>
      </c>
      <c r="IH3" s="80">
        <v>0</v>
      </c>
      <c r="II3" s="80">
        <v>0</v>
      </c>
      <c r="IJ3" s="80">
        <v>0</v>
      </c>
      <c r="IK3" s="80">
        <v>0</v>
      </c>
      <c r="IL3" s="80">
        <v>0</v>
      </c>
      <c r="IM3" s="80">
        <v>0</v>
      </c>
      <c r="IN3" s="80">
        <v>0</v>
      </c>
    </row>
    <row r="4" spans="1:248" s="80" customFormat="1" x14ac:dyDescent="0.25">
      <c r="A4" s="80">
        <f t="shared" ref="A4:A39" si="0">(CX4/L4)</f>
        <v>1.0135719643971124</v>
      </c>
      <c r="B4" s="80">
        <f t="shared" ref="B4:B39" si="1">(CZ4/N4)</f>
        <v>0.78546239721104061</v>
      </c>
      <c r="C4" s="80">
        <f t="shared" ref="C4:C39" si="2">(B4-A4)/A4</f>
        <v>-0.22505512701483879</v>
      </c>
      <c r="D4" s="80">
        <f t="shared" ref="D4:D39" si="3">(B4-A4)</f>
        <v>-0.22810956718607178</v>
      </c>
      <c r="E4" s="80" t="s">
        <v>118</v>
      </c>
      <c r="F4" s="80">
        <v>53082000</v>
      </c>
      <c r="G4" s="80">
        <v>68695000</v>
      </c>
      <c r="H4" s="80">
        <v>92108789</v>
      </c>
      <c r="I4" s="80">
        <v>267882060</v>
      </c>
      <c r="J4" s="80">
        <v>237053590</v>
      </c>
      <c r="K4" s="80">
        <v>232017773</v>
      </c>
      <c r="L4" s="80">
        <v>219051783</v>
      </c>
      <c r="M4" s="80">
        <v>218002626</v>
      </c>
      <c r="N4" s="80">
        <v>202759495</v>
      </c>
      <c r="O4" s="80">
        <v>239000</v>
      </c>
      <c r="P4" s="80">
        <v>478000</v>
      </c>
      <c r="Q4" s="80">
        <v>490113</v>
      </c>
      <c r="R4" s="80">
        <v>532490</v>
      </c>
      <c r="S4" s="80">
        <v>1021810</v>
      </c>
      <c r="T4" s="80">
        <v>1027108</v>
      </c>
      <c r="U4" s="80">
        <v>1507397</v>
      </c>
      <c r="V4" s="80">
        <v>1582614</v>
      </c>
      <c r="W4" s="80">
        <v>1412777</v>
      </c>
      <c r="X4" s="80">
        <v>33142000</v>
      </c>
      <c r="Y4" s="80">
        <v>47209000</v>
      </c>
      <c r="Z4" s="80">
        <v>57511505</v>
      </c>
      <c r="AA4" s="80">
        <v>67024539</v>
      </c>
      <c r="AB4" s="80">
        <v>69431195</v>
      </c>
      <c r="AC4" s="80">
        <v>71682771</v>
      </c>
      <c r="AD4" s="80">
        <v>44643362</v>
      </c>
      <c r="AE4" s="80">
        <v>43925277</v>
      </c>
      <c r="AF4" s="80">
        <v>42263121</v>
      </c>
      <c r="AG4" s="80">
        <v>2150000</v>
      </c>
      <c r="AH4" s="80">
        <v>2150000</v>
      </c>
      <c r="AI4" s="80">
        <v>3900000</v>
      </c>
      <c r="AJ4" s="80">
        <v>3900000</v>
      </c>
      <c r="AK4" s="80">
        <v>3900000</v>
      </c>
      <c r="AL4" s="80">
        <v>3900000</v>
      </c>
      <c r="AM4" s="80">
        <v>3900000</v>
      </c>
      <c r="AN4" s="80">
        <v>72863618</v>
      </c>
      <c r="AO4" s="80">
        <v>72863618</v>
      </c>
      <c r="AP4" s="80">
        <v>4000</v>
      </c>
      <c r="AQ4" s="80">
        <v>4000</v>
      </c>
      <c r="AR4" s="80">
        <v>6457</v>
      </c>
      <c r="AS4" s="80">
        <v>6457</v>
      </c>
      <c r="AT4" s="80">
        <v>6457</v>
      </c>
      <c r="AU4" s="80">
        <v>6457</v>
      </c>
      <c r="AV4" s="80">
        <v>6457</v>
      </c>
      <c r="AW4" s="80">
        <v>6457</v>
      </c>
      <c r="AX4" s="80">
        <v>6457</v>
      </c>
      <c r="AY4" s="80">
        <v>5658000</v>
      </c>
      <c r="AZ4" s="80">
        <v>8320000</v>
      </c>
      <c r="BA4" s="80">
        <v>11016488</v>
      </c>
      <c r="BB4" s="80">
        <v>8319833</v>
      </c>
      <c r="BC4" s="80">
        <v>8241468</v>
      </c>
      <c r="BD4" s="80">
        <v>8632705</v>
      </c>
      <c r="BE4" s="80">
        <v>2843979</v>
      </c>
      <c r="BF4" s="80">
        <v>2276547</v>
      </c>
      <c r="BG4" s="80">
        <v>1992682</v>
      </c>
      <c r="BH4" s="80">
        <v>4986000</v>
      </c>
      <c r="BI4" s="80">
        <v>7649000</v>
      </c>
      <c r="BJ4" s="80">
        <v>8223252</v>
      </c>
      <c r="BK4" s="80">
        <v>6935565</v>
      </c>
      <c r="BL4" s="80">
        <v>6857087</v>
      </c>
      <c r="BM4" s="80">
        <v>7248324</v>
      </c>
      <c r="BN4" s="80">
        <v>1459598</v>
      </c>
      <c r="BO4" s="80">
        <v>892166</v>
      </c>
      <c r="BP4" s="80">
        <v>608301</v>
      </c>
      <c r="BQ4" s="80">
        <v>-1867000</v>
      </c>
      <c r="BR4" s="80">
        <v>-132000</v>
      </c>
      <c r="BS4" s="80">
        <v>3882508</v>
      </c>
      <c r="BT4" s="80">
        <v>0</v>
      </c>
      <c r="BU4" s="80">
        <v>2142</v>
      </c>
      <c r="BV4" s="80">
        <v>-5362986</v>
      </c>
      <c r="BW4" s="80">
        <v>-34774542</v>
      </c>
      <c r="BX4" s="80">
        <v>-40633372</v>
      </c>
      <c r="BY4" s="80">
        <v>-56970127</v>
      </c>
      <c r="BZ4" s="80">
        <v>43365000</v>
      </c>
      <c r="CA4" s="80">
        <v>53038000</v>
      </c>
      <c r="CB4" s="80">
        <v>67215455</v>
      </c>
      <c r="CC4" s="80">
        <v>250453543</v>
      </c>
      <c r="CD4" s="80">
        <v>219921243</v>
      </c>
      <c r="CE4" s="80">
        <v>221148230</v>
      </c>
      <c r="CF4" s="80">
        <v>245375443</v>
      </c>
      <c r="CG4" s="80">
        <v>182356431</v>
      </c>
      <c r="CH4" s="80">
        <v>183881843</v>
      </c>
      <c r="CI4" s="80">
        <v>25426000</v>
      </c>
      <c r="CJ4" s="80">
        <v>30089000</v>
      </c>
      <c r="CK4" s="80">
        <v>40885974</v>
      </c>
      <c r="CL4" s="80">
        <v>210211509</v>
      </c>
      <c r="CM4" s="80">
        <v>196267400</v>
      </c>
      <c r="CN4" s="80">
        <v>205926480</v>
      </c>
      <c r="CO4" s="80">
        <v>222024746</v>
      </c>
      <c r="CP4" s="80">
        <v>163129460</v>
      </c>
      <c r="CQ4" s="80">
        <v>159259959</v>
      </c>
      <c r="CR4" s="80">
        <v>25426000</v>
      </c>
      <c r="CS4" s="80">
        <v>30089000</v>
      </c>
      <c r="CT4" s="80">
        <v>40885974</v>
      </c>
      <c r="CU4" s="80">
        <v>210211509</v>
      </c>
      <c r="CV4" s="80">
        <v>196267400</v>
      </c>
      <c r="CW4" s="80">
        <v>205926480</v>
      </c>
      <c r="CX4" s="80">
        <v>222024746</v>
      </c>
      <c r="CY4" s="80">
        <v>163129460</v>
      </c>
      <c r="CZ4" s="80">
        <v>159259959</v>
      </c>
      <c r="DA4" s="80">
        <v>0</v>
      </c>
      <c r="DB4" s="80">
        <v>0</v>
      </c>
      <c r="DC4" s="80">
        <v>0</v>
      </c>
      <c r="DD4" s="80">
        <v>44283000</v>
      </c>
      <c r="DE4" s="80">
        <v>50896000</v>
      </c>
      <c r="DF4" s="80">
        <v>57171033</v>
      </c>
      <c r="DG4" s="80">
        <v>57171033</v>
      </c>
      <c r="DH4" s="80">
        <v>0</v>
      </c>
      <c r="DI4" s="80">
        <v>0</v>
      </c>
      <c r="DJ4" s="80">
        <v>17427000</v>
      </c>
      <c r="DK4" s="80">
        <v>22520000</v>
      </c>
      <c r="DL4" s="80">
        <v>26200710</v>
      </c>
      <c r="DM4" s="80">
        <v>35879819</v>
      </c>
      <c r="DN4" s="80">
        <v>17262143</v>
      </c>
      <c r="DO4" s="80">
        <v>11766794</v>
      </c>
      <c r="DP4" s="80">
        <v>13548468</v>
      </c>
      <c r="DQ4" s="80">
        <v>16008643</v>
      </c>
      <c r="DR4" s="80">
        <v>20535455</v>
      </c>
      <c r="DS4" s="80">
        <v>2340000</v>
      </c>
      <c r="DT4" s="80">
        <v>0</v>
      </c>
      <c r="DU4" s="80">
        <v>0</v>
      </c>
      <c r="DV4" s="80">
        <v>0</v>
      </c>
      <c r="DW4" s="80">
        <v>0</v>
      </c>
      <c r="DX4" s="80">
        <v>506000</v>
      </c>
      <c r="DY4" s="80">
        <v>506000</v>
      </c>
      <c r="DZ4" s="80">
        <v>506000</v>
      </c>
      <c r="EA4" s="80">
        <v>506000</v>
      </c>
      <c r="EB4" s="80">
        <v>2142000</v>
      </c>
      <c r="EC4" s="80">
        <v>0</v>
      </c>
      <c r="ED4" s="80">
        <v>0</v>
      </c>
      <c r="EE4" s="80">
        <v>0</v>
      </c>
      <c r="EF4" s="80">
        <v>0</v>
      </c>
      <c r="EG4" s="80">
        <v>0</v>
      </c>
      <c r="EH4" s="80">
        <v>0</v>
      </c>
      <c r="EI4" s="80">
        <v>0</v>
      </c>
      <c r="EJ4" s="80">
        <v>0</v>
      </c>
      <c r="EK4" s="80">
        <v>2349000</v>
      </c>
      <c r="EL4" s="80">
        <v>994000</v>
      </c>
      <c r="EM4" s="80">
        <v>451817</v>
      </c>
      <c r="EN4" s="80">
        <v>292645</v>
      </c>
      <c r="EO4" s="80">
        <v>477826</v>
      </c>
      <c r="EP4" s="80">
        <v>498359</v>
      </c>
      <c r="EQ4" s="80">
        <v>1678142</v>
      </c>
      <c r="ER4" s="80">
        <v>1721562</v>
      </c>
      <c r="ES4" s="80">
        <v>3871228</v>
      </c>
      <c r="ET4" s="80">
        <v>0</v>
      </c>
      <c r="EU4" s="80">
        <v>0</v>
      </c>
      <c r="EV4" s="80">
        <v>0</v>
      </c>
      <c r="EW4" s="80">
        <v>0</v>
      </c>
      <c r="EX4" s="80">
        <v>0</v>
      </c>
      <c r="EY4" s="80">
        <v>0</v>
      </c>
      <c r="EZ4" s="80">
        <v>0</v>
      </c>
      <c r="FA4" s="80">
        <v>0</v>
      </c>
      <c r="FB4" s="80">
        <v>0</v>
      </c>
      <c r="FC4" s="80">
        <v>0</v>
      </c>
      <c r="FD4" s="80">
        <v>0</v>
      </c>
      <c r="FE4" s="80">
        <v>0</v>
      </c>
      <c r="FF4" s="80">
        <v>0</v>
      </c>
      <c r="FG4" s="80">
        <v>0</v>
      </c>
      <c r="FH4" s="80">
        <v>0</v>
      </c>
      <c r="FI4" s="80">
        <v>0</v>
      </c>
      <c r="FJ4" s="80">
        <v>0</v>
      </c>
      <c r="FK4" s="80">
        <v>0</v>
      </c>
      <c r="FL4" s="80">
        <v>8566000</v>
      </c>
      <c r="FM4" s="80">
        <v>27758000</v>
      </c>
      <c r="FN4" s="80">
        <v>39811364</v>
      </c>
      <c r="FO4" s="80">
        <v>43479364</v>
      </c>
      <c r="FP4" s="80">
        <v>0</v>
      </c>
      <c r="FQ4" s="80">
        <v>0</v>
      </c>
      <c r="FR4" s="80">
        <v>0</v>
      </c>
      <c r="FS4" s="80">
        <v>0</v>
      </c>
      <c r="FT4" s="80">
        <v>0</v>
      </c>
      <c r="FU4" s="80">
        <v>10707000</v>
      </c>
      <c r="FV4" s="80">
        <v>0</v>
      </c>
      <c r="FW4" s="80">
        <v>0</v>
      </c>
      <c r="FX4" s="80">
        <v>0</v>
      </c>
      <c r="FY4" s="80">
        <v>0</v>
      </c>
      <c r="FZ4" s="80">
        <v>0</v>
      </c>
      <c r="GA4" s="80">
        <v>0</v>
      </c>
      <c r="GB4" s="80">
        <v>0</v>
      </c>
      <c r="GC4" s="80">
        <v>0</v>
      </c>
      <c r="GD4" s="80">
        <v>19274000</v>
      </c>
      <c r="GE4" s="80">
        <v>27758000</v>
      </c>
      <c r="GF4" s="80">
        <v>39811364</v>
      </c>
      <c r="GG4" s="80">
        <v>87762364</v>
      </c>
      <c r="GH4" s="80">
        <v>50896000</v>
      </c>
      <c r="GI4" s="80">
        <v>57171033</v>
      </c>
      <c r="GJ4" s="80">
        <v>57171033</v>
      </c>
      <c r="GK4" s="80">
        <v>0</v>
      </c>
      <c r="GL4" s="80">
        <v>0</v>
      </c>
      <c r="GM4" s="80">
        <v>2141000</v>
      </c>
      <c r="GN4" s="80">
        <v>4668000</v>
      </c>
      <c r="GO4" s="80">
        <v>6079912</v>
      </c>
      <c r="GP4" s="80">
        <v>12698203</v>
      </c>
      <c r="GQ4" s="80">
        <v>4553731</v>
      </c>
      <c r="GR4" s="80">
        <v>4092709</v>
      </c>
      <c r="GS4" s="80">
        <v>3917714</v>
      </c>
      <c r="GT4" s="80">
        <v>9062786</v>
      </c>
      <c r="GU4" s="80">
        <v>10319775</v>
      </c>
      <c r="GV4" s="80">
        <v>0</v>
      </c>
      <c r="GW4" s="80">
        <v>58500000</v>
      </c>
      <c r="GX4" s="80">
        <v>76703210</v>
      </c>
      <c r="GY4" s="80">
        <v>229771864</v>
      </c>
      <c r="GZ4" s="80">
        <v>229771864</v>
      </c>
      <c r="HA4" s="80">
        <v>190375936</v>
      </c>
      <c r="HB4" s="80">
        <v>168156465</v>
      </c>
      <c r="HC4" s="80">
        <v>162616059</v>
      </c>
      <c r="HD4" s="80">
        <v>163922688</v>
      </c>
      <c r="HE4" s="80">
        <v>63300000</v>
      </c>
      <c r="HF4" s="80">
        <v>58500000</v>
      </c>
      <c r="HG4" s="80">
        <v>76703210</v>
      </c>
      <c r="HH4" s="80">
        <v>229771864</v>
      </c>
      <c r="HI4" s="80">
        <v>229771864</v>
      </c>
      <c r="HJ4" s="80">
        <v>190375936</v>
      </c>
      <c r="HK4" s="80">
        <v>168156465</v>
      </c>
      <c r="HL4" s="80">
        <v>162616059</v>
      </c>
      <c r="HM4" s="80">
        <v>163922688</v>
      </c>
      <c r="HN4" s="80">
        <v>0</v>
      </c>
      <c r="HO4" s="80">
        <v>0</v>
      </c>
      <c r="HP4" s="80">
        <v>0</v>
      </c>
      <c r="HQ4" s="80">
        <v>0</v>
      </c>
      <c r="HR4" s="80">
        <v>0</v>
      </c>
      <c r="HS4" s="80">
        <v>0</v>
      </c>
      <c r="HT4" s="80">
        <v>0</v>
      </c>
      <c r="HU4" s="80">
        <v>0</v>
      </c>
      <c r="HV4" s="80">
        <v>0</v>
      </c>
      <c r="HW4" s="80">
        <v>0</v>
      </c>
      <c r="HX4" s="80">
        <v>1158000</v>
      </c>
      <c r="HY4" s="80">
        <v>1841448</v>
      </c>
      <c r="HZ4" s="80">
        <v>2472693</v>
      </c>
      <c r="IA4" s="80">
        <v>5347331</v>
      </c>
      <c r="IB4" s="80">
        <v>7489978</v>
      </c>
      <c r="IC4" s="80">
        <v>7372207</v>
      </c>
      <c r="ID4" s="80">
        <v>4409364</v>
      </c>
      <c r="IE4" s="80">
        <v>0</v>
      </c>
      <c r="IF4" s="80">
        <v>0</v>
      </c>
      <c r="IG4" s="80">
        <v>59000</v>
      </c>
      <c r="IH4" s="80">
        <v>97934</v>
      </c>
      <c r="II4" s="80">
        <v>0</v>
      </c>
      <c r="IJ4" s="80">
        <v>0</v>
      </c>
      <c r="IK4" s="80">
        <v>0</v>
      </c>
      <c r="IL4" s="80">
        <v>0</v>
      </c>
      <c r="IM4" s="80">
        <v>0</v>
      </c>
      <c r="IN4" s="80">
        <v>0</v>
      </c>
    </row>
    <row r="5" spans="1:248" s="80" customFormat="1" x14ac:dyDescent="0.25">
      <c r="A5" s="80">
        <f t="shared" si="0"/>
        <v>0.76055037119841407</v>
      </c>
      <c r="B5" s="80">
        <f t="shared" si="1"/>
        <v>0.42998670697974389</v>
      </c>
      <c r="C5" s="80">
        <f t="shared" si="2"/>
        <v>-0.43463743722561671</v>
      </c>
      <c r="D5" s="80">
        <f t="shared" si="3"/>
        <v>-0.33056366421867017</v>
      </c>
      <c r="E5" s="80" t="s">
        <v>64</v>
      </c>
      <c r="F5" s="80">
        <v>284009000</v>
      </c>
      <c r="G5" s="80">
        <v>281537833</v>
      </c>
      <c r="H5" s="80">
        <v>343184379</v>
      </c>
      <c r="I5" s="80">
        <v>366543687</v>
      </c>
      <c r="J5" s="80">
        <v>337794314</v>
      </c>
      <c r="K5" s="80">
        <v>348493527</v>
      </c>
      <c r="L5" s="80">
        <v>350484256</v>
      </c>
      <c r="M5" s="80">
        <v>356917649</v>
      </c>
      <c r="N5" s="80">
        <v>353872928</v>
      </c>
      <c r="O5" s="80">
        <v>1634000</v>
      </c>
      <c r="P5" s="80">
        <v>1957132</v>
      </c>
      <c r="Q5" s="80">
        <v>2189529</v>
      </c>
      <c r="R5" s="80">
        <v>2106708</v>
      </c>
      <c r="S5" s="80">
        <v>1581551</v>
      </c>
      <c r="T5" s="80">
        <v>1438896</v>
      </c>
      <c r="U5" s="80">
        <v>1227191</v>
      </c>
      <c r="V5" s="80">
        <v>1178038</v>
      </c>
      <c r="W5" s="80">
        <v>1241807</v>
      </c>
      <c r="X5" s="80">
        <v>11950000</v>
      </c>
      <c r="Y5" s="80">
        <v>12680112</v>
      </c>
      <c r="Z5" s="80">
        <v>13074394</v>
      </c>
      <c r="AA5" s="80">
        <v>12751387</v>
      </c>
      <c r="AB5" s="80">
        <v>12468611</v>
      </c>
      <c r="AC5" s="80">
        <v>13022969</v>
      </c>
      <c r="AD5" s="80">
        <v>11931730</v>
      </c>
      <c r="AE5" s="80">
        <v>11806309</v>
      </c>
      <c r="AF5" s="80">
        <v>9240477</v>
      </c>
      <c r="AG5" s="80">
        <v>29609000</v>
      </c>
      <c r="AH5" s="80">
        <v>29609000</v>
      </c>
      <c r="AI5" s="80">
        <v>29609000</v>
      </c>
      <c r="AJ5" s="80">
        <v>29609000</v>
      </c>
      <c r="AK5" s="80">
        <v>29609000</v>
      </c>
      <c r="AL5" s="80">
        <v>29609000</v>
      </c>
      <c r="AM5" s="80">
        <v>28837437</v>
      </c>
      <c r="AN5" s="80">
        <v>148841490</v>
      </c>
      <c r="AO5" s="80">
        <v>148841490</v>
      </c>
      <c r="AP5" s="80">
        <v>0</v>
      </c>
      <c r="AQ5" s="80">
        <v>0</v>
      </c>
      <c r="AR5" s="80">
        <v>0</v>
      </c>
      <c r="AS5" s="80">
        <v>0</v>
      </c>
      <c r="AT5" s="80">
        <v>0</v>
      </c>
      <c r="AU5" s="80">
        <v>0</v>
      </c>
      <c r="AV5" s="80">
        <v>0</v>
      </c>
      <c r="AW5" s="80">
        <v>0</v>
      </c>
      <c r="AX5" s="80">
        <v>0</v>
      </c>
      <c r="AY5" s="80">
        <v>2961000</v>
      </c>
      <c r="AZ5" s="80">
        <v>2960900</v>
      </c>
      <c r="BA5" s="80">
        <v>2960900</v>
      </c>
      <c r="BB5" s="80">
        <v>2960900</v>
      </c>
      <c r="BC5" s="80">
        <v>2960900</v>
      </c>
      <c r="BD5" s="80">
        <v>2960900</v>
      </c>
      <c r="BE5" s="80">
        <v>2883744</v>
      </c>
      <c r="BF5" s="80">
        <v>2884865</v>
      </c>
      <c r="BG5" s="80">
        <v>2884865</v>
      </c>
      <c r="BH5" s="80">
        <v>0</v>
      </c>
      <c r="BI5" s="80">
        <v>0</v>
      </c>
      <c r="BJ5" s="80">
        <v>0</v>
      </c>
      <c r="BK5" s="80">
        <v>0</v>
      </c>
      <c r="BL5" s="80">
        <v>0</v>
      </c>
      <c r="BM5" s="80">
        <v>0</v>
      </c>
      <c r="BN5" s="80">
        <v>0</v>
      </c>
      <c r="BO5" s="80">
        <v>1121</v>
      </c>
      <c r="BP5" s="80">
        <v>1121</v>
      </c>
      <c r="BQ5" s="80">
        <v>4648000</v>
      </c>
      <c r="BR5" s="80">
        <v>210367</v>
      </c>
      <c r="BS5" s="80">
        <v>-5925144</v>
      </c>
      <c r="BT5" s="80">
        <v>6614560</v>
      </c>
      <c r="BU5" s="80">
        <v>-5322546</v>
      </c>
      <c r="BV5" s="80">
        <v>5579218</v>
      </c>
      <c r="BW5" s="80">
        <v>-11830384</v>
      </c>
      <c r="BX5" s="80">
        <v>-21566996</v>
      </c>
      <c r="BY5" s="80">
        <v>-24974618</v>
      </c>
      <c r="BZ5" s="80">
        <v>240688000</v>
      </c>
      <c r="CA5" s="80">
        <v>242836786</v>
      </c>
      <c r="CB5" s="80">
        <v>312065381</v>
      </c>
      <c r="CC5" s="80">
        <v>321357460</v>
      </c>
      <c r="CD5" s="80">
        <v>306267343</v>
      </c>
      <c r="CE5" s="80">
        <v>306147022</v>
      </c>
      <c r="CF5" s="80">
        <v>325096559</v>
      </c>
      <c r="CG5" s="80">
        <v>220779996</v>
      </c>
      <c r="CH5" s="80">
        <v>220806485</v>
      </c>
      <c r="CI5" s="80">
        <v>52188000</v>
      </c>
      <c r="CJ5" s="80">
        <v>66961204</v>
      </c>
      <c r="CK5" s="80">
        <v>253622275</v>
      </c>
      <c r="CL5" s="80">
        <v>255991792</v>
      </c>
      <c r="CM5" s="80">
        <v>259587310</v>
      </c>
      <c r="CN5" s="80">
        <v>266042936</v>
      </c>
      <c r="CO5" s="80">
        <v>266560931</v>
      </c>
      <c r="CP5" s="80">
        <v>149263426</v>
      </c>
      <c r="CQ5" s="80">
        <v>152160655</v>
      </c>
      <c r="CR5" s="80">
        <v>52188000</v>
      </c>
      <c r="CS5" s="80">
        <v>66961204</v>
      </c>
      <c r="CT5" s="80">
        <v>253622275</v>
      </c>
      <c r="CU5" s="80">
        <v>255991792</v>
      </c>
      <c r="CV5" s="80">
        <v>259587310</v>
      </c>
      <c r="CW5" s="80">
        <v>266042936</v>
      </c>
      <c r="CX5" s="80">
        <v>266560931</v>
      </c>
      <c r="CY5" s="80">
        <v>149263426</v>
      </c>
      <c r="CZ5" s="80">
        <v>152160655</v>
      </c>
      <c r="DA5" s="80">
        <v>0</v>
      </c>
      <c r="DB5" s="80">
        <v>0</v>
      </c>
      <c r="DC5" s="80">
        <v>0</v>
      </c>
      <c r="DD5" s="80">
        <v>0</v>
      </c>
      <c r="DE5" s="80">
        <v>0</v>
      </c>
      <c r="DF5" s="80">
        <v>0</v>
      </c>
      <c r="DG5" s="80">
        <v>0</v>
      </c>
      <c r="DH5" s="80">
        <v>0</v>
      </c>
      <c r="DI5" s="80">
        <v>0</v>
      </c>
      <c r="DJ5" s="80">
        <v>188220000</v>
      </c>
      <c r="DK5" s="80">
        <v>175521834</v>
      </c>
      <c r="DL5" s="80">
        <v>57367231</v>
      </c>
      <c r="DM5" s="80">
        <v>64926193</v>
      </c>
      <c r="DN5" s="80">
        <v>45050831</v>
      </c>
      <c r="DO5" s="80">
        <v>38642234</v>
      </c>
      <c r="DP5" s="80">
        <v>57021017</v>
      </c>
      <c r="DQ5" s="80">
        <v>70954450</v>
      </c>
      <c r="DR5" s="80">
        <v>68156714</v>
      </c>
      <c r="DS5" s="80">
        <v>131929000</v>
      </c>
      <c r="DT5" s="80">
        <v>135031221</v>
      </c>
      <c r="DU5" s="80">
        <v>19696254</v>
      </c>
      <c r="DV5" s="80">
        <v>31377084</v>
      </c>
      <c r="DW5" s="80">
        <v>11766944</v>
      </c>
      <c r="DX5" s="80">
        <v>737291</v>
      </c>
      <c r="DY5" s="80">
        <v>21964038</v>
      </c>
      <c r="DZ5" s="80">
        <v>28276791</v>
      </c>
      <c r="EA5" s="80">
        <v>13190233</v>
      </c>
      <c r="EB5" s="80">
        <v>0</v>
      </c>
      <c r="EC5" s="80">
        <v>134966554</v>
      </c>
      <c r="ED5" s="80">
        <v>19696133</v>
      </c>
      <c r="EE5" s="80">
        <v>30115923</v>
      </c>
      <c r="EF5" s="80">
        <v>10997873</v>
      </c>
      <c r="EG5" s="80">
        <v>0</v>
      </c>
      <c r="EH5" s="80">
        <v>21186447</v>
      </c>
      <c r="EI5" s="80">
        <v>25540502</v>
      </c>
      <c r="EJ5" s="80">
        <v>11875854</v>
      </c>
      <c r="EK5" s="80">
        <v>0</v>
      </c>
      <c r="EL5" s="80">
        <v>0</v>
      </c>
      <c r="EM5" s="80">
        <v>0</v>
      </c>
      <c r="EN5" s="80">
        <v>0</v>
      </c>
      <c r="EO5" s="80">
        <v>0</v>
      </c>
      <c r="EP5" s="80">
        <v>0</v>
      </c>
      <c r="EQ5" s="80">
        <v>0</v>
      </c>
      <c r="ER5" s="80">
        <v>2772134</v>
      </c>
      <c r="ES5" s="80">
        <v>4805767</v>
      </c>
      <c r="ET5" s="80">
        <v>0</v>
      </c>
      <c r="EU5" s="80">
        <v>0</v>
      </c>
      <c r="EV5" s="80">
        <v>0</v>
      </c>
      <c r="EW5" s="80">
        <v>0</v>
      </c>
      <c r="EX5" s="80">
        <v>0</v>
      </c>
      <c r="EY5" s="80">
        <v>0</v>
      </c>
      <c r="EZ5" s="80">
        <v>0</v>
      </c>
      <c r="FA5" s="80">
        <v>0</v>
      </c>
      <c r="FB5" s="80">
        <v>0</v>
      </c>
      <c r="FC5" s="80">
        <v>0</v>
      </c>
      <c r="FD5" s="80">
        <v>0</v>
      </c>
      <c r="FE5" s="80">
        <v>0</v>
      </c>
      <c r="FF5" s="80">
        <v>0</v>
      </c>
      <c r="FG5" s="80">
        <v>0</v>
      </c>
      <c r="FH5" s="80">
        <v>0</v>
      </c>
      <c r="FI5" s="80">
        <v>0</v>
      </c>
      <c r="FJ5" s="80">
        <v>0</v>
      </c>
      <c r="FK5" s="80">
        <v>0</v>
      </c>
      <c r="FL5" s="80">
        <v>0</v>
      </c>
      <c r="FM5" s="80">
        <v>0</v>
      </c>
      <c r="FN5" s="80">
        <v>120000000</v>
      </c>
      <c r="FO5" s="80">
        <v>120000000</v>
      </c>
      <c r="FP5" s="80">
        <v>198839078</v>
      </c>
      <c r="FQ5" s="80">
        <v>204721740</v>
      </c>
      <c r="FR5" s="80">
        <v>210734231</v>
      </c>
      <c r="FS5" s="80">
        <v>98013136</v>
      </c>
      <c r="FT5" s="80">
        <v>696608</v>
      </c>
      <c r="FU5" s="80">
        <v>0</v>
      </c>
      <c r="FV5" s="80">
        <v>0</v>
      </c>
      <c r="FW5" s="80">
        <v>68772032</v>
      </c>
      <c r="FX5" s="80">
        <v>73527801</v>
      </c>
      <c r="FY5" s="80">
        <v>0</v>
      </c>
      <c r="FZ5" s="80">
        <v>0</v>
      </c>
      <c r="GA5" s="80">
        <v>0</v>
      </c>
      <c r="GB5" s="80">
        <v>0</v>
      </c>
      <c r="GC5" s="80">
        <v>104333373</v>
      </c>
      <c r="GD5" s="80">
        <v>0</v>
      </c>
      <c r="GE5" s="80">
        <v>0</v>
      </c>
      <c r="GF5" s="80">
        <v>188772032</v>
      </c>
      <c r="GG5" s="80">
        <v>193527801</v>
      </c>
      <c r="GH5" s="80">
        <v>198839078</v>
      </c>
      <c r="GI5" s="80">
        <v>204721740</v>
      </c>
      <c r="GJ5" s="80">
        <v>210734231</v>
      </c>
      <c r="GK5" s="80">
        <v>98013136</v>
      </c>
      <c r="GL5" s="80">
        <v>105029981</v>
      </c>
      <c r="GM5" s="80">
        <v>35735000</v>
      </c>
      <c r="GN5" s="80">
        <v>144205640</v>
      </c>
      <c r="GO5" s="80">
        <v>32980534</v>
      </c>
      <c r="GP5" s="80">
        <v>39774783</v>
      </c>
      <c r="GQ5" s="80">
        <v>22879390</v>
      </c>
      <c r="GR5" s="80">
        <v>12518610</v>
      </c>
      <c r="GS5" s="80">
        <v>33096433</v>
      </c>
      <c r="GT5" s="80">
        <v>36838671</v>
      </c>
      <c r="GU5" s="80">
        <v>31167823</v>
      </c>
      <c r="GV5" s="80">
        <v>0</v>
      </c>
      <c r="GW5" s="80">
        <v>0</v>
      </c>
      <c r="GX5" s="80">
        <v>0</v>
      </c>
      <c r="GY5" s="80">
        <v>0</v>
      </c>
      <c r="GZ5" s="80">
        <v>0</v>
      </c>
      <c r="HA5" s="80">
        <v>1200000</v>
      </c>
      <c r="HB5" s="80">
        <v>2800000</v>
      </c>
      <c r="HC5" s="80">
        <v>4062225</v>
      </c>
      <c r="HD5" s="80">
        <v>3408020</v>
      </c>
      <c r="HE5" s="80">
        <v>0</v>
      </c>
      <c r="HF5" s="80">
        <v>0</v>
      </c>
      <c r="HG5" s="80">
        <v>0</v>
      </c>
      <c r="HH5" s="80">
        <v>0</v>
      </c>
      <c r="HI5" s="80">
        <v>0</v>
      </c>
      <c r="HJ5" s="80">
        <v>0</v>
      </c>
      <c r="HK5" s="80">
        <v>0</v>
      </c>
      <c r="HL5" s="80">
        <v>0</v>
      </c>
      <c r="HM5" s="80">
        <v>0</v>
      </c>
      <c r="HN5" s="80">
        <v>0</v>
      </c>
      <c r="HO5" s="80">
        <v>0</v>
      </c>
      <c r="HP5" s="80">
        <v>0</v>
      </c>
      <c r="HQ5" s="80">
        <v>0</v>
      </c>
      <c r="HR5" s="80">
        <v>0</v>
      </c>
      <c r="HS5" s="80">
        <v>0</v>
      </c>
      <c r="HT5" s="80">
        <v>0</v>
      </c>
      <c r="HU5" s="80">
        <v>0</v>
      </c>
      <c r="HV5" s="80">
        <v>0</v>
      </c>
      <c r="HW5" s="80">
        <v>6170000</v>
      </c>
      <c r="HX5" s="80">
        <v>7236402</v>
      </c>
      <c r="HY5" s="80">
        <v>10827950</v>
      </c>
      <c r="HZ5" s="80">
        <v>13185879</v>
      </c>
      <c r="IA5" s="80">
        <v>13404006</v>
      </c>
      <c r="IB5" s="80">
        <v>15881696</v>
      </c>
      <c r="IC5" s="80">
        <v>15161780</v>
      </c>
      <c r="ID5" s="80">
        <v>18235653</v>
      </c>
      <c r="IE5" s="80">
        <v>9058394</v>
      </c>
      <c r="IF5" s="80">
        <v>0</v>
      </c>
      <c r="IG5" s="80">
        <v>0</v>
      </c>
      <c r="IH5" s="80">
        <v>1477</v>
      </c>
      <c r="II5" s="80">
        <v>0</v>
      </c>
      <c r="IJ5" s="80">
        <v>0</v>
      </c>
      <c r="IK5" s="80">
        <v>0</v>
      </c>
      <c r="IL5" s="80">
        <v>0</v>
      </c>
      <c r="IM5" s="80">
        <v>0</v>
      </c>
      <c r="IN5" s="80">
        <v>0</v>
      </c>
    </row>
    <row r="6" spans="1:248" s="80" customFormat="1" x14ac:dyDescent="0.25">
      <c r="A6" s="80">
        <f t="shared" si="0"/>
        <v>0.75111224511101038</v>
      </c>
      <c r="B6" s="80">
        <f t="shared" si="1"/>
        <v>0.5545854343216956</v>
      </c>
      <c r="C6" s="80">
        <f t="shared" si="2"/>
        <v>-0.2616477258472456</v>
      </c>
      <c r="D6" s="80">
        <f t="shared" si="3"/>
        <v>-0.19652681078931478</v>
      </c>
      <c r="E6" s="80" t="s">
        <v>65</v>
      </c>
      <c r="F6" s="80">
        <v>55000</v>
      </c>
      <c r="G6" s="80">
        <v>54403</v>
      </c>
      <c r="H6" s="80">
        <v>19031825</v>
      </c>
      <c r="I6" s="80">
        <v>23764139</v>
      </c>
      <c r="J6" s="80">
        <v>80844857</v>
      </c>
      <c r="K6" s="80">
        <v>80925257</v>
      </c>
      <c r="L6" s="80">
        <v>78883017</v>
      </c>
      <c r="M6" s="80">
        <v>81924655</v>
      </c>
      <c r="N6" s="80">
        <v>86100350</v>
      </c>
      <c r="O6" s="80">
        <v>0</v>
      </c>
      <c r="P6" s="80">
        <v>0</v>
      </c>
      <c r="Q6" s="80">
        <v>0</v>
      </c>
      <c r="R6" s="80">
        <v>5868</v>
      </c>
      <c r="S6" s="80">
        <v>4408</v>
      </c>
      <c r="T6" s="80">
        <v>163132</v>
      </c>
      <c r="U6" s="80">
        <v>194006</v>
      </c>
      <c r="V6" s="80">
        <v>209124</v>
      </c>
      <c r="W6" s="80">
        <v>217791</v>
      </c>
      <c r="X6" s="80">
        <v>0</v>
      </c>
      <c r="Y6" s="80">
        <v>0</v>
      </c>
      <c r="Z6" s="80">
        <v>869080</v>
      </c>
      <c r="AA6" s="80">
        <v>3017518</v>
      </c>
      <c r="AB6" s="80">
        <v>2169607</v>
      </c>
      <c r="AC6" s="80">
        <v>1843547</v>
      </c>
      <c r="AD6" s="80">
        <v>1970253</v>
      </c>
      <c r="AE6" s="80">
        <v>4557446</v>
      </c>
      <c r="AF6" s="80">
        <v>6847134</v>
      </c>
      <c r="AG6" s="80">
        <v>62000</v>
      </c>
      <c r="AH6" s="80">
        <v>62000</v>
      </c>
      <c r="AI6" s="80">
        <v>85000</v>
      </c>
      <c r="AJ6" s="80">
        <v>85000</v>
      </c>
      <c r="AK6" s="80">
        <v>85000</v>
      </c>
      <c r="AL6" s="80">
        <v>85000</v>
      </c>
      <c r="AM6" s="80">
        <v>85000</v>
      </c>
      <c r="AN6" s="80">
        <v>85000</v>
      </c>
      <c r="AO6" s="80">
        <v>85000</v>
      </c>
      <c r="AP6" s="80">
        <v>0</v>
      </c>
      <c r="AQ6" s="80">
        <v>0</v>
      </c>
      <c r="AR6" s="80">
        <v>224646</v>
      </c>
      <c r="AS6" s="80">
        <v>224646</v>
      </c>
      <c r="AT6" s="80">
        <v>224646</v>
      </c>
      <c r="AU6" s="80">
        <v>224646</v>
      </c>
      <c r="AV6" s="80">
        <v>224646</v>
      </c>
      <c r="AW6" s="80">
        <v>224646</v>
      </c>
      <c r="AX6" s="80">
        <v>224646</v>
      </c>
      <c r="AY6" s="80">
        <v>0</v>
      </c>
      <c r="AZ6" s="80">
        <v>0</v>
      </c>
      <c r="BA6" s="80">
        <v>2648308</v>
      </c>
      <c r="BB6" s="80">
        <v>1449426</v>
      </c>
      <c r="BC6" s="80">
        <v>5345277</v>
      </c>
      <c r="BD6" s="80">
        <v>7039277</v>
      </c>
      <c r="BE6" s="80">
        <v>13157140</v>
      </c>
      <c r="BF6" s="80">
        <v>22010186</v>
      </c>
      <c r="BG6" s="80">
        <v>32384623</v>
      </c>
      <c r="BH6" s="80">
        <v>0</v>
      </c>
      <c r="BI6" s="80">
        <v>0</v>
      </c>
      <c r="BJ6" s="80">
        <v>520802</v>
      </c>
      <c r="BK6" s="80">
        <v>520802</v>
      </c>
      <c r="BL6" s="80">
        <v>520802</v>
      </c>
      <c r="BM6" s="80">
        <v>520802</v>
      </c>
      <c r="BN6" s="80">
        <v>545664</v>
      </c>
      <c r="BO6" s="80">
        <v>544711</v>
      </c>
      <c r="BP6" s="80">
        <v>535147</v>
      </c>
      <c r="BQ6" s="80">
        <v>-7000</v>
      </c>
      <c r="BR6" s="80">
        <v>-8511</v>
      </c>
      <c r="BS6" s="80">
        <v>1419293</v>
      </c>
      <c r="BT6" s="80">
        <v>698</v>
      </c>
      <c r="BU6" s="80">
        <v>0</v>
      </c>
      <c r="BV6" s="80">
        <v>877</v>
      </c>
      <c r="BW6" s="80">
        <v>432</v>
      </c>
      <c r="BX6" s="80">
        <v>726</v>
      </c>
      <c r="BY6" s="80">
        <v>258</v>
      </c>
      <c r="BZ6" s="80">
        <v>0</v>
      </c>
      <c r="CA6" s="80">
        <v>914</v>
      </c>
      <c r="CB6" s="80">
        <v>13931966</v>
      </c>
      <c r="CC6" s="80">
        <v>21242142</v>
      </c>
      <c r="CD6" s="80">
        <v>74346580</v>
      </c>
      <c r="CE6" s="80">
        <v>72592421</v>
      </c>
      <c r="CF6" s="80">
        <v>64401301</v>
      </c>
      <c r="CG6" s="80">
        <v>58508350</v>
      </c>
      <c r="CH6" s="80">
        <v>52302025</v>
      </c>
      <c r="CI6" s="80">
        <v>0</v>
      </c>
      <c r="CJ6" s="80">
        <v>0</v>
      </c>
      <c r="CK6" s="80">
        <v>7522397</v>
      </c>
      <c r="CL6" s="80">
        <v>7500000</v>
      </c>
      <c r="CM6" s="80">
        <v>65000000</v>
      </c>
      <c r="CN6" s="80">
        <v>65000000</v>
      </c>
      <c r="CO6" s="80">
        <v>59250000</v>
      </c>
      <c r="CP6" s="80">
        <v>53500000</v>
      </c>
      <c r="CQ6" s="80">
        <v>47750000</v>
      </c>
      <c r="CR6" s="80">
        <v>0</v>
      </c>
      <c r="CS6" s="80">
        <v>0</v>
      </c>
      <c r="CT6" s="80">
        <v>7522397</v>
      </c>
      <c r="CU6" s="80">
        <v>7500000</v>
      </c>
      <c r="CV6" s="80">
        <v>65000000</v>
      </c>
      <c r="CW6" s="80">
        <v>65000000</v>
      </c>
      <c r="CX6" s="80">
        <v>59250000</v>
      </c>
      <c r="CY6" s="80">
        <v>53500000</v>
      </c>
      <c r="CZ6" s="80">
        <v>47750000</v>
      </c>
      <c r="DA6" s="80">
        <v>0</v>
      </c>
      <c r="DB6" s="80">
        <v>0</v>
      </c>
      <c r="DC6" s="80">
        <v>0</v>
      </c>
      <c r="DD6" s="80">
        <v>0</v>
      </c>
      <c r="DE6" s="80">
        <v>0</v>
      </c>
      <c r="DF6" s="80">
        <v>0</v>
      </c>
      <c r="DG6" s="80">
        <v>0</v>
      </c>
      <c r="DH6" s="80">
        <v>0</v>
      </c>
      <c r="DI6" s="80">
        <v>0</v>
      </c>
      <c r="DJ6" s="80">
        <v>0</v>
      </c>
      <c r="DK6" s="80">
        <v>910</v>
      </c>
      <c r="DL6" s="80">
        <v>6404653</v>
      </c>
      <c r="DM6" s="80">
        <v>13656076</v>
      </c>
      <c r="DN6" s="80">
        <v>9213106</v>
      </c>
      <c r="DO6" s="80">
        <v>6601276</v>
      </c>
      <c r="DP6" s="80">
        <v>4371141</v>
      </c>
      <c r="DQ6" s="80">
        <v>4959475</v>
      </c>
      <c r="DR6" s="80">
        <v>4190268</v>
      </c>
      <c r="DS6" s="80">
        <v>0</v>
      </c>
      <c r="DT6" s="80">
        <v>0</v>
      </c>
      <c r="DU6" s="80">
        <v>2800000</v>
      </c>
      <c r="DV6" s="80">
        <v>5500000</v>
      </c>
      <c r="DW6" s="80">
        <v>4200000</v>
      </c>
      <c r="DX6" s="80">
        <v>1480000</v>
      </c>
      <c r="DY6" s="80">
        <v>0</v>
      </c>
      <c r="DZ6" s="80">
        <v>0</v>
      </c>
      <c r="EA6" s="80">
        <v>0</v>
      </c>
      <c r="EB6" s="80">
        <v>0</v>
      </c>
      <c r="EC6" s="80">
        <v>0</v>
      </c>
      <c r="ED6" s="80">
        <v>0</v>
      </c>
      <c r="EE6" s="80">
        <v>0</v>
      </c>
      <c r="EF6" s="80">
        <v>0</v>
      </c>
      <c r="EG6" s="80">
        <v>0</v>
      </c>
      <c r="EH6" s="80">
        <v>0</v>
      </c>
      <c r="EI6" s="80">
        <v>0</v>
      </c>
      <c r="EJ6" s="80">
        <v>0</v>
      </c>
      <c r="EK6" s="80">
        <v>0</v>
      </c>
      <c r="EL6" s="80">
        <v>0</v>
      </c>
      <c r="EM6" s="80">
        <v>0</v>
      </c>
      <c r="EN6" s="80">
        <v>0</v>
      </c>
      <c r="EO6" s="80">
        <v>0</v>
      </c>
      <c r="EP6" s="80">
        <v>0</v>
      </c>
      <c r="EQ6" s="80">
        <v>0</v>
      </c>
      <c r="ER6" s="80">
        <v>0</v>
      </c>
      <c r="ES6" s="80">
        <v>0</v>
      </c>
      <c r="ET6" s="80">
        <v>0</v>
      </c>
      <c r="EU6" s="80">
        <v>0</v>
      </c>
      <c r="EV6" s="80">
        <v>0</v>
      </c>
      <c r="EW6" s="80">
        <v>0</v>
      </c>
      <c r="EX6" s="80">
        <v>0</v>
      </c>
      <c r="EY6" s="80">
        <v>0</v>
      </c>
      <c r="EZ6" s="80">
        <v>0</v>
      </c>
      <c r="FA6" s="80">
        <v>0</v>
      </c>
      <c r="FB6" s="80">
        <v>0</v>
      </c>
      <c r="FC6" s="80">
        <v>0</v>
      </c>
      <c r="FD6" s="80">
        <v>0</v>
      </c>
      <c r="FE6" s="80">
        <v>0</v>
      </c>
      <c r="FF6" s="80">
        <v>0</v>
      </c>
      <c r="FG6" s="80">
        <v>0</v>
      </c>
      <c r="FH6" s="80">
        <v>0</v>
      </c>
      <c r="FI6" s="80">
        <v>0</v>
      </c>
      <c r="FJ6" s="80">
        <v>0</v>
      </c>
      <c r="FK6" s="80">
        <v>0</v>
      </c>
      <c r="FL6" s="80">
        <v>0</v>
      </c>
      <c r="FM6" s="80">
        <v>0</v>
      </c>
      <c r="FN6" s="80">
        <v>0</v>
      </c>
      <c r="FO6" s="80">
        <v>0</v>
      </c>
      <c r="FP6" s="80">
        <v>57500000</v>
      </c>
      <c r="FQ6" s="80">
        <v>57500000</v>
      </c>
      <c r="FR6" s="80">
        <v>51750000</v>
      </c>
      <c r="FS6" s="80">
        <v>46000000</v>
      </c>
      <c r="FT6" s="80">
        <v>40250000</v>
      </c>
      <c r="FU6" s="80">
        <v>0</v>
      </c>
      <c r="FV6" s="80">
        <v>0</v>
      </c>
      <c r="FW6" s="80">
        <v>22397</v>
      </c>
      <c r="FX6" s="80">
        <v>0</v>
      </c>
      <c r="FY6" s="80">
        <v>0</v>
      </c>
      <c r="FZ6" s="80">
        <v>0</v>
      </c>
      <c r="GA6" s="80">
        <v>0</v>
      </c>
      <c r="GB6" s="80">
        <v>0</v>
      </c>
      <c r="GC6" s="80">
        <v>0</v>
      </c>
      <c r="GD6" s="80">
        <v>0</v>
      </c>
      <c r="GE6" s="80">
        <v>0</v>
      </c>
      <c r="GF6" s="80">
        <v>586141</v>
      </c>
      <c r="GG6" s="80">
        <v>0</v>
      </c>
      <c r="GH6" s="80">
        <v>57500000</v>
      </c>
      <c r="GI6" s="80">
        <v>57500000</v>
      </c>
      <c r="GJ6" s="80">
        <v>51750000</v>
      </c>
      <c r="GK6" s="80">
        <v>46000000</v>
      </c>
      <c r="GL6" s="80">
        <v>40250000</v>
      </c>
      <c r="GM6" s="80">
        <v>0</v>
      </c>
      <c r="GN6" s="80">
        <v>0</v>
      </c>
      <c r="GO6" s="80">
        <v>0</v>
      </c>
      <c r="GP6" s="80">
        <v>1494128</v>
      </c>
      <c r="GQ6" s="80">
        <v>2872872</v>
      </c>
      <c r="GR6" s="80">
        <v>3272566</v>
      </c>
      <c r="GS6" s="80">
        <v>939264</v>
      </c>
      <c r="GT6" s="80">
        <v>989658</v>
      </c>
      <c r="GU6" s="80">
        <v>952808</v>
      </c>
      <c r="GV6" s="80">
        <v>0</v>
      </c>
      <c r="GW6" s="80">
        <v>0</v>
      </c>
      <c r="GX6" s="80">
        <v>0</v>
      </c>
      <c r="GY6" s="80">
        <v>0</v>
      </c>
      <c r="GZ6" s="80">
        <v>0</v>
      </c>
      <c r="HA6" s="80">
        <v>0</v>
      </c>
      <c r="HB6" s="80">
        <v>0</v>
      </c>
      <c r="HC6" s="80">
        <v>0</v>
      </c>
      <c r="HD6" s="80">
        <v>0</v>
      </c>
      <c r="HE6" s="80">
        <v>0</v>
      </c>
      <c r="HF6" s="80">
        <v>0</v>
      </c>
      <c r="HG6" s="80">
        <v>0</v>
      </c>
      <c r="HH6" s="80">
        <v>0</v>
      </c>
      <c r="HI6" s="80">
        <v>0</v>
      </c>
      <c r="HJ6" s="80">
        <v>65000000</v>
      </c>
      <c r="HK6" s="80">
        <v>65000000</v>
      </c>
      <c r="HL6" s="80">
        <v>65000000</v>
      </c>
      <c r="HM6" s="80">
        <v>53500000</v>
      </c>
      <c r="HN6" s="80">
        <v>0</v>
      </c>
      <c r="HO6" s="80">
        <v>0</v>
      </c>
      <c r="HP6" s="80">
        <v>0</v>
      </c>
      <c r="HQ6" s="80">
        <v>0</v>
      </c>
      <c r="HR6" s="80">
        <v>0</v>
      </c>
      <c r="HS6" s="80">
        <v>0</v>
      </c>
      <c r="HT6" s="80">
        <v>0</v>
      </c>
      <c r="HU6" s="80">
        <v>0</v>
      </c>
      <c r="HV6" s="80">
        <v>0</v>
      </c>
      <c r="HW6" s="80">
        <v>0</v>
      </c>
      <c r="HX6" s="80">
        <v>0</v>
      </c>
      <c r="HY6" s="80">
        <v>0</v>
      </c>
      <c r="HZ6" s="80">
        <v>0</v>
      </c>
      <c r="IA6" s="80">
        <v>97494</v>
      </c>
      <c r="IB6" s="80">
        <v>2507000</v>
      </c>
      <c r="IC6" s="80">
        <v>2746258</v>
      </c>
      <c r="ID6" s="80">
        <v>2051850</v>
      </c>
      <c r="IE6" s="80">
        <v>1230352</v>
      </c>
      <c r="IF6" s="80">
        <v>0</v>
      </c>
      <c r="IG6" s="80">
        <v>0</v>
      </c>
      <c r="IH6" s="80">
        <v>0</v>
      </c>
      <c r="II6" s="80">
        <v>0</v>
      </c>
      <c r="IJ6" s="80">
        <v>0</v>
      </c>
      <c r="IK6" s="80">
        <v>0</v>
      </c>
      <c r="IL6" s="80">
        <v>0</v>
      </c>
      <c r="IM6" s="80">
        <v>0</v>
      </c>
      <c r="IN6" s="80">
        <v>2206</v>
      </c>
    </row>
    <row r="7" spans="1:248" s="80" customFormat="1" x14ac:dyDescent="0.25">
      <c r="A7" s="80">
        <f t="shared" si="0"/>
        <v>0.2636662373487636</v>
      </c>
      <c r="B7" s="80">
        <f t="shared" si="1"/>
        <v>0.29158673080008324</v>
      </c>
      <c r="C7" s="80">
        <f t="shared" si="2"/>
        <v>0.10589332078338079</v>
      </c>
      <c r="D7" s="80">
        <f t="shared" si="3"/>
        <v>2.7920493451319639E-2</v>
      </c>
      <c r="E7" s="80" t="s">
        <v>119</v>
      </c>
      <c r="F7" s="80">
        <v>105248000</v>
      </c>
      <c r="G7" s="80">
        <v>137841997</v>
      </c>
      <c r="H7" s="80">
        <v>279640484</v>
      </c>
      <c r="I7" s="80">
        <v>283087627</v>
      </c>
      <c r="J7" s="80">
        <v>283091695</v>
      </c>
      <c r="K7" s="80">
        <v>279017128</v>
      </c>
      <c r="L7" s="80">
        <v>314470153</v>
      </c>
      <c r="M7" s="80">
        <v>307218322</v>
      </c>
      <c r="N7" s="80">
        <v>305429749</v>
      </c>
      <c r="O7" s="80">
        <v>31000</v>
      </c>
      <c r="P7" s="80">
        <v>0</v>
      </c>
      <c r="Q7" s="80">
        <v>0</v>
      </c>
      <c r="R7" s="80">
        <v>0</v>
      </c>
      <c r="S7" s="80">
        <v>0</v>
      </c>
      <c r="T7" s="80">
        <v>810000</v>
      </c>
      <c r="U7" s="80">
        <v>630000</v>
      </c>
      <c r="V7" s="80">
        <v>476882</v>
      </c>
      <c r="W7" s="80">
        <v>892822</v>
      </c>
      <c r="X7" s="80">
        <v>3681000</v>
      </c>
      <c r="Y7" s="80">
        <v>3943364</v>
      </c>
      <c r="Z7" s="80">
        <v>3919487</v>
      </c>
      <c r="AA7" s="80">
        <v>2475039</v>
      </c>
      <c r="AB7" s="80">
        <v>2375005</v>
      </c>
      <c r="AC7" s="80">
        <v>2154097</v>
      </c>
      <c r="AD7" s="80">
        <v>3965170</v>
      </c>
      <c r="AE7" s="80">
        <v>4108499</v>
      </c>
      <c r="AF7" s="80">
        <v>5703294</v>
      </c>
      <c r="AG7" s="80">
        <v>1239000</v>
      </c>
      <c r="AH7" s="80">
        <v>1240000</v>
      </c>
      <c r="AI7" s="80">
        <v>1240000</v>
      </c>
      <c r="AJ7" s="80">
        <v>1240000</v>
      </c>
      <c r="AK7" s="80">
        <v>1240000</v>
      </c>
      <c r="AL7" s="80">
        <v>1240000</v>
      </c>
      <c r="AM7" s="80">
        <v>1240000</v>
      </c>
      <c r="AN7" s="80">
        <v>1240000</v>
      </c>
      <c r="AO7" s="80">
        <v>1240000</v>
      </c>
      <c r="AP7" s="80">
        <v>0</v>
      </c>
      <c r="AQ7" s="80">
        <v>0</v>
      </c>
      <c r="AR7" s="80">
        <v>0</v>
      </c>
      <c r="AS7" s="80">
        <v>0</v>
      </c>
      <c r="AT7" s="80">
        <v>0</v>
      </c>
      <c r="AU7" s="80">
        <v>0</v>
      </c>
      <c r="AV7" s="80">
        <v>0</v>
      </c>
      <c r="AW7" s="80">
        <v>0</v>
      </c>
      <c r="AX7" s="80">
        <v>0</v>
      </c>
      <c r="AY7" s="80">
        <v>488000</v>
      </c>
      <c r="AZ7" s="80">
        <v>512839</v>
      </c>
      <c r="BA7" s="80">
        <v>1678322</v>
      </c>
      <c r="BB7" s="80">
        <v>552959</v>
      </c>
      <c r="BC7" s="80">
        <v>556855</v>
      </c>
      <c r="BD7" s="80">
        <v>574385</v>
      </c>
      <c r="BE7" s="80">
        <v>19452186</v>
      </c>
      <c r="BF7" s="80">
        <v>24103117</v>
      </c>
      <c r="BG7" s="80">
        <v>16687346</v>
      </c>
      <c r="BH7" s="80">
        <v>350000</v>
      </c>
      <c r="BI7" s="80">
        <v>375817</v>
      </c>
      <c r="BJ7" s="80">
        <v>420957</v>
      </c>
      <c r="BK7" s="80">
        <v>413378</v>
      </c>
      <c r="BL7" s="80">
        <v>405800</v>
      </c>
      <c r="BM7" s="80">
        <v>399497</v>
      </c>
      <c r="BN7" s="80">
        <v>399497</v>
      </c>
      <c r="BO7" s="80">
        <v>399497</v>
      </c>
      <c r="BP7" s="80">
        <v>399497</v>
      </c>
      <c r="BQ7" s="80">
        <v>-207000</v>
      </c>
      <c r="BR7" s="80">
        <v>-1032034</v>
      </c>
      <c r="BS7" s="80">
        <v>0</v>
      </c>
      <c r="BT7" s="80">
        <v>0</v>
      </c>
      <c r="BU7" s="80">
        <v>0</v>
      </c>
      <c r="BV7" s="80">
        <v>0</v>
      </c>
      <c r="BW7" s="80">
        <v>0</v>
      </c>
      <c r="BX7" s="80">
        <v>0</v>
      </c>
      <c r="BY7" s="80">
        <v>0</v>
      </c>
      <c r="BZ7" s="80">
        <v>87062000</v>
      </c>
      <c r="CA7" s="80">
        <v>120490072</v>
      </c>
      <c r="CB7" s="80">
        <v>262403786</v>
      </c>
      <c r="CC7" s="80">
        <v>267457005</v>
      </c>
      <c r="CD7" s="80">
        <v>267546340</v>
      </c>
      <c r="CE7" s="80">
        <v>263263271</v>
      </c>
      <c r="CF7" s="80">
        <v>279985380</v>
      </c>
      <c r="CG7" s="80">
        <v>268188711</v>
      </c>
      <c r="CH7" s="80">
        <v>273291799</v>
      </c>
      <c r="CI7" s="80">
        <v>9047000</v>
      </c>
      <c r="CJ7" s="80">
        <v>29773136</v>
      </c>
      <c r="CK7" s="80">
        <v>205458413</v>
      </c>
      <c r="CL7" s="80">
        <v>221069885</v>
      </c>
      <c r="CM7" s="80">
        <v>219671037</v>
      </c>
      <c r="CN7" s="80">
        <v>209794742</v>
      </c>
      <c r="CO7" s="80">
        <v>204694811</v>
      </c>
      <c r="CP7" s="80">
        <v>179376171</v>
      </c>
      <c r="CQ7" s="80">
        <v>141559262</v>
      </c>
      <c r="CR7" s="80">
        <v>9047000</v>
      </c>
      <c r="CS7" s="80">
        <v>29773136</v>
      </c>
      <c r="CT7" s="80">
        <v>80750000</v>
      </c>
      <c r="CU7" s="80">
        <v>94750000</v>
      </c>
      <c r="CV7" s="80">
        <v>91167931</v>
      </c>
      <c r="CW7" s="80">
        <v>71113891</v>
      </c>
      <c r="CX7" s="80">
        <v>82915162</v>
      </c>
      <c r="CY7" s="80">
        <v>102439037</v>
      </c>
      <c r="CZ7" s="80">
        <v>89059262</v>
      </c>
      <c r="DA7" s="80">
        <v>0</v>
      </c>
      <c r="DB7" s="80">
        <v>0</v>
      </c>
      <c r="DC7" s="80">
        <v>0</v>
      </c>
      <c r="DD7" s="80">
        <v>0</v>
      </c>
      <c r="DE7" s="80">
        <v>7542931</v>
      </c>
      <c r="DF7" s="80">
        <v>7538931</v>
      </c>
      <c r="DG7" s="80">
        <v>7487299</v>
      </c>
      <c r="DH7" s="80">
        <v>4682765</v>
      </c>
      <c r="DI7" s="80">
        <v>0</v>
      </c>
      <c r="DJ7" s="80">
        <v>77866000</v>
      </c>
      <c r="DK7" s="80">
        <v>90183775</v>
      </c>
      <c r="DL7" s="80">
        <v>56910016</v>
      </c>
      <c r="DM7" s="80">
        <v>46157755</v>
      </c>
      <c r="DN7" s="80">
        <v>47388069</v>
      </c>
      <c r="DO7" s="80">
        <v>52800995</v>
      </c>
      <c r="DP7" s="80">
        <v>74653985</v>
      </c>
      <c r="DQ7" s="80">
        <v>88068377</v>
      </c>
      <c r="DR7" s="80">
        <v>130970997</v>
      </c>
      <c r="DS7" s="80">
        <v>3385000</v>
      </c>
      <c r="DT7" s="80">
        <v>870230</v>
      </c>
      <c r="DU7" s="80">
        <v>9164164</v>
      </c>
      <c r="DV7" s="80">
        <v>0</v>
      </c>
      <c r="DW7" s="80">
        <v>0</v>
      </c>
      <c r="DX7" s="80">
        <v>0</v>
      </c>
      <c r="DY7" s="80">
        <v>1623519</v>
      </c>
      <c r="DZ7" s="80">
        <v>0</v>
      </c>
      <c r="EA7" s="80">
        <v>0</v>
      </c>
      <c r="EB7" s="80">
        <v>0</v>
      </c>
      <c r="EC7" s="80">
        <v>0</v>
      </c>
      <c r="ED7" s="80">
        <v>0</v>
      </c>
      <c r="EE7" s="80">
        <v>0</v>
      </c>
      <c r="EF7" s="80">
        <v>0</v>
      </c>
      <c r="EG7" s="80">
        <v>0</v>
      </c>
      <c r="EH7" s="80">
        <v>0</v>
      </c>
      <c r="EI7" s="80">
        <v>0</v>
      </c>
      <c r="EJ7" s="80">
        <v>0</v>
      </c>
      <c r="EK7" s="80">
        <v>4145000</v>
      </c>
      <c r="EL7" s="80">
        <v>8298977</v>
      </c>
      <c r="EM7" s="80">
        <v>13000000</v>
      </c>
      <c r="EN7" s="80">
        <v>14500000</v>
      </c>
      <c r="EO7" s="80">
        <v>13000000</v>
      </c>
      <c r="EP7" s="80">
        <v>13623497</v>
      </c>
      <c r="EQ7" s="80">
        <v>11897097</v>
      </c>
      <c r="ER7" s="80">
        <v>16476125</v>
      </c>
      <c r="ES7" s="80">
        <v>18684310</v>
      </c>
      <c r="ET7" s="80">
        <v>0</v>
      </c>
      <c r="EU7" s="80">
        <v>0</v>
      </c>
      <c r="EV7" s="80">
        <v>0</v>
      </c>
      <c r="EW7" s="80">
        <v>0</v>
      </c>
      <c r="EX7" s="80">
        <v>0</v>
      </c>
      <c r="EY7" s="80">
        <v>0</v>
      </c>
      <c r="EZ7" s="80">
        <v>0</v>
      </c>
      <c r="FA7" s="80">
        <v>2804534</v>
      </c>
      <c r="FB7" s="80">
        <v>4987299</v>
      </c>
      <c r="FC7" s="80">
        <v>0</v>
      </c>
      <c r="FD7" s="80">
        <v>0</v>
      </c>
      <c r="FE7" s="80">
        <v>0</v>
      </c>
      <c r="FF7" s="80">
        <v>0</v>
      </c>
      <c r="FG7" s="80">
        <v>0</v>
      </c>
      <c r="FH7" s="80">
        <v>0</v>
      </c>
      <c r="FI7" s="80">
        <v>0</v>
      </c>
      <c r="FJ7" s="80">
        <v>0</v>
      </c>
      <c r="FK7" s="80">
        <v>0</v>
      </c>
      <c r="FL7" s="80">
        <v>0</v>
      </c>
      <c r="FM7" s="80">
        <v>0</v>
      </c>
      <c r="FN7" s="80">
        <v>0</v>
      </c>
      <c r="FO7" s="80">
        <v>0</v>
      </c>
      <c r="FP7" s="80">
        <v>0</v>
      </c>
      <c r="FQ7" s="80">
        <v>0</v>
      </c>
      <c r="FR7" s="80">
        <v>0</v>
      </c>
      <c r="FS7" s="80">
        <v>0</v>
      </c>
      <c r="FT7" s="80">
        <v>0</v>
      </c>
      <c r="FU7" s="80">
        <v>0</v>
      </c>
      <c r="FV7" s="80">
        <v>0</v>
      </c>
      <c r="FW7" s="80">
        <v>0</v>
      </c>
      <c r="FX7" s="80">
        <v>0</v>
      </c>
      <c r="FY7" s="80">
        <v>0</v>
      </c>
      <c r="FZ7" s="80">
        <v>0</v>
      </c>
      <c r="GA7" s="80">
        <v>0</v>
      </c>
      <c r="GB7" s="80">
        <v>0</v>
      </c>
      <c r="GC7" s="80">
        <v>0</v>
      </c>
      <c r="GD7" s="80">
        <v>0</v>
      </c>
      <c r="GE7" s="80">
        <v>0</v>
      </c>
      <c r="GF7" s="80">
        <v>124708413</v>
      </c>
      <c r="GG7" s="80">
        <v>119561120</v>
      </c>
      <c r="GH7" s="80">
        <v>128503106</v>
      </c>
      <c r="GI7" s="80">
        <v>138680851</v>
      </c>
      <c r="GJ7" s="80">
        <v>121779650</v>
      </c>
      <c r="GK7" s="80">
        <v>76937134</v>
      </c>
      <c r="GL7" s="80">
        <v>50000000</v>
      </c>
      <c r="GM7" s="80">
        <v>58849000</v>
      </c>
      <c r="GN7" s="80">
        <v>62378123</v>
      </c>
      <c r="GO7" s="80">
        <v>14802471</v>
      </c>
      <c r="GP7" s="80">
        <v>4586247</v>
      </c>
      <c r="GQ7" s="80">
        <v>13467856</v>
      </c>
      <c r="GR7" s="80">
        <v>15265444</v>
      </c>
      <c r="GS7" s="80">
        <v>34200985</v>
      </c>
      <c r="GT7" s="80">
        <v>41511953</v>
      </c>
      <c r="GU7" s="80">
        <v>79593098</v>
      </c>
      <c r="GV7" s="80">
        <v>0</v>
      </c>
      <c r="GW7" s="80">
        <v>0</v>
      </c>
      <c r="GX7" s="80">
        <v>0</v>
      </c>
      <c r="GY7" s="80">
        <v>0</v>
      </c>
      <c r="GZ7" s="80">
        <v>0</v>
      </c>
      <c r="HA7" s="80">
        <v>0</v>
      </c>
      <c r="HB7" s="80">
        <v>0</v>
      </c>
      <c r="HC7" s="80">
        <v>1415503</v>
      </c>
      <c r="HD7" s="80">
        <v>386763</v>
      </c>
      <c r="HE7" s="80">
        <v>0</v>
      </c>
      <c r="HF7" s="80">
        <v>0</v>
      </c>
      <c r="HG7" s="80">
        <v>0</v>
      </c>
      <c r="HH7" s="80">
        <v>0</v>
      </c>
      <c r="HI7" s="80">
        <v>0</v>
      </c>
      <c r="HJ7" s="80">
        <v>0</v>
      </c>
      <c r="HK7" s="80">
        <v>0</v>
      </c>
      <c r="HL7" s="80">
        <v>0</v>
      </c>
      <c r="HM7" s="80">
        <v>0</v>
      </c>
      <c r="HN7" s="80">
        <v>0</v>
      </c>
      <c r="HO7" s="80">
        <v>0</v>
      </c>
      <c r="HP7" s="80">
        <v>0</v>
      </c>
      <c r="HQ7" s="80">
        <v>0</v>
      </c>
      <c r="HR7" s="80">
        <v>0</v>
      </c>
      <c r="HS7" s="80">
        <v>0</v>
      </c>
      <c r="HT7" s="80">
        <v>0</v>
      </c>
      <c r="HU7" s="80">
        <v>0</v>
      </c>
      <c r="HV7" s="80">
        <v>0</v>
      </c>
      <c r="HW7" s="80">
        <v>916000</v>
      </c>
      <c r="HX7" s="80">
        <v>1378835</v>
      </c>
      <c r="HY7" s="80">
        <v>2836948</v>
      </c>
      <c r="HZ7" s="80">
        <v>4526336</v>
      </c>
      <c r="IA7" s="80">
        <v>1033559</v>
      </c>
      <c r="IB7" s="80">
        <v>3191336</v>
      </c>
      <c r="IC7" s="80">
        <v>3268316</v>
      </c>
      <c r="ID7" s="80">
        <v>2289477</v>
      </c>
      <c r="IE7" s="80">
        <v>1732763</v>
      </c>
      <c r="IF7" s="80">
        <v>0</v>
      </c>
      <c r="IG7" s="80">
        <v>0</v>
      </c>
      <c r="IH7" s="80">
        <v>0</v>
      </c>
      <c r="II7" s="80">
        <v>0</v>
      </c>
      <c r="IJ7" s="80">
        <v>0</v>
      </c>
      <c r="IK7" s="80">
        <v>0</v>
      </c>
      <c r="IL7" s="80">
        <v>0</v>
      </c>
      <c r="IM7" s="80">
        <v>0</v>
      </c>
      <c r="IN7" s="80">
        <v>0</v>
      </c>
    </row>
    <row r="8" spans="1:248" s="80" customFormat="1" x14ac:dyDescent="0.25">
      <c r="A8" s="80">
        <f t="shared" si="0"/>
        <v>0.77239278360620589</v>
      </c>
      <c r="B8" s="80">
        <f t="shared" si="1"/>
        <v>0.75038286199370052</v>
      </c>
      <c r="C8" s="80">
        <f t="shared" si="2"/>
        <v>-2.84957628808283E-2</v>
      </c>
      <c r="D8" s="80">
        <f t="shared" si="3"/>
        <v>-2.2009921612505368E-2</v>
      </c>
      <c r="E8" s="80" t="s">
        <v>66</v>
      </c>
      <c r="F8" s="80">
        <v>75616000</v>
      </c>
      <c r="G8" s="80">
        <v>81012750</v>
      </c>
      <c r="H8" s="80">
        <v>78714199</v>
      </c>
      <c r="I8" s="80">
        <v>79226623</v>
      </c>
      <c r="J8" s="80">
        <v>73538360</v>
      </c>
      <c r="K8" s="80">
        <v>72251469</v>
      </c>
      <c r="L8" s="80">
        <v>71995683</v>
      </c>
      <c r="M8" s="80">
        <v>69536898</v>
      </c>
      <c r="N8" s="80">
        <v>66427330</v>
      </c>
      <c r="O8" s="80">
        <v>155000</v>
      </c>
      <c r="P8" s="80">
        <v>103386</v>
      </c>
      <c r="Q8" s="80">
        <v>69292</v>
      </c>
      <c r="R8" s="80">
        <v>41854</v>
      </c>
      <c r="S8" s="80">
        <v>34816</v>
      </c>
      <c r="T8" s="80">
        <v>46205</v>
      </c>
      <c r="U8" s="80">
        <v>64845</v>
      </c>
      <c r="V8" s="80">
        <v>135499</v>
      </c>
      <c r="W8" s="80">
        <v>119923</v>
      </c>
      <c r="X8" s="80">
        <v>7921000</v>
      </c>
      <c r="Y8" s="80">
        <v>8273813</v>
      </c>
      <c r="Z8" s="80">
        <v>5405352</v>
      </c>
      <c r="AA8" s="80">
        <v>3011397</v>
      </c>
      <c r="AB8" s="80">
        <v>3605631</v>
      </c>
      <c r="AC8" s="80">
        <v>2249632</v>
      </c>
      <c r="AD8" s="80">
        <v>2634153</v>
      </c>
      <c r="AE8" s="80">
        <v>4648588</v>
      </c>
      <c r="AF8" s="80">
        <v>3445176</v>
      </c>
      <c r="AG8" s="80">
        <v>235000</v>
      </c>
      <c r="AH8" s="80">
        <v>235000</v>
      </c>
      <c r="AI8" s="80">
        <v>215000</v>
      </c>
      <c r="AJ8" s="80">
        <v>215000</v>
      </c>
      <c r="AK8" s="80">
        <v>215000</v>
      </c>
      <c r="AL8" s="80">
        <v>215000</v>
      </c>
      <c r="AM8" s="80">
        <v>215000</v>
      </c>
      <c r="AN8" s="80">
        <v>215000</v>
      </c>
      <c r="AO8" s="80">
        <v>215000</v>
      </c>
      <c r="AP8" s="80">
        <v>2406000</v>
      </c>
      <c r="AQ8" s="80">
        <v>2405807</v>
      </c>
      <c r="AR8" s="80">
        <v>2181161</v>
      </c>
      <c r="AS8" s="80">
        <v>2181161</v>
      </c>
      <c r="AT8" s="80">
        <v>2181161</v>
      </c>
      <c r="AU8" s="80">
        <v>2181161</v>
      </c>
      <c r="AV8" s="80">
        <v>2181161</v>
      </c>
      <c r="AW8" s="80">
        <v>2181161</v>
      </c>
      <c r="AX8" s="80">
        <v>2181161</v>
      </c>
      <c r="AY8" s="80">
        <v>14599000</v>
      </c>
      <c r="AZ8" s="80">
        <v>19633510</v>
      </c>
      <c r="BA8" s="80">
        <v>5080452</v>
      </c>
      <c r="BB8" s="80">
        <v>6862453</v>
      </c>
      <c r="BC8" s="80">
        <v>6862453</v>
      </c>
      <c r="BD8" s="80">
        <v>6862453</v>
      </c>
      <c r="BE8" s="80">
        <v>6496561</v>
      </c>
      <c r="BF8" s="80">
        <v>6976561</v>
      </c>
      <c r="BG8" s="80">
        <v>6421561</v>
      </c>
      <c r="BH8" s="80">
        <v>5578000</v>
      </c>
      <c r="BI8" s="80">
        <v>5577443</v>
      </c>
      <c r="BJ8" s="80">
        <v>5056641</v>
      </c>
      <c r="BK8" s="80">
        <v>5056641</v>
      </c>
      <c r="BL8" s="80">
        <v>5056641</v>
      </c>
      <c r="BM8" s="80">
        <v>5056641</v>
      </c>
      <c r="BN8" s="80">
        <v>5056641</v>
      </c>
      <c r="BO8" s="80">
        <v>5056641</v>
      </c>
      <c r="BP8" s="80">
        <v>5056641</v>
      </c>
      <c r="BQ8" s="80">
        <v>0</v>
      </c>
      <c r="BR8" s="80">
        <v>22</v>
      </c>
      <c r="BS8" s="80">
        <v>42171</v>
      </c>
      <c r="BT8" s="80">
        <v>992</v>
      </c>
      <c r="BU8" s="80">
        <v>-2326798</v>
      </c>
      <c r="BV8" s="80">
        <v>-4827137</v>
      </c>
      <c r="BW8" s="80">
        <v>615</v>
      </c>
      <c r="BX8" s="80">
        <v>713</v>
      </c>
      <c r="BY8" s="80">
        <v>1621</v>
      </c>
      <c r="BZ8" s="80">
        <v>57387000</v>
      </c>
      <c r="CA8" s="80">
        <v>58069253</v>
      </c>
      <c r="CB8" s="80">
        <v>70558894</v>
      </c>
      <c r="CC8" s="80">
        <v>69459793</v>
      </c>
      <c r="CD8" s="80">
        <v>66077332</v>
      </c>
      <c r="CE8" s="80">
        <v>67348916</v>
      </c>
      <c r="CF8" s="80">
        <v>62665262</v>
      </c>
      <c r="CG8" s="80">
        <v>59747692</v>
      </c>
      <c r="CH8" s="80">
        <v>56998229</v>
      </c>
      <c r="CI8" s="80">
        <v>36122000</v>
      </c>
      <c r="CJ8" s="80">
        <v>37478827</v>
      </c>
      <c r="CK8" s="80">
        <v>48141589</v>
      </c>
      <c r="CL8" s="80">
        <v>51181270</v>
      </c>
      <c r="CM8" s="80">
        <v>51310705</v>
      </c>
      <c r="CN8" s="80">
        <v>55442251</v>
      </c>
      <c r="CO8" s="80">
        <v>55608946</v>
      </c>
      <c r="CP8" s="80">
        <v>50096856</v>
      </c>
      <c r="CQ8" s="80">
        <v>49845930</v>
      </c>
      <c r="CR8" s="80">
        <v>35793000</v>
      </c>
      <c r="CS8" s="80">
        <v>37292930</v>
      </c>
      <c r="CT8" s="80">
        <v>48141589</v>
      </c>
      <c r="CU8" s="80">
        <v>51181270</v>
      </c>
      <c r="CV8" s="80">
        <v>51310705</v>
      </c>
      <c r="CW8" s="80">
        <v>55442251</v>
      </c>
      <c r="CX8" s="80">
        <v>55608946</v>
      </c>
      <c r="CY8" s="80">
        <v>50096856</v>
      </c>
      <c r="CZ8" s="80">
        <v>49845930</v>
      </c>
      <c r="DA8" s="80">
        <v>0</v>
      </c>
      <c r="DB8" s="80">
        <v>0</v>
      </c>
      <c r="DC8" s="80">
        <v>0</v>
      </c>
      <c r="DD8" s="80">
        <v>0</v>
      </c>
      <c r="DE8" s="80">
        <v>0</v>
      </c>
      <c r="DF8" s="80">
        <v>0</v>
      </c>
      <c r="DG8" s="80">
        <v>0</v>
      </c>
      <c r="DH8" s="80">
        <v>0</v>
      </c>
      <c r="DI8" s="80">
        <v>0</v>
      </c>
      <c r="DJ8" s="80">
        <v>21035000</v>
      </c>
      <c r="DK8" s="80">
        <v>20428038</v>
      </c>
      <c r="DL8" s="80">
        <v>22042926</v>
      </c>
      <c r="DM8" s="80">
        <v>18139853</v>
      </c>
      <c r="DN8" s="80">
        <v>12547808</v>
      </c>
      <c r="DO8" s="80">
        <v>11774821</v>
      </c>
      <c r="DP8" s="80">
        <v>6960839</v>
      </c>
      <c r="DQ8" s="80">
        <v>9590212</v>
      </c>
      <c r="DR8" s="80">
        <v>7058745</v>
      </c>
      <c r="DS8" s="80">
        <v>11336000</v>
      </c>
      <c r="DT8" s="80">
        <v>9333106</v>
      </c>
      <c r="DU8" s="80">
        <v>13450289</v>
      </c>
      <c r="DV8" s="80">
        <v>9832489</v>
      </c>
      <c r="DW8" s="80">
        <v>5157573</v>
      </c>
      <c r="DX8" s="80">
        <v>4849573</v>
      </c>
      <c r="DY8" s="80">
        <v>1313857</v>
      </c>
      <c r="DZ8" s="80">
        <v>0</v>
      </c>
      <c r="EA8" s="80">
        <v>0</v>
      </c>
      <c r="EB8" s="80">
        <v>0</v>
      </c>
      <c r="EC8" s="80">
        <v>0</v>
      </c>
      <c r="ED8" s="80">
        <v>0</v>
      </c>
      <c r="EE8" s="80">
        <v>0</v>
      </c>
      <c r="EF8" s="80">
        <v>0</v>
      </c>
      <c r="EG8" s="80">
        <v>0</v>
      </c>
      <c r="EH8" s="80">
        <v>0</v>
      </c>
      <c r="EI8" s="80">
        <v>0</v>
      </c>
      <c r="EJ8" s="80">
        <v>0</v>
      </c>
      <c r="EK8" s="80">
        <v>406000</v>
      </c>
      <c r="EL8" s="80">
        <v>0</v>
      </c>
      <c r="EM8" s="80">
        <v>140633</v>
      </c>
      <c r="EN8" s="80">
        <v>147254</v>
      </c>
      <c r="EO8" s="80">
        <v>169031</v>
      </c>
      <c r="EP8" s="80">
        <v>177485</v>
      </c>
      <c r="EQ8" s="80">
        <v>16537</v>
      </c>
      <c r="ER8" s="80">
        <v>10333</v>
      </c>
      <c r="ES8" s="80">
        <v>0</v>
      </c>
      <c r="ET8" s="80">
        <v>0</v>
      </c>
      <c r="EU8" s="80">
        <v>0</v>
      </c>
      <c r="EV8" s="80">
        <v>0</v>
      </c>
      <c r="EW8" s="80">
        <v>0</v>
      </c>
      <c r="EX8" s="80">
        <v>0</v>
      </c>
      <c r="EY8" s="80">
        <v>0</v>
      </c>
      <c r="EZ8" s="80">
        <v>0</v>
      </c>
      <c r="FA8" s="80">
        <v>0</v>
      </c>
      <c r="FB8" s="80">
        <v>0</v>
      </c>
      <c r="FC8" s="80">
        <v>0</v>
      </c>
      <c r="FD8" s="80">
        <v>0</v>
      </c>
      <c r="FE8" s="80">
        <v>0</v>
      </c>
      <c r="FF8" s="80">
        <v>0</v>
      </c>
      <c r="FG8" s="80">
        <v>0</v>
      </c>
      <c r="FH8" s="80">
        <v>0</v>
      </c>
      <c r="FI8" s="80">
        <v>0</v>
      </c>
      <c r="FJ8" s="80">
        <v>0</v>
      </c>
      <c r="FK8" s="80">
        <v>0</v>
      </c>
      <c r="FL8" s="80">
        <v>0</v>
      </c>
      <c r="FM8" s="80">
        <v>0</v>
      </c>
      <c r="FN8" s="80">
        <v>29620930</v>
      </c>
      <c r="FO8" s="80">
        <v>32820930</v>
      </c>
      <c r="FP8" s="80">
        <v>33070930</v>
      </c>
      <c r="FQ8" s="80">
        <v>37395930</v>
      </c>
      <c r="FR8" s="80">
        <v>37595930</v>
      </c>
      <c r="FS8" s="80">
        <v>37595930</v>
      </c>
      <c r="FT8" s="80">
        <v>37345930</v>
      </c>
      <c r="FU8" s="80">
        <v>21793000</v>
      </c>
      <c r="FV8" s="80">
        <v>23292930</v>
      </c>
      <c r="FW8" s="80">
        <v>0</v>
      </c>
      <c r="FX8" s="80">
        <v>0</v>
      </c>
      <c r="FY8" s="80">
        <v>0</v>
      </c>
      <c r="FZ8" s="80">
        <v>0</v>
      </c>
      <c r="GA8" s="80">
        <v>0</v>
      </c>
      <c r="GB8" s="80">
        <v>0</v>
      </c>
      <c r="GC8" s="80">
        <v>0</v>
      </c>
      <c r="GD8" s="80">
        <v>21793000</v>
      </c>
      <c r="GE8" s="80">
        <v>23292930</v>
      </c>
      <c r="GF8" s="80">
        <v>29620930</v>
      </c>
      <c r="GG8" s="80">
        <v>32820930</v>
      </c>
      <c r="GH8" s="80">
        <v>33570930</v>
      </c>
      <c r="GI8" s="80">
        <v>37395930</v>
      </c>
      <c r="GJ8" s="80">
        <v>37595930</v>
      </c>
      <c r="GK8" s="80">
        <v>37595930</v>
      </c>
      <c r="GL8" s="80">
        <v>37345930</v>
      </c>
      <c r="GM8" s="80">
        <v>683000</v>
      </c>
      <c r="GN8" s="80">
        <v>1326362</v>
      </c>
      <c r="GO8" s="80">
        <v>0</v>
      </c>
      <c r="GP8" s="80">
        <v>946642</v>
      </c>
      <c r="GQ8" s="80">
        <v>1859231</v>
      </c>
      <c r="GR8" s="80">
        <v>875096</v>
      </c>
      <c r="GS8" s="80">
        <v>786216</v>
      </c>
      <c r="GT8" s="80">
        <v>968906</v>
      </c>
      <c r="GU8" s="80">
        <v>873499</v>
      </c>
      <c r="GV8" s="80">
        <v>1236000</v>
      </c>
      <c r="GW8" s="80">
        <v>1235999</v>
      </c>
      <c r="GX8" s="80">
        <v>1235999</v>
      </c>
      <c r="GY8" s="80">
        <v>1235999</v>
      </c>
      <c r="GZ8" s="80">
        <v>1235999</v>
      </c>
      <c r="HA8" s="80">
        <v>1235999</v>
      </c>
      <c r="HB8" s="80">
        <v>0</v>
      </c>
      <c r="HC8" s="80">
        <v>0</v>
      </c>
      <c r="HD8" s="80">
        <v>4536297</v>
      </c>
      <c r="HE8" s="80">
        <v>0</v>
      </c>
      <c r="HF8" s="80">
        <v>0</v>
      </c>
      <c r="HG8" s="80">
        <v>0</v>
      </c>
      <c r="HH8" s="80">
        <v>0</v>
      </c>
      <c r="HI8" s="80">
        <v>0</v>
      </c>
      <c r="HJ8" s="80">
        <v>0</v>
      </c>
      <c r="HK8" s="80">
        <v>0</v>
      </c>
      <c r="HL8" s="80">
        <v>0</v>
      </c>
      <c r="HM8" s="80">
        <v>0</v>
      </c>
      <c r="HN8" s="80">
        <v>0</v>
      </c>
      <c r="HO8" s="80">
        <v>0</v>
      </c>
      <c r="HP8" s="80">
        <v>0</v>
      </c>
      <c r="HQ8" s="80">
        <v>0</v>
      </c>
      <c r="HR8" s="80">
        <v>0</v>
      </c>
      <c r="HS8" s="80">
        <v>0</v>
      </c>
      <c r="HT8" s="80">
        <v>0</v>
      </c>
      <c r="HU8" s="80">
        <v>0</v>
      </c>
      <c r="HV8" s="80">
        <v>0</v>
      </c>
      <c r="HW8" s="80">
        <v>1828000</v>
      </c>
      <c r="HX8" s="80">
        <v>1831466</v>
      </c>
      <c r="HY8" s="80">
        <v>2060684</v>
      </c>
      <c r="HZ8" s="80">
        <v>1938377</v>
      </c>
      <c r="IA8" s="80">
        <v>2119403</v>
      </c>
      <c r="IB8" s="80">
        <v>2183903</v>
      </c>
      <c r="IC8" s="80">
        <v>2359647</v>
      </c>
      <c r="ID8" s="80">
        <v>1866046</v>
      </c>
      <c r="IE8" s="80">
        <v>1835433</v>
      </c>
      <c r="IF8" s="80">
        <v>0</v>
      </c>
      <c r="IG8" s="80">
        <v>0</v>
      </c>
      <c r="IH8" s="80">
        <v>485889</v>
      </c>
      <c r="II8" s="80">
        <v>0</v>
      </c>
      <c r="IJ8" s="80">
        <v>0</v>
      </c>
      <c r="IK8" s="80">
        <v>0</v>
      </c>
      <c r="IL8" s="80">
        <v>0</v>
      </c>
      <c r="IM8" s="80">
        <v>0</v>
      </c>
      <c r="IN8" s="80">
        <v>7589</v>
      </c>
    </row>
    <row r="9" spans="1:248" s="80" customFormat="1" x14ac:dyDescent="0.25">
      <c r="A9" s="80">
        <f t="shared" si="0"/>
        <v>0.88279503392100533</v>
      </c>
      <c r="B9" s="80">
        <f t="shared" si="1"/>
        <v>0.93448998309323961</v>
      </c>
      <c r="C9" s="80">
        <f t="shared" si="2"/>
        <v>5.8558269117834731E-2</v>
      </c>
      <c r="D9" s="80">
        <f t="shared" si="3"/>
        <v>5.1694949172234272E-2</v>
      </c>
      <c r="E9" s="80" t="s">
        <v>67</v>
      </c>
      <c r="F9" s="80">
        <v>1146496</v>
      </c>
      <c r="G9" s="80">
        <v>1200382</v>
      </c>
      <c r="H9" s="80">
        <v>1201939</v>
      </c>
      <c r="I9" s="80">
        <v>25496581</v>
      </c>
      <c r="J9" s="80">
        <v>25070980</v>
      </c>
      <c r="K9" s="80">
        <v>24951235</v>
      </c>
      <c r="L9" s="80">
        <v>25017242</v>
      </c>
      <c r="M9" s="80">
        <v>25050296</v>
      </c>
      <c r="N9" s="80">
        <v>23440919</v>
      </c>
      <c r="O9" s="80">
        <v>0</v>
      </c>
      <c r="P9" s="80">
        <v>0</v>
      </c>
      <c r="Q9" s="80">
        <v>0</v>
      </c>
      <c r="R9" s="80">
        <v>0</v>
      </c>
      <c r="S9" s="80">
        <v>0</v>
      </c>
      <c r="T9" s="80">
        <v>0</v>
      </c>
      <c r="U9" s="80">
        <v>0</v>
      </c>
      <c r="V9" s="80">
        <v>0</v>
      </c>
      <c r="W9" s="80">
        <v>0</v>
      </c>
      <c r="X9" s="80">
        <v>23798</v>
      </c>
      <c r="Y9" s="80">
        <v>23798</v>
      </c>
      <c r="Z9" s="80">
        <v>23798</v>
      </c>
      <c r="AA9" s="80">
        <v>23799</v>
      </c>
      <c r="AB9" s="80">
        <v>23799</v>
      </c>
      <c r="AC9" s="80">
        <v>21442</v>
      </c>
      <c r="AD9" s="80">
        <v>19085</v>
      </c>
      <c r="AE9" s="80">
        <v>16727</v>
      </c>
      <c r="AF9" s="80">
        <v>14370</v>
      </c>
      <c r="AG9" s="80">
        <v>500000</v>
      </c>
      <c r="AH9" s="80">
        <v>500000</v>
      </c>
      <c r="AI9" s="80">
        <v>500000</v>
      </c>
      <c r="AJ9" s="80">
        <v>500000</v>
      </c>
      <c r="AK9" s="80">
        <v>500000</v>
      </c>
      <c r="AL9" s="80">
        <v>500000</v>
      </c>
      <c r="AM9" s="80">
        <v>500000</v>
      </c>
      <c r="AN9" s="80">
        <v>500000</v>
      </c>
      <c r="AO9" s="80">
        <v>500000</v>
      </c>
      <c r="AP9" s="80">
        <v>0</v>
      </c>
      <c r="AQ9" s="80">
        <v>0</v>
      </c>
      <c r="AR9" s="80">
        <v>0</v>
      </c>
      <c r="AS9" s="80">
        <v>0</v>
      </c>
      <c r="AT9" s="80">
        <v>0</v>
      </c>
      <c r="AU9" s="80">
        <v>0</v>
      </c>
      <c r="AV9" s="80">
        <v>0</v>
      </c>
      <c r="AW9" s="80">
        <v>0</v>
      </c>
      <c r="AX9" s="80">
        <v>0</v>
      </c>
      <c r="AY9" s="80">
        <v>50665</v>
      </c>
      <c r="AZ9" s="80">
        <v>51186</v>
      </c>
      <c r="BA9" s="80">
        <v>50749</v>
      </c>
      <c r="BB9" s="80">
        <v>1375478</v>
      </c>
      <c r="BC9" s="80">
        <v>1262186</v>
      </c>
      <c r="BD9" s="80">
        <v>1076846</v>
      </c>
      <c r="BE9" s="80">
        <v>844993</v>
      </c>
      <c r="BF9" s="80">
        <v>598068</v>
      </c>
      <c r="BG9" s="80">
        <v>598068</v>
      </c>
      <c r="BH9" s="80">
        <v>0</v>
      </c>
      <c r="BI9" s="80">
        <v>0</v>
      </c>
      <c r="BJ9" s="80">
        <v>0</v>
      </c>
      <c r="BK9" s="80">
        <v>0</v>
      </c>
      <c r="BL9" s="80">
        <v>0</v>
      </c>
      <c r="BM9" s="80">
        <v>0</v>
      </c>
      <c r="BN9" s="80">
        <v>0</v>
      </c>
      <c r="BO9" s="80">
        <v>0</v>
      </c>
      <c r="BP9" s="80">
        <v>0</v>
      </c>
      <c r="BQ9" s="80">
        <v>0</v>
      </c>
      <c r="BR9" s="80">
        <v>0</v>
      </c>
      <c r="BS9" s="80">
        <v>0</v>
      </c>
      <c r="BT9" s="80">
        <v>0</v>
      </c>
      <c r="BU9" s="80">
        <v>0</v>
      </c>
      <c r="BV9" s="80">
        <v>0</v>
      </c>
      <c r="BW9" s="80">
        <v>0</v>
      </c>
      <c r="BX9" s="80">
        <v>0</v>
      </c>
      <c r="BY9" s="80">
        <v>78931</v>
      </c>
      <c r="BZ9" s="80">
        <v>595831</v>
      </c>
      <c r="CA9" s="80">
        <v>649196</v>
      </c>
      <c r="CB9" s="80">
        <v>651190</v>
      </c>
      <c r="CC9" s="80">
        <v>23571103</v>
      </c>
      <c r="CD9" s="80">
        <v>23258794</v>
      </c>
      <c r="CE9" s="80">
        <v>23374389</v>
      </c>
      <c r="CF9" s="80">
        <v>23672249</v>
      </c>
      <c r="CG9" s="80">
        <v>23952228</v>
      </c>
      <c r="CH9" s="80">
        <v>22263920</v>
      </c>
      <c r="CI9" s="80">
        <v>0</v>
      </c>
      <c r="CJ9" s="80">
        <v>0</v>
      </c>
      <c r="CK9" s="80">
        <v>0</v>
      </c>
      <c r="CL9" s="80">
        <v>0</v>
      </c>
      <c r="CM9" s="80">
        <v>0</v>
      </c>
      <c r="CN9" s="80">
        <v>0</v>
      </c>
      <c r="CO9" s="80">
        <v>22085097</v>
      </c>
      <c r="CP9" s="80">
        <v>22349187</v>
      </c>
      <c r="CQ9" s="80">
        <v>21905304</v>
      </c>
      <c r="CR9" s="80">
        <v>0</v>
      </c>
      <c r="CS9" s="80">
        <v>0</v>
      </c>
      <c r="CT9" s="80">
        <v>0</v>
      </c>
      <c r="CU9" s="80">
        <v>0</v>
      </c>
      <c r="CV9" s="80">
        <v>0</v>
      </c>
      <c r="CW9" s="80">
        <v>0</v>
      </c>
      <c r="CX9" s="80">
        <v>22085097</v>
      </c>
      <c r="CY9" s="80">
        <v>22349187</v>
      </c>
      <c r="CZ9" s="80">
        <v>21905304</v>
      </c>
      <c r="DA9" s="80">
        <v>0</v>
      </c>
      <c r="DB9" s="80">
        <v>0</v>
      </c>
      <c r="DC9" s="80">
        <v>0</v>
      </c>
      <c r="DD9" s="80">
        <v>0</v>
      </c>
      <c r="DE9" s="80">
        <v>0</v>
      </c>
      <c r="DF9" s="80">
        <v>0</v>
      </c>
      <c r="DG9" s="80">
        <v>0</v>
      </c>
      <c r="DH9" s="80">
        <v>0</v>
      </c>
      <c r="DI9" s="80">
        <v>0</v>
      </c>
      <c r="DJ9" s="80">
        <v>595831</v>
      </c>
      <c r="DK9" s="80">
        <v>649196</v>
      </c>
      <c r="DL9" s="80">
        <v>651190</v>
      </c>
      <c r="DM9" s="80">
        <v>23436626</v>
      </c>
      <c r="DN9" s="80">
        <v>22907194</v>
      </c>
      <c r="DO9" s="80">
        <v>23085365</v>
      </c>
      <c r="DP9" s="80">
        <v>1288060</v>
      </c>
      <c r="DQ9" s="80">
        <v>1296031</v>
      </c>
      <c r="DR9" s="80">
        <v>45536</v>
      </c>
      <c r="DS9" s="80">
        <v>0</v>
      </c>
      <c r="DT9" s="80">
        <v>0</v>
      </c>
      <c r="DU9" s="80">
        <v>0</v>
      </c>
      <c r="DV9" s="80">
        <v>0</v>
      </c>
      <c r="DW9" s="80">
        <v>0</v>
      </c>
      <c r="DX9" s="80">
        <v>0</v>
      </c>
      <c r="DY9" s="80">
        <v>0</v>
      </c>
      <c r="DZ9" s="80">
        <v>0</v>
      </c>
      <c r="EA9" s="80">
        <v>0</v>
      </c>
      <c r="EB9" s="80">
        <v>0</v>
      </c>
      <c r="EC9" s="80">
        <v>0</v>
      </c>
      <c r="ED9" s="80">
        <v>0</v>
      </c>
      <c r="EE9" s="80">
        <v>0</v>
      </c>
      <c r="EF9" s="80">
        <v>0</v>
      </c>
      <c r="EG9" s="80">
        <v>0</v>
      </c>
      <c r="EH9" s="80">
        <v>0</v>
      </c>
      <c r="EI9" s="80">
        <v>0</v>
      </c>
      <c r="EJ9" s="80">
        <v>0</v>
      </c>
      <c r="EK9" s="80">
        <v>0</v>
      </c>
      <c r="EL9" s="80">
        <v>0</v>
      </c>
      <c r="EM9" s="80">
        <v>0</v>
      </c>
      <c r="EN9" s="80">
        <v>0</v>
      </c>
      <c r="EO9" s="80">
        <v>0</v>
      </c>
      <c r="EP9" s="80">
        <v>0</v>
      </c>
      <c r="EQ9" s="80">
        <v>0</v>
      </c>
      <c r="ER9" s="80">
        <v>0</v>
      </c>
      <c r="ES9" s="80">
        <v>0</v>
      </c>
      <c r="ET9" s="80">
        <v>0</v>
      </c>
      <c r="EU9" s="80">
        <v>0</v>
      </c>
      <c r="EV9" s="80">
        <v>0</v>
      </c>
      <c r="EW9" s="80">
        <v>0</v>
      </c>
      <c r="EX9" s="80">
        <v>0</v>
      </c>
      <c r="EY9" s="80">
        <v>0</v>
      </c>
      <c r="EZ9" s="80">
        <v>0</v>
      </c>
      <c r="FA9" s="80">
        <v>0</v>
      </c>
      <c r="FB9" s="80">
        <v>0</v>
      </c>
      <c r="FC9" s="80">
        <v>0</v>
      </c>
      <c r="FD9" s="80">
        <v>0</v>
      </c>
      <c r="FE9" s="80">
        <v>0</v>
      </c>
      <c r="FF9" s="80">
        <v>0</v>
      </c>
      <c r="FG9" s="80">
        <v>0</v>
      </c>
      <c r="FH9" s="80">
        <v>0</v>
      </c>
      <c r="FI9" s="80">
        <v>0</v>
      </c>
      <c r="FJ9" s="80">
        <v>0</v>
      </c>
      <c r="FK9" s="80">
        <v>0</v>
      </c>
      <c r="FL9" s="80">
        <v>0</v>
      </c>
      <c r="FM9" s="80">
        <v>0</v>
      </c>
      <c r="FN9" s="80">
        <v>0</v>
      </c>
      <c r="FO9" s="80">
        <v>0</v>
      </c>
      <c r="FP9" s="80">
        <v>0</v>
      </c>
      <c r="FQ9" s="80">
        <v>0</v>
      </c>
      <c r="FR9" s="80">
        <v>22085097</v>
      </c>
      <c r="FS9" s="80">
        <v>22349187</v>
      </c>
      <c r="FT9" s="80">
        <v>21905304</v>
      </c>
      <c r="FU9" s="80">
        <v>0</v>
      </c>
      <c r="FV9" s="80">
        <v>0</v>
      </c>
      <c r="FW9" s="80">
        <v>0</v>
      </c>
      <c r="FX9" s="80">
        <v>0</v>
      </c>
      <c r="FY9" s="80">
        <v>0</v>
      </c>
      <c r="FZ9" s="80">
        <v>0</v>
      </c>
      <c r="GA9" s="80">
        <v>0</v>
      </c>
      <c r="GB9" s="80">
        <v>0</v>
      </c>
      <c r="GC9" s="80">
        <v>0</v>
      </c>
      <c r="GD9" s="80">
        <v>0</v>
      </c>
      <c r="GE9" s="80">
        <v>0</v>
      </c>
      <c r="GF9" s="80">
        <v>0</v>
      </c>
      <c r="GG9" s="80">
        <v>0</v>
      </c>
      <c r="GH9" s="80">
        <v>0</v>
      </c>
      <c r="GI9" s="80">
        <v>0</v>
      </c>
      <c r="GJ9" s="80">
        <v>22085097</v>
      </c>
      <c r="GK9" s="80">
        <v>22349187</v>
      </c>
      <c r="GL9" s="80">
        <v>21905304</v>
      </c>
      <c r="GM9" s="80">
        <v>0</v>
      </c>
      <c r="GN9" s="80">
        <v>0</v>
      </c>
      <c r="GO9" s="80">
        <v>0</v>
      </c>
      <c r="GP9" s="80">
        <v>8710000</v>
      </c>
      <c r="GQ9" s="80">
        <v>20644477</v>
      </c>
      <c r="GR9" s="80">
        <v>21796077</v>
      </c>
      <c r="GS9" s="80">
        <v>0</v>
      </c>
      <c r="GT9" s="80">
        <v>0</v>
      </c>
      <c r="GU9" s="80">
        <v>0</v>
      </c>
      <c r="GV9" s="80">
        <v>0</v>
      </c>
      <c r="GW9" s="80">
        <v>0</v>
      </c>
      <c r="GX9" s="80">
        <v>0</v>
      </c>
      <c r="GY9" s="80">
        <v>0</v>
      </c>
      <c r="GZ9" s="80">
        <v>0</v>
      </c>
      <c r="HA9" s="80">
        <v>0</v>
      </c>
      <c r="HB9" s="80">
        <v>0</v>
      </c>
      <c r="HC9" s="80">
        <v>0</v>
      </c>
      <c r="HD9" s="80">
        <v>0</v>
      </c>
      <c r="HE9" s="80">
        <v>0</v>
      </c>
      <c r="HF9" s="80">
        <v>0</v>
      </c>
      <c r="HG9" s="80">
        <v>0</v>
      </c>
      <c r="HH9" s="80">
        <v>0</v>
      </c>
      <c r="HI9" s="80">
        <v>0</v>
      </c>
      <c r="HJ9" s="80">
        <v>0</v>
      </c>
      <c r="HK9" s="80">
        <v>0</v>
      </c>
      <c r="HL9" s="80">
        <v>0</v>
      </c>
      <c r="HM9" s="80">
        <v>0</v>
      </c>
      <c r="HN9" s="80">
        <v>0</v>
      </c>
      <c r="HO9" s="80">
        <v>0</v>
      </c>
      <c r="HP9" s="80">
        <v>0</v>
      </c>
      <c r="HQ9" s="80">
        <v>0</v>
      </c>
      <c r="HR9" s="80">
        <v>0</v>
      </c>
      <c r="HS9" s="80">
        <v>0</v>
      </c>
      <c r="HT9" s="80">
        <v>0</v>
      </c>
      <c r="HU9" s="80">
        <v>0</v>
      </c>
      <c r="HV9" s="80">
        <v>0</v>
      </c>
      <c r="HW9" s="80">
        <v>0</v>
      </c>
      <c r="HX9" s="80">
        <v>0</v>
      </c>
      <c r="HY9" s="80">
        <v>0</v>
      </c>
      <c r="HZ9" s="80">
        <v>0</v>
      </c>
      <c r="IA9" s="80">
        <v>351600</v>
      </c>
      <c r="IB9" s="80">
        <v>289020</v>
      </c>
      <c r="IC9" s="80">
        <v>299225</v>
      </c>
      <c r="ID9" s="80">
        <v>307008</v>
      </c>
      <c r="IE9" s="80">
        <v>313080</v>
      </c>
      <c r="IF9" s="80">
        <v>0</v>
      </c>
      <c r="IG9" s="80">
        <v>0</v>
      </c>
      <c r="IH9" s="80">
        <v>0</v>
      </c>
      <c r="II9" s="80">
        <v>0</v>
      </c>
      <c r="IJ9" s="80">
        <v>680</v>
      </c>
      <c r="IK9" s="80">
        <v>0</v>
      </c>
      <c r="IL9" s="80">
        <v>0</v>
      </c>
      <c r="IM9" s="80">
        <v>0</v>
      </c>
      <c r="IN9" s="80">
        <v>0</v>
      </c>
    </row>
    <row r="10" spans="1:248" s="80" customFormat="1" x14ac:dyDescent="0.25">
      <c r="A10" s="80">
        <f t="shared" si="0"/>
        <v>0.69488338129468163</v>
      </c>
      <c r="B10" s="80">
        <f t="shared" si="1"/>
        <v>0.55475269485452638</v>
      </c>
      <c r="C10" s="80">
        <f t="shared" si="2"/>
        <v>-0.20166072496807855</v>
      </c>
      <c r="D10" s="80">
        <f t="shared" si="3"/>
        <v>-0.14013068644015525</v>
      </c>
      <c r="E10" s="80" t="s">
        <v>150</v>
      </c>
      <c r="F10" s="80">
        <v>9455000</v>
      </c>
      <c r="G10" s="80">
        <v>46667172</v>
      </c>
      <c r="H10" s="80">
        <v>56876845</v>
      </c>
      <c r="I10" s="80">
        <v>49266586</v>
      </c>
      <c r="J10" s="80">
        <v>50571564</v>
      </c>
      <c r="K10" s="80">
        <v>51637658</v>
      </c>
      <c r="L10" s="80">
        <v>50943800</v>
      </c>
      <c r="M10" s="80">
        <v>46727958</v>
      </c>
      <c r="N10" s="80">
        <v>54078151</v>
      </c>
      <c r="O10" s="80">
        <v>61000</v>
      </c>
      <c r="P10" s="80">
        <v>62731</v>
      </c>
      <c r="Q10" s="80">
        <v>65888</v>
      </c>
      <c r="R10" s="80">
        <v>66686</v>
      </c>
      <c r="S10" s="80">
        <v>48291</v>
      </c>
      <c r="T10" s="80">
        <v>36098</v>
      </c>
      <c r="U10" s="80">
        <v>33244</v>
      </c>
      <c r="V10" s="80">
        <v>20104</v>
      </c>
      <c r="W10" s="80">
        <v>12966</v>
      </c>
      <c r="X10" s="80">
        <v>414000</v>
      </c>
      <c r="Y10" s="80">
        <v>542788</v>
      </c>
      <c r="Z10" s="80">
        <v>546418</v>
      </c>
      <c r="AA10" s="80">
        <v>1061815</v>
      </c>
      <c r="AB10" s="80">
        <v>604796</v>
      </c>
      <c r="AC10" s="80">
        <v>451817</v>
      </c>
      <c r="AD10" s="80">
        <v>294375</v>
      </c>
      <c r="AE10" s="80">
        <v>278550</v>
      </c>
      <c r="AF10" s="80">
        <v>370778</v>
      </c>
      <c r="AG10" s="80">
        <v>876000</v>
      </c>
      <c r="AH10" s="80">
        <v>875976</v>
      </c>
      <c r="AI10" s="80">
        <v>875976</v>
      </c>
      <c r="AJ10" s="80">
        <v>875976</v>
      </c>
      <c r="AK10" s="80">
        <v>875976</v>
      </c>
      <c r="AL10" s="80">
        <v>875976</v>
      </c>
      <c r="AM10" s="80">
        <v>875976</v>
      </c>
      <c r="AN10" s="80">
        <v>875976</v>
      </c>
      <c r="AO10" s="80">
        <v>875976</v>
      </c>
      <c r="AP10" s="80">
        <v>0</v>
      </c>
      <c r="AQ10" s="80">
        <v>0</v>
      </c>
      <c r="AR10" s="80">
        <v>0</v>
      </c>
      <c r="AS10" s="80">
        <v>0</v>
      </c>
      <c r="AT10" s="80">
        <v>0</v>
      </c>
      <c r="AU10" s="80">
        <v>0</v>
      </c>
      <c r="AV10" s="80">
        <v>0</v>
      </c>
      <c r="AW10" s="80">
        <v>0</v>
      </c>
      <c r="AX10" s="80">
        <v>0</v>
      </c>
      <c r="AY10" s="80">
        <v>1836000</v>
      </c>
      <c r="AZ10" s="80">
        <v>3502809</v>
      </c>
      <c r="BA10" s="80">
        <v>12929102</v>
      </c>
      <c r="BB10" s="80">
        <v>12997352</v>
      </c>
      <c r="BC10" s="80">
        <v>13113604</v>
      </c>
      <c r="BD10" s="80">
        <v>13159354</v>
      </c>
      <c r="BE10" s="80">
        <v>13180354</v>
      </c>
      <c r="BF10" s="80">
        <v>13080354</v>
      </c>
      <c r="BG10" s="80">
        <v>13119104</v>
      </c>
      <c r="BH10" s="80">
        <v>374000</v>
      </c>
      <c r="BI10" s="80">
        <v>502840</v>
      </c>
      <c r="BJ10" s="80">
        <v>576240</v>
      </c>
      <c r="BK10" s="80">
        <v>644490</v>
      </c>
      <c r="BL10" s="80">
        <v>760742</v>
      </c>
      <c r="BM10" s="80">
        <v>806492</v>
      </c>
      <c r="BN10" s="80">
        <v>827492</v>
      </c>
      <c r="BO10" s="80">
        <v>727492</v>
      </c>
      <c r="BP10" s="80">
        <v>766242</v>
      </c>
      <c r="BQ10" s="80">
        <v>0</v>
      </c>
      <c r="BR10" s="80">
        <v>0</v>
      </c>
      <c r="BS10" s="80">
        <v>0</v>
      </c>
      <c r="BT10" s="80">
        <v>-7160648</v>
      </c>
      <c r="BU10" s="80">
        <v>-6605596</v>
      </c>
      <c r="BV10" s="80">
        <v>-6519665</v>
      </c>
      <c r="BW10" s="80">
        <v>-7383031</v>
      </c>
      <c r="BX10" s="80">
        <v>-7357285</v>
      </c>
      <c r="BY10" s="80">
        <v>-6999623</v>
      </c>
      <c r="BZ10" s="80">
        <v>6462000</v>
      </c>
      <c r="CA10" s="80">
        <v>42013969</v>
      </c>
      <c r="CB10" s="80">
        <v>42805006</v>
      </c>
      <c r="CC10" s="80">
        <v>42287543</v>
      </c>
      <c r="CD10" s="80">
        <v>42914607</v>
      </c>
      <c r="CE10" s="80">
        <v>43845767</v>
      </c>
      <c r="CF10" s="80">
        <v>43997513</v>
      </c>
      <c r="CG10" s="80">
        <v>39839255</v>
      </c>
      <c r="CH10" s="80">
        <v>46339041</v>
      </c>
      <c r="CI10" s="80">
        <v>0</v>
      </c>
      <c r="CJ10" s="80">
        <v>35400000</v>
      </c>
      <c r="CK10" s="80">
        <v>35400000</v>
      </c>
      <c r="CL10" s="80">
        <v>35400000</v>
      </c>
      <c r="CM10" s="80">
        <v>35400000</v>
      </c>
      <c r="CN10" s="80">
        <v>35400000</v>
      </c>
      <c r="CO10" s="80">
        <v>35400000</v>
      </c>
      <c r="CP10" s="80">
        <v>30000000</v>
      </c>
      <c r="CQ10" s="80">
        <v>30000000</v>
      </c>
      <c r="CR10" s="80">
        <v>0</v>
      </c>
      <c r="CS10" s="80">
        <v>35400000</v>
      </c>
      <c r="CT10" s="80">
        <v>35400000</v>
      </c>
      <c r="CU10" s="80">
        <v>35400000</v>
      </c>
      <c r="CV10" s="80">
        <v>35400000</v>
      </c>
      <c r="CW10" s="80">
        <v>35400000</v>
      </c>
      <c r="CX10" s="80">
        <v>35400000</v>
      </c>
      <c r="CY10" s="80">
        <v>30000000</v>
      </c>
      <c r="CZ10" s="80">
        <v>30000000</v>
      </c>
      <c r="DA10" s="80">
        <v>0</v>
      </c>
      <c r="DB10" s="80">
        <v>0</v>
      </c>
      <c r="DC10" s="80">
        <v>0</v>
      </c>
      <c r="DD10" s="80">
        <v>0</v>
      </c>
      <c r="DE10" s="80">
        <v>0</v>
      </c>
      <c r="DF10" s="80">
        <v>0</v>
      </c>
      <c r="DG10" s="80">
        <v>0</v>
      </c>
      <c r="DH10" s="80">
        <v>0</v>
      </c>
      <c r="DI10" s="80">
        <v>0</v>
      </c>
      <c r="DJ10" s="80">
        <v>6396000</v>
      </c>
      <c r="DK10" s="80">
        <v>6505202</v>
      </c>
      <c r="DL10" s="80">
        <v>7279947</v>
      </c>
      <c r="DM10" s="80">
        <v>6762337</v>
      </c>
      <c r="DN10" s="80">
        <v>7447577</v>
      </c>
      <c r="DO10" s="80">
        <v>8379884</v>
      </c>
      <c r="DP10" s="80">
        <v>8527674</v>
      </c>
      <c r="DQ10" s="80">
        <v>9831232</v>
      </c>
      <c r="DR10" s="80">
        <v>16325776</v>
      </c>
      <c r="DS10" s="80">
        <v>0</v>
      </c>
      <c r="DT10" s="80">
        <v>0</v>
      </c>
      <c r="DU10" s="80">
        <v>0</v>
      </c>
      <c r="DV10" s="80">
        <v>0</v>
      </c>
      <c r="DW10" s="80">
        <v>0</v>
      </c>
      <c r="DX10" s="80">
        <v>0</v>
      </c>
      <c r="DY10" s="80">
        <v>0</v>
      </c>
      <c r="DZ10" s="80">
        <v>0</v>
      </c>
      <c r="EA10" s="80">
        <v>0</v>
      </c>
      <c r="EB10" s="80">
        <v>0</v>
      </c>
      <c r="EC10" s="80">
        <v>0</v>
      </c>
      <c r="ED10" s="80">
        <v>0</v>
      </c>
      <c r="EE10" s="80">
        <v>0</v>
      </c>
      <c r="EF10" s="80">
        <v>0</v>
      </c>
      <c r="EG10" s="80">
        <v>0</v>
      </c>
      <c r="EH10" s="80">
        <v>0</v>
      </c>
      <c r="EI10" s="80">
        <v>0</v>
      </c>
      <c r="EJ10" s="80">
        <v>0</v>
      </c>
      <c r="EK10" s="80">
        <v>0</v>
      </c>
      <c r="EL10" s="80">
        <v>0</v>
      </c>
      <c r="EM10" s="80">
        <v>0</v>
      </c>
      <c r="EN10" s="80">
        <v>0</v>
      </c>
      <c r="EO10" s="80">
        <v>0</v>
      </c>
      <c r="EP10" s="80">
        <v>0</v>
      </c>
      <c r="EQ10" s="80">
        <v>0</v>
      </c>
      <c r="ER10" s="80">
        <v>0</v>
      </c>
      <c r="ES10" s="80">
        <v>0</v>
      </c>
      <c r="ET10" s="80">
        <v>0</v>
      </c>
      <c r="EU10" s="80">
        <v>0</v>
      </c>
      <c r="EV10" s="80">
        <v>0</v>
      </c>
      <c r="EW10" s="80">
        <v>0</v>
      </c>
      <c r="EX10" s="80">
        <v>0</v>
      </c>
      <c r="EY10" s="80">
        <v>0</v>
      </c>
      <c r="EZ10" s="80">
        <v>0</v>
      </c>
      <c r="FA10" s="80">
        <v>0</v>
      </c>
      <c r="FB10" s="80">
        <v>0</v>
      </c>
      <c r="FC10" s="80">
        <v>0</v>
      </c>
      <c r="FD10" s="80">
        <v>0</v>
      </c>
      <c r="FE10" s="80">
        <v>0</v>
      </c>
      <c r="FF10" s="80">
        <v>0</v>
      </c>
      <c r="FG10" s="80">
        <v>0</v>
      </c>
      <c r="FH10" s="80">
        <v>0</v>
      </c>
      <c r="FI10" s="80">
        <v>0</v>
      </c>
      <c r="FJ10" s="80">
        <v>0</v>
      </c>
      <c r="FK10" s="80">
        <v>0</v>
      </c>
      <c r="FL10" s="80">
        <v>0</v>
      </c>
      <c r="FM10" s="80">
        <v>0</v>
      </c>
      <c r="FN10" s="80">
        <v>0</v>
      </c>
      <c r="FO10" s="80">
        <v>0</v>
      </c>
      <c r="FP10" s="80">
        <v>0</v>
      </c>
      <c r="FQ10" s="80">
        <v>0</v>
      </c>
      <c r="FR10" s="80">
        <v>35400000</v>
      </c>
      <c r="FS10" s="80">
        <v>30000000</v>
      </c>
      <c r="FT10" s="80">
        <v>30000000</v>
      </c>
      <c r="FU10" s="80">
        <v>0</v>
      </c>
      <c r="FV10" s="80">
        <v>35400000</v>
      </c>
      <c r="FW10" s="80">
        <v>35400000</v>
      </c>
      <c r="FX10" s="80">
        <v>35400000</v>
      </c>
      <c r="FY10" s="80">
        <v>35400000</v>
      </c>
      <c r="FZ10" s="80">
        <v>35400000</v>
      </c>
      <c r="GA10" s="80">
        <v>0</v>
      </c>
      <c r="GB10" s="80">
        <v>0</v>
      </c>
      <c r="GC10" s="80">
        <v>0</v>
      </c>
      <c r="GD10" s="80">
        <v>0</v>
      </c>
      <c r="GE10" s="80">
        <v>0</v>
      </c>
      <c r="GF10" s="80">
        <v>35400000</v>
      </c>
      <c r="GG10" s="80">
        <v>35400000</v>
      </c>
      <c r="GH10" s="80">
        <v>35400000</v>
      </c>
      <c r="GI10" s="80">
        <v>35400000</v>
      </c>
      <c r="GJ10" s="80">
        <v>35400000</v>
      </c>
      <c r="GK10" s="80">
        <v>30000000</v>
      </c>
      <c r="GL10" s="80">
        <v>30000000</v>
      </c>
      <c r="GM10" s="80">
        <v>103000</v>
      </c>
      <c r="GN10" s="80">
        <v>63210</v>
      </c>
      <c r="GO10" s="80">
        <v>167576</v>
      </c>
      <c r="GP10" s="80">
        <v>57661</v>
      </c>
      <c r="GQ10" s="80">
        <v>857484</v>
      </c>
      <c r="GR10" s="80">
        <v>403683</v>
      </c>
      <c r="GS10" s="80">
        <v>23357</v>
      </c>
      <c r="GT10" s="80">
        <v>102927</v>
      </c>
      <c r="GU10" s="80">
        <v>4935146</v>
      </c>
      <c r="GV10" s="80">
        <v>0</v>
      </c>
      <c r="GW10" s="80">
        <v>0</v>
      </c>
      <c r="GX10" s="80">
        <v>0</v>
      </c>
      <c r="GY10" s="80">
        <v>0</v>
      </c>
      <c r="GZ10" s="80">
        <v>529946948</v>
      </c>
      <c r="HA10" s="80">
        <v>300000000</v>
      </c>
      <c r="HB10" s="80">
        <v>300000000</v>
      </c>
      <c r="HC10" s="80">
        <v>300000000</v>
      </c>
      <c r="HD10" s="80">
        <v>300000000</v>
      </c>
      <c r="HE10" s="80">
        <v>0</v>
      </c>
      <c r="HF10" s="80">
        <v>0</v>
      </c>
      <c r="HG10" s="80">
        <v>0</v>
      </c>
      <c r="HH10" s="80">
        <v>0</v>
      </c>
      <c r="HI10" s="80">
        <v>0</v>
      </c>
      <c r="HJ10" s="80">
        <v>0</v>
      </c>
      <c r="HK10" s="80">
        <v>0</v>
      </c>
      <c r="HL10" s="80">
        <v>0</v>
      </c>
      <c r="HM10" s="80">
        <v>0</v>
      </c>
      <c r="HN10" s="80">
        <v>0</v>
      </c>
      <c r="HO10" s="80">
        <v>0</v>
      </c>
      <c r="HP10" s="80">
        <v>0</v>
      </c>
      <c r="HQ10" s="80">
        <v>0</v>
      </c>
      <c r="HR10" s="80">
        <v>0</v>
      </c>
      <c r="HS10" s="80">
        <v>0</v>
      </c>
      <c r="HT10" s="80">
        <v>0</v>
      </c>
      <c r="HU10" s="80">
        <v>0</v>
      </c>
      <c r="HV10" s="80">
        <v>0</v>
      </c>
      <c r="HW10" s="80">
        <v>0</v>
      </c>
      <c r="HX10" s="80">
        <v>0</v>
      </c>
      <c r="HY10" s="80">
        <v>2020261</v>
      </c>
      <c r="HZ10" s="80">
        <v>1793741</v>
      </c>
      <c r="IA10" s="80">
        <v>1788840</v>
      </c>
      <c r="IB10" s="80">
        <v>2226673</v>
      </c>
      <c r="IC10" s="80">
        <v>2645259</v>
      </c>
      <c r="ID10" s="80">
        <v>3261969</v>
      </c>
      <c r="IE10" s="80">
        <v>2241708</v>
      </c>
      <c r="IF10" s="80">
        <v>0</v>
      </c>
      <c r="IG10" s="80">
        <v>0</v>
      </c>
      <c r="IH10" s="80">
        <v>0</v>
      </c>
      <c r="II10" s="80">
        <v>0</v>
      </c>
      <c r="IJ10" s="80">
        <v>0</v>
      </c>
      <c r="IK10" s="80">
        <v>0</v>
      </c>
      <c r="IL10" s="80">
        <v>0</v>
      </c>
      <c r="IM10" s="80">
        <v>0</v>
      </c>
      <c r="IN10" s="80">
        <v>0</v>
      </c>
    </row>
    <row r="11" spans="1:248" s="80" customFormat="1" x14ac:dyDescent="0.25">
      <c r="A11" s="80">
        <f t="shared" si="0"/>
        <v>0.71066245180691989</v>
      </c>
      <c r="B11" s="80">
        <f t="shared" si="1"/>
        <v>0.60634078437393424</v>
      </c>
      <c r="C11" s="80">
        <f t="shared" si="2"/>
        <v>-0.14679496175397885</v>
      </c>
      <c r="D11" s="80">
        <f t="shared" si="3"/>
        <v>-0.10432166743298565</v>
      </c>
      <c r="E11" s="80" t="s">
        <v>68</v>
      </c>
      <c r="F11" s="80">
        <v>14733000</v>
      </c>
      <c r="G11" s="80">
        <v>36184930</v>
      </c>
      <c r="H11" s="80">
        <v>34176940</v>
      </c>
      <c r="I11" s="80">
        <v>36616329</v>
      </c>
      <c r="J11" s="80">
        <v>37950345</v>
      </c>
      <c r="K11" s="80">
        <v>42882731</v>
      </c>
      <c r="L11" s="80">
        <v>48249925</v>
      </c>
      <c r="M11" s="80">
        <v>47861183</v>
      </c>
      <c r="N11" s="80">
        <v>48419814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3778000</v>
      </c>
      <c r="Y11" s="80">
        <v>5116157</v>
      </c>
      <c r="Z11" s="80">
        <v>5127519</v>
      </c>
      <c r="AA11" s="80">
        <v>3917639</v>
      </c>
      <c r="AB11" s="80">
        <v>3255276</v>
      </c>
      <c r="AC11" s="80">
        <v>7836711</v>
      </c>
      <c r="AD11" s="80">
        <v>12387745</v>
      </c>
      <c r="AE11" s="80">
        <v>9457973</v>
      </c>
      <c r="AF11" s="80">
        <v>10363768</v>
      </c>
      <c r="AG11" s="80">
        <v>1763000</v>
      </c>
      <c r="AH11" s="80">
        <v>760850</v>
      </c>
      <c r="AI11" s="80">
        <v>760850</v>
      </c>
      <c r="AJ11" s="80">
        <v>760850</v>
      </c>
      <c r="AK11" s="80">
        <v>760850</v>
      </c>
      <c r="AL11" s="80">
        <v>760850</v>
      </c>
      <c r="AM11" s="80">
        <v>760850</v>
      </c>
      <c r="AN11" s="80">
        <v>2760850</v>
      </c>
      <c r="AO11" s="80">
        <v>2760850</v>
      </c>
      <c r="AP11" s="80">
        <v>0</v>
      </c>
      <c r="AQ11" s="80">
        <v>0</v>
      </c>
      <c r="AR11" s="80">
        <v>0</v>
      </c>
      <c r="AS11" s="80">
        <v>0</v>
      </c>
      <c r="AT11" s="80">
        <v>0</v>
      </c>
      <c r="AU11" s="80">
        <v>0</v>
      </c>
      <c r="AV11" s="80">
        <v>0</v>
      </c>
      <c r="AW11" s="80">
        <v>0</v>
      </c>
      <c r="AX11" s="80">
        <v>0</v>
      </c>
      <c r="AY11" s="80">
        <v>6018000</v>
      </c>
      <c r="AZ11" s="80">
        <v>1087396</v>
      </c>
      <c r="BA11" s="80">
        <v>1042104</v>
      </c>
      <c r="BB11" s="80">
        <v>232103</v>
      </c>
      <c r="BC11" s="80">
        <v>177359</v>
      </c>
      <c r="BD11" s="80">
        <v>530587</v>
      </c>
      <c r="BE11" s="80">
        <v>2951565</v>
      </c>
      <c r="BF11" s="80">
        <v>5980683</v>
      </c>
      <c r="BG11" s="80">
        <v>8535938</v>
      </c>
      <c r="BH11" s="80">
        <v>267000</v>
      </c>
      <c r="BI11" s="80">
        <v>211920</v>
      </c>
      <c r="BJ11" s="80">
        <v>131629</v>
      </c>
      <c r="BK11" s="80">
        <v>72628</v>
      </c>
      <c r="BL11" s="80">
        <v>17883</v>
      </c>
      <c r="BM11" s="80">
        <v>10111</v>
      </c>
      <c r="BN11" s="80">
        <v>7089</v>
      </c>
      <c r="BO11" s="80">
        <v>154067</v>
      </c>
      <c r="BP11" s="80">
        <v>904067</v>
      </c>
      <c r="BQ11" s="80">
        <v>1000</v>
      </c>
      <c r="BR11" s="80">
        <v>3830</v>
      </c>
      <c r="BS11" s="80">
        <v>3798</v>
      </c>
      <c r="BT11" s="80">
        <v>13</v>
      </c>
      <c r="BU11" s="80">
        <v>2331</v>
      </c>
      <c r="BV11" s="80">
        <v>926</v>
      </c>
      <c r="BW11" s="80">
        <v>62</v>
      </c>
      <c r="BX11" s="80">
        <v>731</v>
      </c>
      <c r="BY11" s="80">
        <v>573</v>
      </c>
      <c r="BZ11" s="80">
        <v>6653000</v>
      </c>
      <c r="CA11" s="80">
        <v>34063363</v>
      </c>
      <c r="CB11" s="80">
        <v>32050767</v>
      </c>
      <c r="CC11" s="80">
        <v>35372489</v>
      </c>
      <c r="CD11" s="80">
        <v>36743399</v>
      </c>
      <c r="CE11" s="80">
        <v>41287180</v>
      </c>
      <c r="CF11" s="80">
        <v>44240543</v>
      </c>
      <c r="CG11" s="80">
        <v>38898462</v>
      </c>
      <c r="CH11" s="80">
        <v>36900784</v>
      </c>
      <c r="CI11" s="80">
        <v>703000</v>
      </c>
      <c r="CJ11" s="80">
        <v>28278036</v>
      </c>
      <c r="CK11" s="80">
        <v>26063336</v>
      </c>
      <c r="CL11" s="80">
        <v>27551301</v>
      </c>
      <c r="CM11" s="80">
        <v>29573282</v>
      </c>
      <c r="CN11" s="80">
        <v>31034409</v>
      </c>
      <c r="CO11" s="80">
        <v>34289410</v>
      </c>
      <c r="CP11" s="80">
        <v>30113414</v>
      </c>
      <c r="CQ11" s="80">
        <v>29358908</v>
      </c>
      <c r="CR11" s="80">
        <v>699000</v>
      </c>
      <c r="CS11" s="80">
        <v>28274317</v>
      </c>
      <c r="CT11" s="80">
        <v>26059617</v>
      </c>
      <c r="CU11" s="80">
        <v>27547583</v>
      </c>
      <c r="CV11" s="80">
        <v>29573282</v>
      </c>
      <c r="CW11" s="80">
        <v>31034409</v>
      </c>
      <c r="CX11" s="80">
        <v>34289410</v>
      </c>
      <c r="CY11" s="80">
        <v>30113414</v>
      </c>
      <c r="CZ11" s="80">
        <v>29358908</v>
      </c>
      <c r="DA11" s="80">
        <v>0</v>
      </c>
      <c r="DB11" s="80">
        <v>0</v>
      </c>
      <c r="DC11" s="80">
        <v>0</v>
      </c>
      <c r="DD11" s="80">
        <v>0</v>
      </c>
      <c r="DE11" s="80">
        <v>0</v>
      </c>
      <c r="DF11" s="80">
        <v>0</v>
      </c>
      <c r="DG11" s="80">
        <v>0</v>
      </c>
      <c r="DH11" s="80">
        <v>0</v>
      </c>
      <c r="DI11" s="80">
        <v>0</v>
      </c>
      <c r="DJ11" s="80">
        <v>5440000</v>
      </c>
      <c r="DK11" s="80">
        <v>5497690</v>
      </c>
      <c r="DL11" s="80">
        <v>5959634</v>
      </c>
      <c r="DM11" s="80">
        <v>7151378</v>
      </c>
      <c r="DN11" s="80">
        <v>6510928</v>
      </c>
      <c r="DO11" s="80">
        <v>9913305</v>
      </c>
      <c r="DP11" s="80">
        <v>9624078</v>
      </c>
      <c r="DQ11" s="80">
        <v>8162261</v>
      </c>
      <c r="DR11" s="80">
        <v>7119450</v>
      </c>
      <c r="DS11" s="80">
        <v>1609000</v>
      </c>
      <c r="DT11" s="80">
        <v>828390</v>
      </c>
      <c r="DU11" s="80">
        <v>352220</v>
      </c>
      <c r="DV11" s="80">
        <v>2497870</v>
      </c>
      <c r="DW11" s="80">
        <v>300000</v>
      </c>
      <c r="DX11" s="80">
        <v>1248924</v>
      </c>
      <c r="DY11" s="80">
        <v>2243670</v>
      </c>
      <c r="DZ11" s="80">
        <v>1949245</v>
      </c>
      <c r="EA11" s="80">
        <v>1600000</v>
      </c>
      <c r="EB11" s="80">
        <v>1600000</v>
      </c>
      <c r="EC11" s="80">
        <v>703438</v>
      </c>
      <c r="ED11" s="80">
        <v>350000</v>
      </c>
      <c r="EE11" s="80">
        <v>400000</v>
      </c>
      <c r="EF11" s="80">
        <v>300000</v>
      </c>
      <c r="EG11" s="80">
        <v>1248924</v>
      </c>
      <c r="EH11" s="80">
        <v>2243670</v>
      </c>
      <c r="EI11" s="80">
        <v>1949245</v>
      </c>
      <c r="EJ11" s="80">
        <v>1600000</v>
      </c>
      <c r="EK11" s="80">
        <v>137000</v>
      </c>
      <c r="EL11" s="80">
        <v>442483</v>
      </c>
      <c r="EM11" s="80">
        <v>430400</v>
      </c>
      <c r="EN11" s="80">
        <v>568621</v>
      </c>
      <c r="EO11" s="80">
        <v>1166468</v>
      </c>
      <c r="EP11" s="80">
        <v>1191286</v>
      </c>
      <c r="EQ11" s="80">
        <v>1733058</v>
      </c>
      <c r="ER11" s="80">
        <v>1000330</v>
      </c>
      <c r="ES11" s="80">
        <v>754506</v>
      </c>
      <c r="ET11" s="80">
        <v>0</v>
      </c>
      <c r="EU11" s="80">
        <v>0</v>
      </c>
      <c r="EV11" s="80">
        <v>0</v>
      </c>
      <c r="EW11" s="80">
        <v>0</v>
      </c>
      <c r="EX11" s="80">
        <v>0</v>
      </c>
      <c r="EY11" s="80">
        <v>0</v>
      </c>
      <c r="EZ11" s="80">
        <v>0</v>
      </c>
      <c r="FA11" s="80">
        <v>0</v>
      </c>
      <c r="FB11" s="80">
        <v>0</v>
      </c>
      <c r="FC11" s="80">
        <v>0</v>
      </c>
      <c r="FD11" s="80">
        <v>0</v>
      </c>
      <c r="FE11" s="80">
        <v>0</v>
      </c>
      <c r="FF11" s="80">
        <v>0</v>
      </c>
      <c r="FG11" s="80">
        <v>0</v>
      </c>
      <c r="FH11" s="80">
        <v>0</v>
      </c>
      <c r="FI11" s="80">
        <v>200000</v>
      </c>
      <c r="FJ11" s="80">
        <v>0</v>
      </c>
      <c r="FK11" s="80">
        <v>0</v>
      </c>
      <c r="FL11" s="80">
        <v>0</v>
      </c>
      <c r="FM11" s="80">
        <v>663941</v>
      </c>
      <c r="FN11" s="80">
        <v>379642</v>
      </c>
      <c r="FO11" s="80">
        <v>0</v>
      </c>
      <c r="FP11" s="80">
        <v>0</v>
      </c>
      <c r="FQ11" s="80">
        <v>0</v>
      </c>
      <c r="FR11" s="80">
        <v>246069</v>
      </c>
      <c r="FS11" s="80">
        <v>0</v>
      </c>
      <c r="FT11" s="80">
        <v>0</v>
      </c>
      <c r="FU11" s="80">
        <v>0</v>
      </c>
      <c r="FV11" s="80">
        <v>23100000</v>
      </c>
      <c r="FW11" s="80">
        <v>23100000</v>
      </c>
      <c r="FX11" s="80">
        <v>23787000</v>
      </c>
      <c r="FY11" s="80">
        <v>25437000</v>
      </c>
      <c r="FZ11" s="80">
        <v>28087000</v>
      </c>
      <c r="GA11" s="80">
        <v>26587000</v>
      </c>
      <c r="GB11" s="80">
        <v>24300000</v>
      </c>
      <c r="GC11" s="80">
        <v>24300000</v>
      </c>
      <c r="GD11" s="80">
        <v>0</v>
      </c>
      <c r="GE11" s="80">
        <v>23100000</v>
      </c>
      <c r="GF11" s="80">
        <v>23100000</v>
      </c>
      <c r="GG11" s="80">
        <v>23787000</v>
      </c>
      <c r="GH11" s="80">
        <v>25437000</v>
      </c>
      <c r="GI11" s="80">
        <v>28087000</v>
      </c>
      <c r="GJ11" s="80">
        <v>26587000</v>
      </c>
      <c r="GK11" s="80">
        <v>24300000</v>
      </c>
      <c r="GL11" s="80">
        <v>24300000</v>
      </c>
      <c r="GM11" s="80">
        <v>2422000</v>
      </c>
      <c r="GN11" s="80">
        <v>1063041</v>
      </c>
      <c r="GO11" s="80">
        <v>722336</v>
      </c>
      <c r="GP11" s="80">
        <v>2050971</v>
      </c>
      <c r="GQ11" s="80">
        <v>2450128</v>
      </c>
      <c r="GR11" s="80">
        <v>2123238</v>
      </c>
      <c r="GS11" s="80">
        <v>3354107</v>
      </c>
      <c r="GT11" s="80">
        <v>2741212</v>
      </c>
      <c r="GU11" s="80">
        <v>2180443</v>
      </c>
      <c r="GV11" s="80">
        <v>0</v>
      </c>
      <c r="GW11" s="80">
        <v>0</v>
      </c>
      <c r="GX11" s="80">
        <v>1416644</v>
      </c>
      <c r="GY11" s="80">
        <v>958318</v>
      </c>
      <c r="GZ11" s="80">
        <v>958318</v>
      </c>
      <c r="HA11" s="80">
        <v>708322</v>
      </c>
      <c r="HB11" s="80">
        <v>9034067</v>
      </c>
      <c r="HC11" s="80">
        <v>9034067</v>
      </c>
      <c r="HD11" s="80">
        <v>9034067</v>
      </c>
      <c r="HE11" s="80">
        <v>793000</v>
      </c>
      <c r="HF11" s="80">
        <v>793259</v>
      </c>
      <c r="HG11" s="80">
        <v>793259</v>
      </c>
      <c r="HH11" s="80">
        <v>793259</v>
      </c>
      <c r="HI11" s="80">
        <v>644523</v>
      </c>
      <c r="HJ11" s="80">
        <v>3644523</v>
      </c>
      <c r="HK11" s="80">
        <v>3644523</v>
      </c>
      <c r="HL11" s="80">
        <v>3644523</v>
      </c>
      <c r="HM11" s="80">
        <v>3644523</v>
      </c>
      <c r="HN11" s="80">
        <v>0</v>
      </c>
      <c r="HO11" s="80">
        <v>0</v>
      </c>
      <c r="HP11" s="80">
        <v>0</v>
      </c>
      <c r="HQ11" s="80">
        <v>0</v>
      </c>
      <c r="HR11" s="80">
        <v>0</v>
      </c>
      <c r="HS11" s="80">
        <v>0</v>
      </c>
      <c r="HT11" s="80">
        <v>0</v>
      </c>
      <c r="HU11" s="80">
        <v>0</v>
      </c>
      <c r="HV11" s="80">
        <v>0</v>
      </c>
      <c r="HW11" s="80">
        <v>96000</v>
      </c>
      <c r="HX11" s="80">
        <v>502938</v>
      </c>
      <c r="HY11" s="80">
        <v>939750</v>
      </c>
      <c r="HZ11" s="80">
        <v>954915</v>
      </c>
      <c r="IA11" s="80">
        <v>994132</v>
      </c>
      <c r="IB11" s="80">
        <v>1069444</v>
      </c>
      <c r="IC11" s="80">
        <v>1120398</v>
      </c>
      <c r="ID11" s="80">
        <v>1092738</v>
      </c>
      <c r="IE11" s="80">
        <v>1021296</v>
      </c>
      <c r="IF11" s="80">
        <v>0</v>
      </c>
      <c r="IG11" s="80">
        <v>0</v>
      </c>
      <c r="IH11" s="80">
        <v>0</v>
      </c>
      <c r="II11" s="80">
        <v>0</v>
      </c>
      <c r="IJ11" s="80">
        <v>0</v>
      </c>
      <c r="IK11" s="80">
        <v>0</v>
      </c>
      <c r="IL11" s="80">
        <v>0</v>
      </c>
      <c r="IM11" s="80">
        <v>0</v>
      </c>
      <c r="IN11" s="80">
        <v>0</v>
      </c>
    </row>
    <row r="12" spans="1:248" s="80" customFormat="1" x14ac:dyDescent="0.25">
      <c r="A12" s="80">
        <f t="shared" si="0"/>
        <v>0.74179812364283626</v>
      </c>
      <c r="B12" s="80">
        <f t="shared" si="1"/>
        <v>8.8282557369800577E-2</v>
      </c>
      <c r="C12" s="80">
        <f t="shared" si="2"/>
        <v>-0.88098843262603443</v>
      </c>
      <c r="D12" s="80">
        <f t="shared" si="3"/>
        <v>-0.65351556627303564</v>
      </c>
      <c r="E12" s="80" t="s">
        <v>69</v>
      </c>
      <c r="F12" s="80">
        <v>12363000</v>
      </c>
      <c r="G12" s="80">
        <v>11910219</v>
      </c>
      <c r="H12" s="80">
        <v>13255010</v>
      </c>
      <c r="I12" s="80">
        <v>14748377</v>
      </c>
      <c r="J12" s="80">
        <v>15267207</v>
      </c>
      <c r="K12" s="80">
        <v>18216070</v>
      </c>
      <c r="L12" s="80">
        <v>13532818</v>
      </c>
      <c r="M12" s="80">
        <v>14925664</v>
      </c>
      <c r="N12" s="80">
        <v>16455391</v>
      </c>
      <c r="O12" s="80">
        <v>108000</v>
      </c>
      <c r="P12" s="80">
        <v>161159</v>
      </c>
      <c r="Q12" s="80">
        <v>126270</v>
      </c>
      <c r="R12" s="80">
        <v>75084</v>
      </c>
      <c r="S12" s="80">
        <v>45798</v>
      </c>
      <c r="T12" s="80">
        <v>49124</v>
      </c>
      <c r="U12" s="80">
        <v>268698</v>
      </c>
      <c r="V12" s="80">
        <v>546953</v>
      </c>
      <c r="W12" s="80">
        <v>1102055</v>
      </c>
      <c r="X12" s="80">
        <v>2318000</v>
      </c>
      <c r="Y12" s="80">
        <v>2143579</v>
      </c>
      <c r="Z12" s="80">
        <v>3691690</v>
      </c>
      <c r="AA12" s="80">
        <v>3545697</v>
      </c>
      <c r="AB12" s="80">
        <v>3366729</v>
      </c>
      <c r="AC12" s="80">
        <v>3248235</v>
      </c>
      <c r="AD12" s="80">
        <v>3271790</v>
      </c>
      <c r="AE12" s="80">
        <v>3256494</v>
      </c>
      <c r="AF12" s="80">
        <v>3281345</v>
      </c>
      <c r="AG12" s="80">
        <v>140000</v>
      </c>
      <c r="AH12" s="80">
        <v>140000</v>
      </c>
      <c r="AI12" s="80">
        <v>140000</v>
      </c>
      <c r="AJ12" s="80">
        <v>140000</v>
      </c>
      <c r="AK12" s="80">
        <v>140000</v>
      </c>
      <c r="AL12" s="80">
        <v>140000</v>
      </c>
      <c r="AM12" s="80">
        <v>140000</v>
      </c>
      <c r="AN12" s="80">
        <v>2140000</v>
      </c>
      <c r="AO12" s="80">
        <v>2140000</v>
      </c>
      <c r="AP12" s="80">
        <v>0</v>
      </c>
      <c r="AQ12" s="80">
        <v>0</v>
      </c>
      <c r="AR12" s="80">
        <v>0</v>
      </c>
      <c r="AS12" s="80">
        <v>0</v>
      </c>
      <c r="AT12" s="80">
        <v>0</v>
      </c>
      <c r="AU12" s="80">
        <v>0</v>
      </c>
      <c r="AV12" s="80">
        <v>0</v>
      </c>
      <c r="AW12" s="80">
        <v>0</v>
      </c>
      <c r="AX12" s="80">
        <v>0</v>
      </c>
      <c r="AY12" s="80">
        <v>700000</v>
      </c>
      <c r="AZ12" s="80">
        <v>696564</v>
      </c>
      <c r="BA12" s="80">
        <v>693072</v>
      </c>
      <c r="BB12" s="80">
        <v>689580</v>
      </c>
      <c r="BC12" s="80">
        <v>686088</v>
      </c>
      <c r="BD12" s="80">
        <v>683083</v>
      </c>
      <c r="BE12" s="80">
        <v>680078</v>
      </c>
      <c r="BF12" s="80">
        <v>680078</v>
      </c>
      <c r="BG12" s="80">
        <v>680078</v>
      </c>
      <c r="BH12" s="80">
        <v>20000</v>
      </c>
      <c r="BI12" s="80">
        <v>16485</v>
      </c>
      <c r="BJ12" s="80">
        <v>12994</v>
      </c>
      <c r="BK12" s="80">
        <v>9502</v>
      </c>
      <c r="BL12" s="80">
        <v>6010</v>
      </c>
      <c r="BM12" s="80">
        <v>3005</v>
      </c>
      <c r="BN12" s="80">
        <v>0</v>
      </c>
      <c r="BO12" s="80">
        <v>0</v>
      </c>
      <c r="BP12" s="80">
        <v>0</v>
      </c>
      <c r="BQ12" s="80">
        <v>0</v>
      </c>
      <c r="BR12" s="80">
        <v>-313754</v>
      </c>
      <c r="BS12" s="80">
        <v>-750056</v>
      </c>
      <c r="BT12" s="80">
        <v>-1242034</v>
      </c>
      <c r="BU12" s="80">
        <v>-1129204</v>
      </c>
      <c r="BV12" s="80">
        <v>-57842</v>
      </c>
      <c r="BW12" s="80">
        <v>-1202485</v>
      </c>
      <c r="BX12" s="80">
        <v>-1925246</v>
      </c>
      <c r="BY12" s="80">
        <v>-934935</v>
      </c>
      <c r="BZ12" s="80">
        <v>11498000</v>
      </c>
      <c r="CA12" s="80">
        <v>11365795</v>
      </c>
      <c r="CB12" s="80">
        <v>11712409</v>
      </c>
      <c r="CC12" s="80">
        <v>13707527</v>
      </c>
      <c r="CD12" s="80">
        <v>14123378</v>
      </c>
      <c r="CE12" s="80">
        <v>15988488</v>
      </c>
      <c r="CF12" s="80">
        <v>12464509</v>
      </c>
      <c r="CG12" s="80">
        <v>12555264</v>
      </c>
      <c r="CH12" s="80">
        <v>13110804</v>
      </c>
      <c r="CI12" s="80">
        <v>3387000</v>
      </c>
      <c r="CJ12" s="80">
        <v>2817000</v>
      </c>
      <c r="CK12" s="80">
        <v>2247000</v>
      </c>
      <c r="CL12" s="80">
        <v>2268694</v>
      </c>
      <c r="CM12" s="80">
        <v>2265612</v>
      </c>
      <c r="CN12" s="80">
        <v>8017803</v>
      </c>
      <c r="CO12" s="80">
        <v>10038619</v>
      </c>
      <c r="CP12" s="80">
        <v>8440314</v>
      </c>
      <c r="CQ12" s="80">
        <v>1452724</v>
      </c>
      <c r="CR12" s="80">
        <v>3387000</v>
      </c>
      <c r="CS12" s="80">
        <v>2817000</v>
      </c>
      <c r="CT12" s="80">
        <v>2247000</v>
      </c>
      <c r="CU12" s="80">
        <v>2268694</v>
      </c>
      <c r="CV12" s="80">
        <v>2265612</v>
      </c>
      <c r="CW12" s="80">
        <v>8017803</v>
      </c>
      <c r="CX12" s="80">
        <v>10038619</v>
      </c>
      <c r="CY12" s="80">
        <v>8440314</v>
      </c>
      <c r="CZ12" s="80">
        <v>1452724</v>
      </c>
      <c r="DA12" s="80">
        <v>0</v>
      </c>
      <c r="DB12" s="80">
        <v>0</v>
      </c>
      <c r="DC12" s="80">
        <v>0</v>
      </c>
      <c r="DD12" s="80">
        <v>0</v>
      </c>
      <c r="DE12" s="80">
        <v>0</v>
      </c>
      <c r="DF12" s="80">
        <v>0</v>
      </c>
      <c r="DG12" s="80">
        <v>0</v>
      </c>
      <c r="DH12" s="80">
        <v>0</v>
      </c>
      <c r="DI12" s="80">
        <v>0</v>
      </c>
      <c r="DJ12" s="80">
        <v>8104000</v>
      </c>
      <c r="DK12" s="80">
        <v>8543594</v>
      </c>
      <c r="DL12" s="80">
        <v>9462019</v>
      </c>
      <c r="DM12" s="80">
        <v>11418103</v>
      </c>
      <c r="DN12" s="80">
        <v>11855751</v>
      </c>
      <c r="DO12" s="80">
        <v>7948028</v>
      </c>
      <c r="DP12" s="80">
        <v>2412432</v>
      </c>
      <c r="DQ12" s="80">
        <v>4107943</v>
      </c>
      <c r="DR12" s="80">
        <v>11648936</v>
      </c>
      <c r="DS12" s="80">
        <v>4233000</v>
      </c>
      <c r="DT12" s="80">
        <v>4782475</v>
      </c>
      <c r="DU12" s="80">
        <v>5781225</v>
      </c>
      <c r="DV12" s="80">
        <v>5977961</v>
      </c>
      <c r="DW12" s="80">
        <v>4976559</v>
      </c>
      <c r="DX12" s="80">
        <v>120259</v>
      </c>
      <c r="DY12" s="80">
        <v>540762</v>
      </c>
      <c r="DZ12" s="80">
        <v>863491</v>
      </c>
      <c r="EA12" s="80">
        <v>8274608</v>
      </c>
      <c r="EB12" s="80">
        <v>3520000</v>
      </c>
      <c r="EC12" s="80">
        <v>3737475</v>
      </c>
      <c r="ED12" s="80">
        <v>4451475</v>
      </c>
      <c r="EE12" s="80">
        <v>4556475</v>
      </c>
      <c r="EF12" s="80">
        <v>4471475</v>
      </c>
      <c r="EG12" s="80">
        <v>0</v>
      </c>
      <c r="EH12" s="80">
        <v>0</v>
      </c>
      <c r="EI12" s="80">
        <v>0</v>
      </c>
      <c r="EJ12" s="80">
        <v>6258308</v>
      </c>
      <c r="EK12" s="80">
        <v>570000</v>
      </c>
      <c r="EL12" s="80">
        <v>570000</v>
      </c>
      <c r="EM12" s="80">
        <v>570000</v>
      </c>
      <c r="EN12" s="80">
        <v>2791</v>
      </c>
      <c r="EO12" s="80">
        <v>3082</v>
      </c>
      <c r="EP12" s="80">
        <v>4163</v>
      </c>
      <c r="EQ12" s="80">
        <v>4518</v>
      </c>
      <c r="ER12" s="80">
        <v>18344</v>
      </c>
      <c r="ES12" s="80">
        <v>8508</v>
      </c>
      <c r="ET12" s="80">
        <v>0</v>
      </c>
      <c r="EU12" s="80">
        <v>0</v>
      </c>
      <c r="EV12" s="80">
        <v>0</v>
      </c>
      <c r="EW12" s="80">
        <v>0</v>
      </c>
      <c r="EX12" s="80">
        <v>0</v>
      </c>
      <c r="EY12" s="80">
        <v>0</v>
      </c>
      <c r="EZ12" s="80">
        <v>0</v>
      </c>
      <c r="FA12" s="80">
        <v>0</v>
      </c>
      <c r="FB12" s="80">
        <v>0</v>
      </c>
      <c r="FC12" s="80">
        <v>0</v>
      </c>
      <c r="FD12" s="80">
        <v>0</v>
      </c>
      <c r="FE12" s="80">
        <v>0</v>
      </c>
      <c r="FF12" s="80">
        <v>0</v>
      </c>
      <c r="FG12" s="80">
        <v>0</v>
      </c>
      <c r="FH12" s="80">
        <v>0</v>
      </c>
      <c r="FI12" s="80">
        <v>0</v>
      </c>
      <c r="FJ12" s="80">
        <v>0</v>
      </c>
      <c r="FK12" s="80">
        <v>0</v>
      </c>
      <c r="FL12" s="80">
        <v>2247000</v>
      </c>
      <c r="FM12" s="80">
        <v>2247000</v>
      </c>
      <c r="FN12" s="80">
        <v>2247000</v>
      </c>
      <c r="FO12" s="80">
        <v>2247000</v>
      </c>
      <c r="FP12" s="80">
        <v>2247000</v>
      </c>
      <c r="FQ12" s="80">
        <v>8002594</v>
      </c>
      <c r="FR12" s="80">
        <v>0</v>
      </c>
      <c r="FS12" s="80">
        <v>0</v>
      </c>
      <c r="FT12" s="80">
        <v>1450000</v>
      </c>
      <c r="FU12" s="80">
        <v>0</v>
      </c>
      <c r="FV12" s="80">
        <v>0</v>
      </c>
      <c r="FW12" s="80">
        <v>0</v>
      </c>
      <c r="FX12" s="80">
        <v>0</v>
      </c>
      <c r="FY12" s="80">
        <v>0</v>
      </c>
      <c r="FZ12" s="80">
        <v>0</v>
      </c>
      <c r="GA12" s="80">
        <v>10027166</v>
      </c>
      <c r="GB12" s="80">
        <v>8429082</v>
      </c>
      <c r="GC12" s="80">
        <v>0</v>
      </c>
      <c r="GD12" s="80">
        <v>2247000</v>
      </c>
      <c r="GE12" s="80">
        <v>2247000</v>
      </c>
      <c r="GF12" s="80">
        <v>2247000</v>
      </c>
      <c r="GG12" s="80">
        <v>2247000</v>
      </c>
      <c r="GH12" s="80">
        <v>2247000</v>
      </c>
      <c r="GI12" s="80">
        <v>8002594</v>
      </c>
      <c r="GJ12" s="80">
        <v>10027166</v>
      </c>
      <c r="GK12" s="80">
        <v>8429082</v>
      </c>
      <c r="GL12" s="80">
        <v>1450000</v>
      </c>
      <c r="GM12" s="80">
        <v>4982000</v>
      </c>
      <c r="GN12" s="80">
        <v>1548988</v>
      </c>
      <c r="GO12" s="80">
        <v>5950118</v>
      </c>
      <c r="GP12" s="80">
        <v>7577575</v>
      </c>
      <c r="GQ12" s="80">
        <v>6070258</v>
      </c>
      <c r="GR12" s="80">
        <v>1655875</v>
      </c>
      <c r="GS12" s="80">
        <v>8440</v>
      </c>
      <c r="GT12" s="80">
        <v>297716</v>
      </c>
      <c r="GU12" s="80">
        <v>6312778</v>
      </c>
      <c r="GV12" s="80">
        <v>11953000</v>
      </c>
      <c r="GW12" s="80">
        <v>11840000</v>
      </c>
      <c r="GX12" s="80">
        <v>6835248</v>
      </c>
      <c r="GY12" s="80">
        <v>6001420</v>
      </c>
      <c r="GZ12" s="80">
        <v>6209036</v>
      </c>
      <c r="HA12" s="80">
        <v>5348658</v>
      </c>
      <c r="HB12" s="80">
        <v>4436312</v>
      </c>
      <c r="HC12" s="80">
        <v>3468871</v>
      </c>
      <c r="HD12" s="80">
        <v>2443018</v>
      </c>
      <c r="HE12" s="80">
        <v>2423000</v>
      </c>
      <c r="HF12" s="80">
        <v>2185000</v>
      </c>
      <c r="HG12" s="80">
        <v>1899750</v>
      </c>
      <c r="HH12" s="80">
        <v>1421486</v>
      </c>
      <c r="HI12" s="80">
        <v>505084</v>
      </c>
      <c r="HJ12" s="80">
        <v>139632</v>
      </c>
      <c r="HK12" s="80">
        <v>556732</v>
      </c>
      <c r="HL12" s="80">
        <v>863491</v>
      </c>
      <c r="HM12" s="80">
        <v>2016300</v>
      </c>
      <c r="HN12" s="80">
        <v>0</v>
      </c>
      <c r="HO12" s="80">
        <v>0</v>
      </c>
      <c r="HP12" s="80">
        <v>0</v>
      </c>
      <c r="HQ12" s="80">
        <v>0</v>
      </c>
      <c r="HR12" s="80">
        <v>0</v>
      </c>
      <c r="HS12" s="80">
        <v>0</v>
      </c>
      <c r="HT12" s="80">
        <v>0</v>
      </c>
      <c r="HU12" s="80">
        <v>0</v>
      </c>
      <c r="HV12" s="80">
        <v>0</v>
      </c>
      <c r="HW12" s="80">
        <v>166000</v>
      </c>
      <c r="HX12" s="80">
        <v>222521</v>
      </c>
      <c r="HY12" s="80">
        <v>320369</v>
      </c>
      <c r="HZ12" s="80">
        <v>386383</v>
      </c>
      <c r="IA12" s="80">
        <v>205904</v>
      </c>
      <c r="IB12" s="80">
        <v>673959</v>
      </c>
      <c r="IC12" s="80">
        <v>618426</v>
      </c>
      <c r="ID12" s="80">
        <v>578282</v>
      </c>
      <c r="IE12" s="80">
        <v>403721</v>
      </c>
      <c r="IF12" s="80">
        <v>0</v>
      </c>
      <c r="IG12" s="80">
        <v>0</v>
      </c>
      <c r="IH12" s="80">
        <v>0</v>
      </c>
      <c r="II12" s="80">
        <v>0</v>
      </c>
      <c r="IJ12" s="80">
        <v>0</v>
      </c>
      <c r="IK12" s="80">
        <v>0</v>
      </c>
      <c r="IL12" s="80">
        <v>0</v>
      </c>
      <c r="IM12" s="80">
        <v>0</v>
      </c>
      <c r="IN12" s="80">
        <v>0</v>
      </c>
    </row>
    <row r="13" spans="1:248" s="80" customFormat="1" x14ac:dyDescent="0.25">
      <c r="A13" s="80">
        <f t="shared" si="0"/>
        <v>0.67061543107376476</v>
      </c>
      <c r="B13" s="80">
        <f t="shared" si="1"/>
        <v>0.41413580376127529</v>
      </c>
      <c r="C13" s="80">
        <f t="shared" si="2"/>
        <v>-0.38245410920805045</v>
      </c>
      <c r="D13" s="80">
        <f t="shared" si="3"/>
        <v>-0.25647962731248947</v>
      </c>
      <c r="E13" s="80" t="s">
        <v>70</v>
      </c>
      <c r="F13" s="80">
        <v>23722000</v>
      </c>
      <c r="G13" s="80">
        <v>28555152</v>
      </c>
      <c r="H13" s="80">
        <v>35691123</v>
      </c>
      <c r="I13" s="80">
        <v>38071354</v>
      </c>
      <c r="J13" s="80">
        <v>27518841</v>
      </c>
      <c r="K13" s="80">
        <v>31162350</v>
      </c>
      <c r="L13" s="80">
        <v>29800039</v>
      </c>
      <c r="M13" s="80">
        <v>27899779</v>
      </c>
      <c r="N13" s="80">
        <v>23169535</v>
      </c>
      <c r="O13" s="80">
        <v>21000</v>
      </c>
      <c r="P13" s="80">
        <v>16814</v>
      </c>
      <c r="Q13" s="80">
        <v>9455</v>
      </c>
      <c r="R13" s="80">
        <v>5756</v>
      </c>
      <c r="S13" s="80">
        <v>4848</v>
      </c>
      <c r="T13" s="80">
        <v>2180882</v>
      </c>
      <c r="U13" s="80">
        <v>1959106</v>
      </c>
      <c r="V13" s="80">
        <v>1743645</v>
      </c>
      <c r="W13" s="80">
        <v>1526271</v>
      </c>
      <c r="X13" s="80">
        <v>10513000</v>
      </c>
      <c r="Y13" s="80">
        <v>16403388</v>
      </c>
      <c r="Z13" s="80">
        <v>22460230</v>
      </c>
      <c r="AA13" s="80">
        <v>24617401</v>
      </c>
      <c r="AB13" s="80">
        <v>20817492</v>
      </c>
      <c r="AC13" s="80">
        <v>21676407</v>
      </c>
      <c r="AD13" s="80">
        <v>19994095</v>
      </c>
      <c r="AE13" s="80">
        <v>17356923</v>
      </c>
      <c r="AF13" s="80">
        <v>14818408</v>
      </c>
      <c r="AG13" s="80">
        <v>2500000</v>
      </c>
      <c r="AH13" s="80">
        <v>2500000</v>
      </c>
      <c r="AI13" s="80">
        <v>2500000</v>
      </c>
      <c r="AJ13" s="80">
        <v>2500000</v>
      </c>
      <c r="AK13" s="80">
        <v>1119745</v>
      </c>
      <c r="AL13" s="80">
        <v>1119745</v>
      </c>
      <c r="AM13" s="80">
        <v>1119745</v>
      </c>
      <c r="AN13" s="80">
        <v>6119745</v>
      </c>
      <c r="AO13" s="80">
        <v>5741727</v>
      </c>
      <c r="AP13" s="80">
        <v>0</v>
      </c>
      <c r="AQ13" s="80">
        <v>0</v>
      </c>
      <c r="AR13" s="80">
        <v>0</v>
      </c>
      <c r="AS13" s="80">
        <v>0</v>
      </c>
      <c r="AT13" s="80">
        <v>0</v>
      </c>
      <c r="AU13" s="80">
        <v>0</v>
      </c>
      <c r="AV13" s="80">
        <v>0</v>
      </c>
      <c r="AW13" s="80">
        <v>0</v>
      </c>
      <c r="AX13" s="80">
        <v>0</v>
      </c>
      <c r="AY13" s="80">
        <v>250000</v>
      </c>
      <c r="AZ13" s="80">
        <v>250000</v>
      </c>
      <c r="BA13" s="80">
        <v>250000</v>
      </c>
      <c r="BB13" s="80">
        <v>250000</v>
      </c>
      <c r="BC13" s="80">
        <v>111974</v>
      </c>
      <c r="BD13" s="80">
        <v>111975</v>
      </c>
      <c r="BE13" s="80">
        <v>111975</v>
      </c>
      <c r="BF13" s="80">
        <v>111975</v>
      </c>
      <c r="BG13" s="80">
        <v>111975</v>
      </c>
      <c r="BH13" s="80">
        <v>0</v>
      </c>
      <c r="BI13" s="80">
        <v>0</v>
      </c>
      <c r="BJ13" s="80">
        <v>0</v>
      </c>
      <c r="BK13" s="80">
        <v>0</v>
      </c>
      <c r="BL13" s="80">
        <v>0</v>
      </c>
      <c r="BM13" s="80">
        <v>0</v>
      </c>
      <c r="BN13" s="80">
        <v>0</v>
      </c>
      <c r="BO13" s="80">
        <v>0</v>
      </c>
      <c r="BP13" s="80">
        <v>0</v>
      </c>
      <c r="BQ13" s="80">
        <v>31000</v>
      </c>
      <c r="BR13" s="80">
        <v>71327</v>
      </c>
      <c r="BS13" s="80">
        <v>108390</v>
      </c>
      <c r="BT13" s="80">
        <v>126313</v>
      </c>
      <c r="BU13" s="80">
        <v>-1029074</v>
      </c>
      <c r="BV13" s="80">
        <v>-1577701</v>
      </c>
      <c r="BW13" s="80">
        <v>-4378018</v>
      </c>
      <c r="BX13" s="80">
        <v>-5825110</v>
      </c>
      <c r="BY13" s="80">
        <v>-2243809</v>
      </c>
      <c r="BZ13" s="80">
        <v>17682000</v>
      </c>
      <c r="CA13" s="80">
        <v>22800799</v>
      </c>
      <c r="CB13" s="80">
        <v>30193492</v>
      </c>
      <c r="CC13" s="80">
        <v>32006209</v>
      </c>
      <c r="CD13" s="80">
        <v>26240069</v>
      </c>
      <c r="CE13" s="80">
        <v>30745376</v>
      </c>
      <c r="CF13" s="80">
        <v>32509357</v>
      </c>
      <c r="CG13" s="80">
        <v>26651989</v>
      </c>
      <c r="CH13" s="80">
        <v>18973980</v>
      </c>
      <c r="CI13" s="80">
        <v>1041000</v>
      </c>
      <c r="CJ13" s="80">
        <v>0</v>
      </c>
      <c r="CK13" s="80">
        <v>0</v>
      </c>
      <c r="CL13" s="80">
        <v>3861701</v>
      </c>
      <c r="CM13" s="80">
        <v>3261911</v>
      </c>
      <c r="CN13" s="80">
        <v>2636498</v>
      </c>
      <c r="CO13" s="80">
        <v>19984366</v>
      </c>
      <c r="CP13" s="80">
        <v>14804375</v>
      </c>
      <c r="CQ13" s="80">
        <v>9595334</v>
      </c>
      <c r="CR13" s="80">
        <v>1041000</v>
      </c>
      <c r="CS13" s="80">
        <v>0</v>
      </c>
      <c r="CT13" s="80">
        <v>0</v>
      </c>
      <c r="CU13" s="80">
        <v>3861701</v>
      </c>
      <c r="CV13" s="80">
        <v>3261911</v>
      </c>
      <c r="CW13" s="80">
        <v>2636498</v>
      </c>
      <c r="CX13" s="80">
        <v>19984366</v>
      </c>
      <c r="CY13" s="80">
        <v>14804375</v>
      </c>
      <c r="CZ13" s="80">
        <v>9595334</v>
      </c>
      <c r="DA13" s="80">
        <v>0</v>
      </c>
      <c r="DB13" s="80">
        <v>0</v>
      </c>
      <c r="DC13" s="80">
        <v>0</v>
      </c>
      <c r="DD13" s="80">
        <v>0</v>
      </c>
      <c r="DE13" s="80">
        <v>0</v>
      </c>
      <c r="DF13" s="80">
        <v>0</v>
      </c>
      <c r="DG13" s="80">
        <v>0</v>
      </c>
      <c r="DH13" s="80">
        <v>0</v>
      </c>
      <c r="DI13" s="80">
        <v>0</v>
      </c>
      <c r="DJ13" s="80">
        <v>16567000</v>
      </c>
      <c r="DK13" s="80">
        <v>22799648</v>
      </c>
      <c r="DL13" s="80">
        <v>30193492</v>
      </c>
      <c r="DM13" s="80">
        <v>28133737</v>
      </c>
      <c r="DN13" s="80">
        <v>22978158</v>
      </c>
      <c r="DO13" s="80">
        <v>28108878</v>
      </c>
      <c r="DP13" s="80">
        <v>12524991</v>
      </c>
      <c r="DQ13" s="80">
        <v>11847614</v>
      </c>
      <c r="DR13" s="80">
        <v>8387926</v>
      </c>
      <c r="DS13" s="80">
        <v>0</v>
      </c>
      <c r="DT13" s="80">
        <v>0</v>
      </c>
      <c r="DU13" s="80">
        <v>24622</v>
      </c>
      <c r="DV13" s="80">
        <v>0</v>
      </c>
      <c r="DW13" s="80">
        <v>0</v>
      </c>
      <c r="DX13" s="80">
        <v>0</v>
      </c>
      <c r="DY13" s="80">
        <v>0</v>
      </c>
      <c r="DZ13" s="80">
        <v>0</v>
      </c>
      <c r="EA13" s="80">
        <v>7153</v>
      </c>
      <c r="EB13" s="80">
        <v>0</v>
      </c>
      <c r="EC13" s="80">
        <v>0</v>
      </c>
      <c r="ED13" s="80">
        <v>0</v>
      </c>
      <c r="EE13" s="80">
        <v>0</v>
      </c>
      <c r="EF13" s="80">
        <v>0</v>
      </c>
      <c r="EG13" s="80">
        <v>0</v>
      </c>
      <c r="EH13" s="80">
        <v>0</v>
      </c>
      <c r="EI13" s="80">
        <v>0</v>
      </c>
      <c r="EJ13" s="80">
        <v>0</v>
      </c>
      <c r="EK13" s="80">
        <v>1289000</v>
      </c>
      <c r="EL13" s="80">
        <v>1041153</v>
      </c>
      <c r="EM13" s="80">
        <v>0</v>
      </c>
      <c r="EN13" s="80">
        <v>715299</v>
      </c>
      <c r="EO13" s="80">
        <v>599790</v>
      </c>
      <c r="EP13" s="80">
        <v>625413</v>
      </c>
      <c r="EQ13" s="80">
        <v>2652131</v>
      </c>
      <c r="ER13" s="80">
        <v>2666448</v>
      </c>
      <c r="ES13" s="80">
        <v>1709041</v>
      </c>
      <c r="ET13" s="80">
        <v>0</v>
      </c>
      <c r="EU13" s="80">
        <v>0</v>
      </c>
      <c r="EV13" s="80">
        <v>0</v>
      </c>
      <c r="EW13" s="80">
        <v>0</v>
      </c>
      <c r="EX13" s="80">
        <v>0</v>
      </c>
      <c r="EY13" s="80">
        <v>0</v>
      </c>
      <c r="EZ13" s="80">
        <v>0</v>
      </c>
      <c r="FA13" s="80">
        <v>0</v>
      </c>
      <c r="FB13" s="80">
        <v>0</v>
      </c>
      <c r="FC13" s="80">
        <v>0</v>
      </c>
      <c r="FD13" s="80">
        <v>0</v>
      </c>
      <c r="FE13" s="80">
        <v>0</v>
      </c>
      <c r="FF13" s="80">
        <v>0</v>
      </c>
      <c r="FG13" s="80">
        <v>0</v>
      </c>
      <c r="FH13" s="80">
        <v>0</v>
      </c>
      <c r="FI13" s="80">
        <v>2000000</v>
      </c>
      <c r="FJ13" s="80">
        <v>1986457</v>
      </c>
      <c r="FK13" s="80">
        <v>1000000</v>
      </c>
      <c r="FL13" s="80">
        <v>0</v>
      </c>
      <c r="FM13" s="80">
        <v>0</v>
      </c>
      <c r="FN13" s="80">
        <v>0</v>
      </c>
      <c r="FO13" s="80">
        <v>0</v>
      </c>
      <c r="FP13" s="80">
        <v>0</v>
      </c>
      <c r="FQ13" s="80">
        <v>0</v>
      </c>
      <c r="FR13" s="80">
        <v>8000000</v>
      </c>
      <c r="FS13" s="80">
        <v>6000000</v>
      </c>
      <c r="FT13" s="80">
        <v>4000000</v>
      </c>
      <c r="FU13" s="80">
        <v>0</v>
      </c>
      <c r="FV13" s="80">
        <v>0</v>
      </c>
      <c r="FW13" s="80">
        <v>0</v>
      </c>
      <c r="FX13" s="80">
        <v>0</v>
      </c>
      <c r="FY13" s="80">
        <v>0</v>
      </c>
      <c r="FZ13" s="80">
        <v>0</v>
      </c>
      <c r="GA13" s="80">
        <v>10000000</v>
      </c>
      <c r="GB13" s="80">
        <v>7500000</v>
      </c>
      <c r="GC13" s="80">
        <v>5000000</v>
      </c>
      <c r="GD13" s="80">
        <v>0</v>
      </c>
      <c r="GE13" s="80">
        <v>0</v>
      </c>
      <c r="GF13" s="80">
        <v>0</v>
      </c>
      <c r="GG13" s="80">
        <v>0</v>
      </c>
      <c r="GH13" s="80">
        <v>0</v>
      </c>
      <c r="GI13" s="80">
        <v>0</v>
      </c>
      <c r="GJ13" s="80">
        <v>18000000</v>
      </c>
      <c r="GK13" s="80">
        <v>13500000</v>
      </c>
      <c r="GL13" s="80">
        <v>9000000</v>
      </c>
      <c r="GM13" s="80">
        <v>9478000</v>
      </c>
      <c r="GN13" s="80">
        <v>15220367</v>
      </c>
      <c r="GO13" s="80">
        <v>19936439</v>
      </c>
      <c r="GP13" s="80">
        <v>21951506</v>
      </c>
      <c r="GQ13" s="80">
        <v>19276250</v>
      </c>
      <c r="GR13" s="80">
        <v>22810723</v>
      </c>
      <c r="GS13" s="80">
        <v>6675248</v>
      </c>
      <c r="GT13" s="80">
        <v>6373909</v>
      </c>
      <c r="GU13" s="80">
        <v>3334749</v>
      </c>
      <c r="GV13" s="80">
        <v>0</v>
      </c>
      <c r="GW13" s="80">
        <v>0</v>
      </c>
      <c r="GX13" s="80">
        <v>0</v>
      </c>
      <c r="GY13" s="80">
        <v>0</v>
      </c>
      <c r="GZ13" s="80">
        <v>0</v>
      </c>
      <c r="HA13" s="80">
        <v>0</v>
      </c>
      <c r="HB13" s="80">
        <v>0</v>
      </c>
      <c r="HC13" s="80">
        <v>0</v>
      </c>
      <c r="HD13" s="80">
        <v>0</v>
      </c>
      <c r="HE13" s="80">
        <v>0</v>
      </c>
      <c r="HF13" s="80">
        <v>0</v>
      </c>
      <c r="HG13" s="80">
        <v>0</v>
      </c>
      <c r="HH13" s="80">
        <v>0</v>
      </c>
      <c r="HI13" s="80">
        <v>0</v>
      </c>
      <c r="HJ13" s="80">
        <v>0</v>
      </c>
      <c r="HK13" s="80">
        <v>0</v>
      </c>
      <c r="HL13" s="80">
        <v>0</v>
      </c>
      <c r="HM13" s="80">
        <v>0</v>
      </c>
      <c r="HN13" s="80">
        <v>0</v>
      </c>
      <c r="HO13" s="80">
        <v>0</v>
      </c>
      <c r="HP13" s="80">
        <v>0</v>
      </c>
      <c r="HQ13" s="80">
        <v>0</v>
      </c>
      <c r="HR13" s="80">
        <v>0</v>
      </c>
      <c r="HS13" s="80">
        <v>0</v>
      </c>
      <c r="HT13" s="80">
        <v>0</v>
      </c>
      <c r="HU13" s="80">
        <v>0</v>
      </c>
      <c r="HV13" s="80">
        <v>0</v>
      </c>
      <c r="HW13" s="80">
        <v>239000</v>
      </c>
      <c r="HX13" s="80">
        <v>376577</v>
      </c>
      <c r="HY13" s="80">
        <v>704557</v>
      </c>
      <c r="HZ13" s="80">
        <v>1141165</v>
      </c>
      <c r="IA13" s="80">
        <v>793529</v>
      </c>
      <c r="IB13" s="80">
        <v>817961</v>
      </c>
      <c r="IC13" s="80">
        <v>1053904</v>
      </c>
      <c r="ID13" s="80">
        <v>943929</v>
      </c>
      <c r="IE13" s="80">
        <v>587531</v>
      </c>
      <c r="IF13" s="80">
        <v>0</v>
      </c>
      <c r="IG13" s="80">
        <v>0</v>
      </c>
      <c r="IH13" s="80">
        <v>0</v>
      </c>
      <c r="II13" s="80">
        <v>0</v>
      </c>
      <c r="IJ13" s="80">
        <v>0</v>
      </c>
      <c r="IK13" s="80">
        <v>0</v>
      </c>
      <c r="IL13" s="80">
        <v>0</v>
      </c>
      <c r="IM13" s="80">
        <v>0</v>
      </c>
      <c r="IN13" s="80">
        <v>0</v>
      </c>
    </row>
    <row r="14" spans="1:248" s="80" customFormat="1" x14ac:dyDescent="0.25">
      <c r="A14" s="80">
        <f t="shared" si="0"/>
        <v>0.68924288571882075</v>
      </c>
      <c r="B14" s="80">
        <f t="shared" si="1"/>
        <v>0.64862647439766619</v>
      </c>
      <c r="C14" s="80">
        <f t="shared" si="2"/>
        <v>-5.8929025112526422E-2</v>
      </c>
      <c r="D14" s="80">
        <f t="shared" si="3"/>
        <v>-4.0616411321154566E-2</v>
      </c>
      <c r="E14" s="80" t="s">
        <v>105</v>
      </c>
      <c r="F14" s="80">
        <v>12957000</v>
      </c>
      <c r="G14" s="80">
        <v>13490188</v>
      </c>
      <c r="H14" s="80">
        <v>13178482</v>
      </c>
      <c r="I14" s="80">
        <v>43790555</v>
      </c>
      <c r="J14" s="80">
        <v>44354442</v>
      </c>
      <c r="K14" s="80">
        <v>44278919</v>
      </c>
      <c r="L14" s="80">
        <v>43408110</v>
      </c>
      <c r="M14" s="80">
        <v>42390295</v>
      </c>
      <c r="N14" s="80">
        <v>42046577</v>
      </c>
      <c r="O14" s="80">
        <v>0</v>
      </c>
      <c r="P14" s="80">
        <v>0</v>
      </c>
      <c r="Q14" s="80">
        <v>55891</v>
      </c>
      <c r="R14" s="80">
        <v>41889</v>
      </c>
      <c r="S14" s="80">
        <v>33144</v>
      </c>
      <c r="T14" s="80">
        <v>53246</v>
      </c>
      <c r="U14" s="80">
        <v>101790</v>
      </c>
      <c r="V14" s="80">
        <v>111132</v>
      </c>
      <c r="W14" s="80">
        <v>79887</v>
      </c>
      <c r="X14" s="80">
        <v>1495000</v>
      </c>
      <c r="Y14" s="80">
        <v>1358659</v>
      </c>
      <c r="Z14" s="80">
        <v>1113047</v>
      </c>
      <c r="AA14" s="80">
        <v>1045061</v>
      </c>
      <c r="AB14" s="80">
        <v>878263</v>
      </c>
      <c r="AC14" s="80">
        <v>756048</v>
      </c>
      <c r="AD14" s="80">
        <v>843300</v>
      </c>
      <c r="AE14" s="80">
        <v>881609</v>
      </c>
      <c r="AF14" s="80">
        <v>1231329</v>
      </c>
      <c r="AG14" s="80">
        <v>75000</v>
      </c>
      <c r="AH14" s="80">
        <v>75000</v>
      </c>
      <c r="AI14" s="80">
        <v>75000</v>
      </c>
      <c r="AJ14" s="80">
        <v>75000</v>
      </c>
      <c r="AK14" s="80">
        <v>75000</v>
      </c>
      <c r="AL14" s="80">
        <v>75000</v>
      </c>
      <c r="AM14" s="80">
        <v>75000</v>
      </c>
      <c r="AN14" s="80">
        <v>75000</v>
      </c>
      <c r="AO14" s="80">
        <v>75000</v>
      </c>
      <c r="AP14" s="80">
        <v>0</v>
      </c>
      <c r="AQ14" s="80">
        <v>0</v>
      </c>
      <c r="AR14" s="80">
        <v>0</v>
      </c>
      <c r="AS14" s="80">
        <v>0</v>
      </c>
      <c r="AT14" s="80">
        <v>0</v>
      </c>
      <c r="AU14" s="80">
        <v>0</v>
      </c>
      <c r="AV14" s="80">
        <v>0</v>
      </c>
      <c r="AW14" s="80">
        <v>0</v>
      </c>
      <c r="AX14" s="80">
        <v>0</v>
      </c>
      <c r="AY14" s="80">
        <v>208000</v>
      </c>
      <c r="AZ14" s="80">
        <v>307500</v>
      </c>
      <c r="BA14" s="80">
        <v>407500</v>
      </c>
      <c r="BB14" s="80">
        <v>407500</v>
      </c>
      <c r="BC14" s="80">
        <v>407500</v>
      </c>
      <c r="BD14" s="80">
        <v>407500</v>
      </c>
      <c r="BE14" s="80">
        <v>407500</v>
      </c>
      <c r="BF14" s="80">
        <v>407500</v>
      </c>
      <c r="BG14" s="80">
        <v>407500</v>
      </c>
      <c r="BH14" s="80">
        <v>0</v>
      </c>
      <c r="BI14" s="80">
        <v>0</v>
      </c>
      <c r="BJ14" s="80">
        <v>0</v>
      </c>
      <c r="BK14" s="80">
        <v>0</v>
      </c>
      <c r="BL14" s="80">
        <v>0</v>
      </c>
      <c r="BM14" s="80">
        <v>0</v>
      </c>
      <c r="BN14" s="80">
        <v>0</v>
      </c>
      <c r="BO14" s="80">
        <v>0</v>
      </c>
      <c r="BP14" s="80">
        <v>0</v>
      </c>
      <c r="BQ14" s="80">
        <v>51000</v>
      </c>
      <c r="BR14" s="80">
        <v>1259946</v>
      </c>
      <c r="BS14" s="80">
        <v>2470218</v>
      </c>
      <c r="BT14" s="80">
        <v>4051956</v>
      </c>
      <c r="BU14" s="80">
        <v>4118762</v>
      </c>
      <c r="BV14" s="80">
        <v>3970739</v>
      </c>
      <c r="BW14" s="80">
        <v>4589487</v>
      </c>
      <c r="BX14" s="80">
        <v>4822804</v>
      </c>
      <c r="BY14" s="80">
        <v>4952932</v>
      </c>
      <c r="BZ14" s="80">
        <v>12523000</v>
      </c>
      <c r="CA14" s="80">
        <v>11764092</v>
      </c>
      <c r="CB14" s="80">
        <v>10151287</v>
      </c>
      <c r="CC14" s="80">
        <v>38697892</v>
      </c>
      <c r="CD14" s="80">
        <v>39235163</v>
      </c>
      <c r="CE14" s="80">
        <v>39431490</v>
      </c>
      <c r="CF14" s="80">
        <v>38249362</v>
      </c>
      <c r="CG14" s="80">
        <v>37040385</v>
      </c>
      <c r="CH14" s="80">
        <v>36571543</v>
      </c>
      <c r="CI14" s="80">
        <v>5886000</v>
      </c>
      <c r="CJ14" s="80">
        <v>5719810</v>
      </c>
      <c r="CK14" s="80">
        <v>4902383</v>
      </c>
      <c r="CL14" s="80">
        <v>31722423</v>
      </c>
      <c r="CM14" s="80">
        <v>31363086</v>
      </c>
      <c r="CN14" s="80">
        <v>33075761</v>
      </c>
      <c r="CO14" s="80">
        <v>29918731</v>
      </c>
      <c r="CP14" s="80">
        <v>28585220</v>
      </c>
      <c r="CQ14" s="80">
        <v>27272523</v>
      </c>
      <c r="CR14" s="80">
        <v>5886000</v>
      </c>
      <c r="CS14" s="80">
        <v>5719810</v>
      </c>
      <c r="CT14" s="80">
        <v>4902383</v>
      </c>
      <c r="CU14" s="80">
        <v>31722423</v>
      </c>
      <c r="CV14" s="80">
        <v>31363086</v>
      </c>
      <c r="CW14" s="80">
        <v>33075761</v>
      </c>
      <c r="CX14" s="80">
        <v>29918731</v>
      </c>
      <c r="CY14" s="80">
        <v>28585220</v>
      </c>
      <c r="CZ14" s="80">
        <v>27272523</v>
      </c>
      <c r="DA14" s="80">
        <v>375000</v>
      </c>
      <c r="DB14" s="80">
        <v>912750</v>
      </c>
      <c r="DC14" s="80">
        <v>912750</v>
      </c>
      <c r="DD14" s="80">
        <v>20025465</v>
      </c>
      <c r="DE14" s="80">
        <v>21226908</v>
      </c>
      <c r="DF14" s="80">
        <v>24500523</v>
      </c>
      <c r="DG14" s="80">
        <v>24500523</v>
      </c>
      <c r="DH14" s="80">
        <v>24500523</v>
      </c>
      <c r="DI14" s="80">
        <v>24500523</v>
      </c>
      <c r="DJ14" s="80">
        <v>6590000</v>
      </c>
      <c r="DK14" s="80">
        <v>6022184</v>
      </c>
      <c r="DL14" s="80">
        <v>5243382</v>
      </c>
      <c r="DM14" s="80">
        <v>6948063</v>
      </c>
      <c r="DN14" s="80">
        <v>7852563</v>
      </c>
      <c r="DO14" s="80">
        <v>6304923</v>
      </c>
      <c r="DP14" s="80">
        <v>8286216</v>
      </c>
      <c r="DQ14" s="80">
        <v>7657903</v>
      </c>
      <c r="DR14" s="80">
        <v>9183165</v>
      </c>
      <c r="DS14" s="80">
        <v>622000</v>
      </c>
      <c r="DT14" s="80">
        <v>175000</v>
      </c>
      <c r="DU14" s="80">
        <v>506568</v>
      </c>
      <c r="DV14" s="80">
        <v>56592</v>
      </c>
      <c r="DW14" s="80">
        <v>1470000</v>
      </c>
      <c r="DX14" s="80">
        <v>1470000</v>
      </c>
      <c r="DY14" s="80">
        <v>2772000</v>
      </c>
      <c r="DZ14" s="80">
        <v>2272000</v>
      </c>
      <c r="EA14" s="80">
        <v>3052000</v>
      </c>
      <c r="EB14" s="80">
        <v>0</v>
      </c>
      <c r="EC14" s="80">
        <v>0</v>
      </c>
      <c r="ED14" s="80">
        <v>0</v>
      </c>
      <c r="EE14" s="80">
        <v>0</v>
      </c>
      <c r="EF14" s="80">
        <v>0</v>
      </c>
      <c r="EG14" s="80">
        <v>0</v>
      </c>
      <c r="EH14" s="80">
        <v>0</v>
      </c>
      <c r="EI14" s="80">
        <v>0</v>
      </c>
      <c r="EJ14" s="80">
        <v>0</v>
      </c>
      <c r="EK14" s="80">
        <v>1135000</v>
      </c>
      <c r="EL14" s="80">
        <v>742536</v>
      </c>
      <c r="EM14" s="80">
        <v>817428</v>
      </c>
      <c r="EN14" s="80">
        <v>1624103</v>
      </c>
      <c r="EO14" s="80">
        <v>90780</v>
      </c>
      <c r="EP14" s="80">
        <v>90940</v>
      </c>
      <c r="EQ14" s="80">
        <v>84469</v>
      </c>
      <c r="ER14" s="80">
        <v>61481</v>
      </c>
      <c r="ES14" s="80">
        <v>40697</v>
      </c>
      <c r="ET14" s="80">
        <v>0</v>
      </c>
      <c r="EU14" s="80">
        <v>0</v>
      </c>
      <c r="EV14" s="80">
        <v>0</v>
      </c>
      <c r="EW14" s="80">
        <v>0</v>
      </c>
      <c r="EX14" s="80">
        <v>0</v>
      </c>
      <c r="EY14" s="80">
        <v>0</v>
      </c>
      <c r="EZ14" s="80">
        <v>0</v>
      </c>
      <c r="FA14" s="80">
        <v>0</v>
      </c>
      <c r="FB14" s="80">
        <v>0</v>
      </c>
      <c r="FC14" s="80">
        <v>0</v>
      </c>
      <c r="FD14" s="80">
        <v>0</v>
      </c>
      <c r="FE14" s="80">
        <v>0</v>
      </c>
      <c r="FF14" s="80">
        <v>0</v>
      </c>
      <c r="FG14" s="80">
        <v>0</v>
      </c>
      <c r="FH14" s="80">
        <v>0</v>
      </c>
      <c r="FI14" s="80">
        <v>0</v>
      </c>
      <c r="FJ14" s="80">
        <v>0</v>
      </c>
      <c r="FK14" s="80">
        <v>0</v>
      </c>
      <c r="FL14" s="80">
        <v>0</v>
      </c>
      <c r="FM14" s="80">
        <v>0</v>
      </c>
      <c r="FN14" s="80">
        <v>0</v>
      </c>
      <c r="FO14" s="80">
        <v>0</v>
      </c>
      <c r="FP14" s="80">
        <v>0</v>
      </c>
      <c r="FQ14" s="80">
        <v>0</v>
      </c>
      <c r="FR14" s="80">
        <v>0</v>
      </c>
      <c r="FS14" s="80">
        <v>0</v>
      </c>
      <c r="FT14" s="80">
        <v>0</v>
      </c>
      <c r="FU14" s="80">
        <v>0</v>
      </c>
      <c r="FV14" s="80">
        <v>0</v>
      </c>
      <c r="FW14" s="80">
        <v>0</v>
      </c>
      <c r="FX14" s="80">
        <v>0</v>
      </c>
      <c r="FY14" s="80">
        <v>0</v>
      </c>
      <c r="FZ14" s="80">
        <v>0</v>
      </c>
      <c r="GA14" s="80">
        <v>0</v>
      </c>
      <c r="GB14" s="80">
        <v>0</v>
      </c>
      <c r="GC14" s="80">
        <v>0</v>
      </c>
      <c r="GD14" s="80">
        <v>0</v>
      </c>
      <c r="GE14" s="80">
        <v>0</v>
      </c>
      <c r="GF14" s="80">
        <v>0</v>
      </c>
      <c r="GG14" s="80">
        <v>3351412</v>
      </c>
      <c r="GH14" s="80">
        <v>3552412</v>
      </c>
      <c r="GI14" s="80">
        <v>24500523</v>
      </c>
      <c r="GJ14" s="80">
        <v>24500523</v>
      </c>
      <c r="GK14" s="80">
        <v>24500523</v>
      </c>
      <c r="GL14" s="80">
        <v>24500523</v>
      </c>
      <c r="GM14" s="80">
        <v>897000</v>
      </c>
      <c r="GN14" s="80">
        <v>950380</v>
      </c>
      <c r="GO14" s="80">
        <v>911875</v>
      </c>
      <c r="GP14" s="80">
        <v>979592</v>
      </c>
      <c r="GQ14" s="80">
        <v>1155958</v>
      </c>
      <c r="GR14" s="80">
        <v>1019135</v>
      </c>
      <c r="GS14" s="80">
        <v>1315308</v>
      </c>
      <c r="GT14" s="80">
        <v>1301056</v>
      </c>
      <c r="GU14" s="80">
        <v>1962819</v>
      </c>
      <c r="GV14" s="80">
        <v>0</v>
      </c>
      <c r="GW14" s="80">
        <v>0</v>
      </c>
      <c r="GX14" s="80">
        <v>0</v>
      </c>
      <c r="GY14" s="80">
        <v>0</v>
      </c>
      <c r="GZ14" s="80">
        <v>0</v>
      </c>
      <c r="HA14" s="80">
        <v>0</v>
      </c>
      <c r="HB14" s="80">
        <v>0</v>
      </c>
      <c r="HC14" s="80">
        <v>0</v>
      </c>
      <c r="HD14" s="80">
        <v>0</v>
      </c>
      <c r="HE14" s="80">
        <v>0</v>
      </c>
      <c r="HF14" s="80">
        <v>0</v>
      </c>
      <c r="HG14" s="80">
        <v>0</v>
      </c>
      <c r="HH14" s="80">
        <v>0</v>
      </c>
      <c r="HI14" s="80">
        <v>0</v>
      </c>
      <c r="HJ14" s="80">
        <v>0</v>
      </c>
      <c r="HK14" s="80">
        <v>0</v>
      </c>
      <c r="HL14" s="80">
        <v>0</v>
      </c>
      <c r="HM14" s="80">
        <v>0</v>
      </c>
      <c r="HN14" s="80">
        <v>0</v>
      </c>
      <c r="HO14" s="80">
        <v>0</v>
      </c>
      <c r="HP14" s="80">
        <v>0</v>
      </c>
      <c r="HQ14" s="80">
        <v>0</v>
      </c>
      <c r="HR14" s="80">
        <v>0</v>
      </c>
      <c r="HS14" s="80">
        <v>0</v>
      </c>
      <c r="HT14" s="80">
        <v>0</v>
      </c>
      <c r="HU14" s="80">
        <v>0</v>
      </c>
      <c r="HV14" s="80">
        <v>0</v>
      </c>
      <c r="HW14" s="80">
        <v>0</v>
      </c>
      <c r="HX14" s="80">
        <v>0</v>
      </c>
      <c r="HY14" s="80">
        <v>0</v>
      </c>
      <c r="HZ14" s="80">
        <v>0</v>
      </c>
      <c r="IA14" s="80">
        <v>0</v>
      </c>
      <c r="IB14" s="80">
        <v>1283210</v>
      </c>
      <c r="IC14" s="80">
        <v>735573</v>
      </c>
      <c r="ID14" s="80">
        <v>751965</v>
      </c>
      <c r="IE14" s="80">
        <v>1015165</v>
      </c>
      <c r="IF14" s="80">
        <v>0</v>
      </c>
      <c r="IG14" s="80">
        <v>0</v>
      </c>
      <c r="IH14" s="80">
        <v>0</v>
      </c>
      <c r="II14" s="80">
        <v>0</v>
      </c>
      <c r="IJ14" s="80">
        <v>0</v>
      </c>
      <c r="IK14" s="80">
        <v>0</v>
      </c>
      <c r="IL14" s="80">
        <v>0</v>
      </c>
      <c r="IM14" s="80">
        <v>0</v>
      </c>
      <c r="IN14" s="80">
        <v>157097</v>
      </c>
    </row>
    <row r="15" spans="1:248" s="80" customFormat="1" x14ac:dyDescent="0.25">
      <c r="A15" s="80">
        <f t="shared" si="0"/>
        <v>0.33007633807501197</v>
      </c>
      <c r="B15" s="80">
        <f t="shared" si="1"/>
        <v>0.25462578666636793</v>
      </c>
      <c r="C15" s="80">
        <f t="shared" si="2"/>
        <v>-0.22858515653884107</v>
      </c>
      <c r="D15" s="80">
        <f t="shared" si="3"/>
        <v>-7.545055140864404E-2</v>
      </c>
      <c r="E15" s="80" t="s">
        <v>120</v>
      </c>
      <c r="F15" s="80">
        <v>12244000</v>
      </c>
      <c r="G15" s="80">
        <v>13218945</v>
      </c>
      <c r="H15" s="80">
        <v>14992836</v>
      </c>
      <c r="I15" s="80">
        <v>14078750</v>
      </c>
      <c r="J15" s="80">
        <v>12795146</v>
      </c>
      <c r="K15" s="80">
        <v>13553649</v>
      </c>
      <c r="L15" s="80">
        <v>15148011</v>
      </c>
      <c r="M15" s="80">
        <v>16668830</v>
      </c>
      <c r="N15" s="80">
        <v>19636660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403610</v>
      </c>
      <c r="V15" s="80">
        <v>322888</v>
      </c>
      <c r="W15" s="80">
        <v>242166</v>
      </c>
      <c r="X15" s="80">
        <v>4969000</v>
      </c>
      <c r="Y15" s="80">
        <v>4639372</v>
      </c>
      <c r="Z15" s="80">
        <v>4243574</v>
      </c>
      <c r="AA15" s="80">
        <v>4116594</v>
      </c>
      <c r="AB15" s="80">
        <v>3854207</v>
      </c>
      <c r="AC15" s="80">
        <v>3689343</v>
      </c>
      <c r="AD15" s="80">
        <v>4001468</v>
      </c>
      <c r="AE15" s="80">
        <v>4767605</v>
      </c>
      <c r="AF15" s="80">
        <v>5544681</v>
      </c>
      <c r="AG15" s="80">
        <v>149000</v>
      </c>
      <c r="AH15" s="80">
        <v>148736</v>
      </c>
      <c r="AI15" s="80">
        <v>150000</v>
      </c>
      <c r="AJ15" s="80">
        <v>150000</v>
      </c>
      <c r="AK15" s="80">
        <v>150000</v>
      </c>
      <c r="AL15" s="80">
        <v>150000</v>
      </c>
      <c r="AM15" s="80">
        <v>150000</v>
      </c>
      <c r="AN15" s="80">
        <v>150000</v>
      </c>
      <c r="AO15" s="80">
        <v>2150000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3720000</v>
      </c>
      <c r="AZ15" s="80">
        <v>3955982</v>
      </c>
      <c r="BA15" s="80">
        <v>5248920</v>
      </c>
      <c r="BB15" s="80">
        <v>243496</v>
      </c>
      <c r="BC15" s="80">
        <v>164959</v>
      </c>
      <c r="BD15" s="80">
        <v>164959</v>
      </c>
      <c r="BE15" s="80">
        <v>164959</v>
      </c>
      <c r="BF15" s="80">
        <v>164959</v>
      </c>
      <c r="BG15" s="80">
        <v>364959</v>
      </c>
      <c r="BH15" s="80">
        <v>124000</v>
      </c>
      <c r="BI15" s="80">
        <v>123598</v>
      </c>
      <c r="BJ15" s="80">
        <v>123538</v>
      </c>
      <c r="BK15" s="80">
        <v>123538</v>
      </c>
      <c r="BL15" s="80">
        <v>123538</v>
      </c>
      <c r="BM15" s="80">
        <v>123538</v>
      </c>
      <c r="BN15" s="80">
        <v>123538</v>
      </c>
      <c r="BO15" s="80">
        <v>123538</v>
      </c>
      <c r="BP15" s="80">
        <v>123538</v>
      </c>
      <c r="BQ15" s="80">
        <v>0</v>
      </c>
      <c r="BR15" s="80">
        <v>0</v>
      </c>
      <c r="BS15" s="80">
        <v>0</v>
      </c>
      <c r="BT15" s="80">
        <v>259966</v>
      </c>
      <c r="BU15" s="80">
        <v>0</v>
      </c>
      <c r="BV15" s="80">
        <v>28116</v>
      </c>
      <c r="BW15" s="80">
        <v>23135</v>
      </c>
      <c r="BX15" s="80">
        <v>1290</v>
      </c>
      <c r="BY15" s="80">
        <v>103936</v>
      </c>
      <c r="BZ15" s="80">
        <v>7842000</v>
      </c>
      <c r="CA15" s="80">
        <v>8500232</v>
      </c>
      <c r="CB15" s="80">
        <v>8903825</v>
      </c>
      <c r="CC15" s="80">
        <v>12790214</v>
      </c>
      <c r="CD15" s="80">
        <v>11886155</v>
      </c>
      <c r="CE15" s="80">
        <v>12585199</v>
      </c>
      <c r="CF15" s="80">
        <v>14264741</v>
      </c>
      <c r="CG15" s="80">
        <v>15854763</v>
      </c>
      <c r="CH15" s="80">
        <v>16573914</v>
      </c>
      <c r="CI15" s="80">
        <v>62000</v>
      </c>
      <c r="CJ15" s="80">
        <v>2033102</v>
      </c>
      <c r="CK15" s="80">
        <v>1568949</v>
      </c>
      <c r="CL15" s="80">
        <v>6039361</v>
      </c>
      <c r="CM15" s="80">
        <v>5515672</v>
      </c>
      <c r="CN15" s="80">
        <v>5000880</v>
      </c>
      <c r="CO15" s="80">
        <v>5000000</v>
      </c>
      <c r="CP15" s="80">
        <v>5000000</v>
      </c>
      <c r="CQ15" s="80">
        <v>5000000</v>
      </c>
      <c r="CR15" s="80">
        <v>62000</v>
      </c>
      <c r="CS15" s="80">
        <v>2033102</v>
      </c>
      <c r="CT15" s="80">
        <v>1568949</v>
      </c>
      <c r="CU15" s="80">
        <v>6039361</v>
      </c>
      <c r="CV15" s="80">
        <v>5515672</v>
      </c>
      <c r="CW15" s="80">
        <v>5000880</v>
      </c>
      <c r="CX15" s="80">
        <v>5000000</v>
      </c>
      <c r="CY15" s="80">
        <v>5000000</v>
      </c>
      <c r="CZ15" s="80">
        <v>5000000</v>
      </c>
      <c r="DA15" s="80">
        <v>0</v>
      </c>
      <c r="DB15" s="80">
        <v>0</v>
      </c>
      <c r="DC15" s="80">
        <v>0</v>
      </c>
      <c r="DD15" s="80">
        <v>5000000</v>
      </c>
      <c r="DE15" s="80">
        <v>5000000</v>
      </c>
      <c r="DF15" s="80">
        <v>5000000</v>
      </c>
      <c r="DG15" s="80">
        <v>5000000</v>
      </c>
      <c r="DH15" s="80">
        <v>5000000</v>
      </c>
      <c r="DI15" s="80">
        <v>5000000</v>
      </c>
      <c r="DJ15" s="80">
        <v>7743000</v>
      </c>
      <c r="DK15" s="80">
        <v>6430675</v>
      </c>
      <c r="DL15" s="80">
        <v>7316058</v>
      </c>
      <c r="DM15" s="80">
        <v>6719120</v>
      </c>
      <c r="DN15" s="80">
        <v>6116637</v>
      </c>
      <c r="DO15" s="80">
        <v>7231470</v>
      </c>
      <c r="DP15" s="80">
        <v>8851483</v>
      </c>
      <c r="DQ15" s="80">
        <v>10570441</v>
      </c>
      <c r="DR15" s="80">
        <v>11441185</v>
      </c>
      <c r="DS15" s="80">
        <v>3250000</v>
      </c>
      <c r="DT15" s="80">
        <v>1300000</v>
      </c>
      <c r="DU15" s="80">
        <v>1300000</v>
      </c>
      <c r="DV15" s="80">
        <v>0</v>
      </c>
      <c r="DW15" s="80">
        <v>0</v>
      </c>
      <c r="DX15" s="80">
        <v>0</v>
      </c>
      <c r="DY15" s="80">
        <v>1465275</v>
      </c>
      <c r="DZ15" s="80">
        <v>4814699</v>
      </c>
      <c r="EA15" s="80">
        <v>3601017</v>
      </c>
      <c r="EB15" s="80">
        <v>0</v>
      </c>
      <c r="EC15" s="80">
        <v>0</v>
      </c>
      <c r="ED15" s="80">
        <v>0</v>
      </c>
      <c r="EE15" s="80">
        <v>0</v>
      </c>
      <c r="EF15" s="80">
        <v>0</v>
      </c>
      <c r="EG15" s="80">
        <v>0</v>
      </c>
      <c r="EH15" s="80">
        <v>0</v>
      </c>
      <c r="EI15" s="80">
        <v>0</v>
      </c>
      <c r="EJ15" s="80">
        <v>0</v>
      </c>
      <c r="EK15" s="80">
        <v>391000</v>
      </c>
      <c r="EL15" s="80">
        <v>574664</v>
      </c>
      <c r="EM15" s="80">
        <v>529587</v>
      </c>
      <c r="EN15" s="80">
        <v>529587</v>
      </c>
      <c r="EO15" s="80">
        <v>523689</v>
      </c>
      <c r="EP15" s="80">
        <v>514791</v>
      </c>
      <c r="EQ15" s="80">
        <v>881</v>
      </c>
      <c r="ER15" s="80">
        <v>0</v>
      </c>
      <c r="ES15" s="80">
        <v>0</v>
      </c>
      <c r="ET15" s="80">
        <v>0</v>
      </c>
      <c r="EU15" s="80">
        <v>0</v>
      </c>
      <c r="EV15" s="80">
        <v>0</v>
      </c>
      <c r="EW15" s="80">
        <v>0</v>
      </c>
      <c r="EX15" s="80">
        <v>0</v>
      </c>
      <c r="EY15" s="80">
        <v>0</v>
      </c>
      <c r="EZ15" s="80">
        <v>0</v>
      </c>
      <c r="FA15" s="80">
        <v>0</v>
      </c>
      <c r="FB15" s="80">
        <v>0</v>
      </c>
      <c r="FC15" s="80">
        <v>0</v>
      </c>
      <c r="FD15" s="80">
        <v>0</v>
      </c>
      <c r="FE15" s="80">
        <v>0</v>
      </c>
      <c r="FF15" s="80">
        <v>0</v>
      </c>
      <c r="FG15" s="80">
        <v>0</v>
      </c>
      <c r="FH15" s="80">
        <v>0</v>
      </c>
      <c r="FI15" s="80">
        <v>0</v>
      </c>
      <c r="FJ15" s="80">
        <v>0</v>
      </c>
      <c r="FK15" s="80">
        <v>0</v>
      </c>
      <c r="FL15" s="80">
        <v>0</v>
      </c>
      <c r="FM15" s="80">
        <v>0</v>
      </c>
      <c r="FN15" s="80">
        <v>0</v>
      </c>
      <c r="FO15" s="80">
        <v>0</v>
      </c>
      <c r="FP15" s="80">
        <v>0</v>
      </c>
      <c r="FQ15" s="80">
        <v>0</v>
      </c>
      <c r="FR15" s="80">
        <v>0</v>
      </c>
      <c r="FS15" s="80">
        <v>0</v>
      </c>
      <c r="FT15" s="80">
        <v>0</v>
      </c>
      <c r="FU15" s="80">
        <v>0</v>
      </c>
      <c r="FV15" s="80">
        <v>0</v>
      </c>
      <c r="FW15" s="80">
        <v>0</v>
      </c>
      <c r="FX15" s="80">
        <v>0</v>
      </c>
      <c r="FY15" s="80">
        <v>0</v>
      </c>
      <c r="FZ15" s="80">
        <v>0</v>
      </c>
      <c r="GA15" s="80">
        <v>0</v>
      </c>
      <c r="GB15" s="80">
        <v>0</v>
      </c>
      <c r="GC15" s="80">
        <v>0</v>
      </c>
      <c r="GD15" s="80">
        <v>0</v>
      </c>
      <c r="GE15" s="80">
        <v>0</v>
      </c>
      <c r="GF15" s="80">
        <v>0</v>
      </c>
      <c r="GG15" s="80">
        <v>5000000</v>
      </c>
      <c r="GH15" s="80">
        <v>5000000</v>
      </c>
      <c r="GI15" s="80">
        <v>5000000</v>
      </c>
      <c r="GJ15" s="80">
        <v>5000000</v>
      </c>
      <c r="GK15" s="80">
        <v>5000000</v>
      </c>
      <c r="GL15" s="80">
        <v>5000000</v>
      </c>
      <c r="GM15" s="80">
        <v>0</v>
      </c>
      <c r="GN15" s="80">
        <v>0</v>
      </c>
      <c r="GO15" s="80">
        <v>0</v>
      </c>
      <c r="GP15" s="80">
        <v>615622</v>
      </c>
      <c r="GQ15" s="80">
        <v>657815</v>
      </c>
      <c r="GR15" s="80">
        <v>331932</v>
      </c>
      <c r="GS15" s="80">
        <v>432444</v>
      </c>
      <c r="GT15" s="80">
        <v>4814699</v>
      </c>
      <c r="GU15" s="80">
        <v>4214845</v>
      </c>
      <c r="GV15" s="80">
        <v>0</v>
      </c>
      <c r="GW15" s="80">
        <v>0</v>
      </c>
      <c r="GX15" s="80">
        <v>0</v>
      </c>
      <c r="GY15" s="80">
        <v>0</v>
      </c>
      <c r="GZ15" s="80">
        <v>0</v>
      </c>
      <c r="HA15" s="80">
        <v>0</v>
      </c>
      <c r="HB15" s="80">
        <v>0</v>
      </c>
      <c r="HC15" s="80">
        <v>0</v>
      </c>
      <c r="HD15" s="80">
        <v>0</v>
      </c>
      <c r="HE15" s="80">
        <v>0</v>
      </c>
      <c r="HF15" s="80">
        <v>0</v>
      </c>
      <c r="HG15" s="80">
        <v>0</v>
      </c>
      <c r="HH15" s="80">
        <v>0</v>
      </c>
      <c r="HI15" s="80">
        <v>0</v>
      </c>
      <c r="HJ15" s="80">
        <v>0</v>
      </c>
      <c r="HK15" s="80">
        <v>0</v>
      </c>
      <c r="HL15" s="80">
        <v>0</v>
      </c>
      <c r="HM15" s="80">
        <v>0</v>
      </c>
      <c r="HN15" s="80">
        <v>0</v>
      </c>
      <c r="HO15" s="80">
        <v>0</v>
      </c>
      <c r="HP15" s="80">
        <v>0</v>
      </c>
      <c r="HQ15" s="80">
        <v>0</v>
      </c>
      <c r="HR15" s="80">
        <v>0</v>
      </c>
      <c r="HS15" s="80">
        <v>0</v>
      </c>
      <c r="HT15" s="80">
        <v>0</v>
      </c>
      <c r="HU15" s="80">
        <v>0</v>
      </c>
      <c r="HV15" s="80">
        <v>0</v>
      </c>
      <c r="HW15" s="80">
        <v>0</v>
      </c>
      <c r="HX15" s="80">
        <v>0</v>
      </c>
      <c r="HY15" s="80">
        <v>0</v>
      </c>
      <c r="HZ15" s="80">
        <v>22611</v>
      </c>
      <c r="IA15" s="80">
        <v>375139</v>
      </c>
      <c r="IB15" s="80">
        <v>375139</v>
      </c>
      <c r="IC15" s="80">
        <v>393485</v>
      </c>
      <c r="ID15" s="80">
        <v>469220</v>
      </c>
      <c r="IE15" s="80">
        <v>457577</v>
      </c>
      <c r="IF15" s="80">
        <v>0</v>
      </c>
      <c r="IG15" s="80">
        <v>0</v>
      </c>
      <c r="IH15" s="80">
        <v>0</v>
      </c>
      <c r="II15" s="80">
        <v>0</v>
      </c>
      <c r="IJ15" s="80">
        <v>0</v>
      </c>
      <c r="IK15" s="80">
        <v>0</v>
      </c>
      <c r="IL15" s="80">
        <v>0</v>
      </c>
      <c r="IM15" s="80">
        <v>0</v>
      </c>
      <c r="IN15" s="80">
        <v>0</v>
      </c>
    </row>
    <row r="16" spans="1:248" s="80" customFormat="1" x14ac:dyDescent="0.25">
      <c r="A16" s="80">
        <f t="shared" si="0"/>
        <v>0.7571040706794353</v>
      </c>
      <c r="B16" s="80">
        <f t="shared" si="1"/>
        <v>0.48299449661767896</v>
      </c>
      <c r="C16" s="80">
        <f t="shared" si="2"/>
        <v>-0.36205005979662314</v>
      </c>
      <c r="D16" s="80">
        <f t="shared" si="3"/>
        <v>-0.27410957406175634</v>
      </c>
      <c r="E16" s="80" t="s">
        <v>72</v>
      </c>
      <c r="F16" s="80">
        <v>180687000</v>
      </c>
      <c r="G16" s="80">
        <v>199835000</v>
      </c>
      <c r="H16" s="80">
        <v>206688655</v>
      </c>
      <c r="I16" s="80">
        <v>318061454</v>
      </c>
      <c r="J16" s="80">
        <v>291653921</v>
      </c>
      <c r="K16" s="80">
        <v>289228435</v>
      </c>
      <c r="L16" s="80">
        <v>310337284</v>
      </c>
      <c r="M16" s="80">
        <v>343909812</v>
      </c>
      <c r="N16" s="80">
        <v>375502351</v>
      </c>
      <c r="O16" s="80">
        <v>190000</v>
      </c>
      <c r="P16" s="80">
        <v>130000</v>
      </c>
      <c r="Q16" s="80">
        <v>92810</v>
      </c>
      <c r="R16" s="80">
        <v>48084</v>
      </c>
      <c r="S16" s="80">
        <v>29239</v>
      </c>
      <c r="T16" s="80">
        <v>12297</v>
      </c>
      <c r="U16" s="80">
        <v>5014</v>
      </c>
      <c r="V16" s="80">
        <v>0</v>
      </c>
      <c r="W16" s="80">
        <v>0</v>
      </c>
      <c r="X16" s="80">
        <v>17093000</v>
      </c>
      <c r="Y16" s="80">
        <v>16346000</v>
      </c>
      <c r="Z16" s="80">
        <v>15396318</v>
      </c>
      <c r="AA16" s="80">
        <v>13515143</v>
      </c>
      <c r="AB16" s="80">
        <v>11597332</v>
      </c>
      <c r="AC16" s="80">
        <v>5016443</v>
      </c>
      <c r="AD16" s="80">
        <v>5317017</v>
      </c>
      <c r="AE16" s="80">
        <v>4890034</v>
      </c>
      <c r="AF16" s="80">
        <v>4608949</v>
      </c>
      <c r="AG16" s="80">
        <v>3231000</v>
      </c>
      <c r="AH16" s="80">
        <v>3231000</v>
      </c>
      <c r="AI16" s="80">
        <v>3231400</v>
      </c>
      <c r="AJ16" s="80">
        <v>3231400</v>
      </c>
      <c r="AK16" s="80">
        <v>3231400</v>
      </c>
      <c r="AL16" s="80">
        <v>3140800</v>
      </c>
      <c r="AM16" s="80">
        <v>3140800</v>
      </c>
      <c r="AN16" s="80">
        <v>61049300</v>
      </c>
      <c r="AO16" s="80">
        <v>59841300</v>
      </c>
      <c r="AP16" s="80">
        <v>0</v>
      </c>
      <c r="AQ16" s="80">
        <v>0</v>
      </c>
      <c r="AR16" s="80">
        <v>0</v>
      </c>
      <c r="AS16" s="80">
        <v>0</v>
      </c>
      <c r="AT16" s="80">
        <v>0</v>
      </c>
      <c r="AU16" s="80">
        <v>0</v>
      </c>
      <c r="AV16" s="80">
        <v>0</v>
      </c>
      <c r="AW16" s="80">
        <v>0</v>
      </c>
      <c r="AX16" s="80">
        <v>0</v>
      </c>
      <c r="AY16" s="80">
        <v>25472000</v>
      </c>
      <c r="AZ16" s="80">
        <v>25417000</v>
      </c>
      <c r="BA16" s="80">
        <v>25361583</v>
      </c>
      <c r="BB16" s="80">
        <v>25349850</v>
      </c>
      <c r="BC16" s="80">
        <v>25342925</v>
      </c>
      <c r="BD16" s="80">
        <v>25335176</v>
      </c>
      <c r="BE16" s="80">
        <v>25331876</v>
      </c>
      <c r="BF16" s="80">
        <v>25328576</v>
      </c>
      <c r="BG16" s="80">
        <v>25321382</v>
      </c>
      <c r="BH16" s="80">
        <v>246000</v>
      </c>
      <c r="BI16" s="80">
        <v>191000</v>
      </c>
      <c r="BJ16" s="80">
        <v>136068</v>
      </c>
      <c r="BK16" s="80">
        <v>124336</v>
      </c>
      <c r="BL16" s="80">
        <v>117410</v>
      </c>
      <c r="BM16" s="80">
        <v>109662</v>
      </c>
      <c r="BN16" s="80">
        <v>106361</v>
      </c>
      <c r="BO16" s="80">
        <v>103061</v>
      </c>
      <c r="BP16" s="80">
        <v>95868</v>
      </c>
      <c r="BQ16" s="80">
        <v>-10314000</v>
      </c>
      <c r="BR16" s="80">
        <v>-5248000</v>
      </c>
      <c r="BS16" s="80">
        <v>-7725907</v>
      </c>
      <c r="BT16" s="80">
        <v>-12944959</v>
      </c>
      <c r="BU16" s="80">
        <v>-49567831</v>
      </c>
      <c r="BV16" s="80">
        <v>-77484118</v>
      </c>
      <c r="BW16" s="80">
        <v>-92886798</v>
      </c>
      <c r="BX16" s="80">
        <v>-68000095</v>
      </c>
      <c r="BY16" s="80">
        <v>-53563209</v>
      </c>
      <c r="BZ16" s="80">
        <v>161951000</v>
      </c>
      <c r="CA16" s="80">
        <v>176070000</v>
      </c>
      <c r="CB16" s="80">
        <v>185613754</v>
      </c>
      <c r="CC16" s="80">
        <v>302251751</v>
      </c>
      <c r="CD16" s="80">
        <v>312488538</v>
      </c>
      <c r="CE16" s="80">
        <v>338205206</v>
      </c>
      <c r="CF16" s="80">
        <v>374707402</v>
      </c>
      <c r="CG16" s="80">
        <v>325033284</v>
      </c>
      <c r="CH16" s="80">
        <v>343758604</v>
      </c>
      <c r="CI16" s="80">
        <v>0</v>
      </c>
      <c r="CJ16" s="80">
        <v>80000000</v>
      </c>
      <c r="CK16" s="80">
        <v>80000000</v>
      </c>
      <c r="CL16" s="80">
        <v>160000000</v>
      </c>
      <c r="CM16" s="80">
        <v>160000000</v>
      </c>
      <c r="CN16" s="80">
        <v>219425650</v>
      </c>
      <c r="CO16" s="80">
        <v>234957621</v>
      </c>
      <c r="CP16" s="80">
        <v>181753586</v>
      </c>
      <c r="CQ16" s="80">
        <v>181365569</v>
      </c>
      <c r="CR16" s="80">
        <v>0</v>
      </c>
      <c r="CS16" s="80">
        <v>80000000</v>
      </c>
      <c r="CT16" s="80">
        <v>80000000</v>
      </c>
      <c r="CU16" s="80">
        <v>160000000</v>
      </c>
      <c r="CV16" s="80">
        <v>160000000</v>
      </c>
      <c r="CW16" s="80">
        <v>219425650</v>
      </c>
      <c r="CX16" s="80">
        <v>234957621</v>
      </c>
      <c r="CY16" s="80">
        <v>181753586</v>
      </c>
      <c r="CZ16" s="80">
        <v>181365569</v>
      </c>
      <c r="DA16" s="80">
        <v>0</v>
      </c>
      <c r="DB16" s="80">
        <v>0</v>
      </c>
      <c r="DC16" s="80">
        <v>0</v>
      </c>
      <c r="DD16" s="80">
        <v>0</v>
      </c>
      <c r="DE16" s="80">
        <v>0</v>
      </c>
      <c r="DF16" s="80">
        <v>0</v>
      </c>
      <c r="DG16" s="80">
        <v>0</v>
      </c>
      <c r="DH16" s="80">
        <v>0</v>
      </c>
      <c r="DI16" s="80">
        <v>0</v>
      </c>
      <c r="DJ16" s="80">
        <v>158941000</v>
      </c>
      <c r="DK16" s="80">
        <v>92736000</v>
      </c>
      <c r="DL16" s="80">
        <v>99729865</v>
      </c>
      <c r="DM16" s="80">
        <v>129803195</v>
      </c>
      <c r="DN16" s="80">
        <v>141528854</v>
      </c>
      <c r="DO16" s="80">
        <v>107896260</v>
      </c>
      <c r="DP16" s="80">
        <v>130557976</v>
      </c>
      <c r="DQ16" s="80">
        <v>134395358</v>
      </c>
      <c r="DR16" s="80">
        <v>153184607</v>
      </c>
      <c r="DS16" s="80">
        <v>88170000</v>
      </c>
      <c r="DT16" s="80">
        <v>39764000</v>
      </c>
      <c r="DU16" s="80">
        <v>38170388</v>
      </c>
      <c r="DV16" s="80">
        <v>74128509</v>
      </c>
      <c r="DW16" s="80">
        <v>77171110</v>
      </c>
      <c r="DX16" s="80">
        <v>13850356</v>
      </c>
      <c r="DY16" s="80">
        <v>14493809</v>
      </c>
      <c r="DZ16" s="80">
        <v>13090303</v>
      </c>
      <c r="EA16" s="80">
        <v>14833912</v>
      </c>
      <c r="EB16" s="80">
        <v>40000000</v>
      </c>
      <c r="EC16" s="80">
        <v>31359000</v>
      </c>
      <c r="ED16" s="80">
        <v>34237718</v>
      </c>
      <c r="EE16" s="80">
        <v>38119245</v>
      </c>
      <c r="EF16" s="80">
        <v>39699868</v>
      </c>
      <c r="EG16" s="80">
        <v>0</v>
      </c>
      <c r="EH16" s="80">
        <v>0</v>
      </c>
      <c r="EI16" s="80">
        <v>0</v>
      </c>
      <c r="EJ16" s="80">
        <v>0</v>
      </c>
      <c r="EK16" s="80">
        <v>35387000</v>
      </c>
      <c r="EL16" s="80">
        <v>0</v>
      </c>
      <c r="EM16" s="80">
        <v>0</v>
      </c>
      <c r="EN16" s="80">
        <v>0</v>
      </c>
      <c r="EO16" s="80">
        <v>0</v>
      </c>
      <c r="EP16" s="80">
        <v>40000000</v>
      </c>
      <c r="EQ16" s="80">
        <v>0</v>
      </c>
      <c r="ER16" s="80">
        <v>0</v>
      </c>
      <c r="ES16" s="80">
        <v>0</v>
      </c>
      <c r="ET16" s="80">
        <v>0</v>
      </c>
      <c r="EU16" s="80">
        <v>0</v>
      </c>
      <c r="EV16" s="80">
        <v>0</v>
      </c>
      <c r="EW16" s="80">
        <v>0</v>
      </c>
      <c r="EX16" s="80">
        <v>0</v>
      </c>
      <c r="EY16" s="80">
        <v>0</v>
      </c>
      <c r="EZ16" s="80">
        <v>0</v>
      </c>
      <c r="FA16" s="80">
        <v>0</v>
      </c>
      <c r="FB16" s="80">
        <v>0</v>
      </c>
      <c r="FC16" s="80">
        <v>6197000</v>
      </c>
      <c r="FD16" s="80">
        <v>0</v>
      </c>
      <c r="FE16" s="80">
        <v>0</v>
      </c>
      <c r="FF16" s="80">
        <v>0</v>
      </c>
      <c r="FG16" s="80">
        <v>0</v>
      </c>
      <c r="FH16" s="80">
        <v>0</v>
      </c>
      <c r="FI16" s="80">
        <v>0</v>
      </c>
      <c r="FJ16" s="80">
        <v>0</v>
      </c>
      <c r="FK16" s="80">
        <v>0</v>
      </c>
      <c r="FL16" s="80">
        <v>0</v>
      </c>
      <c r="FM16" s="80">
        <v>0</v>
      </c>
      <c r="FN16" s="80">
        <v>0</v>
      </c>
      <c r="FO16" s="80">
        <v>0</v>
      </c>
      <c r="FP16" s="80">
        <v>0</v>
      </c>
      <c r="FQ16" s="80">
        <v>0</v>
      </c>
      <c r="FR16" s="80">
        <v>154957620</v>
      </c>
      <c r="FS16" s="80">
        <v>124691635</v>
      </c>
      <c r="FT16" s="80">
        <v>124303618</v>
      </c>
      <c r="FU16" s="80">
        <v>0</v>
      </c>
      <c r="FV16" s="80">
        <v>0</v>
      </c>
      <c r="FW16" s="80">
        <v>0</v>
      </c>
      <c r="FX16" s="80">
        <v>80000000</v>
      </c>
      <c r="FY16" s="80">
        <v>80000000</v>
      </c>
      <c r="FZ16" s="80">
        <v>179425651</v>
      </c>
      <c r="GA16" s="80">
        <v>80000000</v>
      </c>
      <c r="GB16" s="80">
        <v>57061950</v>
      </c>
      <c r="GC16" s="80">
        <v>57061950</v>
      </c>
      <c r="GD16" s="80">
        <v>0</v>
      </c>
      <c r="GE16" s="80">
        <v>80000000</v>
      </c>
      <c r="GF16" s="80">
        <v>80000000</v>
      </c>
      <c r="GG16" s="80">
        <v>160000000</v>
      </c>
      <c r="GH16" s="80">
        <v>160000000</v>
      </c>
      <c r="GI16" s="80">
        <v>219425651</v>
      </c>
      <c r="GJ16" s="80">
        <v>234957620</v>
      </c>
      <c r="GK16" s="80">
        <v>181129587</v>
      </c>
      <c r="GL16" s="80">
        <v>181229352</v>
      </c>
      <c r="GM16" s="80">
        <v>134311000</v>
      </c>
      <c r="GN16" s="80">
        <v>65440000</v>
      </c>
      <c r="GO16" s="80">
        <v>62696285</v>
      </c>
      <c r="GP16" s="80">
        <v>95073604</v>
      </c>
      <c r="GQ16" s="80">
        <v>115788137</v>
      </c>
      <c r="GR16" s="80">
        <v>80523358</v>
      </c>
      <c r="GS16" s="80">
        <v>76177129</v>
      </c>
      <c r="GT16" s="80">
        <v>80688927</v>
      </c>
      <c r="GU16" s="80">
        <v>73562398</v>
      </c>
      <c r="GV16" s="80">
        <v>0</v>
      </c>
      <c r="GW16" s="80">
        <v>0</v>
      </c>
      <c r="GX16" s="80">
        <v>0</v>
      </c>
      <c r="GY16" s="80">
        <v>0</v>
      </c>
      <c r="GZ16" s="80">
        <v>778448576</v>
      </c>
      <c r="HA16" s="80">
        <v>300000000</v>
      </c>
      <c r="HB16" s="80">
        <v>300000000</v>
      </c>
      <c r="HC16" s="80">
        <v>300000000</v>
      </c>
      <c r="HD16" s="80">
        <v>300000000</v>
      </c>
      <c r="HE16" s="80">
        <v>4378000</v>
      </c>
      <c r="HF16" s="80">
        <v>6701000</v>
      </c>
      <c r="HG16" s="80">
        <v>7364832</v>
      </c>
      <c r="HH16" s="80">
        <v>4620472</v>
      </c>
      <c r="HI16" s="80">
        <v>0</v>
      </c>
      <c r="HJ16" s="80">
        <v>0</v>
      </c>
      <c r="HK16" s="80">
        <v>0</v>
      </c>
      <c r="HL16" s="80">
        <v>0</v>
      </c>
      <c r="HM16" s="80">
        <v>0</v>
      </c>
      <c r="HN16" s="80">
        <v>0</v>
      </c>
      <c r="HO16" s="80">
        <v>0</v>
      </c>
      <c r="HP16" s="80">
        <v>0</v>
      </c>
      <c r="HQ16" s="80">
        <v>0</v>
      </c>
      <c r="HR16" s="80">
        <v>0</v>
      </c>
      <c r="HS16" s="80">
        <v>0</v>
      </c>
      <c r="HT16" s="80">
        <v>0</v>
      </c>
      <c r="HU16" s="80">
        <v>0</v>
      </c>
      <c r="HV16" s="80">
        <v>0</v>
      </c>
      <c r="HW16" s="80">
        <v>5267000</v>
      </c>
      <c r="HX16" s="80">
        <v>5526000</v>
      </c>
      <c r="HY16" s="80">
        <v>6100077</v>
      </c>
      <c r="HZ16" s="80">
        <v>10023110</v>
      </c>
      <c r="IA16" s="80">
        <v>12530830</v>
      </c>
      <c r="IB16" s="80">
        <v>14402508</v>
      </c>
      <c r="IC16" s="80">
        <v>16425403</v>
      </c>
      <c r="ID16" s="80">
        <v>14913065</v>
      </c>
      <c r="IE16" s="80">
        <v>13540951</v>
      </c>
      <c r="IF16" s="80">
        <v>0</v>
      </c>
      <c r="IG16" s="80">
        <v>0</v>
      </c>
      <c r="IH16" s="80">
        <v>0</v>
      </c>
      <c r="II16" s="80">
        <v>0</v>
      </c>
      <c r="IJ16" s="80">
        <v>0</v>
      </c>
      <c r="IK16" s="80">
        <v>0</v>
      </c>
      <c r="IL16" s="80">
        <v>0</v>
      </c>
      <c r="IM16" s="80">
        <v>0</v>
      </c>
      <c r="IN16" s="80">
        <v>0</v>
      </c>
    </row>
    <row r="17" spans="1:248" s="80" customFormat="1" x14ac:dyDescent="0.25">
      <c r="A17" s="80">
        <f t="shared" si="0"/>
        <v>0.25976303038306153</v>
      </c>
      <c r="B17" s="80">
        <f t="shared" si="1"/>
        <v>0.24958761138146662</v>
      </c>
      <c r="C17" s="80">
        <f t="shared" si="2"/>
        <v>-3.9171929071622126E-2</v>
      </c>
      <c r="D17" s="80">
        <f t="shared" si="3"/>
        <v>-1.017541900159491E-2</v>
      </c>
      <c r="E17" s="80" t="s">
        <v>121</v>
      </c>
      <c r="F17" s="80">
        <v>22108000</v>
      </c>
      <c r="G17" s="80">
        <v>50793916</v>
      </c>
      <c r="H17" s="80">
        <v>49411976</v>
      </c>
      <c r="I17" s="80">
        <v>46206666</v>
      </c>
      <c r="J17" s="80">
        <v>46689182</v>
      </c>
      <c r="K17" s="80">
        <v>49618382</v>
      </c>
      <c r="L17" s="80">
        <v>29261304</v>
      </c>
      <c r="M17" s="80">
        <v>27627700</v>
      </c>
      <c r="N17" s="80">
        <v>25041307</v>
      </c>
      <c r="O17" s="80">
        <v>442000</v>
      </c>
      <c r="P17" s="80">
        <v>280449</v>
      </c>
      <c r="Q17" s="80">
        <v>167494</v>
      </c>
      <c r="R17" s="80">
        <v>121827</v>
      </c>
      <c r="S17" s="80">
        <v>35330</v>
      </c>
      <c r="T17" s="80">
        <v>39891</v>
      </c>
      <c r="U17" s="80">
        <v>21996</v>
      </c>
      <c r="V17" s="80">
        <v>17238</v>
      </c>
      <c r="W17" s="80">
        <v>8635</v>
      </c>
      <c r="X17" s="80">
        <v>2988000</v>
      </c>
      <c r="Y17" s="80">
        <v>2430212</v>
      </c>
      <c r="Z17" s="80">
        <v>2099207</v>
      </c>
      <c r="AA17" s="80">
        <v>1843765</v>
      </c>
      <c r="AB17" s="80">
        <v>1619542</v>
      </c>
      <c r="AC17" s="80">
        <v>1563552</v>
      </c>
      <c r="AD17" s="80">
        <v>1594991</v>
      </c>
      <c r="AE17" s="80">
        <v>1279131</v>
      </c>
      <c r="AF17" s="80">
        <v>1047581</v>
      </c>
      <c r="AG17" s="80">
        <v>774000</v>
      </c>
      <c r="AH17" s="80">
        <v>773500</v>
      </c>
      <c r="AI17" s="80">
        <v>773500</v>
      </c>
      <c r="AJ17" s="80">
        <v>823500</v>
      </c>
      <c r="AK17" s="80">
        <v>823500</v>
      </c>
      <c r="AL17" s="80">
        <v>823500</v>
      </c>
      <c r="AM17" s="80">
        <v>823500</v>
      </c>
      <c r="AN17" s="80">
        <v>823500</v>
      </c>
      <c r="AO17" s="80">
        <v>823500</v>
      </c>
      <c r="AP17" s="80">
        <v>0</v>
      </c>
      <c r="AQ17" s="80">
        <v>0</v>
      </c>
      <c r="AR17" s="80">
        <v>0</v>
      </c>
      <c r="AS17" s="80">
        <v>107363</v>
      </c>
      <c r="AT17" s="80">
        <v>107363</v>
      </c>
      <c r="AU17" s="80">
        <v>107363</v>
      </c>
      <c r="AV17" s="80">
        <v>107363</v>
      </c>
      <c r="AW17" s="80">
        <v>107363</v>
      </c>
      <c r="AX17" s="80">
        <v>107363</v>
      </c>
      <c r="AY17" s="80">
        <v>361000</v>
      </c>
      <c r="AZ17" s="80">
        <v>361375</v>
      </c>
      <c r="BA17" s="80">
        <v>361375</v>
      </c>
      <c r="BB17" s="80">
        <v>383740</v>
      </c>
      <c r="BC17" s="80">
        <v>312218</v>
      </c>
      <c r="BD17" s="80">
        <v>339121</v>
      </c>
      <c r="BE17" s="80">
        <v>1452705</v>
      </c>
      <c r="BF17" s="80">
        <v>1822362</v>
      </c>
      <c r="BG17" s="80">
        <v>1965427</v>
      </c>
      <c r="BH17" s="80">
        <v>221000</v>
      </c>
      <c r="BI17" s="80">
        <v>220543</v>
      </c>
      <c r="BJ17" s="80">
        <v>220543</v>
      </c>
      <c r="BK17" s="80">
        <v>220542</v>
      </c>
      <c r="BL17" s="80">
        <v>220543</v>
      </c>
      <c r="BM17" s="80">
        <v>220543</v>
      </c>
      <c r="BN17" s="80">
        <v>220543</v>
      </c>
      <c r="BO17" s="80">
        <v>220543</v>
      </c>
      <c r="BP17" s="80">
        <v>220543</v>
      </c>
      <c r="BQ17" s="80">
        <v>238000</v>
      </c>
      <c r="BR17" s="80">
        <v>305673</v>
      </c>
      <c r="BS17" s="80">
        <v>480919</v>
      </c>
      <c r="BT17" s="80">
        <v>463921</v>
      </c>
      <c r="BU17" s="80">
        <v>-231052</v>
      </c>
      <c r="BV17" s="80">
        <v>0</v>
      </c>
      <c r="BW17" s="80">
        <v>0</v>
      </c>
      <c r="BX17" s="80">
        <v>0</v>
      </c>
      <c r="BY17" s="80">
        <v>0</v>
      </c>
      <c r="BZ17" s="80">
        <v>20735000</v>
      </c>
      <c r="CA17" s="80">
        <v>49352927</v>
      </c>
      <c r="CB17" s="80">
        <v>47796182</v>
      </c>
      <c r="CC17" s="80">
        <v>44428142</v>
      </c>
      <c r="CD17" s="80">
        <v>45677152</v>
      </c>
      <c r="CE17" s="80">
        <v>48348399</v>
      </c>
      <c r="CF17" s="80">
        <v>26739265</v>
      </c>
      <c r="CG17" s="80">
        <v>24720568</v>
      </c>
      <c r="CH17" s="80">
        <v>21867987</v>
      </c>
      <c r="CI17" s="80">
        <v>1134000</v>
      </c>
      <c r="CJ17" s="80">
        <v>31179070</v>
      </c>
      <c r="CK17" s="80">
        <v>30938256</v>
      </c>
      <c r="CL17" s="80">
        <v>25865892</v>
      </c>
      <c r="CM17" s="80">
        <v>26848862</v>
      </c>
      <c r="CN17" s="80">
        <v>31883538</v>
      </c>
      <c r="CO17" s="80">
        <v>9351005</v>
      </c>
      <c r="CP17" s="80">
        <v>7545120</v>
      </c>
      <c r="CQ17" s="80">
        <v>6250000</v>
      </c>
      <c r="CR17" s="80">
        <v>1134000</v>
      </c>
      <c r="CS17" s="80">
        <v>9309738</v>
      </c>
      <c r="CT17" s="80">
        <v>14851337</v>
      </c>
      <c r="CU17" s="80">
        <v>8665287</v>
      </c>
      <c r="CV17" s="80">
        <v>8586117</v>
      </c>
      <c r="CW17" s="80">
        <v>8364181</v>
      </c>
      <c r="CX17" s="80">
        <v>7601005</v>
      </c>
      <c r="CY17" s="80">
        <v>7545120</v>
      </c>
      <c r="CZ17" s="80">
        <v>6250000</v>
      </c>
      <c r="DA17" s="80">
        <v>0</v>
      </c>
      <c r="DB17" s="80">
        <v>0</v>
      </c>
      <c r="DC17" s="80">
        <v>6250000</v>
      </c>
      <c r="DD17" s="80">
        <v>6250000</v>
      </c>
      <c r="DE17" s="80">
        <v>6250000</v>
      </c>
      <c r="DF17" s="80">
        <v>6250000</v>
      </c>
      <c r="DG17" s="80">
        <v>6250000</v>
      </c>
      <c r="DH17" s="80">
        <v>6250000</v>
      </c>
      <c r="DI17" s="80">
        <v>6250000</v>
      </c>
      <c r="DJ17" s="80">
        <v>19118000</v>
      </c>
      <c r="DK17" s="80">
        <v>17539650</v>
      </c>
      <c r="DL17" s="80">
        <v>16172940</v>
      </c>
      <c r="DM17" s="80">
        <v>17679474</v>
      </c>
      <c r="DN17" s="80">
        <v>17715414</v>
      </c>
      <c r="DO17" s="80">
        <v>15170174</v>
      </c>
      <c r="DP17" s="80">
        <v>15253207</v>
      </c>
      <c r="DQ17" s="80">
        <v>16016744</v>
      </c>
      <c r="DR17" s="80">
        <v>14262503</v>
      </c>
      <c r="DS17" s="80">
        <v>3857000</v>
      </c>
      <c r="DT17" s="80">
        <v>709656</v>
      </c>
      <c r="DU17" s="80">
        <v>700000</v>
      </c>
      <c r="DV17" s="80">
        <v>1500253</v>
      </c>
      <c r="DW17" s="80">
        <v>96932</v>
      </c>
      <c r="DX17" s="80">
        <v>384</v>
      </c>
      <c r="DY17" s="80">
        <v>595</v>
      </c>
      <c r="DZ17" s="80">
        <v>1837</v>
      </c>
      <c r="EA17" s="80">
        <v>905</v>
      </c>
      <c r="EB17" s="80">
        <v>0</v>
      </c>
      <c r="EC17" s="80">
        <v>0</v>
      </c>
      <c r="ED17" s="80">
        <v>0</v>
      </c>
      <c r="EE17" s="80">
        <v>0</v>
      </c>
      <c r="EF17" s="80">
        <v>0</v>
      </c>
      <c r="EG17" s="80">
        <v>0</v>
      </c>
      <c r="EH17" s="80">
        <v>0</v>
      </c>
      <c r="EI17" s="80">
        <v>0</v>
      </c>
      <c r="EJ17" s="80">
        <v>0</v>
      </c>
      <c r="EK17" s="80">
        <v>445000</v>
      </c>
      <c r="EL17" s="80">
        <v>452503</v>
      </c>
      <c r="EM17" s="80">
        <v>708401</v>
      </c>
      <c r="EN17" s="80">
        <v>106627</v>
      </c>
      <c r="EO17" s="80">
        <v>79171</v>
      </c>
      <c r="EP17" s="80">
        <v>83828</v>
      </c>
      <c r="EQ17" s="80">
        <v>93142</v>
      </c>
      <c r="ER17" s="80">
        <v>55885</v>
      </c>
      <c r="ES17" s="80">
        <v>0</v>
      </c>
      <c r="ET17" s="80">
        <v>0</v>
      </c>
      <c r="EU17" s="80">
        <v>0</v>
      </c>
      <c r="EV17" s="80">
        <v>0</v>
      </c>
      <c r="EW17" s="80">
        <v>0</v>
      </c>
      <c r="EX17" s="80">
        <v>0</v>
      </c>
      <c r="EY17" s="80">
        <v>0</v>
      </c>
      <c r="EZ17" s="80">
        <v>0</v>
      </c>
      <c r="FA17" s="80">
        <v>0</v>
      </c>
      <c r="FB17" s="80">
        <v>0</v>
      </c>
      <c r="FC17" s="80">
        <v>0</v>
      </c>
      <c r="FD17" s="80">
        <v>0</v>
      </c>
      <c r="FE17" s="80">
        <v>0</v>
      </c>
      <c r="FF17" s="80">
        <v>0</v>
      </c>
      <c r="FG17" s="80">
        <v>0</v>
      </c>
      <c r="FH17" s="80">
        <v>0</v>
      </c>
      <c r="FI17" s="80">
        <v>0</v>
      </c>
      <c r="FJ17" s="80">
        <v>0</v>
      </c>
      <c r="FK17" s="80">
        <v>0</v>
      </c>
      <c r="FL17" s="80">
        <v>0</v>
      </c>
      <c r="FM17" s="80">
        <v>0</v>
      </c>
      <c r="FN17" s="80">
        <v>0</v>
      </c>
      <c r="FO17" s="80">
        <v>0</v>
      </c>
      <c r="FP17" s="80">
        <v>0</v>
      </c>
      <c r="FQ17" s="80">
        <v>0</v>
      </c>
      <c r="FR17" s="80">
        <v>0</v>
      </c>
      <c r="FS17" s="80">
        <v>0</v>
      </c>
      <c r="FT17" s="80">
        <v>0</v>
      </c>
      <c r="FU17" s="80">
        <v>0</v>
      </c>
      <c r="FV17" s="80">
        <v>0</v>
      </c>
      <c r="FW17" s="80">
        <v>0</v>
      </c>
      <c r="FX17" s="80">
        <v>0</v>
      </c>
      <c r="FY17" s="80">
        <v>0</v>
      </c>
      <c r="FZ17" s="80">
        <v>0</v>
      </c>
      <c r="GA17" s="80">
        <v>0</v>
      </c>
      <c r="GB17" s="80">
        <v>0</v>
      </c>
      <c r="GC17" s="80">
        <v>0</v>
      </c>
      <c r="GD17" s="80">
        <v>0</v>
      </c>
      <c r="GE17" s="80">
        <v>21869332</v>
      </c>
      <c r="GF17" s="80">
        <v>22336919</v>
      </c>
      <c r="GG17" s="80">
        <v>23450605</v>
      </c>
      <c r="GH17" s="80">
        <v>24512746</v>
      </c>
      <c r="GI17" s="80">
        <v>29769358</v>
      </c>
      <c r="GJ17" s="80">
        <v>8000000</v>
      </c>
      <c r="GK17" s="80">
        <v>6250000</v>
      </c>
      <c r="GL17" s="80">
        <v>6250000</v>
      </c>
      <c r="GM17" s="80">
        <v>11565000</v>
      </c>
      <c r="GN17" s="80">
        <v>13293117</v>
      </c>
      <c r="GO17" s="80">
        <v>11599635</v>
      </c>
      <c r="GP17" s="80">
        <v>11990507</v>
      </c>
      <c r="GQ17" s="80">
        <v>11419533</v>
      </c>
      <c r="GR17" s="80">
        <v>7658062</v>
      </c>
      <c r="GS17" s="80">
        <v>8541585</v>
      </c>
      <c r="GT17" s="80">
        <v>13134750</v>
      </c>
      <c r="GU17" s="80">
        <v>11004788</v>
      </c>
      <c r="GV17" s="80">
        <v>0</v>
      </c>
      <c r="GW17" s="80">
        <v>13100000</v>
      </c>
      <c r="GX17" s="80">
        <v>13100000</v>
      </c>
      <c r="GY17" s="80">
        <v>13100000</v>
      </c>
      <c r="GZ17" s="80">
        <v>13100000</v>
      </c>
      <c r="HA17" s="80">
        <v>15600000</v>
      </c>
      <c r="HB17" s="80">
        <v>15600000</v>
      </c>
      <c r="HC17" s="80">
        <v>15600000</v>
      </c>
      <c r="HD17" s="80">
        <v>4750000</v>
      </c>
      <c r="HE17" s="80">
        <v>0</v>
      </c>
      <c r="HF17" s="80">
        <v>65500000</v>
      </c>
      <c r="HG17" s="80">
        <v>65500000</v>
      </c>
      <c r="HH17" s="80">
        <v>65500000</v>
      </c>
      <c r="HI17" s="80">
        <v>65500000</v>
      </c>
      <c r="HJ17" s="80">
        <v>59200000</v>
      </c>
      <c r="HK17" s="80">
        <v>57400000</v>
      </c>
      <c r="HL17" s="80">
        <v>57400000</v>
      </c>
      <c r="HM17" s="80">
        <v>6750000</v>
      </c>
      <c r="HN17" s="80">
        <v>0</v>
      </c>
      <c r="HO17" s="80">
        <v>0</v>
      </c>
      <c r="HP17" s="80">
        <v>0</v>
      </c>
      <c r="HQ17" s="80">
        <v>0</v>
      </c>
      <c r="HR17" s="80">
        <v>0</v>
      </c>
      <c r="HS17" s="80">
        <v>0</v>
      </c>
      <c r="HT17" s="80">
        <v>0</v>
      </c>
      <c r="HU17" s="80">
        <v>0</v>
      </c>
      <c r="HV17" s="80">
        <v>0</v>
      </c>
      <c r="HW17" s="80">
        <v>0</v>
      </c>
      <c r="HX17" s="80">
        <v>480232</v>
      </c>
      <c r="HY17" s="80">
        <v>1292532</v>
      </c>
      <c r="HZ17" s="80">
        <v>1545578</v>
      </c>
      <c r="IA17" s="80">
        <v>788526</v>
      </c>
      <c r="IB17" s="80">
        <v>663475</v>
      </c>
      <c r="IC17" s="80">
        <v>881355</v>
      </c>
      <c r="ID17" s="80">
        <v>292040</v>
      </c>
      <c r="IE17" s="80">
        <v>307527</v>
      </c>
      <c r="IF17" s="80">
        <v>0</v>
      </c>
      <c r="IG17" s="80">
        <v>0</v>
      </c>
      <c r="IH17" s="80">
        <v>0</v>
      </c>
      <c r="II17" s="80">
        <v>0</v>
      </c>
      <c r="IJ17" s="80">
        <v>0</v>
      </c>
      <c r="IK17" s="80">
        <v>0</v>
      </c>
      <c r="IL17" s="80">
        <v>0</v>
      </c>
      <c r="IM17" s="80">
        <v>0</v>
      </c>
      <c r="IN17" s="80">
        <v>0</v>
      </c>
    </row>
    <row r="18" spans="1:248" s="80" customFormat="1" x14ac:dyDescent="0.25">
      <c r="A18" s="80">
        <f t="shared" si="0"/>
        <v>0.54652353492522965</v>
      </c>
      <c r="B18" s="80">
        <f t="shared" si="1"/>
        <v>0.26765572039227109</v>
      </c>
      <c r="C18" s="80">
        <f t="shared" si="2"/>
        <v>-0.51025764987615896</v>
      </c>
      <c r="D18" s="80">
        <f t="shared" si="3"/>
        <v>-0.27886781453295856</v>
      </c>
      <c r="E18" s="80" t="s">
        <v>71</v>
      </c>
      <c r="F18" s="80">
        <v>35417000</v>
      </c>
      <c r="G18" s="80">
        <v>36476511</v>
      </c>
      <c r="H18" s="80">
        <v>44031199</v>
      </c>
      <c r="I18" s="80">
        <v>102746130</v>
      </c>
      <c r="J18" s="80">
        <v>89923409</v>
      </c>
      <c r="K18" s="80">
        <v>97301777</v>
      </c>
      <c r="L18" s="80">
        <v>92994793</v>
      </c>
      <c r="M18" s="80">
        <v>561997620</v>
      </c>
      <c r="N18" s="80">
        <v>638101703</v>
      </c>
      <c r="O18" s="80">
        <v>0</v>
      </c>
      <c r="P18" s="80">
        <v>0</v>
      </c>
      <c r="Q18" s="80">
        <v>0</v>
      </c>
      <c r="R18" s="80">
        <v>23752</v>
      </c>
      <c r="S18" s="80">
        <v>46683</v>
      </c>
      <c r="T18" s="80">
        <v>33295</v>
      </c>
      <c r="U18" s="80">
        <v>11532</v>
      </c>
      <c r="V18" s="80">
        <v>23759987</v>
      </c>
      <c r="W18" s="80">
        <v>17592948</v>
      </c>
      <c r="X18" s="80">
        <v>537000</v>
      </c>
      <c r="Y18" s="80">
        <v>699530</v>
      </c>
      <c r="Z18" s="80">
        <v>399629</v>
      </c>
      <c r="AA18" s="80">
        <v>908782</v>
      </c>
      <c r="AB18" s="80">
        <v>841060</v>
      </c>
      <c r="AC18" s="80">
        <v>846094</v>
      </c>
      <c r="AD18" s="80">
        <v>652276</v>
      </c>
      <c r="AE18" s="80">
        <v>2854858</v>
      </c>
      <c r="AF18" s="80">
        <v>2678911</v>
      </c>
      <c r="AG18" s="80">
        <v>5000000</v>
      </c>
      <c r="AH18" s="80">
        <v>5000000</v>
      </c>
      <c r="AI18" s="80">
        <v>5000000</v>
      </c>
      <c r="AJ18" s="80">
        <v>5000000</v>
      </c>
      <c r="AK18" s="80">
        <v>5000000</v>
      </c>
      <c r="AL18" s="80">
        <v>5000000</v>
      </c>
      <c r="AM18" s="80">
        <v>5000000</v>
      </c>
      <c r="AN18" s="80">
        <v>27596288</v>
      </c>
      <c r="AO18" s="80">
        <v>47596318</v>
      </c>
      <c r="AP18" s="80">
        <v>0</v>
      </c>
      <c r="AQ18" s="80">
        <v>0</v>
      </c>
      <c r="AR18" s="80">
        <v>0</v>
      </c>
      <c r="AS18" s="80">
        <v>0</v>
      </c>
      <c r="AT18" s="80">
        <v>0</v>
      </c>
      <c r="AU18" s="80">
        <v>0</v>
      </c>
      <c r="AV18" s="80">
        <v>0</v>
      </c>
      <c r="AW18" s="80">
        <v>0</v>
      </c>
      <c r="AX18" s="80">
        <v>0</v>
      </c>
      <c r="AY18" s="80">
        <v>650000</v>
      </c>
      <c r="AZ18" s="80">
        <v>798318</v>
      </c>
      <c r="BA18" s="80">
        <v>896037</v>
      </c>
      <c r="BB18" s="80">
        <v>2476198</v>
      </c>
      <c r="BC18" s="80">
        <v>500000</v>
      </c>
      <c r="BD18" s="80">
        <v>500000</v>
      </c>
      <c r="BE18" s="80">
        <v>500000</v>
      </c>
      <c r="BF18" s="80">
        <v>500000</v>
      </c>
      <c r="BG18" s="80">
        <v>500000</v>
      </c>
      <c r="BH18" s="80">
        <v>396000</v>
      </c>
      <c r="BI18" s="80">
        <v>396037</v>
      </c>
      <c r="BJ18" s="80">
        <v>396037</v>
      </c>
      <c r="BK18" s="80">
        <v>0</v>
      </c>
      <c r="BL18" s="80">
        <v>0</v>
      </c>
      <c r="BM18" s="80">
        <v>0</v>
      </c>
      <c r="BN18" s="80">
        <v>0</v>
      </c>
      <c r="BO18" s="80">
        <v>0</v>
      </c>
      <c r="BP18" s="80">
        <v>0</v>
      </c>
      <c r="BQ18" s="80">
        <v>316000</v>
      </c>
      <c r="BR18" s="80">
        <v>3135681</v>
      </c>
      <c r="BS18" s="80">
        <v>1135181</v>
      </c>
      <c r="BT18" s="80">
        <v>0</v>
      </c>
      <c r="BU18" s="80">
        <v>-244204</v>
      </c>
      <c r="BV18" s="80">
        <v>1032085</v>
      </c>
      <c r="BW18" s="80">
        <v>-14661934</v>
      </c>
      <c r="BX18" s="80">
        <v>-36950177</v>
      </c>
      <c r="BY18" s="80">
        <v>-36715544</v>
      </c>
      <c r="BZ18" s="80">
        <v>29217000</v>
      </c>
      <c r="CA18" s="80">
        <v>27322397</v>
      </c>
      <c r="CB18" s="80">
        <v>36786474</v>
      </c>
      <c r="CC18" s="80">
        <v>95266962</v>
      </c>
      <c r="CD18" s="80">
        <v>84667613</v>
      </c>
      <c r="CE18" s="80">
        <v>90769692</v>
      </c>
      <c r="CF18" s="80">
        <v>101919743</v>
      </c>
      <c r="CG18" s="80">
        <v>570526732</v>
      </c>
      <c r="CH18" s="80">
        <v>626643482</v>
      </c>
      <c r="CI18" s="80">
        <v>32000</v>
      </c>
      <c r="CJ18" s="80">
        <v>22924</v>
      </c>
      <c r="CK18" s="80">
        <v>17693</v>
      </c>
      <c r="CL18" s="80">
        <v>54700503</v>
      </c>
      <c r="CM18" s="80">
        <v>52063846</v>
      </c>
      <c r="CN18" s="80">
        <v>45593214</v>
      </c>
      <c r="CO18" s="80">
        <v>50823843</v>
      </c>
      <c r="CP18" s="80">
        <v>87545520</v>
      </c>
      <c r="CQ18" s="80">
        <v>170791571</v>
      </c>
      <c r="CR18" s="80">
        <v>32000</v>
      </c>
      <c r="CS18" s="80">
        <v>22924</v>
      </c>
      <c r="CT18" s="80">
        <v>17693</v>
      </c>
      <c r="CU18" s="80">
        <v>54700503</v>
      </c>
      <c r="CV18" s="80">
        <v>52063846</v>
      </c>
      <c r="CW18" s="80">
        <v>45593214</v>
      </c>
      <c r="CX18" s="80">
        <v>50823843</v>
      </c>
      <c r="CY18" s="80">
        <v>87545520</v>
      </c>
      <c r="CZ18" s="80">
        <v>170791571</v>
      </c>
      <c r="DA18" s="80">
        <v>0</v>
      </c>
      <c r="DB18" s="80">
        <v>0</v>
      </c>
      <c r="DC18" s="80">
        <v>0</v>
      </c>
      <c r="DD18" s="80">
        <v>0</v>
      </c>
      <c r="DE18" s="80">
        <v>0</v>
      </c>
      <c r="DF18" s="80">
        <v>0</v>
      </c>
      <c r="DG18" s="80">
        <v>15300000</v>
      </c>
      <c r="DH18" s="80">
        <v>0</v>
      </c>
      <c r="DI18" s="80">
        <v>0</v>
      </c>
      <c r="DJ18" s="80">
        <v>29176000</v>
      </c>
      <c r="DK18" s="80">
        <v>27291014</v>
      </c>
      <c r="DL18" s="80">
        <v>36607523</v>
      </c>
      <c r="DM18" s="80">
        <v>40566459</v>
      </c>
      <c r="DN18" s="80">
        <v>32603766</v>
      </c>
      <c r="DO18" s="80">
        <v>45040594</v>
      </c>
      <c r="DP18" s="80">
        <v>50986601</v>
      </c>
      <c r="DQ18" s="80">
        <v>479148972</v>
      </c>
      <c r="DR18" s="80">
        <v>447508332</v>
      </c>
      <c r="DS18" s="80">
        <v>12744000</v>
      </c>
      <c r="DT18" s="80">
        <v>12701069</v>
      </c>
      <c r="DU18" s="80">
        <v>14829794</v>
      </c>
      <c r="DV18" s="80">
        <v>20257419</v>
      </c>
      <c r="DW18" s="80">
        <v>14656452</v>
      </c>
      <c r="DX18" s="80">
        <v>20832996</v>
      </c>
      <c r="DY18" s="80">
        <v>26095992</v>
      </c>
      <c r="DZ18" s="80">
        <v>12957232</v>
      </c>
      <c r="EA18" s="80">
        <v>27072587</v>
      </c>
      <c r="EB18" s="80">
        <v>12744000</v>
      </c>
      <c r="EC18" s="80">
        <v>11399993</v>
      </c>
      <c r="ED18" s="80">
        <v>14829794</v>
      </c>
      <c r="EE18" s="80">
        <v>20257419</v>
      </c>
      <c r="EF18" s="80">
        <v>14656452</v>
      </c>
      <c r="EG18" s="80">
        <v>20832996</v>
      </c>
      <c r="EH18" s="80">
        <v>26095992</v>
      </c>
      <c r="EI18" s="80">
        <v>0</v>
      </c>
      <c r="EJ18" s="80">
        <v>0</v>
      </c>
      <c r="EK18" s="80">
        <v>31000</v>
      </c>
      <c r="EL18" s="80">
        <v>21361</v>
      </c>
      <c r="EM18" s="80">
        <v>20492</v>
      </c>
      <c r="EN18" s="80">
        <v>6469443</v>
      </c>
      <c r="EO18" s="80">
        <v>6475391</v>
      </c>
      <c r="EP18" s="80">
        <v>6474193</v>
      </c>
      <c r="EQ18" s="80">
        <v>7769371</v>
      </c>
      <c r="ER18" s="80">
        <v>6503963</v>
      </c>
      <c r="ES18" s="80">
        <v>1294</v>
      </c>
      <c r="ET18" s="80">
        <v>0</v>
      </c>
      <c r="EU18" s="80">
        <v>0</v>
      </c>
      <c r="EV18" s="80">
        <v>0</v>
      </c>
      <c r="EW18" s="80">
        <v>0</v>
      </c>
      <c r="EX18" s="80">
        <v>0</v>
      </c>
      <c r="EY18" s="80">
        <v>0</v>
      </c>
      <c r="EZ18" s="80">
        <v>0</v>
      </c>
      <c r="FA18" s="80">
        <v>0</v>
      </c>
      <c r="FB18" s="80">
        <v>0</v>
      </c>
      <c r="FC18" s="80">
        <v>0</v>
      </c>
      <c r="FD18" s="80">
        <v>0</v>
      </c>
      <c r="FE18" s="80">
        <v>0</v>
      </c>
      <c r="FF18" s="80">
        <v>6455000</v>
      </c>
      <c r="FG18" s="80">
        <v>6455000</v>
      </c>
      <c r="FH18" s="80">
        <v>6455000</v>
      </c>
      <c r="FI18" s="80">
        <v>7755000</v>
      </c>
      <c r="FJ18" s="80">
        <v>0</v>
      </c>
      <c r="FK18" s="80">
        <v>0</v>
      </c>
      <c r="FL18" s="80">
        <v>0</v>
      </c>
      <c r="FM18" s="80">
        <v>0</v>
      </c>
      <c r="FN18" s="80">
        <v>0</v>
      </c>
      <c r="FO18" s="80">
        <v>28861000</v>
      </c>
      <c r="FP18" s="80">
        <v>26206000</v>
      </c>
      <c r="FQ18" s="80">
        <v>26206000</v>
      </c>
      <c r="FR18" s="80">
        <v>31020000</v>
      </c>
      <c r="FS18" s="80">
        <v>36086000</v>
      </c>
      <c r="FT18" s="80">
        <v>36086000</v>
      </c>
      <c r="FU18" s="80">
        <v>0</v>
      </c>
      <c r="FV18" s="80">
        <v>0</v>
      </c>
      <c r="FW18" s="80">
        <v>0</v>
      </c>
      <c r="FX18" s="80">
        <v>25820000</v>
      </c>
      <c r="FY18" s="80">
        <v>25820000</v>
      </c>
      <c r="FZ18" s="80">
        <v>19365000</v>
      </c>
      <c r="GA18" s="80">
        <v>4496000</v>
      </c>
      <c r="GB18" s="80">
        <v>0</v>
      </c>
      <c r="GC18" s="80">
        <v>134705571</v>
      </c>
      <c r="GD18" s="80">
        <v>0</v>
      </c>
      <c r="GE18" s="80">
        <v>0</v>
      </c>
      <c r="GF18" s="80">
        <v>0</v>
      </c>
      <c r="GG18" s="80">
        <v>54295000</v>
      </c>
      <c r="GH18" s="80">
        <v>51640000</v>
      </c>
      <c r="GI18" s="80">
        <v>45185000</v>
      </c>
      <c r="GJ18" s="80">
        <v>50430000</v>
      </c>
      <c r="GK18" s="80">
        <v>35700000</v>
      </c>
      <c r="GL18" s="80">
        <v>170405571</v>
      </c>
      <c r="GM18" s="80">
        <v>17783000</v>
      </c>
      <c r="GN18" s="80">
        <v>16639594</v>
      </c>
      <c r="GO18" s="80">
        <v>26718038</v>
      </c>
      <c r="GP18" s="80">
        <v>32239016</v>
      </c>
      <c r="GQ18" s="80">
        <v>23454861</v>
      </c>
      <c r="GR18" s="80">
        <v>28962544</v>
      </c>
      <c r="GS18" s="80">
        <v>37149581</v>
      </c>
      <c r="GT18" s="80">
        <v>418978917</v>
      </c>
      <c r="GU18" s="80">
        <v>390012278</v>
      </c>
      <c r="GV18" s="80">
        <v>25107000</v>
      </c>
      <c r="GW18" s="80">
        <v>5369211</v>
      </c>
      <c r="GX18" s="80">
        <v>5369211</v>
      </c>
      <c r="GY18" s="80">
        <v>90634176</v>
      </c>
      <c r="GZ18" s="80">
        <v>83700065</v>
      </c>
      <c r="HA18" s="80">
        <v>86153899</v>
      </c>
      <c r="HB18" s="80">
        <v>97632156</v>
      </c>
      <c r="HC18" s="80">
        <v>125073338</v>
      </c>
      <c r="HD18" s="80">
        <v>0</v>
      </c>
      <c r="HE18" s="80">
        <v>0</v>
      </c>
      <c r="HF18" s="80">
        <v>0</v>
      </c>
      <c r="HG18" s="80">
        <v>0</v>
      </c>
      <c r="HH18" s="80">
        <v>0</v>
      </c>
      <c r="HI18" s="80">
        <v>0</v>
      </c>
      <c r="HJ18" s="80">
        <v>0</v>
      </c>
      <c r="HK18" s="80">
        <v>0</v>
      </c>
      <c r="HL18" s="80">
        <v>57952913</v>
      </c>
      <c r="HM18" s="80">
        <v>0</v>
      </c>
      <c r="HN18" s="80">
        <v>0</v>
      </c>
      <c r="HO18" s="80">
        <v>0</v>
      </c>
      <c r="HP18" s="80">
        <v>0</v>
      </c>
      <c r="HQ18" s="80">
        <v>0</v>
      </c>
      <c r="HR18" s="80">
        <v>0</v>
      </c>
      <c r="HS18" s="80">
        <v>0</v>
      </c>
      <c r="HT18" s="80">
        <v>0</v>
      </c>
      <c r="HU18" s="80">
        <v>0</v>
      </c>
      <c r="HV18" s="80">
        <v>0</v>
      </c>
      <c r="HW18" s="80">
        <v>574000</v>
      </c>
      <c r="HX18" s="80">
        <v>762360</v>
      </c>
      <c r="HY18" s="80">
        <v>1045876</v>
      </c>
      <c r="HZ18" s="80">
        <v>4744623</v>
      </c>
      <c r="IA18" s="80">
        <v>2601722</v>
      </c>
      <c r="IB18" s="80">
        <v>2498984</v>
      </c>
      <c r="IC18" s="80">
        <v>4210830</v>
      </c>
      <c r="ID18" s="80">
        <v>9861949</v>
      </c>
      <c r="IE18" s="80">
        <v>9127764</v>
      </c>
      <c r="IF18" s="80">
        <v>0</v>
      </c>
      <c r="IG18" s="80">
        <v>0</v>
      </c>
      <c r="IH18" s="80">
        <v>0</v>
      </c>
      <c r="II18" s="80">
        <v>0</v>
      </c>
      <c r="IJ18" s="80">
        <v>0</v>
      </c>
      <c r="IK18" s="80">
        <v>0</v>
      </c>
      <c r="IL18" s="80">
        <v>0</v>
      </c>
      <c r="IM18" s="80">
        <v>0</v>
      </c>
      <c r="IN18" s="80">
        <v>0</v>
      </c>
    </row>
    <row r="19" spans="1:248" s="80" customFormat="1" x14ac:dyDescent="0.25">
      <c r="A19" s="80">
        <f t="shared" si="0"/>
        <v>0.46855825200914397</v>
      </c>
      <c r="B19" s="80">
        <f t="shared" si="1"/>
        <v>0.13147148187958835</v>
      </c>
      <c r="C19" s="80">
        <f t="shared" si="2"/>
        <v>-0.71941272762597153</v>
      </c>
      <c r="D19" s="80">
        <f t="shared" si="3"/>
        <v>-0.33708677012955562</v>
      </c>
      <c r="E19" s="80" t="s">
        <v>154</v>
      </c>
      <c r="F19" s="80">
        <v>30403000</v>
      </c>
      <c r="G19" s="80">
        <v>35386000</v>
      </c>
      <c r="H19" s="80">
        <v>35718768</v>
      </c>
      <c r="I19" s="80">
        <v>46618396</v>
      </c>
      <c r="J19" s="80">
        <v>37507199</v>
      </c>
      <c r="K19" s="80">
        <v>76817914</v>
      </c>
      <c r="L19" s="80">
        <v>83874901</v>
      </c>
      <c r="M19" s="80">
        <v>90403652</v>
      </c>
      <c r="N19" s="80">
        <v>136056898</v>
      </c>
      <c r="O19" s="80">
        <v>78000</v>
      </c>
      <c r="P19" s="80">
        <v>59000</v>
      </c>
      <c r="Q19" s="80">
        <v>77657</v>
      </c>
      <c r="R19" s="80">
        <v>93391</v>
      </c>
      <c r="S19" s="80">
        <v>423729</v>
      </c>
      <c r="T19" s="80">
        <v>508097</v>
      </c>
      <c r="U19" s="80">
        <v>425584</v>
      </c>
      <c r="V19" s="80">
        <v>320970</v>
      </c>
      <c r="W19" s="80">
        <v>1322803</v>
      </c>
      <c r="X19" s="80">
        <v>3639000</v>
      </c>
      <c r="Y19" s="80">
        <v>3827000</v>
      </c>
      <c r="Z19" s="80">
        <v>4028801</v>
      </c>
      <c r="AA19" s="80">
        <v>4455119</v>
      </c>
      <c r="AB19" s="80">
        <v>5159723</v>
      </c>
      <c r="AC19" s="80">
        <v>4885677</v>
      </c>
      <c r="AD19" s="80">
        <v>4666437</v>
      </c>
      <c r="AE19" s="80">
        <v>4651296</v>
      </c>
      <c r="AF19" s="80">
        <v>4669372</v>
      </c>
      <c r="AG19" s="80">
        <v>5405000</v>
      </c>
      <c r="AH19" s="80">
        <v>5405000</v>
      </c>
      <c r="AI19" s="80">
        <v>5405000</v>
      </c>
      <c r="AJ19" s="80">
        <v>5405000</v>
      </c>
      <c r="AK19" s="80">
        <v>5405000</v>
      </c>
      <c r="AL19" s="80">
        <v>5405000</v>
      </c>
      <c r="AM19" s="80">
        <v>5405000</v>
      </c>
      <c r="AN19" s="80">
        <v>5405000</v>
      </c>
      <c r="AO19" s="80">
        <v>5405000</v>
      </c>
      <c r="AP19" s="80">
        <v>0</v>
      </c>
      <c r="AQ19" s="80">
        <v>0</v>
      </c>
      <c r="AR19" s="80">
        <v>0</v>
      </c>
      <c r="AS19" s="80">
        <v>0</v>
      </c>
      <c r="AT19" s="80">
        <v>0</v>
      </c>
      <c r="AU19" s="80">
        <v>0</v>
      </c>
      <c r="AV19" s="80">
        <v>0</v>
      </c>
      <c r="AW19" s="80">
        <v>0</v>
      </c>
      <c r="AX19" s="80">
        <v>0</v>
      </c>
      <c r="AY19" s="80">
        <v>1796000</v>
      </c>
      <c r="AZ19" s="80">
        <v>1763000</v>
      </c>
      <c r="BA19" s="80">
        <v>1778350</v>
      </c>
      <c r="BB19" s="80">
        <v>1731785</v>
      </c>
      <c r="BC19" s="80">
        <v>1594777</v>
      </c>
      <c r="BD19" s="80">
        <v>1560721</v>
      </c>
      <c r="BE19" s="80">
        <v>1560721</v>
      </c>
      <c r="BF19" s="80">
        <v>1492610</v>
      </c>
      <c r="BG19" s="80">
        <v>976005</v>
      </c>
      <c r="BH19" s="80">
        <v>654000</v>
      </c>
      <c r="BI19" s="80">
        <v>620000</v>
      </c>
      <c r="BJ19" s="80">
        <v>586333</v>
      </c>
      <c r="BK19" s="80">
        <v>552277</v>
      </c>
      <c r="BL19" s="80">
        <v>518221</v>
      </c>
      <c r="BM19" s="80">
        <v>484166</v>
      </c>
      <c r="BN19" s="80">
        <v>484166</v>
      </c>
      <c r="BO19" s="80">
        <v>416054</v>
      </c>
      <c r="BP19" s="80">
        <v>393351</v>
      </c>
      <c r="BQ19" s="80">
        <v>256000</v>
      </c>
      <c r="BR19" s="80">
        <v>267000</v>
      </c>
      <c r="BS19" s="80">
        <v>4481730</v>
      </c>
      <c r="BT19" s="80">
        <v>0</v>
      </c>
      <c r="BU19" s="80">
        <v>2248704</v>
      </c>
      <c r="BV19" s="80">
        <v>-5777059</v>
      </c>
      <c r="BW19" s="80">
        <v>584179</v>
      </c>
      <c r="BX19" s="80">
        <v>5854983</v>
      </c>
      <c r="BY19" s="80">
        <v>0</v>
      </c>
      <c r="BZ19" s="80">
        <v>18006000</v>
      </c>
      <c r="CA19" s="80">
        <v>20362000</v>
      </c>
      <c r="CB19" s="80">
        <v>16958848</v>
      </c>
      <c r="CC19" s="80">
        <v>35075932</v>
      </c>
      <c r="CD19" s="80">
        <v>23317861</v>
      </c>
      <c r="CE19" s="80">
        <v>70463783</v>
      </c>
      <c r="CF19" s="80">
        <v>72848355</v>
      </c>
      <c r="CG19" s="80">
        <v>71709193</v>
      </c>
      <c r="CH19" s="80">
        <v>125816440</v>
      </c>
      <c r="CI19" s="80">
        <v>0</v>
      </c>
      <c r="CJ19" s="80">
        <v>0</v>
      </c>
      <c r="CK19" s="80">
        <v>0</v>
      </c>
      <c r="CL19" s="80">
        <v>0</v>
      </c>
      <c r="CM19" s="80">
        <v>0</v>
      </c>
      <c r="CN19" s="80">
        <v>47772830</v>
      </c>
      <c r="CO19" s="80">
        <v>39300277</v>
      </c>
      <c r="CP19" s="80">
        <v>39300276</v>
      </c>
      <c r="CQ19" s="80">
        <v>17887602</v>
      </c>
      <c r="CR19" s="80">
        <v>0</v>
      </c>
      <c r="CS19" s="80">
        <v>0</v>
      </c>
      <c r="CT19" s="80">
        <v>0</v>
      </c>
      <c r="CU19" s="80">
        <v>0</v>
      </c>
      <c r="CV19" s="80">
        <v>0</v>
      </c>
      <c r="CW19" s="80">
        <v>47772830</v>
      </c>
      <c r="CX19" s="80">
        <v>39300277</v>
      </c>
      <c r="CY19" s="80">
        <v>39300276</v>
      </c>
      <c r="CZ19" s="80">
        <v>17887602</v>
      </c>
      <c r="DA19" s="80">
        <v>0</v>
      </c>
      <c r="DB19" s="80">
        <v>0</v>
      </c>
      <c r="DC19" s="80">
        <v>0</v>
      </c>
      <c r="DD19" s="80">
        <v>0</v>
      </c>
      <c r="DE19" s="80">
        <v>0</v>
      </c>
      <c r="DF19" s="80">
        <v>0</v>
      </c>
      <c r="DG19" s="80">
        <v>0</v>
      </c>
      <c r="DH19" s="80">
        <v>0</v>
      </c>
      <c r="DI19" s="80">
        <v>0</v>
      </c>
      <c r="DJ19" s="80">
        <v>18006000</v>
      </c>
      <c r="DK19" s="80">
        <v>20362000</v>
      </c>
      <c r="DL19" s="80">
        <v>16958848</v>
      </c>
      <c r="DM19" s="80">
        <v>34791225</v>
      </c>
      <c r="DN19" s="80">
        <v>23295144</v>
      </c>
      <c r="DO19" s="80">
        <v>22595761</v>
      </c>
      <c r="DP19" s="80">
        <v>33100087</v>
      </c>
      <c r="DQ19" s="80">
        <v>32397271</v>
      </c>
      <c r="DR19" s="80">
        <v>107928838</v>
      </c>
      <c r="DS19" s="80">
        <v>0</v>
      </c>
      <c r="DT19" s="80">
        <v>0</v>
      </c>
      <c r="DU19" s="80">
        <v>0</v>
      </c>
      <c r="DV19" s="80">
        <v>0</v>
      </c>
      <c r="DW19" s="80">
        <v>579448</v>
      </c>
      <c r="DX19" s="80">
        <v>0</v>
      </c>
      <c r="DY19" s="80">
        <v>8138606</v>
      </c>
      <c r="DZ19" s="80">
        <v>12476879</v>
      </c>
      <c r="EA19" s="80">
        <v>3587150</v>
      </c>
      <c r="EB19" s="80">
        <v>0</v>
      </c>
      <c r="EC19" s="80">
        <v>0</v>
      </c>
      <c r="ED19" s="80">
        <v>0</v>
      </c>
      <c r="EE19" s="80">
        <v>0</v>
      </c>
      <c r="EF19" s="80">
        <v>0</v>
      </c>
      <c r="EG19" s="80">
        <v>0</v>
      </c>
      <c r="EH19" s="80">
        <v>8138606</v>
      </c>
      <c r="EI19" s="80">
        <v>12476879</v>
      </c>
      <c r="EJ19" s="80">
        <v>587150</v>
      </c>
      <c r="EK19" s="80">
        <v>0</v>
      </c>
      <c r="EL19" s="80">
        <v>0</v>
      </c>
      <c r="EM19" s="80">
        <v>0</v>
      </c>
      <c r="EN19" s="80">
        <v>0</v>
      </c>
      <c r="EO19" s="80">
        <v>0</v>
      </c>
      <c r="EP19" s="80">
        <v>0</v>
      </c>
      <c r="EQ19" s="80">
        <v>0</v>
      </c>
      <c r="ER19" s="80">
        <v>0</v>
      </c>
      <c r="ES19" s="80">
        <v>1276927</v>
      </c>
      <c r="ET19" s="80">
        <v>0</v>
      </c>
      <c r="EU19" s="80">
        <v>0</v>
      </c>
      <c r="EV19" s="80">
        <v>0</v>
      </c>
      <c r="EW19" s="80">
        <v>0</v>
      </c>
      <c r="EX19" s="80">
        <v>0</v>
      </c>
      <c r="EY19" s="80">
        <v>0</v>
      </c>
      <c r="EZ19" s="80">
        <v>0</v>
      </c>
      <c r="FA19" s="80">
        <v>0</v>
      </c>
      <c r="FB19" s="80">
        <v>0</v>
      </c>
      <c r="FC19" s="80">
        <v>0</v>
      </c>
      <c r="FD19" s="80">
        <v>0</v>
      </c>
      <c r="FE19" s="80">
        <v>0</v>
      </c>
      <c r="FF19" s="80">
        <v>0</v>
      </c>
      <c r="FG19" s="80">
        <v>0</v>
      </c>
      <c r="FH19" s="80">
        <v>0</v>
      </c>
      <c r="FI19" s="80">
        <v>0</v>
      </c>
      <c r="FJ19" s="80">
        <v>0</v>
      </c>
      <c r="FK19" s="80">
        <v>0</v>
      </c>
      <c r="FL19" s="80">
        <v>0</v>
      </c>
      <c r="FM19" s="80">
        <v>0</v>
      </c>
      <c r="FN19" s="80">
        <v>0</v>
      </c>
      <c r="FO19" s="80">
        <v>0</v>
      </c>
      <c r="FP19" s="80">
        <v>0</v>
      </c>
      <c r="FQ19" s="80">
        <v>0</v>
      </c>
      <c r="FR19" s="80">
        <v>0</v>
      </c>
      <c r="FS19" s="80">
        <v>0</v>
      </c>
      <c r="FT19" s="80">
        <v>2500000</v>
      </c>
      <c r="FU19" s="80">
        <v>0</v>
      </c>
      <c r="FV19" s="80">
        <v>0</v>
      </c>
      <c r="FW19" s="80">
        <v>0</v>
      </c>
      <c r="FX19" s="80">
        <v>0</v>
      </c>
      <c r="FY19" s="80">
        <v>0</v>
      </c>
      <c r="FZ19" s="80">
        <v>47772830</v>
      </c>
      <c r="GA19" s="80">
        <v>39300277</v>
      </c>
      <c r="GB19" s="80">
        <v>39300276</v>
      </c>
      <c r="GC19" s="80">
        <v>900000</v>
      </c>
      <c r="GD19" s="80">
        <v>0</v>
      </c>
      <c r="GE19" s="80">
        <v>0</v>
      </c>
      <c r="GF19" s="80">
        <v>0</v>
      </c>
      <c r="GG19" s="80">
        <v>0</v>
      </c>
      <c r="GH19" s="80">
        <v>0</v>
      </c>
      <c r="GI19" s="80">
        <v>47772830</v>
      </c>
      <c r="GJ19" s="80">
        <v>39300277</v>
      </c>
      <c r="GK19" s="80">
        <v>39300276</v>
      </c>
      <c r="GL19" s="80">
        <v>3400000</v>
      </c>
      <c r="GM19" s="80">
        <v>531000</v>
      </c>
      <c r="GN19" s="80">
        <v>653000</v>
      </c>
      <c r="GO19" s="80">
        <v>547277</v>
      </c>
      <c r="GP19" s="80">
        <v>375872</v>
      </c>
      <c r="GQ19" s="80">
        <v>3510898</v>
      </c>
      <c r="GR19" s="80">
        <v>1007555</v>
      </c>
      <c r="GS19" s="80">
        <v>1594907</v>
      </c>
      <c r="GT19" s="80">
        <v>13382922</v>
      </c>
      <c r="GU19" s="80">
        <v>2244768</v>
      </c>
      <c r="GV19" s="80">
        <v>0</v>
      </c>
      <c r="GW19" s="80">
        <v>0</v>
      </c>
      <c r="GX19" s="80">
        <v>0</v>
      </c>
      <c r="GY19" s="80">
        <v>0</v>
      </c>
      <c r="GZ19" s="80">
        <v>0</v>
      </c>
      <c r="HA19" s="80">
        <v>0</v>
      </c>
      <c r="HB19" s="80">
        <v>0</v>
      </c>
      <c r="HC19" s="80">
        <v>0</v>
      </c>
      <c r="HD19" s="80">
        <v>0</v>
      </c>
      <c r="HE19" s="80">
        <v>0</v>
      </c>
      <c r="HF19" s="80">
        <v>0</v>
      </c>
      <c r="HG19" s="80">
        <v>0</v>
      </c>
      <c r="HH19" s="80">
        <v>0</v>
      </c>
      <c r="HI19" s="80">
        <v>0</v>
      </c>
      <c r="HJ19" s="80">
        <v>0</v>
      </c>
      <c r="HK19" s="80">
        <v>0</v>
      </c>
      <c r="HL19" s="80">
        <v>0</v>
      </c>
      <c r="HM19" s="80">
        <v>0</v>
      </c>
      <c r="HN19" s="80">
        <v>0</v>
      </c>
      <c r="HO19" s="80">
        <v>0</v>
      </c>
      <c r="HP19" s="80">
        <v>0</v>
      </c>
      <c r="HQ19" s="80">
        <v>0</v>
      </c>
      <c r="HR19" s="80">
        <v>0</v>
      </c>
      <c r="HS19" s="80">
        <v>0</v>
      </c>
      <c r="HT19" s="80">
        <v>0</v>
      </c>
      <c r="HU19" s="80">
        <v>0</v>
      </c>
      <c r="HV19" s="80">
        <v>0</v>
      </c>
      <c r="HW19" s="80">
        <v>0</v>
      </c>
      <c r="HX19" s="80">
        <v>0</v>
      </c>
      <c r="HY19" s="80">
        <v>0</v>
      </c>
      <c r="HZ19" s="80">
        <v>0</v>
      </c>
      <c r="IA19" s="80">
        <v>0</v>
      </c>
      <c r="IB19" s="80">
        <v>0</v>
      </c>
      <c r="IC19" s="80">
        <v>4334077</v>
      </c>
      <c r="ID19" s="80">
        <v>4041074</v>
      </c>
      <c r="IE19" s="80">
        <v>2730987</v>
      </c>
      <c r="IF19" s="80">
        <v>0</v>
      </c>
      <c r="IG19" s="80">
        <v>0</v>
      </c>
      <c r="IH19" s="80">
        <v>27000</v>
      </c>
      <c r="II19" s="80">
        <v>21344</v>
      </c>
      <c r="IJ19" s="80">
        <v>41397</v>
      </c>
      <c r="IK19" s="80">
        <v>3803907</v>
      </c>
      <c r="IL19" s="80">
        <v>702248</v>
      </c>
      <c r="IM19" s="80">
        <v>1</v>
      </c>
      <c r="IN19" s="80">
        <v>0</v>
      </c>
    </row>
    <row r="20" spans="1:248" s="80" customFormat="1" x14ac:dyDescent="0.25">
      <c r="A20" s="80">
        <f t="shared" si="0"/>
        <v>0.79615409221869915</v>
      </c>
      <c r="B20" s="80">
        <f t="shared" si="1"/>
        <v>0.78910185026911184</v>
      </c>
      <c r="C20" s="80">
        <f t="shared" si="2"/>
        <v>-8.8578857014153245E-3</v>
      </c>
      <c r="D20" s="80">
        <f t="shared" si="3"/>
        <v>-7.0522419495873123E-3</v>
      </c>
      <c r="E20" s="80" t="s">
        <v>155</v>
      </c>
      <c r="F20" s="80">
        <v>65508000</v>
      </c>
      <c r="G20" s="80">
        <v>64178031</v>
      </c>
      <c r="H20" s="80">
        <v>96893578</v>
      </c>
      <c r="I20" s="80">
        <v>86447378</v>
      </c>
      <c r="J20" s="80">
        <v>72290519</v>
      </c>
      <c r="K20" s="80">
        <v>329099692</v>
      </c>
      <c r="L20" s="80">
        <v>345062252</v>
      </c>
      <c r="M20" s="80">
        <v>317599882</v>
      </c>
      <c r="N20" s="80">
        <v>317820849</v>
      </c>
      <c r="O20" s="80">
        <v>292000</v>
      </c>
      <c r="P20" s="80">
        <v>331250</v>
      </c>
      <c r="Q20" s="80">
        <v>299807</v>
      </c>
      <c r="R20" s="80">
        <v>204856</v>
      </c>
      <c r="S20" s="80">
        <v>133807</v>
      </c>
      <c r="T20" s="80">
        <v>74779</v>
      </c>
      <c r="U20" s="80">
        <v>38166</v>
      </c>
      <c r="V20" s="80">
        <v>39697</v>
      </c>
      <c r="W20" s="80">
        <v>36614</v>
      </c>
      <c r="X20" s="80">
        <v>6408000</v>
      </c>
      <c r="Y20" s="80">
        <v>5432096</v>
      </c>
      <c r="Z20" s="80">
        <v>5440073</v>
      </c>
      <c r="AA20" s="80">
        <v>4753158</v>
      </c>
      <c r="AB20" s="80">
        <v>4005573</v>
      </c>
      <c r="AC20" s="80">
        <v>3694529</v>
      </c>
      <c r="AD20" s="80">
        <v>3731188</v>
      </c>
      <c r="AE20" s="80">
        <v>3259492</v>
      </c>
      <c r="AF20" s="80">
        <v>2760189</v>
      </c>
      <c r="AG20" s="80">
        <v>14000000</v>
      </c>
      <c r="AH20" s="80">
        <v>14000000</v>
      </c>
      <c r="AI20" s="80">
        <v>14000000</v>
      </c>
      <c r="AJ20" s="80">
        <v>14000000</v>
      </c>
      <c r="AK20" s="80">
        <v>14000000</v>
      </c>
      <c r="AL20" s="80">
        <v>14000000</v>
      </c>
      <c r="AM20" s="80">
        <v>14000000</v>
      </c>
      <c r="AN20" s="80">
        <v>14000000</v>
      </c>
      <c r="AO20" s="80">
        <v>14000000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  <c r="AW20" s="80">
        <v>0</v>
      </c>
      <c r="AX20" s="80">
        <v>0</v>
      </c>
      <c r="AY20" s="80">
        <v>12686000</v>
      </c>
      <c r="AZ20" s="80">
        <v>12686249</v>
      </c>
      <c r="BA20" s="80">
        <v>12686249</v>
      </c>
      <c r="BB20" s="80">
        <v>12686248</v>
      </c>
      <c r="BC20" s="80">
        <v>12686249</v>
      </c>
      <c r="BD20" s="80">
        <v>12686249</v>
      </c>
      <c r="BE20" s="80">
        <v>12686249</v>
      </c>
      <c r="BF20" s="80">
        <v>12686249</v>
      </c>
      <c r="BG20" s="80">
        <v>12686249</v>
      </c>
      <c r="BH20" s="80">
        <v>11000</v>
      </c>
      <c r="BI20" s="80">
        <v>10500</v>
      </c>
      <c r="BJ20" s="80">
        <v>10500</v>
      </c>
      <c r="BK20" s="80">
        <v>10500</v>
      </c>
      <c r="BL20" s="80">
        <v>10500</v>
      </c>
      <c r="BM20" s="80">
        <v>10500</v>
      </c>
      <c r="BN20" s="80">
        <v>10500</v>
      </c>
      <c r="BO20" s="80">
        <v>10500</v>
      </c>
      <c r="BP20" s="80">
        <v>10500</v>
      </c>
      <c r="BQ20" s="80">
        <v>-18184000</v>
      </c>
      <c r="BR20" s="80">
        <v>-8938423</v>
      </c>
      <c r="BS20" s="80">
        <v>-830128</v>
      </c>
      <c r="BT20" s="80">
        <v>3482030</v>
      </c>
      <c r="BU20" s="80">
        <v>11239439</v>
      </c>
      <c r="BV20" s="80">
        <v>19308985</v>
      </c>
      <c r="BW20" s="80">
        <v>23752514</v>
      </c>
      <c r="BX20" s="80">
        <v>27155627</v>
      </c>
      <c r="BY20" s="80">
        <v>32403398</v>
      </c>
      <c r="BZ20" s="80">
        <v>57006000</v>
      </c>
      <c r="CA20" s="80">
        <v>46430206</v>
      </c>
      <c r="CB20" s="80">
        <v>71037457</v>
      </c>
      <c r="CC20" s="80">
        <v>56279100</v>
      </c>
      <c r="CD20" s="80">
        <v>34364831</v>
      </c>
      <c r="CE20" s="80">
        <v>283104459</v>
      </c>
      <c r="CF20" s="80">
        <v>294623489</v>
      </c>
      <c r="CG20" s="80">
        <v>263758006</v>
      </c>
      <c r="CH20" s="80">
        <v>258731202</v>
      </c>
      <c r="CI20" s="80">
        <v>42211000</v>
      </c>
      <c r="CJ20" s="80">
        <v>31177918</v>
      </c>
      <c r="CK20" s="80">
        <v>54324500</v>
      </c>
      <c r="CL20" s="80">
        <v>40090182</v>
      </c>
      <c r="CM20" s="80">
        <v>23331148</v>
      </c>
      <c r="CN20" s="80">
        <v>268899443</v>
      </c>
      <c r="CO20" s="80">
        <v>274722724</v>
      </c>
      <c r="CP20" s="80">
        <v>255779844</v>
      </c>
      <c r="CQ20" s="80">
        <v>250793020</v>
      </c>
      <c r="CR20" s="80">
        <v>42211000</v>
      </c>
      <c r="CS20" s="80">
        <v>31177918</v>
      </c>
      <c r="CT20" s="80">
        <v>54324500</v>
      </c>
      <c r="CU20" s="80">
        <v>40090182</v>
      </c>
      <c r="CV20" s="80">
        <v>23331148</v>
      </c>
      <c r="CW20" s="80">
        <v>268899443</v>
      </c>
      <c r="CX20" s="80">
        <v>274722724</v>
      </c>
      <c r="CY20" s="80">
        <v>255779844</v>
      </c>
      <c r="CZ20" s="80">
        <v>250793020</v>
      </c>
      <c r="DA20" s="80">
        <v>0</v>
      </c>
      <c r="DB20" s="80">
        <v>0</v>
      </c>
      <c r="DC20" s="80">
        <v>0</v>
      </c>
      <c r="DD20" s="80">
        <v>0</v>
      </c>
      <c r="DE20" s="80">
        <v>0</v>
      </c>
      <c r="DF20" s="80">
        <v>0</v>
      </c>
      <c r="DG20" s="80">
        <v>0</v>
      </c>
      <c r="DH20" s="80">
        <v>21915672</v>
      </c>
      <c r="DI20" s="80">
        <v>21571804</v>
      </c>
      <c r="DJ20" s="80">
        <v>14777000</v>
      </c>
      <c r="DK20" s="80">
        <v>15243981</v>
      </c>
      <c r="DL20" s="80">
        <v>16712957</v>
      </c>
      <c r="DM20" s="80">
        <v>16028775</v>
      </c>
      <c r="DN20" s="80">
        <v>11012645</v>
      </c>
      <c r="DO20" s="80">
        <v>14184984</v>
      </c>
      <c r="DP20" s="80">
        <v>19757346</v>
      </c>
      <c r="DQ20" s="80">
        <v>7978162</v>
      </c>
      <c r="DR20" s="80">
        <v>7938182</v>
      </c>
      <c r="DS20" s="80">
        <v>0</v>
      </c>
      <c r="DT20" s="80">
        <v>1340069</v>
      </c>
      <c r="DU20" s="80">
        <v>0</v>
      </c>
      <c r="DV20" s="80">
        <v>0</v>
      </c>
      <c r="DW20" s="80">
        <v>0</v>
      </c>
      <c r="DX20" s="80">
        <v>0</v>
      </c>
      <c r="DY20" s="80">
        <v>8000000</v>
      </c>
      <c r="DZ20" s="80">
        <v>0</v>
      </c>
      <c r="EA20" s="80">
        <v>0</v>
      </c>
      <c r="EB20" s="80">
        <v>0</v>
      </c>
      <c r="EC20" s="80">
        <v>0</v>
      </c>
      <c r="ED20" s="80">
        <v>0</v>
      </c>
      <c r="EE20" s="80">
        <v>0</v>
      </c>
      <c r="EF20" s="80">
        <v>0</v>
      </c>
      <c r="EG20" s="80">
        <v>0</v>
      </c>
      <c r="EH20" s="80">
        <v>0</v>
      </c>
      <c r="EI20" s="80">
        <v>0</v>
      </c>
      <c r="EJ20" s="80">
        <v>0</v>
      </c>
      <c r="EK20" s="80">
        <v>3706000</v>
      </c>
      <c r="EL20" s="80">
        <v>497369</v>
      </c>
      <c r="EM20" s="80">
        <v>363597</v>
      </c>
      <c r="EN20" s="80">
        <v>334943</v>
      </c>
      <c r="EO20" s="80">
        <v>329148</v>
      </c>
      <c r="EP20" s="80">
        <v>233192</v>
      </c>
      <c r="EQ20" s="80">
        <v>197308</v>
      </c>
      <c r="ER20" s="80">
        <v>210256</v>
      </c>
      <c r="ES20" s="80">
        <v>224649</v>
      </c>
      <c r="ET20" s="80">
        <v>0</v>
      </c>
      <c r="EU20" s="80">
        <v>0</v>
      </c>
      <c r="EV20" s="80">
        <v>0</v>
      </c>
      <c r="EW20" s="80">
        <v>0</v>
      </c>
      <c r="EX20" s="80">
        <v>0</v>
      </c>
      <c r="EY20" s="80">
        <v>0</v>
      </c>
      <c r="EZ20" s="80">
        <v>0</v>
      </c>
      <c r="FA20" s="80">
        <v>0</v>
      </c>
      <c r="FB20" s="80">
        <v>0</v>
      </c>
      <c r="FC20" s="80">
        <v>0</v>
      </c>
      <c r="FD20" s="80">
        <v>0</v>
      </c>
      <c r="FE20" s="80">
        <v>0</v>
      </c>
      <c r="FF20" s="80">
        <v>0</v>
      </c>
      <c r="FG20" s="80">
        <v>0</v>
      </c>
      <c r="FH20" s="80">
        <v>0</v>
      </c>
      <c r="FI20" s="80">
        <v>0</v>
      </c>
      <c r="FJ20" s="80">
        <v>0</v>
      </c>
      <c r="FK20" s="80">
        <v>0</v>
      </c>
      <c r="FL20" s="80">
        <v>0</v>
      </c>
      <c r="FM20" s="80">
        <v>0</v>
      </c>
      <c r="FN20" s="80">
        <v>0</v>
      </c>
      <c r="FO20" s="80">
        <v>0</v>
      </c>
      <c r="FP20" s="80">
        <v>0</v>
      </c>
      <c r="FQ20" s="80">
        <v>0</v>
      </c>
      <c r="FR20" s="80">
        <v>258833244</v>
      </c>
      <c r="FS20" s="80">
        <v>254748408</v>
      </c>
      <c r="FT20" s="80">
        <v>249990287</v>
      </c>
      <c r="FU20" s="80">
        <v>0</v>
      </c>
      <c r="FV20" s="80">
        <v>0</v>
      </c>
      <c r="FW20" s="80">
        <v>51973056</v>
      </c>
      <c r="FX20" s="80">
        <v>38073681</v>
      </c>
      <c r="FY20" s="80">
        <v>21649361</v>
      </c>
      <c r="FZ20" s="80">
        <v>267456740</v>
      </c>
      <c r="GA20" s="80">
        <v>14644085</v>
      </c>
      <c r="GB20" s="80">
        <v>0</v>
      </c>
      <c r="GC20" s="80">
        <v>0</v>
      </c>
      <c r="GD20" s="80">
        <v>0</v>
      </c>
      <c r="GE20" s="80">
        <v>0</v>
      </c>
      <c r="GF20" s="80">
        <v>52124501</v>
      </c>
      <c r="GG20" s="80">
        <v>38073681</v>
      </c>
      <c r="GH20" s="80">
        <v>21649361</v>
      </c>
      <c r="GI20" s="80">
        <v>267456740</v>
      </c>
      <c r="GJ20" s="80">
        <v>273477330</v>
      </c>
      <c r="GK20" s="80">
        <v>254748408</v>
      </c>
      <c r="GL20" s="80">
        <v>249990287</v>
      </c>
      <c r="GM20" s="80">
        <v>0</v>
      </c>
      <c r="GN20" s="80">
        <v>913875</v>
      </c>
      <c r="GO20" s="80">
        <v>2642738</v>
      </c>
      <c r="GP20" s="80">
        <v>1760369</v>
      </c>
      <c r="GQ20" s="80">
        <v>3255332</v>
      </c>
      <c r="GR20" s="80">
        <v>5000659</v>
      </c>
      <c r="GS20" s="80">
        <v>2738054</v>
      </c>
      <c r="GT20" s="80">
        <v>1751129</v>
      </c>
      <c r="GU20" s="80">
        <v>556538</v>
      </c>
      <c r="GV20" s="80">
        <v>0</v>
      </c>
      <c r="GW20" s="80">
        <v>0</v>
      </c>
      <c r="GX20" s="80">
        <v>52124501</v>
      </c>
      <c r="GY20" s="80">
        <v>38073681</v>
      </c>
      <c r="GZ20" s="80">
        <v>21649361</v>
      </c>
      <c r="HA20" s="80">
        <v>15408151</v>
      </c>
      <c r="HB20" s="80">
        <v>14644085</v>
      </c>
      <c r="HC20" s="80">
        <v>0</v>
      </c>
      <c r="HD20" s="80">
        <v>0</v>
      </c>
      <c r="HE20" s="80">
        <v>0</v>
      </c>
      <c r="HF20" s="80">
        <v>0</v>
      </c>
      <c r="HG20" s="80">
        <v>0</v>
      </c>
      <c r="HH20" s="80">
        <v>0</v>
      </c>
      <c r="HI20" s="80">
        <v>0</v>
      </c>
      <c r="HJ20" s="80">
        <v>0</v>
      </c>
      <c r="HK20" s="80">
        <v>0</v>
      </c>
      <c r="HL20" s="80">
        <v>0</v>
      </c>
      <c r="HM20" s="80">
        <v>0</v>
      </c>
      <c r="HN20" s="80">
        <v>0</v>
      </c>
      <c r="HO20" s="80">
        <v>0</v>
      </c>
      <c r="HP20" s="80">
        <v>0</v>
      </c>
      <c r="HQ20" s="80">
        <v>0</v>
      </c>
      <c r="HR20" s="80">
        <v>0</v>
      </c>
      <c r="HS20" s="80">
        <v>0</v>
      </c>
      <c r="HT20" s="80">
        <v>0</v>
      </c>
      <c r="HU20" s="80">
        <v>0</v>
      </c>
      <c r="HV20" s="80">
        <v>0</v>
      </c>
      <c r="HW20" s="80">
        <v>8000</v>
      </c>
      <c r="HX20" s="80">
        <v>0</v>
      </c>
      <c r="HY20" s="80">
        <v>3806534</v>
      </c>
      <c r="HZ20" s="80">
        <v>3300625</v>
      </c>
      <c r="IA20" s="80">
        <v>1505944</v>
      </c>
      <c r="IB20" s="80">
        <v>3616702</v>
      </c>
      <c r="IC20" s="80">
        <v>7553945</v>
      </c>
      <c r="ID20" s="80">
        <v>7114361</v>
      </c>
      <c r="IE20" s="80">
        <v>6741878</v>
      </c>
      <c r="IF20" s="80">
        <v>0</v>
      </c>
      <c r="IG20" s="80">
        <v>0</v>
      </c>
      <c r="IH20" s="80">
        <v>0</v>
      </c>
      <c r="II20" s="80">
        <v>0</v>
      </c>
      <c r="IJ20" s="80">
        <v>0</v>
      </c>
      <c r="IK20" s="80">
        <v>0</v>
      </c>
      <c r="IL20" s="80">
        <v>0</v>
      </c>
      <c r="IM20" s="80">
        <v>0</v>
      </c>
      <c r="IN20" s="80">
        <v>0</v>
      </c>
    </row>
    <row r="21" spans="1:248" s="80" customFormat="1" x14ac:dyDescent="0.25">
      <c r="A21" s="80">
        <f t="shared" si="0"/>
        <v>0.53822149186438406</v>
      </c>
      <c r="B21" s="80">
        <f t="shared" si="1"/>
        <v>0.34186684870578327</v>
      </c>
      <c r="C21" s="80">
        <f t="shared" si="2"/>
        <v>-0.36482126062717013</v>
      </c>
      <c r="D21" s="80">
        <f t="shared" si="3"/>
        <v>-0.19635464315860079</v>
      </c>
      <c r="E21" s="80" t="s">
        <v>166</v>
      </c>
      <c r="F21" s="80">
        <v>8865000</v>
      </c>
      <c r="G21" s="80">
        <v>8875000</v>
      </c>
      <c r="H21" s="80">
        <v>16007220</v>
      </c>
      <c r="I21" s="80">
        <v>18218646</v>
      </c>
      <c r="J21" s="80">
        <v>16004115</v>
      </c>
      <c r="K21" s="80">
        <v>17997274</v>
      </c>
      <c r="L21" s="80">
        <v>17921200</v>
      </c>
      <c r="M21" s="80">
        <v>18580332</v>
      </c>
      <c r="N21" s="80">
        <v>18527886</v>
      </c>
      <c r="O21" s="80">
        <v>8000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29419</v>
      </c>
      <c r="W21" s="80">
        <v>0</v>
      </c>
      <c r="X21" s="80">
        <v>3797000</v>
      </c>
      <c r="Y21" s="80">
        <v>4051000</v>
      </c>
      <c r="Z21" s="80">
        <v>4254541</v>
      </c>
      <c r="AA21" s="80">
        <v>4705824</v>
      </c>
      <c r="AB21" s="80">
        <v>4162313</v>
      </c>
      <c r="AC21" s="80">
        <v>4166201</v>
      </c>
      <c r="AD21" s="80">
        <v>5181333</v>
      </c>
      <c r="AE21" s="80">
        <v>5292149</v>
      </c>
      <c r="AF21" s="80">
        <v>5084588</v>
      </c>
      <c r="AG21" s="80">
        <v>252000</v>
      </c>
      <c r="AH21" s="80">
        <v>252000</v>
      </c>
      <c r="AI21" s="80">
        <v>251611</v>
      </c>
      <c r="AJ21" s="80">
        <v>251611</v>
      </c>
      <c r="AK21" s="80">
        <v>251611</v>
      </c>
      <c r="AL21" s="80">
        <v>251611</v>
      </c>
      <c r="AM21" s="80">
        <v>251611</v>
      </c>
      <c r="AN21" s="80">
        <v>251611</v>
      </c>
      <c r="AO21" s="80">
        <v>251611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  <c r="AX21" s="80">
        <v>0</v>
      </c>
      <c r="AY21" s="80">
        <v>135000</v>
      </c>
      <c r="AZ21" s="80">
        <v>134000</v>
      </c>
      <c r="BA21" s="80">
        <v>134691</v>
      </c>
      <c r="BB21" s="80">
        <v>134690</v>
      </c>
      <c r="BC21" s="80">
        <v>134690</v>
      </c>
      <c r="BD21" s="80">
        <v>134690</v>
      </c>
      <c r="BE21" s="80">
        <v>351863</v>
      </c>
      <c r="BF21" s="80">
        <v>476108</v>
      </c>
      <c r="BG21" s="80">
        <v>384222</v>
      </c>
      <c r="BH21" s="80">
        <v>0</v>
      </c>
      <c r="BI21" s="80">
        <v>0</v>
      </c>
      <c r="BJ21" s="80">
        <v>0</v>
      </c>
      <c r="BK21" s="80">
        <v>0</v>
      </c>
      <c r="BL21" s="80">
        <v>0</v>
      </c>
      <c r="BM21" s="80">
        <v>0</v>
      </c>
      <c r="BN21" s="80">
        <v>217173</v>
      </c>
      <c r="BO21" s="80">
        <v>341418</v>
      </c>
      <c r="BP21" s="80">
        <v>249532</v>
      </c>
      <c r="BQ21" s="80">
        <v>0</v>
      </c>
      <c r="BR21" s="80">
        <v>796000</v>
      </c>
      <c r="BS21" s="80">
        <v>1304058</v>
      </c>
      <c r="BT21" s="80">
        <v>1071854</v>
      </c>
      <c r="BU21" s="80">
        <v>1984790</v>
      </c>
      <c r="BV21" s="80">
        <v>817390</v>
      </c>
      <c r="BW21" s="80">
        <v>1481739</v>
      </c>
      <c r="BX21" s="80">
        <v>2797446</v>
      </c>
      <c r="BY21" s="80">
        <v>3403106</v>
      </c>
      <c r="BZ21" s="80">
        <v>8212000</v>
      </c>
      <c r="CA21" s="80">
        <v>7391000</v>
      </c>
      <c r="CB21" s="80">
        <v>13922831</v>
      </c>
      <c r="CC21" s="80">
        <v>16274432</v>
      </c>
      <c r="CD21" s="80">
        <v>13144033</v>
      </c>
      <c r="CE21" s="80">
        <v>16233761</v>
      </c>
      <c r="CF21" s="80">
        <v>14324577</v>
      </c>
      <c r="CG21" s="80">
        <v>14199745</v>
      </c>
      <c r="CH21" s="80">
        <v>13588809</v>
      </c>
      <c r="CI21" s="80">
        <v>1822000</v>
      </c>
      <c r="CJ21" s="80">
        <v>1890000</v>
      </c>
      <c r="CK21" s="80">
        <v>11409759</v>
      </c>
      <c r="CL21" s="80">
        <v>9355281</v>
      </c>
      <c r="CM21" s="80">
        <v>10247487</v>
      </c>
      <c r="CN21" s="80">
        <v>5972475</v>
      </c>
      <c r="CO21" s="80">
        <v>9645575</v>
      </c>
      <c r="CP21" s="80">
        <v>1112595</v>
      </c>
      <c r="CQ21" s="80">
        <v>6334070</v>
      </c>
      <c r="CR21" s="80">
        <v>1822000</v>
      </c>
      <c r="CS21" s="80">
        <v>1890000</v>
      </c>
      <c r="CT21" s="80">
        <v>11409759</v>
      </c>
      <c r="CU21" s="80">
        <v>9355281</v>
      </c>
      <c r="CV21" s="80">
        <v>10247487</v>
      </c>
      <c r="CW21" s="80">
        <v>5972475</v>
      </c>
      <c r="CX21" s="80">
        <v>9645575</v>
      </c>
      <c r="CY21" s="80">
        <v>1112595</v>
      </c>
      <c r="CZ21" s="80">
        <v>6334070</v>
      </c>
      <c r="DA21" s="80">
        <v>0</v>
      </c>
      <c r="DB21" s="80">
        <v>0</v>
      </c>
      <c r="DC21" s="80">
        <v>0</v>
      </c>
      <c r="DD21" s="80">
        <v>0</v>
      </c>
      <c r="DE21" s="80">
        <v>0</v>
      </c>
      <c r="DF21" s="80">
        <v>0</v>
      </c>
      <c r="DG21" s="80">
        <v>0</v>
      </c>
      <c r="DH21" s="80">
        <v>0</v>
      </c>
      <c r="DI21" s="80">
        <v>0</v>
      </c>
      <c r="DJ21" s="80">
        <v>6379000</v>
      </c>
      <c r="DK21" s="80">
        <v>5501000</v>
      </c>
      <c r="DL21" s="80">
        <v>2483579</v>
      </c>
      <c r="DM21" s="80">
        <v>6919151</v>
      </c>
      <c r="DN21" s="80">
        <v>2896511</v>
      </c>
      <c r="DO21" s="80">
        <v>10261251</v>
      </c>
      <c r="DP21" s="80">
        <v>4631082</v>
      </c>
      <c r="DQ21" s="80">
        <v>13079274</v>
      </c>
      <c r="DR21" s="80">
        <v>7209849</v>
      </c>
      <c r="DS21" s="80">
        <v>0</v>
      </c>
      <c r="DT21" s="80">
        <v>0</v>
      </c>
      <c r="DU21" s="80">
        <v>0</v>
      </c>
      <c r="DV21" s="80">
        <v>0</v>
      </c>
      <c r="DW21" s="80">
        <v>0</v>
      </c>
      <c r="DX21" s="80">
        <v>0</v>
      </c>
      <c r="DY21" s="80">
        <v>0</v>
      </c>
      <c r="DZ21" s="80">
        <v>0</v>
      </c>
      <c r="EA21" s="80">
        <v>0</v>
      </c>
      <c r="EB21" s="80">
        <v>0</v>
      </c>
      <c r="EC21" s="80">
        <v>0</v>
      </c>
      <c r="ED21" s="80">
        <v>0</v>
      </c>
      <c r="EE21" s="80">
        <v>0</v>
      </c>
      <c r="EF21" s="80">
        <v>0</v>
      </c>
      <c r="EG21" s="80">
        <v>0</v>
      </c>
      <c r="EH21" s="80">
        <v>0</v>
      </c>
      <c r="EI21" s="80">
        <v>0</v>
      </c>
      <c r="EJ21" s="80">
        <v>0</v>
      </c>
      <c r="EK21" s="80">
        <v>543000</v>
      </c>
      <c r="EL21" s="80">
        <v>859000</v>
      </c>
      <c r="EM21" s="80">
        <v>160009</v>
      </c>
      <c r="EN21" s="80">
        <v>2037157</v>
      </c>
      <c r="EO21" s="80">
        <v>71974</v>
      </c>
      <c r="EP21" s="80">
        <v>0</v>
      </c>
      <c r="EQ21" s="80">
        <v>277623</v>
      </c>
      <c r="ER21" s="80">
        <v>408022</v>
      </c>
      <c r="ES21" s="80">
        <v>450242</v>
      </c>
      <c r="ET21" s="80">
        <v>0</v>
      </c>
      <c r="EU21" s="80">
        <v>0</v>
      </c>
      <c r="EV21" s="80">
        <v>0</v>
      </c>
      <c r="EW21" s="80">
        <v>1869809</v>
      </c>
      <c r="EX21" s="80">
        <v>0</v>
      </c>
      <c r="EY21" s="80">
        <v>0</v>
      </c>
      <c r="EZ21" s="80">
        <v>0</v>
      </c>
      <c r="FA21" s="80">
        <v>0</v>
      </c>
      <c r="FB21" s="80">
        <v>0</v>
      </c>
      <c r="FC21" s="80">
        <v>0</v>
      </c>
      <c r="FD21" s="80">
        <v>0</v>
      </c>
      <c r="FE21" s="80">
        <v>0</v>
      </c>
      <c r="FF21" s="80">
        <v>0</v>
      </c>
      <c r="FG21" s="80">
        <v>0</v>
      </c>
      <c r="FH21" s="80">
        <v>0</v>
      </c>
      <c r="FI21" s="80">
        <v>0</v>
      </c>
      <c r="FJ21" s="80">
        <v>0</v>
      </c>
      <c r="FK21" s="80">
        <v>0</v>
      </c>
      <c r="FL21" s="80">
        <v>0</v>
      </c>
      <c r="FM21" s="80">
        <v>0</v>
      </c>
      <c r="FN21" s="80">
        <v>0</v>
      </c>
      <c r="FO21" s="80">
        <v>0</v>
      </c>
      <c r="FP21" s="80">
        <v>0</v>
      </c>
      <c r="FQ21" s="80">
        <v>0</v>
      </c>
      <c r="FR21" s="80">
        <v>8747534</v>
      </c>
      <c r="FS21" s="80">
        <v>0</v>
      </c>
      <c r="FT21" s="80">
        <v>5494631</v>
      </c>
      <c r="FU21" s="80">
        <v>0</v>
      </c>
      <c r="FV21" s="80">
        <v>0</v>
      </c>
      <c r="FW21" s="80">
        <v>11170437</v>
      </c>
      <c r="FX21" s="80">
        <v>9283307</v>
      </c>
      <c r="FY21" s="80">
        <v>10247487</v>
      </c>
      <c r="FZ21" s="80">
        <v>5972475</v>
      </c>
      <c r="GA21" s="80">
        <v>0</v>
      </c>
      <c r="GB21" s="80">
        <v>0</v>
      </c>
      <c r="GC21" s="80">
        <v>0</v>
      </c>
      <c r="GD21" s="80">
        <v>0</v>
      </c>
      <c r="GE21" s="80">
        <v>0</v>
      </c>
      <c r="GF21" s="80">
        <v>0</v>
      </c>
      <c r="GG21" s="80">
        <v>0</v>
      </c>
      <c r="GH21" s="80">
        <v>10247487</v>
      </c>
      <c r="GI21" s="80">
        <v>5972475</v>
      </c>
      <c r="GJ21" s="80">
        <v>9645575</v>
      </c>
      <c r="GK21" s="80">
        <v>0</v>
      </c>
      <c r="GL21" s="80">
        <v>5494631</v>
      </c>
      <c r="GM21" s="80">
        <v>0</v>
      </c>
      <c r="GN21" s="80">
        <v>0</v>
      </c>
      <c r="GO21" s="80">
        <v>0</v>
      </c>
      <c r="GP21" s="80">
        <v>0</v>
      </c>
      <c r="GQ21" s="80">
        <v>733370</v>
      </c>
      <c r="GR21" s="80">
        <v>4799186</v>
      </c>
      <c r="GS21" s="80">
        <v>277623</v>
      </c>
      <c r="GT21" s="80">
        <v>10080383</v>
      </c>
      <c r="GU21" s="80">
        <v>3989550</v>
      </c>
      <c r="GV21" s="80">
        <v>0</v>
      </c>
      <c r="GW21" s="80">
        <v>0</v>
      </c>
      <c r="GX21" s="80">
        <v>0</v>
      </c>
      <c r="GY21" s="80">
        <v>0</v>
      </c>
      <c r="GZ21" s="80">
        <v>0</v>
      </c>
      <c r="HA21" s="80">
        <v>0</v>
      </c>
      <c r="HB21" s="80">
        <v>0</v>
      </c>
      <c r="HC21" s="80">
        <v>0</v>
      </c>
      <c r="HD21" s="80">
        <v>0</v>
      </c>
      <c r="HE21" s="80">
        <v>0</v>
      </c>
      <c r="HF21" s="80">
        <v>0</v>
      </c>
      <c r="HG21" s="80">
        <v>0</v>
      </c>
      <c r="HH21" s="80">
        <v>0</v>
      </c>
      <c r="HI21" s="80">
        <v>0</v>
      </c>
      <c r="HJ21" s="80">
        <v>0</v>
      </c>
      <c r="HK21" s="80">
        <v>0</v>
      </c>
      <c r="HL21" s="80">
        <v>0</v>
      </c>
      <c r="HM21" s="80">
        <v>0</v>
      </c>
      <c r="HN21" s="80">
        <v>0</v>
      </c>
      <c r="HO21" s="80">
        <v>0</v>
      </c>
      <c r="HP21" s="80">
        <v>0</v>
      </c>
      <c r="HQ21" s="80">
        <v>0</v>
      </c>
      <c r="HR21" s="80">
        <v>0</v>
      </c>
      <c r="HS21" s="80">
        <v>0</v>
      </c>
      <c r="HT21" s="80">
        <v>0</v>
      </c>
      <c r="HU21" s="80">
        <v>0</v>
      </c>
      <c r="HV21" s="80">
        <v>0</v>
      </c>
      <c r="HW21" s="80">
        <v>0</v>
      </c>
      <c r="HX21" s="80">
        <v>0</v>
      </c>
      <c r="HY21" s="80">
        <v>0</v>
      </c>
      <c r="HZ21" s="80">
        <v>0</v>
      </c>
      <c r="IA21" s="80">
        <v>584557</v>
      </c>
      <c r="IB21" s="80">
        <v>266477</v>
      </c>
      <c r="IC21" s="80">
        <v>631405</v>
      </c>
      <c r="ID21" s="80">
        <v>503250</v>
      </c>
      <c r="IE21" s="80">
        <v>314797</v>
      </c>
      <c r="IF21" s="80">
        <v>0</v>
      </c>
      <c r="IG21" s="80">
        <v>0</v>
      </c>
      <c r="IH21" s="80">
        <v>0</v>
      </c>
      <c r="II21" s="80">
        <v>0</v>
      </c>
      <c r="IJ21" s="80">
        <v>0</v>
      </c>
      <c r="IK21" s="80">
        <v>0</v>
      </c>
      <c r="IL21" s="80">
        <v>0</v>
      </c>
      <c r="IM21" s="80">
        <v>0</v>
      </c>
      <c r="IN21" s="80">
        <v>0</v>
      </c>
    </row>
    <row r="22" spans="1:248" s="80" customFormat="1" x14ac:dyDescent="0.25">
      <c r="A22" s="80">
        <f t="shared" si="0"/>
        <v>0.50203046220438563</v>
      </c>
      <c r="B22" s="80">
        <f t="shared" si="1"/>
        <v>0.28762828760930415</v>
      </c>
      <c r="C22" s="80">
        <f t="shared" si="2"/>
        <v>-0.42707004999986337</v>
      </c>
      <c r="D22" s="80">
        <f t="shared" si="3"/>
        <v>-0.21440217459508149</v>
      </c>
      <c r="E22" s="80" t="s">
        <v>168</v>
      </c>
      <c r="F22" s="80">
        <v>6997000</v>
      </c>
      <c r="G22" s="80">
        <v>9193007</v>
      </c>
      <c r="H22" s="80">
        <v>14323697</v>
      </c>
      <c r="I22" s="80">
        <v>12933524</v>
      </c>
      <c r="J22" s="80">
        <v>13325538</v>
      </c>
      <c r="K22" s="80">
        <v>9894922</v>
      </c>
      <c r="L22" s="80">
        <v>7967644</v>
      </c>
      <c r="M22" s="80">
        <v>7830519</v>
      </c>
      <c r="N22" s="80">
        <v>6953419</v>
      </c>
      <c r="O22" s="80">
        <v>381000</v>
      </c>
      <c r="P22" s="80">
        <v>153258</v>
      </c>
      <c r="Q22" s="80">
        <v>170606</v>
      </c>
      <c r="R22" s="80">
        <v>94376</v>
      </c>
      <c r="S22" s="80">
        <v>52000</v>
      </c>
      <c r="T22" s="80">
        <v>26000</v>
      </c>
      <c r="U22" s="80">
        <v>0</v>
      </c>
      <c r="V22" s="80">
        <v>0</v>
      </c>
      <c r="W22" s="80">
        <v>0</v>
      </c>
      <c r="X22" s="80">
        <v>2968000</v>
      </c>
      <c r="Y22" s="80">
        <v>5453841</v>
      </c>
      <c r="Z22" s="80">
        <v>7152592</v>
      </c>
      <c r="AA22" s="80">
        <v>7371633</v>
      </c>
      <c r="AB22" s="80">
        <v>5822259</v>
      </c>
      <c r="AC22" s="80">
        <v>4179123</v>
      </c>
      <c r="AD22" s="80">
        <v>3189523</v>
      </c>
      <c r="AE22" s="80">
        <v>1979483</v>
      </c>
      <c r="AF22" s="80">
        <v>1582960</v>
      </c>
      <c r="AG22" s="80">
        <v>1250000</v>
      </c>
      <c r="AH22" s="80">
        <v>1250000</v>
      </c>
      <c r="AI22" s="80">
        <v>2250000</v>
      </c>
      <c r="AJ22" s="80">
        <v>2250000</v>
      </c>
      <c r="AK22" s="80">
        <v>1250000</v>
      </c>
      <c r="AL22" s="80">
        <v>1250000</v>
      </c>
      <c r="AM22" s="80">
        <v>650000</v>
      </c>
      <c r="AN22" s="80">
        <v>650000</v>
      </c>
      <c r="AO22" s="80">
        <v>650000</v>
      </c>
      <c r="AP22" s="80">
        <v>0</v>
      </c>
      <c r="AQ22" s="80">
        <v>0</v>
      </c>
      <c r="AR22" s="80">
        <v>0</v>
      </c>
      <c r="AS22" s="80">
        <v>0</v>
      </c>
      <c r="AT22" s="80">
        <v>4183</v>
      </c>
      <c r="AU22" s="80">
        <v>4183</v>
      </c>
      <c r="AV22" s="80">
        <v>4183</v>
      </c>
      <c r="AW22" s="80">
        <v>4183</v>
      </c>
      <c r="AX22" s="80">
        <v>4183</v>
      </c>
      <c r="AY22" s="80">
        <v>125000</v>
      </c>
      <c r="AZ22" s="80">
        <v>125000</v>
      </c>
      <c r="BA22" s="80">
        <v>125000</v>
      </c>
      <c r="BB22" s="80">
        <v>125000</v>
      </c>
      <c r="BC22" s="80">
        <v>125000</v>
      </c>
      <c r="BD22" s="80">
        <v>125000</v>
      </c>
      <c r="BE22" s="80">
        <v>65000</v>
      </c>
      <c r="BF22" s="80">
        <v>65000</v>
      </c>
      <c r="BG22" s="80">
        <v>65000</v>
      </c>
      <c r="BH22" s="80">
        <v>0</v>
      </c>
      <c r="BI22" s="80">
        <v>0</v>
      </c>
      <c r="BJ22" s="80">
        <v>0</v>
      </c>
      <c r="BK22" s="80">
        <v>0</v>
      </c>
      <c r="BL22" s="80">
        <v>0</v>
      </c>
      <c r="BM22" s="80">
        <v>0</v>
      </c>
      <c r="BN22" s="80">
        <v>0</v>
      </c>
      <c r="BO22" s="80">
        <v>0</v>
      </c>
      <c r="BP22" s="80">
        <v>0</v>
      </c>
      <c r="BQ22" s="80">
        <v>2248000</v>
      </c>
      <c r="BR22" s="80">
        <v>1756987</v>
      </c>
      <c r="BS22" s="80">
        <v>-789520</v>
      </c>
      <c r="BT22" s="80">
        <v>-4671600</v>
      </c>
      <c r="BU22" s="80">
        <v>-3076480</v>
      </c>
      <c r="BV22" s="80">
        <v>-4002986</v>
      </c>
      <c r="BW22" s="80">
        <v>-2104976</v>
      </c>
      <c r="BX22" s="80">
        <v>-130824</v>
      </c>
      <c r="BY22" s="80">
        <v>427273</v>
      </c>
      <c r="BZ22" s="80">
        <v>3280000</v>
      </c>
      <c r="CA22" s="80">
        <v>6308851</v>
      </c>
      <c r="CB22" s="80">
        <v>12670717</v>
      </c>
      <c r="CC22" s="80">
        <v>15122449</v>
      </c>
      <c r="CD22" s="80">
        <v>14880241</v>
      </c>
      <c r="CE22" s="80">
        <v>12434724</v>
      </c>
      <c r="CF22" s="80">
        <v>9219437</v>
      </c>
      <c r="CG22" s="80">
        <v>7152297</v>
      </c>
      <c r="CH22" s="80">
        <v>5717570</v>
      </c>
      <c r="CI22" s="80">
        <v>0</v>
      </c>
      <c r="CJ22" s="80">
        <v>0</v>
      </c>
      <c r="CK22" s="80">
        <v>0</v>
      </c>
      <c r="CL22" s="80">
        <v>7000000</v>
      </c>
      <c r="CM22" s="80">
        <v>7000000</v>
      </c>
      <c r="CN22" s="80">
        <v>4000000</v>
      </c>
      <c r="CO22" s="80">
        <v>4000000</v>
      </c>
      <c r="CP22" s="80">
        <v>2000000</v>
      </c>
      <c r="CQ22" s="80">
        <v>2000000</v>
      </c>
      <c r="CR22" s="80">
        <v>0</v>
      </c>
      <c r="CS22" s="80">
        <v>0</v>
      </c>
      <c r="CT22" s="80">
        <v>0</v>
      </c>
      <c r="CU22" s="80">
        <v>7000000</v>
      </c>
      <c r="CV22" s="80">
        <v>7000000</v>
      </c>
      <c r="CW22" s="80">
        <v>4000000</v>
      </c>
      <c r="CX22" s="80">
        <v>4000000</v>
      </c>
      <c r="CY22" s="80">
        <v>2000000</v>
      </c>
      <c r="CZ22" s="80">
        <v>2000000</v>
      </c>
      <c r="DA22" s="80">
        <v>0</v>
      </c>
      <c r="DB22" s="80">
        <v>0</v>
      </c>
      <c r="DC22" s="80">
        <v>0</v>
      </c>
      <c r="DD22" s="80">
        <v>0</v>
      </c>
      <c r="DE22" s="80">
        <v>0</v>
      </c>
      <c r="DF22" s="80">
        <v>0</v>
      </c>
      <c r="DG22" s="80">
        <v>0</v>
      </c>
      <c r="DH22" s="80">
        <v>0</v>
      </c>
      <c r="DI22" s="80">
        <v>0</v>
      </c>
      <c r="DJ22" s="80">
        <v>3247000</v>
      </c>
      <c r="DK22" s="80">
        <v>6303040</v>
      </c>
      <c r="DL22" s="80">
        <v>12663291</v>
      </c>
      <c r="DM22" s="80">
        <v>8104213</v>
      </c>
      <c r="DN22" s="80">
        <v>7876015</v>
      </c>
      <c r="DO22" s="80">
        <v>8434385</v>
      </c>
      <c r="DP22" s="80">
        <v>5218247</v>
      </c>
      <c r="DQ22" s="80">
        <v>5149964</v>
      </c>
      <c r="DR22" s="80">
        <v>3714610</v>
      </c>
      <c r="DS22" s="80">
        <v>0</v>
      </c>
      <c r="DT22" s="80">
        <v>0</v>
      </c>
      <c r="DU22" s="80">
        <v>0</v>
      </c>
      <c r="DV22" s="80">
        <v>0</v>
      </c>
      <c r="DW22" s="80">
        <v>251880</v>
      </c>
      <c r="DX22" s="80">
        <v>0</v>
      </c>
      <c r="DY22" s="80">
        <v>0</v>
      </c>
      <c r="DZ22" s="80">
        <v>0</v>
      </c>
      <c r="EA22" s="80">
        <v>0</v>
      </c>
      <c r="EB22" s="80">
        <v>0</v>
      </c>
      <c r="EC22" s="80">
        <v>0</v>
      </c>
      <c r="ED22" s="80">
        <v>0</v>
      </c>
      <c r="EE22" s="80">
        <v>0</v>
      </c>
      <c r="EF22" s="80">
        <v>251880</v>
      </c>
      <c r="EG22" s="80">
        <v>0</v>
      </c>
      <c r="EH22" s="80">
        <v>0</v>
      </c>
      <c r="EI22" s="80">
        <v>0</v>
      </c>
      <c r="EJ22" s="80">
        <v>0</v>
      </c>
      <c r="EK22" s="80">
        <v>0</v>
      </c>
      <c r="EL22" s="80">
        <v>0</v>
      </c>
      <c r="EM22" s="80">
        <v>0</v>
      </c>
      <c r="EN22" s="80">
        <v>0</v>
      </c>
      <c r="EO22" s="80">
        <v>0</v>
      </c>
      <c r="EP22" s="80">
        <v>0</v>
      </c>
      <c r="EQ22" s="80">
        <v>0</v>
      </c>
      <c r="ER22" s="80">
        <v>0</v>
      </c>
      <c r="ES22" s="80">
        <v>0</v>
      </c>
      <c r="ET22" s="80">
        <v>0</v>
      </c>
      <c r="EU22" s="80">
        <v>0</v>
      </c>
      <c r="EV22" s="80">
        <v>0</v>
      </c>
      <c r="EW22" s="80">
        <v>0</v>
      </c>
      <c r="EX22" s="80">
        <v>0</v>
      </c>
      <c r="EY22" s="80">
        <v>0</v>
      </c>
      <c r="EZ22" s="80">
        <v>0</v>
      </c>
      <c r="FA22" s="80">
        <v>0</v>
      </c>
      <c r="FB22" s="80">
        <v>0</v>
      </c>
      <c r="FC22" s="80">
        <v>0</v>
      </c>
      <c r="FD22" s="80">
        <v>0</v>
      </c>
      <c r="FE22" s="80">
        <v>0</v>
      </c>
      <c r="FF22" s="80">
        <v>0</v>
      </c>
      <c r="FG22" s="80">
        <v>0</v>
      </c>
      <c r="FH22" s="80">
        <v>0</v>
      </c>
      <c r="FI22" s="80">
        <v>0</v>
      </c>
      <c r="FJ22" s="80">
        <v>0</v>
      </c>
      <c r="FK22" s="80">
        <v>0</v>
      </c>
      <c r="FL22" s="80">
        <v>0</v>
      </c>
      <c r="FM22" s="80">
        <v>0</v>
      </c>
      <c r="FN22" s="80">
        <v>0</v>
      </c>
      <c r="FO22" s="80">
        <v>7000000</v>
      </c>
      <c r="FP22" s="80">
        <v>7000000</v>
      </c>
      <c r="FQ22" s="80">
        <v>4000000</v>
      </c>
      <c r="FR22" s="80">
        <v>4000000</v>
      </c>
      <c r="FS22" s="80">
        <v>2000000</v>
      </c>
      <c r="FT22" s="80">
        <v>2000000</v>
      </c>
      <c r="FU22" s="80">
        <v>0</v>
      </c>
      <c r="FV22" s="80">
        <v>0</v>
      </c>
      <c r="FW22" s="80">
        <v>0</v>
      </c>
      <c r="FX22" s="80">
        <v>0</v>
      </c>
      <c r="FY22" s="80">
        <v>0</v>
      </c>
      <c r="FZ22" s="80">
        <v>0</v>
      </c>
      <c r="GA22" s="80">
        <v>0</v>
      </c>
      <c r="GB22" s="80">
        <v>0</v>
      </c>
      <c r="GC22" s="80">
        <v>0</v>
      </c>
      <c r="GD22" s="80">
        <v>0</v>
      </c>
      <c r="GE22" s="80">
        <v>0</v>
      </c>
      <c r="GF22" s="80">
        <v>0</v>
      </c>
      <c r="GG22" s="80">
        <v>7000000</v>
      </c>
      <c r="GH22" s="80">
        <v>7000000</v>
      </c>
      <c r="GI22" s="80">
        <v>4000000</v>
      </c>
      <c r="GJ22" s="80">
        <v>4000000</v>
      </c>
      <c r="GK22" s="80">
        <v>2000000</v>
      </c>
      <c r="GL22" s="80">
        <v>2000000</v>
      </c>
      <c r="GM22" s="80">
        <v>0</v>
      </c>
      <c r="GN22" s="80">
        <v>4348989</v>
      </c>
      <c r="GO22" s="80">
        <v>9801244</v>
      </c>
      <c r="GP22" s="80">
        <v>5923256</v>
      </c>
      <c r="GQ22" s="80">
        <v>5563687</v>
      </c>
      <c r="GR22" s="80">
        <v>6268980</v>
      </c>
      <c r="GS22" s="80">
        <v>3477322</v>
      </c>
      <c r="GT22" s="80">
        <v>3393964</v>
      </c>
      <c r="GU22" s="80">
        <v>2135770</v>
      </c>
      <c r="GV22" s="80">
        <v>0</v>
      </c>
      <c r="GW22" s="80">
        <v>0</v>
      </c>
      <c r="GX22" s="80">
        <v>0</v>
      </c>
      <c r="GY22" s="80">
        <v>0</v>
      </c>
      <c r="GZ22" s="80">
        <v>0</v>
      </c>
      <c r="HA22" s="80">
        <v>0</v>
      </c>
      <c r="HB22" s="80">
        <v>0</v>
      </c>
      <c r="HC22" s="80">
        <v>0</v>
      </c>
      <c r="HD22" s="80">
        <v>0</v>
      </c>
      <c r="HE22" s="80">
        <v>0</v>
      </c>
      <c r="HF22" s="80">
        <v>0</v>
      </c>
      <c r="HG22" s="80">
        <v>0</v>
      </c>
      <c r="HH22" s="80">
        <v>0</v>
      </c>
      <c r="HI22" s="80">
        <v>0</v>
      </c>
      <c r="HJ22" s="80">
        <v>0</v>
      </c>
      <c r="HK22" s="80">
        <v>0</v>
      </c>
      <c r="HL22" s="80">
        <v>0</v>
      </c>
      <c r="HM22" s="80">
        <v>0</v>
      </c>
      <c r="HN22" s="80">
        <v>0</v>
      </c>
      <c r="HO22" s="80">
        <v>0</v>
      </c>
      <c r="HP22" s="80">
        <v>0</v>
      </c>
      <c r="HQ22" s="80">
        <v>0</v>
      </c>
      <c r="HR22" s="80">
        <v>0</v>
      </c>
      <c r="HS22" s="80">
        <v>0</v>
      </c>
      <c r="HT22" s="80">
        <v>0</v>
      </c>
      <c r="HU22" s="80">
        <v>0</v>
      </c>
      <c r="HV22" s="80">
        <v>0</v>
      </c>
      <c r="HW22" s="80">
        <v>0</v>
      </c>
      <c r="HX22" s="80">
        <v>0</v>
      </c>
      <c r="HY22" s="80">
        <v>0</v>
      </c>
      <c r="HZ22" s="80">
        <v>358711</v>
      </c>
      <c r="IA22" s="80">
        <v>305688</v>
      </c>
      <c r="IB22" s="80">
        <v>83472</v>
      </c>
      <c r="IC22" s="80">
        <v>100522</v>
      </c>
      <c r="ID22" s="80">
        <v>74097</v>
      </c>
      <c r="IE22" s="80">
        <v>21129</v>
      </c>
      <c r="IF22" s="80">
        <v>0</v>
      </c>
      <c r="IG22" s="80">
        <v>0</v>
      </c>
      <c r="IH22" s="80">
        <v>0</v>
      </c>
      <c r="II22" s="80">
        <v>0</v>
      </c>
      <c r="IJ22" s="80">
        <v>0</v>
      </c>
      <c r="IK22" s="80">
        <v>0</v>
      </c>
      <c r="IL22" s="80">
        <v>0</v>
      </c>
      <c r="IM22" s="80">
        <v>0</v>
      </c>
      <c r="IN22" s="80">
        <v>0</v>
      </c>
    </row>
    <row r="23" spans="1:248" s="80" customFormat="1" x14ac:dyDescent="0.25">
      <c r="A23" s="80">
        <f t="shared" si="0"/>
        <v>0.65064433308305214</v>
      </c>
      <c r="B23" s="80">
        <f t="shared" si="1"/>
        <v>0.48846311187636998</v>
      </c>
      <c r="C23" s="80">
        <f t="shared" si="2"/>
        <v>-0.24926248175895566</v>
      </c>
      <c r="D23" s="80">
        <f t="shared" si="3"/>
        <v>-0.16218122120668216</v>
      </c>
      <c r="E23" s="80" t="s">
        <v>157</v>
      </c>
      <c r="F23" s="80">
        <v>7744000</v>
      </c>
      <c r="G23" s="80">
        <v>9421511</v>
      </c>
      <c r="H23" s="80">
        <v>6943104</v>
      </c>
      <c r="I23" s="80">
        <v>7063552</v>
      </c>
      <c r="J23" s="80">
        <v>7122419</v>
      </c>
      <c r="K23" s="80">
        <v>6462975</v>
      </c>
      <c r="L23" s="80">
        <v>5379283</v>
      </c>
      <c r="M23" s="80">
        <v>4617577</v>
      </c>
      <c r="N23" s="80">
        <v>4094475</v>
      </c>
      <c r="O23" s="80">
        <v>0</v>
      </c>
      <c r="P23" s="80">
        <v>0</v>
      </c>
      <c r="Q23" s="80">
        <v>0</v>
      </c>
      <c r="R23" s="80">
        <v>0</v>
      </c>
      <c r="S23" s="80">
        <v>0</v>
      </c>
      <c r="T23" s="80">
        <v>0</v>
      </c>
      <c r="U23" s="80">
        <v>0</v>
      </c>
      <c r="V23" s="80">
        <v>0</v>
      </c>
      <c r="W23" s="80">
        <v>0</v>
      </c>
      <c r="X23" s="80">
        <v>54000</v>
      </c>
      <c r="Y23" s="80">
        <v>59365</v>
      </c>
      <c r="Z23" s="80">
        <v>45692</v>
      </c>
      <c r="AA23" s="80">
        <v>73896</v>
      </c>
      <c r="AB23" s="80">
        <v>41099</v>
      </c>
      <c r="AC23" s="80">
        <v>24651</v>
      </c>
      <c r="AD23" s="80">
        <v>31326</v>
      </c>
      <c r="AE23" s="80">
        <v>21364</v>
      </c>
      <c r="AF23" s="80">
        <v>27155</v>
      </c>
      <c r="AG23" s="80">
        <v>124000</v>
      </c>
      <c r="AH23" s="80">
        <v>124000</v>
      </c>
      <c r="AI23" s="80">
        <v>124000</v>
      </c>
      <c r="AJ23" s="80">
        <v>124000</v>
      </c>
      <c r="AK23" s="80">
        <v>124000</v>
      </c>
      <c r="AL23" s="80">
        <v>124000</v>
      </c>
      <c r="AM23" s="80">
        <v>124000</v>
      </c>
      <c r="AN23" s="80">
        <v>124000</v>
      </c>
      <c r="AO23" s="80">
        <v>1624000</v>
      </c>
      <c r="AP23" s="80">
        <v>0</v>
      </c>
      <c r="AQ23" s="80">
        <v>0</v>
      </c>
      <c r="AR23" s="80">
        <v>0</v>
      </c>
      <c r="AS23" s="80">
        <v>0</v>
      </c>
      <c r="AT23" s="80">
        <v>0</v>
      </c>
      <c r="AU23" s="80">
        <v>0</v>
      </c>
      <c r="AV23" s="80">
        <v>0</v>
      </c>
      <c r="AW23" s="80">
        <v>0</v>
      </c>
      <c r="AX23" s="80">
        <v>0</v>
      </c>
      <c r="AY23" s="80">
        <v>13000</v>
      </c>
      <c r="AZ23" s="80">
        <v>12400</v>
      </c>
      <c r="BA23" s="80">
        <v>12400</v>
      </c>
      <c r="BB23" s="80">
        <v>12400</v>
      </c>
      <c r="BC23" s="80">
        <v>12400</v>
      </c>
      <c r="BD23" s="80">
        <v>12400</v>
      </c>
      <c r="BE23" s="80">
        <v>12400</v>
      </c>
      <c r="BF23" s="80">
        <v>12400</v>
      </c>
      <c r="BG23" s="80">
        <v>12400</v>
      </c>
      <c r="BH23" s="80">
        <v>0</v>
      </c>
      <c r="BI23" s="80">
        <v>0</v>
      </c>
      <c r="BJ23" s="80">
        <v>0</v>
      </c>
      <c r="BK23" s="80">
        <v>0</v>
      </c>
      <c r="BL23" s="80">
        <v>0</v>
      </c>
      <c r="BM23" s="80">
        <v>0</v>
      </c>
      <c r="BN23" s="80">
        <v>0</v>
      </c>
      <c r="BO23" s="80">
        <v>0</v>
      </c>
      <c r="BP23" s="80">
        <v>0</v>
      </c>
      <c r="BQ23" s="80">
        <v>2836000</v>
      </c>
      <c r="BR23" s="80">
        <v>1906642</v>
      </c>
      <c r="BS23" s="80">
        <v>857194</v>
      </c>
      <c r="BT23" s="80">
        <v>824568</v>
      </c>
      <c r="BU23" s="80">
        <v>337326</v>
      </c>
      <c r="BV23" s="80">
        <v>-662441</v>
      </c>
      <c r="BW23" s="80">
        <v>-1423655</v>
      </c>
      <c r="BX23" s="80">
        <v>-1621710</v>
      </c>
      <c r="BY23" s="80">
        <v>-1233275</v>
      </c>
      <c r="BZ23" s="80">
        <v>4771000</v>
      </c>
      <c r="CA23" s="80">
        <v>7378469</v>
      </c>
      <c r="CB23" s="80">
        <v>5949510</v>
      </c>
      <c r="CC23" s="80">
        <v>6102584</v>
      </c>
      <c r="CD23" s="80">
        <v>6648693</v>
      </c>
      <c r="CE23" s="80">
        <v>6989016</v>
      </c>
      <c r="CF23" s="80">
        <v>6666538</v>
      </c>
      <c r="CG23" s="80">
        <v>6102886</v>
      </c>
      <c r="CH23" s="80">
        <v>3691351</v>
      </c>
      <c r="CI23" s="80">
        <v>7000</v>
      </c>
      <c r="CJ23" s="80">
        <v>4121</v>
      </c>
      <c r="CK23" s="80">
        <v>327</v>
      </c>
      <c r="CL23" s="80">
        <v>327</v>
      </c>
      <c r="CM23" s="80">
        <v>327</v>
      </c>
      <c r="CN23" s="80">
        <v>327</v>
      </c>
      <c r="CO23" s="80">
        <v>3500000</v>
      </c>
      <c r="CP23" s="80">
        <v>3500000</v>
      </c>
      <c r="CQ23" s="80">
        <v>2000000</v>
      </c>
      <c r="CR23" s="80">
        <v>7000</v>
      </c>
      <c r="CS23" s="80">
        <v>4121</v>
      </c>
      <c r="CT23" s="80">
        <v>327</v>
      </c>
      <c r="CU23" s="80">
        <v>327</v>
      </c>
      <c r="CV23" s="80">
        <v>327</v>
      </c>
      <c r="CW23" s="80">
        <v>327</v>
      </c>
      <c r="CX23" s="80">
        <v>3500000</v>
      </c>
      <c r="CY23" s="80">
        <v>3500000</v>
      </c>
      <c r="CZ23" s="80">
        <v>2000000</v>
      </c>
      <c r="DA23" s="80">
        <v>0</v>
      </c>
      <c r="DB23" s="80">
        <v>0</v>
      </c>
      <c r="DC23" s="80">
        <v>0</v>
      </c>
      <c r="DD23" s="80">
        <v>0</v>
      </c>
      <c r="DE23" s="80">
        <v>0</v>
      </c>
      <c r="DF23" s="80">
        <v>0</v>
      </c>
      <c r="DG23" s="80">
        <v>0</v>
      </c>
      <c r="DH23" s="80">
        <v>0</v>
      </c>
      <c r="DI23" s="80">
        <v>0</v>
      </c>
      <c r="DJ23" s="80">
        <v>4693000</v>
      </c>
      <c r="DK23" s="80">
        <v>7232162</v>
      </c>
      <c r="DL23" s="80">
        <v>5654984</v>
      </c>
      <c r="DM23" s="80">
        <v>5864542</v>
      </c>
      <c r="DN23" s="80">
        <v>6509897</v>
      </c>
      <c r="DO23" s="80">
        <v>6757624</v>
      </c>
      <c r="DP23" s="80">
        <v>3166538</v>
      </c>
      <c r="DQ23" s="80">
        <v>2407236</v>
      </c>
      <c r="DR23" s="80">
        <v>1636343</v>
      </c>
      <c r="DS23" s="80">
        <v>58000</v>
      </c>
      <c r="DT23" s="80">
        <v>941320</v>
      </c>
      <c r="DU23" s="80">
        <v>1201581</v>
      </c>
      <c r="DV23" s="80">
        <v>823426</v>
      </c>
      <c r="DW23" s="80">
        <v>472138</v>
      </c>
      <c r="DX23" s="80">
        <v>832198</v>
      </c>
      <c r="DY23" s="80">
        <v>386468</v>
      </c>
      <c r="DZ23" s="80">
        <v>0</v>
      </c>
      <c r="EA23" s="80">
        <v>0</v>
      </c>
      <c r="EB23" s="80">
        <v>0</v>
      </c>
      <c r="EC23" s="80">
        <v>0</v>
      </c>
      <c r="ED23" s="80">
        <v>0</v>
      </c>
      <c r="EE23" s="80">
        <v>0</v>
      </c>
      <c r="EF23" s="80">
        <v>0</v>
      </c>
      <c r="EG23" s="80">
        <v>0</v>
      </c>
      <c r="EH23" s="80">
        <v>0</v>
      </c>
      <c r="EI23" s="80">
        <v>0</v>
      </c>
      <c r="EJ23" s="80">
        <v>0</v>
      </c>
      <c r="EK23" s="80">
        <v>3000</v>
      </c>
      <c r="EL23" s="80">
        <v>3563</v>
      </c>
      <c r="EM23" s="80">
        <v>3794</v>
      </c>
      <c r="EN23" s="80">
        <v>1301</v>
      </c>
      <c r="EO23" s="80">
        <v>888</v>
      </c>
      <c r="EP23" s="80">
        <v>888</v>
      </c>
      <c r="EQ23" s="80">
        <v>0</v>
      </c>
      <c r="ER23" s="80">
        <v>0</v>
      </c>
      <c r="ES23" s="80">
        <v>0</v>
      </c>
      <c r="ET23" s="80">
        <v>0</v>
      </c>
      <c r="EU23" s="80">
        <v>0</v>
      </c>
      <c r="EV23" s="80">
        <v>0</v>
      </c>
      <c r="EW23" s="80">
        <v>0</v>
      </c>
      <c r="EX23" s="80">
        <v>0</v>
      </c>
      <c r="EY23" s="80">
        <v>0</v>
      </c>
      <c r="EZ23" s="80">
        <v>0</v>
      </c>
      <c r="FA23" s="80">
        <v>0</v>
      </c>
      <c r="FB23" s="80">
        <v>0</v>
      </c>
      <c r="FC23" s="80">
        <v>0</v>
      </c>
      <c r="FD23" s="80">
        <v>0</v>
      </c>
      <c r="FE23" s="80">
        <v>0</v>
      </c>
      <c r="FF23" s="80">
        <v>0</v>
      </c>
      <c r="FG23" s="80">
        <v>0</v>
      </c>
      <c r="FH23" s="80">
        <v>0</v>
      </c>
      <c r="FI23" s="80">
        <v>0</v>
      </c>
      <c r="FJ23" s="80">
        <v>0</v>
      </c>
      <c r="FK23" s="80">
        <v>0</v>
      </c>
      <c r="FL23" s="80">
        <v>0</v>
      </c>
      <c r="FM23" s="80">
        <v>0</v>
      </c>
      <c r="FN23" s="80">
        <v>0</v>
      </c>
      <c r="FO23" s="80">
        <v>0</v>
      </c>
      <c r="FP23" s="80">
        <v>0</v>
      </c>
      <c r="FQ23" s="80">
        <v>0</v>
      </c>
      <c r="FR23" s="80">
        <v>3500000</v>
      </c>
      <c r="FS23" s="80">
        <v>3500000</v>
      </c>
      <c r="FT23" s="80">
        <v>2000000</v>
      </c>
      <c r="FU23" s="80">
        <v>0</v>
      </c>
      <c r="FV23" s="80">
        <v>0</v>
      </c>
      <c r="FW23" s="80">
        <v>0</v>
      </c>
      <c r="FX23" s="80">
        <v>0</v>
      </c>
      <c r="FY23" s="80">
        <v>0</v>
      </c>
      <c r="FZ23" s="80">
        <v>0</v>
      </c>
      <c r="GA23" s="80">
        <v>0</v>
      </c>
      <c r="GB23" s="80">
        <v>0</v>
      </c>
      <c r="GC23" s="80">
        <v>0</v>
      </c>
      <c r="GD23" s="80">
        <v>0</v>
      </c>
      <c r="GE23" s="80">
        <v>0</v>
      </c>
      <c r="GF23" s="80">
        <v>0</v>
      </c>
      <c r="GG23" s="80">
        <v>0</v>
      </c>
      <c r="GH23" s="80">
        <v>0</v>
      </c>
      <c r="GI23" s="80">
        <v>0</v>
      </c>
      <c r="GJ23" s="80">
        <v>3500000</v>
      </c>
      <c r="GK23" s="80">
        <v>3500000</v>
      </c>
      <c r="GL23" s="80">
        <v>2000000</v>
      </c>
      <c r="GM23" s="80">
        <v>3341000</v>
      </c>
      <c r="GN23" s="80">
        <v>4016362</v>
      </c>
      <c r="GO23" s="80">
        <v>2149151</v>
      </c>
      <c r="GP23" s="80">
        <v>3563204</v>
      </c>
      <c r="GQ23" s="80">
        <v>4757554</v>
      </c>
      <c r="GR23" s="80">
        <v>3461173</v>
      </c>
      <c r="GS23" s="80">
        <v>1716200</v>
      </c>
      <c r="GT23" s="80">
        <v>1235295</v>
      </c>
      <c r="GU23" s="80">
        <v>526829</v>
      </c>
      <c r="GV23" s="80">
        <v>0</v>
      </c>
      <c r="GW23" s="80">
        <v>0</v>
      </c>
      <c r="GX23" s="80">
        <v>0</v>
      </c>
      <c r="GY23" s="80">
        <v>0</v>
      </c>
      <c r="GZ23" s="80">
        <v>0</v>
      </c>
      <c r="HA23" s="80">
        <v>0</v>
      </c>
      <c r="HB23" s="80">
        <v>0</v>
      </c>
      <c r="HC23" s="80">
        <v>0</v>
      </c>
      <c r="HD23" s="80">
        <v>0</v>
      </c>
      <c r="HE23" s="80">
        <v>0</v>
      </c>
      <c r="HF23" s="80">
        <v>0</v>
      </c>
      <c r="HG23" s="80">
        <v>0</v>
      </c>
      <c r="HH23" s="80">
        <v>0</v>
      </c>
      <c r="HI23" s="80">
        <v>0</v>
      </c>
      <c r="HJ23" s="80">
        <v>0</v>
      </c>
      <c r="HK23" s="80">
        <v>0</v>
      </c>
      <c r="HL23" s="80">
        <v>0</v>
      </c>
      <c r="HM23" s="80">
        <v>0</v>
      </c>
      <c r="HN23" s="80">
        <v>0</v>
      </c>
      <c r="HO23" s="80">
        <v>0</v>
      </c>
      <c r="HP23" s="80">
        <v>0</v>
      </c>
      <c r="HQ23" s="80">
        <v>0</v>
      </c>
      <c r="HR23" s="80">
        <v>0</v>
      </c>
      <c r="HS23" s="80">
        <v>0</v>
      </c>
      <c r="HT23" s="80">
        <v>0</v>
      </c>
      <c r="HU23" s="80">
        <v>0</v>
      </c>
      <c r="HV23" s="80">
        <v>0</v>
      </c>
      <c r="HW23" s="80">
        <v>0</v>
      </c>
      <c r="HX23" s="80">
        <v>0</v>
      </c>
      <c r="HY23" s="80">
        <v>0</v>
      </c>
      <c r="HZ23" s="80">
        <v>0</v>
      </c>
      <c r="IA23" s="80">
        <v>0</v>
      </c>
      <c r="IB23" s="80">
        <v>0</v>
      </c>
      <c r="IC23" s="80">
        <v>40950</v>
      </c>
      <c r="ID23" s="80">
        <v>103600</v>
      </c>
      <c r="IE23" s="80">
        <v>68730</v>
      </c>
      <c r="IF23" s="80">
        <v>0</v>
      </c>
      <c r="IG23" s="80">
        <v>0</v>
      </c>
      <c r="IH23" s="80">
        <v>0</v>
      </c>
      <c r="II23" s="80">
        <v>0</v>
      </c>
      <c r="IJ23" s="80">
        <v>0</v>
      </c>
      <c r="IK23" s="80">
        <v>0</v>
      </c>
      <c r="IL23" s="80">
        <v>0</v>
      </c>
      <c r="IM23" s="80">
        <v>0</v>
      </c>
      <c r="IN23" s="80">
        <v>0</v>
      </c>
    </row>
    <row r="24" spans="1:248" s="80" customFormat="1" x14ac:dyDescent="0.25">
      <c r="A24" s="80">
        <f t="shared" si="0"/>
        <v>0.49664653770372591</v>
      </c>
      <c r="B24" s="80">
        <f t="shared" si="1"/>
        <v>3.6515687687165722E-7</v>
      </c>
      <c r="C24" s="80">
        <f t="shared" si="2"/>
        <v>-0.99999926475501366</v>
      </c>
      <c r="D24" s="80">
        <f t="shared" si="3"/>
        <v>-0.49664617254684906</v>
      </c>
      <c r="E24" s="80" t="s">
        <v>158</v>
      </c>
      <c r="F24" s="80">
        <v>6293000</v>
      </c>
      <c r="G24" s="80">
        <v>5763854</v>
      </c>
      <c r="H24" s="80">
        <v>15531740</v>
      </c>
      <c r="I24" s="80">
        <v>20064367</v>
      </c>
      <c r="J24" s="80">
        <v>19687484</v>
      </c>
      <c r="K24" s="80">
        <v>17148102</v>
      </c>
      <c r="L24" s="80">
        <v>10176050</v>
      </c>
      <c r="M24" s="80">
        <v>11345304</v>
      </c>
      <c r="N24" s="80">
        <v>13692745</v>
      </c>
      <c r="O24" s="80">
        <v>0</v>
      </c>
      <c r="P24" s="80">
        <v>0</v>
      </c>
      <c r="Q24" s="80">
        <v>0</v>
      </c>
      <c r="R24" s="80">
        <v>3109503</v>
      </c>
      <c r="S24" s="80">
        <v>2336167</v>
      </c>
      <c r="T24" s="80">
        <v>1562831</v>
      </c>
      <c r="U24" s="80">
        <v>789495</v>
      </c>
      <c r="V24" s="80">
        <v>16159</v>
      </c>
      <c r="W24" s="80">
        <v>156530</v>
      </c>
      <c r="X24" s="80">
        <v>17000</v>
      </c>
      <c r="Y24" s="80">
        <v>4771</v>
      </c>
      <c r="Z24" s="80">
        <v>0</v>
      </c>
      <c r="AA24" s="80">
        <v>353093</v>
      </c>
      <c r="AB24" s="80">
        <v>177315</v>
      </c>
      <c r="AC24" s="80">
        <v>143650</v>
      </c>
      <c r="AD24" s="80">
        <v>227972</v>
      </c>
      <c r="AE24" s="80">
        <v>203864</v>
      </c>
      <c r="AF24" s="80">
        <v>105899</v>
      </c>
      <c r="AG24" s="80">
        <v>63000</v>
      </c>
      <c r="AH24" s="80">
        <v>62500</v>
      </c>
      <c r="AI24" s="80">
        <v>62500</v>
      </c>
      <c r="AJ24" s="80">
        <v>62500</v>
      </c>
      <c r="AK24" s="80">
        <v>62500</v>
      </c>
      <c r="AL24" s="80">
        <v>62500</v>
      </c>
      <c r="AM24" s="80">
        <v>62500</v>
      </c>
      <c r="AN24" s="80">
        <v>5116400</v>
      </c>
      <c r="AO24" s="80">
        <v>5116400</v>
      </c>
      <c r="AP24" s="80">
        <v>0</v>
      </c>
      <c r="AQ24" s="80">
        <v>0</v>
      </c>
      <c r="AR24" s="80">
        <v>0</v>
      </c>
      <c r="AS24" s="80">
        <v>0</v>
      </c>
      <c r="AT24" s="80">
        <v>0</v>
      </c>
      <c r="AU24" s="80">
        <v>0</v>
      </c>
      <c r="AV24" s="80">
        <v>0</v>
      </c>
      <c r="AW24" s="80">
        <v>0</v>
      </c>
      <c r="AX24" s="80">
        <v>0</v>
      </c>
      <c r="AY24" s="80">
        <v>6000</v>
      </c>
      <c r="AZ24" s="80">
        <v>6250</v>
      </c>
      <c r="BA24" s="80">
        <v>6250</v>
      </c>
      <c r="BB24" s="80">
        <v>6250</v>
      </c>
      <c r="BC24" s="80">
        <v>6250</v>
      </c>
      <c r="BD24" s="80">
        <v>6250</v>
      </c>
      <c r="BE24" s="80">
        <v>6250</v>
      </c>
      <c r="BF24" s="80">
        <v>6250</v>
      </c>
      <c r="BG24" s="80">
        <v>6250</v>
      </c>
      <c r="BH24" s="80">
        <v>0</v>
      </c>
      <c r="BI24" s="80">
        <v>0</v>
      </c>
      <c r="BJ24" s="80">
        <v>0</v>
      </c>
      <c r="BK24" s="80">
        <v>0</v>
      </c>
      <c r="BL24" s="80">
        <v>0</v>
      </c>
      <c r="BM24" s="80">
        <v>0</v>
      </c>
      <c r="BN24" s="80">
        <v>0</v>
      </c>
      <c r="BO24" s="80">
        <v>0</v>
      </c>
      <c r="BP24" s="80">
        <v>0</v>
      </c>
      <c r="BQ24" s="80">
        <v>1674000</v>
      </c>
      <c r="BR24" s="80">
        <v>1525001</v>
      </c>
      <c r="BS24" s="80">
        <v>1385996</v>
      </c>
      <c r="BT24" s="80">
        <v>-1100356</v>
      </c>
      <c r="BU24" s="80">
        <v>-1749851</v>
      </c>
      <c r="BV24" s="80">
        <v>-2257094</v>
      </c>
      <c r="BW24" s="80">
        <v>-2758109</v>
      </c>
      <c r="BX24" s="80">
        <v>-3351733</v>
      </c>
      <c r="BY24" s="80">
        <v>-2423521</v>
      </c>
      <c r="BZ24" s="80">
        <v>4550000</v>
      </c>
      <c r="CA24" s="80">
        <v>4170103</v>
      </c>
      <c r="CB24" s="80">
        <v>14076994</v>
      </c>
      <c r="CC24" s="80">
        <v>21095973</v>
      </c>
      <c r="CD24" s="80">
        <v>21368585</v>
      </c>
      <c r="CE24" s="80">
        <v>19336446</v>
      </c>
      <c r="CF24" s="80">
        <v>12865409</v>
      </c>
      <c r="CG24" s="80">
        <v>9574387</v>
      </c>
      <c r="CH24" s="80">
        <v>10993616</v>
      </c>
      <c r="CI24" s="80">
        <v>0</v>
      </c>
      <c r="CJ24" s="80">
        <v>0</v>
      </c>
      <c r="CK24" s="80">
        <v>8701900</v>
      </c>
      <c r="CL24" s="80">
        <v>8701900</v>
      </c>
      <c r="CM24" s="80">
        <v>8804503</v>
      </c>
      <c r="CN24" s="80">
        <v>8959991</v>
      </c>
      <c r="CO24" s="80">
        <v>5486421</v>
      </c>
      <c r="CP24" s="80">
        <v>5780592</v>
      </c>
      <c r="CQ24" s="80">
        <v>1229554</v>
      </c>
      <c r="CR24" s="80">
        <v>0</v>
      </c>
      <c r="CS24" s="80">
        <v>0</v>
      </c>
      <c r="CT24" s="80">
        <v>8701900</v>
      </c>
      <c r="CU24" s="80">
        <v>8701900</v>
      </c>
      <c r="CV24" s="80">
        <v>8701900</v>
      </c>
      <c r="CW24" s="80">
        <v>8701900</v>
      </c>
      <c r="CX24" s="80">
        <v>5053900</v>
      </c>
      <c r="CY24" s="80">
        <v>5053900</v>
      </c>
      <c r="CZ24" s="80">
        <v>5</v>
      </c>
      <c r="DA24" s="80">
        <v>0</v>
      </c>
      <c r="DB24" s="80">
        <v>0</v>
      </c>
      <c r="DC24" s="80">
        <v>0</v>
      </c>
      <c r="DD24" s="80">
        <v>0</v>
      </c>
      <c r="DE24" s="80">
        <v>0</v>
      </c>
      <c r="DF24" s="80">
        <v>0</v>
      </c>
      <c r="DG24" s="80">
        <v>0</v>
      </c>
      <c r="DH24" s="80">
        <v>0</v>
      </c>
      <c r="DI24" s="80">
        <v>0</v>
      </c>
      <c r="DJ24" s="80">
        <v>4550000</v>
      </c>
      <c r="DK24" s="80">
        <v>4170103</v>
      </c>
      <c r="DL24" s="80">
        <v>5375094</v>
      </c>
      <c r="DM24" s="80">
        <v>12394073</v>
      </c>
      <c r="DN24" s="80">
        <v>12564082</v>
      </c>
      <c r="DO24" s="80">
        <v>10376455</v>
      </c>
      <c r="DP24" s="80">
        <v>7378988</v>
      </c>
      <c r="DQ24" s="80">
        <v>3793795</v>
      </c>
      <c r="DR24" s="80">
        <v>9578646</v>
      </c>
      <c r="DS24" s="80">
        <v>0</v>
      </c>
      <c r="DT24" s="80">
        <v>0</v>
      </c>
      <c r="DU24" s="80">
        <v>1066370</v>
      </c>
      <c r="DV24" s="80">
        <v>0</v>
      </c>
      <c r="DW24" s="80">
        <v>0</v>
      </c>
      <c r="DX24" s="80">
        <v>0</v>
      </c>
      <c r="DY24" s="80">
        <v>0</v>
      </c>
      <c r="DZ24" s="80">
        <v>0</v>
      </c>
      <c r="EA24" s="80">
        <v>0</v>
      </c>
      <c r="EB24" s="80">
        <v>0</v>
      </c>
      <c r="EC24" s="80">
        <v>0</v>
      </c>
      <c r="ED24" s="80">
        <v>0</v>
      </c>
      <c r="EE24" s="80">
        <v>0</v>
      </c>
      <c r="EF24" s="80">
        <v>0</v>
      </c>
      <c r="EG24" s="80">
        <v>0</v>
      </c>
      <c r="EH24" s="80">
        <v>0</v>
      </c>
      <c r="EI24" s="80">
        <v>0</v>
      </c>
      <c r="EJ24" s="80">
        <v>0</v>
      </c>
      <c r="EK24" s="80">
        <v>0</v>
      </c>
      <c r="EL24" s="80">
        <v>0</v>
      </c>
      <c r="EM24" s="80">
        <v>0</v>
      </c>
      <c r="EN24" s="80">
        <v>0</v>
      </c>
      <c r="EO24" s="80">
        <v>0</v>
      </c>
      <c r="EP24" s="80">
        <v>0</v>
      </c>
      <c r="EQ24" s="80">
        <v>0</v>
      </c>
      <c r="ER24" s="80">
        <v>0</v>
      </c>
      <c r="ES24" s="80">
        <v>0</v>
      </c>
      <c r="ET24" s="80">
        <v>0</v>
      </c>
      <c r="EU24" s="80">
        <v>0</v>
      </c>
      <c r="EV24" s="80">
        <v>0</v>
      </c>
      <c r="EW24" s="80">
        <v>0</v>
      </c>
      <c r="EX24" s="80">
        <v>0</v>
      </c>
      <c r="EY24" s="80">
        <v>0</v>
      </c>
      <c r="EZ24" s="80">
        <v>0</v>
      </c>
      <c r="FA24" s="80">
        <v>0</v>
      </c>
      <c r="FB24" s="80">
        <v>0</v>
      </c>
      <c r="FC24" s="80">
        <v>0</v>
      </c>
      <c r="FD24" s="80">
        <v>0</v>
      </c>
      <c r="FE24" s="80">
        <v>0</v>
      </c>
      <c r="FF24" s="80">
        <v>0</v>
      </c>
      <c r="FG24" s="80">
        <v>0</v>
      </c>
      <c r="FH24" s="80">
        <v>0</v>
      </c>
      <c r="FI24" s="80">
        <v>0</v>
      </c>
      <c r="FJ24" s="80">
        <v>0</v>
      </c>
      <c r="FK24" s="80">
        <v>0</v>
      </c>
      <c r="FL24" s="80">
        <v>0</v>
      </c>
      <c r="FM24" s="80">
        <v>0</v>
      </c>
      <c r="FN24" s="80">
        <v>8701900</v>
      </c>
      <c r="FO24" s="80">
        <v>8701900</v>
      </c>
      <c r="FP24" s="80">
        <v>8701900</v>
      </c>
      <c r="FQ24" s="80">
        <v>8701900</v>
      </c>
      <c r="FR24" s="80">
        <v>5053900</v>
      </c>
      <c r="FS24" s="80">
        <v>5053900</v>
      </c>
      <c r="FT24" s="80">
        <v>5</v>
      </c>
      <c r="FU24" s="80">
        <v>0</v>
      </c>
      <c r="FV24" s="80">
        <v>0</v>
      </c>
      <c r="FW24" s="80">
        <v>0</v>
      </c>
      <c r="FX24" s="80">
        <v>0</v>
      </c>
      <c r="FY24" s="80">
        <v>0</v>
      </c>
      <c r="FZ24" s="80">
        <v>0</v>
      </c>
      <c r="GA24" s="80">
        <v>0</v>
      </c>
      <c r="GB24" s="80">
        <v>0</v>
      </c>
      <c r="GC24" s="80">
        <v>0</v>
      </c>
      <c r="GD24" s="80">
        <v>0</v>
      </c>
      <c r="GE24" s="80">
        <v>0</v>
      </c>
      <c r="GF24" s="80">
        <v>0</v>
      </c>
      <c r="GG24" s="80">
        <v>0</v>
      </c>
      <c r="GH24" s="80">
        <v>8701900</v>
      </c>
      <c r="GI24" s="80">
        <v>8701900</v>
      </c>
      <c r="GJ24" s="80">
        <v>5053900</v>
      </c>
      <c r="GK24" s="80">
        <v>5053900</v>
      </c>
      <c r="GL24" s="80">
        <v>5</v>
      </c>
      <c r="GM24" s="80">
        <v>2122000</v>
      </c>
      <c r="GN24" s="80">
        <v>1745519</v>
      </c>
      <c r="GO24" s="80">
        <v>1778833</v>
      </c>
      <c r="GP24" s="80">
        <v>5509672</v>
      </c>
      <c r="GQ24" s="80">
        <v>8514892</v>
      </c>
      <c r="GR24" s="80">
        <v>7869736</v>
      </c>
      <c r="GS24" s="80">
        <v>4651705</v>
      </c>
      <c r="GT24" s="80">
        <v>1430945</v>
      </c>
      <c r="GU24" s="80">
        <v>5767549</v>
      </c>
      <c r="GV24" s="80">
        <v>0</v>
      </c>
      <c r="GW24" s="80">
        <v>0</v>
      </c>
      <c r="GX24" s="80">
        <v>0</v>
      </c>
      <c r="GY24" s="80">
        <v>0</v>
      </c>
      <c r="GZ24" s="80">
        <v>0</v>
      </c>
      <c r="HA24" s="80">
        <v>0</v>
      </c>
      <c r="HB24" s="80">
        <v>0</v>
      </c>
      <c r="HC24" s="80">
        <v>0</v>
      </c>
      <c r="HD24" s="80">
        <v>0</v>
      </c>
      <c r="HE24" s="80">
        <v>0</v>
      </c>
      <c r="HF24" s="80">
        <v>0</v>
      </c>
      <c r="HG24" s="80">
        <v>0</v>
      </c>
      <c r="HH24" s="80">
        <v>0</v>
      </c>
      <c r="HI24" s="80">
        <v>0</v>
      </c>
      <c r="HJ24" s="80">
        <v>0</v>
      </c>
      <c r="HK24" s="80">
        <v>0</v>
      </c>
      <c r="HL24" s="80">
        <v>0</v>
      </c>
      <c r="HM24" s="80">
        <v>0</v>
      </c>
      <c r="HN24" s="80">
        <v>0</v>
      </c>
      <c r="HO24" s="80">
        <v>0</v>
      </c>
      <c r="HP24" s="80">
        <v>0</v>
      </c>
      <c r="HQ24" s="80">
        <v>0</v>
      </c>
      <c r="HR24" s="80">
        <v>0</v>
      </c>
      <c r="HS24" s="80">
        <v>0</v>
      </c>
      <c r="HT24" s="80">
        <v>0</v>
      </c>
      <c r="HU24" s="80">
        <v>0</v>
      </c>
      <c r="HV24" s="80">
        <v>0</v>
      </c>
      <c r="HW24" s="80">
        <v>0</v>
      </c>
      <c r="HX24" s="80">
        <v>0</v>
      </c>
      <c r="HY24" s="80">
        <v>0</v>
      </c>
      <c r="HZ24" s="80">
        <v>0</v>
      </c>
      <c r="IA24" s="80">
        <v>193422</v>
      </c>
      <c r="IB24" s="80">
        <v>149295</v>
      </c>
      <c r="IC24" s="80">
        <v>272100</v>
      </c>
      <c r="ID24" s="80">
        <v>0</v>
      </c>
      <c r="IE24" s="80">
        <v>0</v>
      </c>
      <c r="IF24" s="80">
        <v>0</v>
      </c>
      <c r="IG24" s="80">
        <v>0</v>
      </c>
      <c r="IH24" s="80">
        <v>0</v>
      </c>
      <c r="II24" s="80">
        <v>458139</v>
      </c>
      <c r="IJ24" s="80">
        <v>0</v>
      </c>
      <c r="IK24" s="80">
        <v>0</v>
      </c>
      <c r="IL24" s="80">
        <v>0</v>
      </c>
      <c r="IM24" s="80">
        <v>0</v>
      </c>
      <c r="IN24" s="80">
        <v>0</v>
      </c>
    </row>
    <row r="25" spans="1:248" s="80" customFormat="1" x14ac:dyDescent="0.25">
      <c r="A25" s="80">
        <f t="shared" si="0"/>
        <v>0.93078877153390294</v>
      </c>
      <c r="B25" s="80">
        <f t="shared" si="1"/>
        <v>0.88305108136139487</v>
      </c>
      <c r="C25" s="80">
        <f t="shared" si="2"/>
        <v>-5.1287350720656252E-2</v>
      </c>
      <c r="D25" s="80">
        <f t="shared" si="3"/>
        <v>-4.7737690172508063E-2</v>
      </c>
      <c r="E25" s="80" t="s">
        <v>169</v>
      </c>
      <c r="F25" s="80">
        <v>8867000</v>
      </c>
      <c r="G25" s="80">
        <v>11312122</v>
      </c>
      <c r="H25" s="80">
        <v>12613561</v>
      </c>
      <c r="I25" s="80">
        <v>206527573</v>
      </c>
      <c r="J25" s="80">
        <v>211586334</v>
      </c>
      <c r="K25" s="80">
        <v>212166233</v>
      </c>
      <c r="L25" s="80">
        <v>214871522</v>
      </c>
      <c r="M25" s="80">
        <v>219040784</v>
      </c>
      <c r="N25" s="80">
        <v>226487464</v>
      </c>
      <c r="O25" s="80">
        <v>12000</v>
      </c>
      <c r="P25" s="80">
        <v>4560</v>
      </c>
      <c r="Q25" s="80">
        <v>13685</v>
      </c>
      <c r="R25" s="80">
        <v>51864</v>
      </c>
      <c r="S25" s="80">
        <v>50260</v>
      </c>
      <c r="T25" s="80">
        <v>76558</v>
      </c>
      <c r="U25" s="80">
        <v>48534</v>
      </c>
      <c r="V25" s="80">
        <v>32741</v>
      </c>
      <c r="W25" s="80">
        <v>18092</v>
      </c>
      <c r="X25" s="80">
        <v>193000</v>
      </c>
      <c r="Y25" s="80">
        <v>189985</v>
      </c>
      <c r="Z25" s="80">
        <v>174181</v>
      </c>
      <c r="AA25" s="80">
        <v>179472</v>
      </c>
      <c r="AB25" s="80">
        <v>156062</v>
      </c>
      <c r="AC25" s="80">
        <v>144827</v>
      </c>
      <c r="AD25" s="80">
        <v>150538</v>
      </c>
      <c r="AE25" s="80">
        <v>118956</v>
      </c>
      <c r="AF25" s="80">
        <v>139518</v>
      </c>
      <c r="AG25" s="80">
        <v>300000</v>
      </c>
      <c r="AH25" s="80">
        <v>300000</v>
      </c>
      <c r="AI25" s="80">
        <v>300000</v>
      </c>
      <c r="AJ25" s="80">
        <v>300000</v>
      </c>
      <c r="AK25" s="80">
        <v>300000</v>
      </c>
      <c r="AL25" s="80">
        <v>300000</v>
      </c>
      <c r="AM25" s="80">
        <v>300000</v>
      </c>
      <c r="AN25" s="80">
        <v>300000</v>
      </c>
      <c r="AO25" s="80">
        <v>300000</v>
      </c>
      <c r="AP25" s="80">
        <v>0</v>
      </c>
      <c r="AQ25" s="80">
        <v>0</v>
      </c>
      <c r="AR25" s="80">
        <v>0</v>
      </c>
      <c r="AS25" s="80">
        <v>0</v>
      </c>
      <c r="AT25" s="80">
        <v>0</v>
      </c>
      <c r="AU25" s="80">
        <v>0</v>
      </c>
      <c r="AV25" s="80">
        <v>0</v>
      </c>
      <c r="AW25" s="80">
        <v>0</v>
      </c>
      <c r="AX25" s="80">
        <v>0</v>
      </c>
      <c r="AY25" s="80">
        <v>38000</v>
      </c>
      <c r="AZ25" s="80">
        <v>38116</v>
      </c>
      <c r="BA25" s="80">
        <v>38116</v>
      </c>
      <c r="BB25" s="80">
        <v>38116</v>
      </c>
      <c r="BC25" s="80">
        <v>38116</v>
      </c>
      <c r="BD25" s="80">
        <v>38116</v>
      </c>
      <c r="BE25" s="80">
        <v>38116</v>
      </c>
      <c r="BF25" s="80">
        <v>38115</v>
      </c>
      <c r="BG25" s="80">
        <v>38115</v>
      </c>
      <c r="BH25" s="80">
        <v>8000</v>
      </c>
      <c r="BI25" s="80">
        <v>7975</v>
      </c>
      <c r="BJ25" s="80">
        <v>7975</v>
      </c>
      <c r="BK25" s="80">
        <v>7975</v>
      </c>
      <c r="BL25" s="80">
        <v>7975</v>
      </c>
      <c r="BM25" s="80">
        <v>7975</v>
      </c>
      <c r="BN25" s="80">
        <v>7975</v>
      </c>
      <c r="BO25" s="80">
        <v>7974</v>
      </c>
      <c r="BP25" s="80">
        <v>7974</v>
      </c>
      <c r="BQ25" s="80">
        <v>340000</v>
      </c>
      <c r="BR25" s="80">
        <v>550065</v>
      </c>
      <c r="BS25" s="80">
        <v>491242</v>
      </c>
      <c r="BT25" s="80">
        <v>-4231038</v>
      </c>
      <c r="BU25" s="80">
        <v>3213838</v>
      </c>
      <c r="BV25" s="80">
        <v>4332283</v>
      </c>
      <c r="BW25" s="80">
        <v>95556</v>
      </c>
      <c r="BX25" s="80">
        <v>11932986</v>
      </c>
      <c r="BY25" s="80">
        <v>19242978</v>
      </c>
      <c r="BZ25" s="80">
        <v>7928000</v>
      </c>
      <c r="CA25" s="80">
        <v>10083218</v>
      </c>
      <c r="CB25" s="80">
        <v>11477736</v>
      </c>
      <c r="CC25" s="80">
        <v>210281357</v>
      </c>
      <c r="CD25" s="80">
        <v>207869504</v>
      </c>
      <c r="CE25" s="80">
        <v>207379745</v>
      </c>
      <c r="CF25" s="80">
        <v>214393692</v>
      </c>
      <c r="CG25" s="80">
        <v>206727198</v>
      </c>
      <c r="CH25" s="80">
        <v>206846700</v>
      </c>
      <c r="CI25" s="80">
        <v>2000</v>
      </c>
      <c r="CJ25" s="80">
        <v>10260</v>
      </c>
      <c r="CK25" s="80">
        <v>10260</v>
      </c>
      <c r="CL25" s="80">
        <v>192003083</v>
      </c>
      <c r="CM25" s="80">
        <v>200000000</v>
      </c>
      <c r="CN25" s="80">
        <v>200000000</v>
      </c>
      <c r="CO25" s="80">
        <v>200000000</v>
      </c>
      <c r="CP25" s="80">
        <v>200000000</v>
      </c>
      <c r="CQ25" s="80">
        <v>200000000</v>
      </c>
      <c r="CR25" s="80">
        <v>2000</v>
      </c>
      <c r="CS25" s="80">
        <v>10260</v>
      </c>
      <c r="CT25" s="80">
        <v>10260</v>
      </c>
      <c r="CU25" s="80">
        <v>192003083</v>
      </c>
      <c r="CV25" s="80">
        <v>200000000</v>
      </c>
      <c r="CW25" s="80">
        <v>200000000</v>
      </c>
      <c r="CX25" s="80">
        <v>200000000</v>
      </c>
      <c r="CY25" s="80">
        <v>200000000</v>
      </c>
      <c r="CZ25" s="80">
        <v>200000000</v>
      </c>
      <c r="DA25" s="80">
        <v>0</v>
      </c>
      <c r="DB25" s="80">
        <v>0</v>
      </c>
      <c r="DC25" s="80">
        <v>0</v>
      </c>
      <c r="DD25" s="80">
        <v>192000000</v>
      </c>
      <c r="DE25" s="80">
        <v>200000000</v>
      </c>
      <c r="DF25" s="80">
        <v>200000000</v>
      </c>
      <c r="DG25" s="80">
        <v>200000000</v>
      </c>
      <c r="DH25" s="80">
        <v>200000000</v>
      </c>
      <c r="DI25" s="80">
        <v>200000000</v>
      </c>
      <c r="DJ25" s="80">
        <v>7912000</v>
      </c>
      <c r="DK25" s="80">
        <v>10059716</v>
      </c>
      <c r="DL25" s="80">
        <v>11456420</v>
      </c>
      <c r="DM25" s="80">
        <v>18278274</v>
      </c>
      <c r="DN25" s="80">
        <v>7869504</v>
      </c>
      <c r="DO25" s="80">
        <v>7379745</v>
      </c>
      <c r="DP25" s="80">
        <v>14393692</v>
      </c>
      <c r="DQ25" s="80">
        <v>6727198</v>
      </c>
      <c r="DR25" s="80">
        <v>6846700</v>
      </c>
      <c r="DS25" s="80">
        <v>396000</v>
      </c>
      <c r="DT25" s="80">
        <v>538628</v>
      </c>
      <c r="DU25" s="80">
        <v>36</v>
      </c>
      <c r="DV25" s="80">
        <v>0</v>
      </c>
      <c r="DW25" s="80">
        <v>0</v>
      </c>
      <c r="DX25" s="80">
        <v>0</v>
      </c>
      <c r="DY25" s="80">
        <v>0</v>
      </c>
      <c r="DZ25" s="80">
        <v>0</v>
      </c>
      <c r="EA25" s="80">
        <v>0</v>
      </c>
      <c r="EB25" s="80">
        <v>0</v>
      </c>
      <c r="EC25" s="80">
        <v>0</v>
      </c>
      <c r="ED25" s="80">
        <v>0</v>
      </c>
      <c r="EE25" s="80">
        <v>0</v>
      </c>
      <c r="EF25" s="80">
        <v>0</v>
      </c>
      <c r="EG25" s="80">
        <v>0</v>
      </c>
      <c r="EH25" s="80">
        <v>0</v>
      </c>
      <c r="EI25" s="80">
        <v>0</v>
      </c>
      <c r="EJ25" s="80">
        <v>0</v>
      </c>
      <c r="EK25" s="80">
        <v>4000</v>
      </c>
      <c r="EL25" s="80">
        <v>0</v>
      </c>
      <c r="EM25" s="80">
        <v>0</v>
      </c>
      <c r="EN25" s="80">
        <v>2533</v>
      </c>
      <c r="EO25" s="80">
        <v>3082</v>
      </c>
      <c r="EP25" s="80">
        <v>0</v>
      </c>
      <c r="EQ25" s="80">
        <v>0</v>
      </c>
      <c r="ER25" s="80">
        <v>0</v>
      </c>
      <c r="ES25" s="80">
        <v>0</v>
      </c>
      <c r="ET25" s="80">
        <v>0</v>
      </c>
      <c r="EU25" s="80">
        <v>0</v>
      </c>
      <c r="EV25" s="80">
        <v>0</v>
      </c>
      <c r="EW25" s="80">
        <v>0</v>
      </c>
      <c r="EX25" s="80">
        <v>0</v>
      </c>
      <c r="EY25" s="80">
        <v>0</v>
      </c>
      <c r="EZ25" s="80">
        <v>0</v>
      </c>
      <c r="FA25" s="80">
        <v>0</v>
      </c>
      <c r="FB25" s="80">
        <v>0</v>
      </c>
      <c r="FC25" s="80">
        <v>0</v>
      </c>
      <c r="FD25" s="80">
        <v>0</v>
      </c>
      <c r="FE25" s="80">
        <v>0</v>
      </c>
      <c r="FF25" s="80">
        <v>0</v>
      </c>
      <c r="FG25" s="80">
        <v>0</v>
      </c>
      <c r="FH25" s="80">
        <v>0</v>
      </c>
      <c r="FI25" s="80">
        <v>0</v>
      </c>
      <c r="FJ25" s="80">
        <v>0</v>
      </c>
      <c r="FK25" s="80">
        <v>0</v>
      </c>
      <c r="FL25" s="80">
        <v>0</v>
      </c>
      <c r="FM25" s="80">
        <v>0</v>
      </c>
      <c r="FN25" s="80">
        <v>0</v>
      </c>
      <c r="FO25" s="80">
        <v>0</v>
      </c>
      <c r="FP25" s="80">
        <v>0</v>
      </c>
      <c r="FQ25" s="80">
        <v>0</v>
      </c>
      <c r="FR25" s="80">
        <v>0</v>
      </c>
      <c r="FS25" s="80">
        <v>0</v>
      </c>
      <c r="FT25" s="80">
        <v>0</v>
      </c>
      <c r="FU25" s="80">
        <v>0</v>
      </c>
      <c r="FV25" s="80">
        <v>0</v>
      </c>
      <c r="FW25" s="80">
        <v>0</v>
      </c>
      <c r="FX25" s="80">
        <v>0</v>
      </c>
      <c r="FY25" s="80">
        <v>0</v>
      </c>
      <c r="FZ25" s="80">
        <v>0</v>
      </c>
      <c r="GA25" s="80">
        <v>0</v>
      </c>
      <c r="GB25" s="80">
        <v>0</v>
      </c>
      <c r="GC25" s="80">
        <v>0</v>
      </c>
      <c r="GD25" s="80">
        <v>0</v>
      </c>
      <c r="GE25" s="80">
        <v>0</v>
      </c>
      <c r="GF25" s="80">
        <v>0</v>
      </c>
      <c r="GG25" s="80">
        <v>192000000</v>
      </c>
      <c r="GH25" s="80">
        <v>200000000</v>
      </c>
      <c r="GI25" s="80">
        <v>200000000</v>
      </c>
      <c r="GJ25" s="80">
        <v>200000000</v>
      </c>
      <c r="GK25" s="80">
        <v>200000000</v>
      </c>
      <c r="GL25" s="80">
        <v>200000000</v>
      </c>
      <c r="GM25" s="80">
        <v>2876000</v>
      </c>
      <c r="GN25" s="80">
        <v>6216458</v>
      </c>
      <c r="GO25" s="80">
        <v>3694039</v>
      </c>
      <c r="GP25" s="80">
        <v>13177741</v>
      </c>
      <c r="GQ25" s="80">
        <v>4627400</v>
      </c>
      <c r="GR25" s="80">
        <v>3743049</v>
      </c>
      <c r="GS25" s="80">
        <v>3948135</v>
      </c>
      <c r="GT25" s="80">
        <v>2947483</v>
      </c>
      <c r="GU25" s="80">
        <v>2928364</v>
      </c>
      <c r="GV25" s="80">
        <v>0</v>
      </c>
      <c r="GW25" s="80">
        <v>0</v>
      </c>
      <c r="GX25" s="80">
        <v>0</v>
      </c>
      <c r="GY25" s="80">
        <v>0</v>
      </c>
      <c r="GZ25" s="80">
        <v>8887019</v>
      </c>
      <c r="HA25" s="80">
        <v>12509084</v>
      </c>
      <c r="HB25" s="80">
        <v>7686387</v>
      </c>
      <c r="HC25" s="80">
        <v>0</v>
      </c>
      <c r="HD25" s="80">
        <v>0</v>
      </c>
      <c r="HE25" s="80">
        <v>0</v>
      </c>
      <c r="HF25" s="80">
        <v>0</v>
      </c>
      <c r="HG25" s="80">
        <v>0</v>
      </c>
      <c r="HH25" s="80">
        <v>0</v>
      </c>
      <c r="HI25" s="80">
        <v>0</v>
      </c>
      <c r="HJ25" s="80">
        <v>0</v>
      </c>
      <c r="HK25" s="80">
        <v>0</v>
      </c>
      <c r="HL25" s="80">
        <v>0</v>
      </c>
      <c r="HM25" s="80">
        <v>0</v>
      </c>
      <c r="HN25" s="80">
        <v>0</v>
      </c>
      <c r="HO25" s="80">
        <v>0</v>
      </c>
      <c r="HP25" s="80">
        <v>0</v>
      </c>
      <c r="HQ25" s="80">
        <v>0</v>
      </c>
      <c r="HR25" s="80">
        <v>0</v>
      </c>
      <c r="HS25" s="80">
        <v>0</v>
      </c>
      <c r="HT25" s="80">
        <v>0</v>
      </c>
      <c r="HU25" s="80">
        <v>0</v>
      </c>
      <c r="HV25" s="80">
        <v>0</v>
      </c>
      <c r="HW25" s="80">
        <v>0</v>
      </c>
      <c r="HX25" s="80">
        <v>0</v>
      </c>
      <c r="HY25" s="80">
        <v>0</v>
      </c>
      <c r="HZ25" s="80">
        <v>9678400</v>
      </c>
      <c r="IA25" s="80">
        <v>4000000</v>
      </c>
      <c r="IB25" s="80">
        <v>4000000</v>
      </c>
      <c r="IC25" s="80">
        <v>4000000</v>
      </c>
      <c r="ID25" s="80">
        <v>4000000</v>
      </c>
      <c r="IE25" s="80">
        <v>4000000</v>
      </c>
      <c r="IF25" s="80">
        <v>0</v>
      </c>
      <c r="IG25" s="80">
        <v>0</v>
      </c>
      <c r="IH25" s="80">
        <v>0</v>
      </c>
      <c r="II25" s="80">
        <v>0</v>
      </c>
      <c r="IJ25" s="80">
        <v>0</v>
      </c>
      <c r="IK25" s="80">
        <v>0</v>
      </c>
      <c r="IL25" s="80">
        <v>0</v>
      </c>
      <c r="IM25" s="80">
        <v>0</v>
      </c>
      <c r="IN25" s="80">
        <v>0</v>
      </c>
    </row>
    <row r="26" spans="1:248" s="80" customFormat="1" x14ac:dyDescent="0.25">
      <c r="A26" s="80">
        <f t="shared" si="0"/>
        <v>0.80690643512053362</v>
      </c>
      <c r="B26" s="80">
        <f t="shared" si="1"/>
        <v>0</v>
      </c>
      <c r="C26" s="80">
        <f t="shared" si="2"/>
        <v>-1</v>
      </c>
      <c r="D26" s="80">
        <f t="shared" si="3"/>
        <v>-0.80690643512053362</v>
      </c>
      <c r="E26" s="80" t="s">
        <v>167</v>
      </c>
      <c r="F26" s="80">
        <v>88990000</v>
      </c>
      <c r="G26" s="80">
        <v>165439831</v>
      </c>
      <c r="H26" s="80">
        <v>41854444</v>
      </c>
      <c r="I26" s="80">
        <v>45398989</v>
      </c>
      <c r="J26" s="80">
        <v>43833918</v>
      </c>
      <c r="K26" s="80">
        <v>46655093</v>
      </c>
      <c r="L26" s="80">
        <v>42629489</v>
      </c>
      <c r="M26" s="80">
        <v>40738864</v>
      </c>
      <c r="N26" s="80">
        <v>12333726</v>
      </c>
      <c r="O26" s="80">
        <v>0</v>
      </c>
      <c r="P26" s="80">
        <v>0</v>
      </c>
      <c r="Q26" s="80">
        <v>0</v>
      </c>
      <c r="R26" s="80">
        <v>181305</v>
      </c>
      <c r="S26" s="80">
        <v>156982</v>
      </c>
      <c r="T26" s="80">
        <v>204394</v>
      </c>
      <c r="U26" s="80">
        <v>182211</v>
      </c>
      <c r="V26" s="80">
        <v>161959</v>
      </c>
      <c r="W26" s="80">
        <v>90935</v>
      </c>
      <c r="X26" s="80">
        <v>1657000</v>
      </c>
      <c r="Y26" s="80">
        <v>2420087</v>
      </c>
      <c r="Z26" s="80">
        <v>3020039</v>
      </c>
      <c r="AA26" s="80">
        <v>2891962</v>
      </c>
      <c r="AB26" s="80">
        <v>3098867</v>
      </c>
      <c r="AC26" s="80">
        <v>2992575</v>
      </c>
      <c r="AD26" s="80">
        <v>3804564</v>
      </c>
      <c r="AE26" s="80">
        <v>3613444</v>
      </c>
      <c r="AF26" s="80">
        <v>3445845</v>
      </c>
      <c r="AG26" s="80">
        <v>297000</v>
      </c>
      <c r="AH26" s="80">
        <v>297472</v>
      </c>
      <c r="AI26" s="80">
        <v>297472</v>
      </c>
      <c r="AJ26" s="80">
        <v>297472</v>
      </c>
      <c r="AK26" s="80">
        <v>297472</v>
      </c>
      <c r="AL26" s="80">
        <v>297472</v>
      </c>
      <c r="AM26" s="80">
        <v>297472</v>
      </c>
      <c r="AN26" s="80">
        <v>1297472</v>
      </c>
      <c r="AO26" s="80">
        <v>1297472</v>
      </c>
      <c r="AP26" s="80">
        <v>0</v>
      </c>
      <c r="AQ26" s="80">
        <v>0</v>
      </c>
      <c r="AR26" s="80">
        <v>0</v>
      </c>
      <c r="AS26" s="80">
        <v>0</v>
      </c>
      <c r="AT26" s="80">
        <v>0</v>
      </c>
      <c r="AU26" s="80">
        <v>0</v>
      </c>
      <c r="AV26" s="80">
        <v>0</v>
      </c>
      <c r="AW26" s="80">
        <v>0</v>
      </c>
      <c r="AX26" s="80">
        <v>0</v>
      </c>
      <c r="AY26" s="80">
        <v>1902000</v>
      </c>
      <c r="AZ26" s="80">
        <v>355471</v>
      </c>
      <c r="BA26" s="80">
        <v>355471</v>
      </c>
      <c r="BB26" s="80">
        <v>355471</v>
      </c>
      <c r="BC26" s="80">
        <v>355471</v>
      </c>
      <c r="BD26" s="80">
        <v>355471</v>
      </c>
      <c r="BE26" s="80">
        <v>355471</v>
      </c>
      <c r="BF26" s="80">
        <v>355471</v>
      </c>
      <c r="BG26" s="80">
        <v>355471</v>
      </c>
      <c r="BH26" s="80">
        <v>234000</v>
      </c>
      <c r="BI26" s="80">
        <v>234371</v>
      </c>
      <c r="BJ26" s="80">
        <v>234371</v>
      </c>
      <c r="BK26" s="80">
        <v>234371</v>
      </c>
      <c r="BL26" s="80">
        <v>234371</v>
      </c>
      <c r="BM26" s="80">
        <v>234371</v>
      </c>
      <c r="BN26" s="80">
        <v>234371</v>
      </c>
      <c r="BO26" s="80">
        <v>234371</v>
      </c>
      <c r="BP26" s="80">
        <v>234371</v>
      </c>
      <c r="BQ26" s="80">
        <v>22784000</v>
      </c>
      <c r="BR26" s="80">
        <v>0</v>
      </c>
      <c r="BS26" s="80">
        <v>-1276997</v>
      </c>
      <c r="BT26" s="80">
        <v>-2012870</v>
      </c>
      <c r="BU26" s="80">
        <v>-1700134</v>
      </c>
      <c r="BV26" s="80">
        <v>-1466613</v>
      </c>
      <c r="BW26" s="80">
        <v>-6072530</v>
      </c>
      <c r="BX26" s="80">
        <v>-1591276</v>
      </c>
      <c r="BY26" s="80">
        <v>-1212848</v>
      </c>
      <c r="BZ26" s="80">
        <v>62597000</v>
      </c>
      <c r="CA26" s="80">
        <v>163319343</v>
      </c>
      <c r="CB26" s="80">
        <v>41131156</v>
      </c>
      <c r="CC26" s="80">
        <v>45107703</v>
      </c>
      <c r="CD26" s="80">
        <v>43409967</v>
      </c>
      <c r="CE26" s="80">
        <v>46034348</v>
      </c>
      <c r="CF26" s="80">
        <v>46034165</v>
      </c>
      <c r="CG26" s="80">
        <v>39299527</v>
      </c>
      <c r="CH26" s="80">
        <v>10895546</v>
      </c>
      <c r="CI26" s="80">
        <v>12700000</v>
      </c>
      <c r="CJ26" s="80">
        <v>0</v>
      </c>
      <c r="CK26" s="80">
        <v>0</v>
      </c>
      <c r="CL26" s="80">
        <v>29927056</v>
      </c>
      <c r="CM26" s="80">
        <v>31166233</v>
      </c>
      <c r="CN26" s="80">
        <v>32713558</v>
      </c>
      <c r="CO26" s="80">
        <v>34398009</v>
      </c>
      <c r="CP26" s="80">
        <v>60</v>
      </c>
      <c r="CQ26" s="80">
        <v>0</v>
      </c>
      <c r="CR26" s="80">
        <v>12700000</v>
      </c>
      <c r="CS26" s="80">
        <v>0</v>
      </c>
      <c r="CT26" s="80">
        <v>0</v>
      </c>
      <c r="CU26" s="80">
        <v>18000000</v>
      </c>
      <c r="CV26" s="80">
        <v>18000000</v>
      </c>
      <c r="CW26" s="80">
        <v>18182500</v>
      </c>
      <c r="CX26" s="80">
        <v>34398009</v>
      </c>
      <c r="CY26" s="80">
        <v>60</v>
      </c>
      <c r="CZ26" s="80">
        <v>0</v>
      </c>
      <c r="DA26" s="80">
        <v>0</v>
      </c>
      <c r="DB26" s="80">
        <v>0</v>
      </c>
      <c r="DC26" s="80">
        <v>0</v>
      </c>
      <c r="DD26" s="80">
        <v>0</v>
      </c>
      <c r="DE26" s="80">
        <v>0</v>
      </c>
      <c r="DF26" s="80">
        <v>0</v>
      </c>
      <c r="DG26" s="80">
        <v>0</v>
      </c>
      <c r="DH26" s="80">
        <v>0</v>
      </c>
      <c r="DI26" s="80">
        <v>0</v>
      </c>
      <c r="DJ26" s="80">
        <v>49089000</v>
      </c>
      <c r="DK26" s="80">
        <v>162987268</v>
      </c>
      <c r="DL26" s="80">
        <v>40891744</v>
      </c>
      <c r="DM26" s="80">
        <v>14669149</v>
      </c>
      <c r="DN26" s="80">
        <v>12125116</v>
      </c>
      <c r="DO26" s="80">
        <v>12887113</v>
      </c>
      <c r="DP26" s="80">
        <v>11501796</v>
      </c>
      <c r="DQ26" s="80">
        <v>39213386</v>
      </c>
      <c r="DR26" s="80">
        <v>10825181</v>
      </c>
      <c r="DS26" s="80">
        <v>31079000</v>
      </c>
      <c r="DT26" s="80">
        <v>8427689</v>
      </c>
      <c r="DU26" s="80">
        <v>22761</v>
      </c>
      <c r="DV26" s="80">
        <v>8758489</v>
      </c>
      <c r="DW26" s="80">
        <v>6146754</v>
      </c>
      <c r="DX26" s="80">
        <v>6578608</v>
      </c>
      <c r="DY26" s="80">
        <v>5415728</v>
      </c>
      <c r="DZ26" s="80">
        <v>32717910</v>
      </c>
      <c r="EA26" s="80">
        <v>5938556</v>
      </c>
      <c r="EB26" s="80">
        <v>31079000</v>
      </c>
      <c r="EC26" s="80">
        <v>8427689</v>
      </c>
      <c r="ED26" s="80">
        <v>0</v>
      </c>
      <c r="EE26" s="80">
        <v>8758489</v>
      </c>
      <c r="EF26" s="80">
        <v>6146754</v>
      </c>
      <c r="EG26" s="80">
        <v>6578608</v>
      </c>
      <c r="EH26" s="80">
        <v>5415728</v>
      </c>
      <c r="EI26" s="80">
        <v>32717910</v>
      </c>
      <c r="EJ26" s="80">
        <v>5938556</v>
      </c>
      <c r="EK26" s="80">
        <v>12940000</v>
      </c>
      <c r="EL26" s="80">
        <v>0</v>
      </c>
      <c r="EM26" s="80">
        <v>34875549</v>
      </c>
      <c r="EN26" s="80">
        <v>0</v>
      </c>
      <c r="EO26" s="80">
        <v>0</v>
      </c>
      <c r="EP26" s="80">
        <v>0</v>
      </c>
      <c r="EQ26" s="80">
        <v>0</v>
      </c>
      <c r="ER26" s="80">
        <v>0</v>
      </c>
      <c r="ES26" s="80">
        <v>0</v>
      </c>
      <c r="ET26" s="80">
        <v>12940000</v>
      </c>
      <c r="EU26" s="80">
        <v>0</v>
      </c>
      <c r="EV26" s="80">
        <v>0</v>
      </c>
      <c r="EW26" s="80">
        <v>0</v>
      </c>
      <c r="EX26" s="80">
        <v>0</v>
      </c>
      <c r="EY26" s="80">
        <v>0</v>
      </c>
      <c r="EZ26" s="80">
        <v>0</v>
      </c>
      <c r="FA26" s="80">
        <v>0</v>
      </c>
      <c r="FB26" s="80">
        <v>0</v>
      </c>
      <c r="FC26" s="80">
        <v>0</v>
      </c>
      <c r="FD26" s="80">
        <v>0</v>
      </c>
      <c r="FE26" s="80">
        <v>0</v>
      </c>
      <c r="FF26" s="80">
        <v>0</v>
      </c>
      <c r="FG26" s="80">
        <v>0</v>
      </c>
      <c r="FH26" s="80">
        <v>0</v>
      </c>
      <c r="FI26" s="80">
        <v>0</v>
      </c>
      <c r="FJ26" s="80">
        <v>0</v>
      </c>
      <c r="FK26" s="80">
        <v>0</v>
      </c>
      <c r="FL26" s="80">
        <v>4950000</v>
      </c>
      <c r="FM26" s="80">
        <v>0</v>
      </c>
      <c r="FN26" s="80">
        <v>0</v>
      </c>
      <c r="FO26" s="80">
        <v>0</v>
      </c>
      <c r="FP26" s="80">
        <v>0</v>
      </c>
      <c r="FQ26" s="80">
        <v>0</v>
      </c>
      <c r="FR26" s="80">
        <v>18602560</v>
      </c>
      <c r="FS26" s="80">
        <v>0</v>
      </c>
      <c r="FT26" s="80">
        <v>0</v>
      </c>
      <c r="FU26" s="80">
        <v>7750000</v>
      </c>
      <c r="FV26" s="80">
        <v>0</v>
      </c>
      <c r="FW26" s="80">
        <v>0</v>
      </c>
      <c r="FX26" s="80">
        <v>0</v>
      </c>
      <c r="FY26" s="80">
        <v>0</v>
      </c>
      <c r="FZ26" s="80">
        <v>0</v>
      </c>
      <c r="GA26" s="80">
        <v>15795450</v>
      </c>
      <c r="GB26" s="80">
        <v>60</v>
      </c>
      <c r="GC26" s="80">
        <v>0</v>
      </c>
      <c r="GD26" s="80">
        <v>12700000</v>
      </c>
      <c r="GE26" s="80">
        <v>0</v>
      </c>
      <c r="GF26" s="80">
        <v>0</v>
      </c>
      <c r="GG26" s="80">
        <v>11927056</v>
      </c>
      <c r="GH26" s="80">
        <v>13166233</v>
      </c>
      <c r="GI26" s="80">
        <v>14531058</v>
      </c>
      <c r="GJ26" s="80">
        <v>34398009</v>
      </c>
      <c r="GK26" s="80">
        <v>60</v>
      </c>
      <c r="GL26" s="80">
        <v>0</v>
      </c>
      <c r="GM26" s="80">
        <v>44751000</v>
      </c>
      <c r="GN26" s="80">
        <v>8687884</v>
      </c>
      <c r="GO26" s="80">
        <v>261135</v>
      </c>
      <c r="GP26" s="80">
        <v>9407945</v>
      </c>
      <c r="GQ26" s="80">
        <v>6993958</v>
      </c>
      <c r="GR26" s="80">
        <v>7693918</v>
      </c>
      <c r="GS26" s="80">
        <v>6340112</v>
      </c>
      <c r="GT26" s="80">
        <v>34274941</v>
      </c>
      <c r="GU26" s="80">
        <v>7361832</v>
      </c>
      <c r="GV26" s="80">
        <v>0</v>
      </c>
      <c r="GW26" s="80">
        <v>0</v>
      </c>
      <c r="GX26" s="80">
        <v>0</v>
      </c>
      <c r="GY26" s="80">
        <v>0</v>
      </c>
      <c r="GZ26" s="80">
        <v>0</v>
      </c>
      <c r="HA26" s="80">
        <v>0</v>
      </c>
      <c r="HB26" s="80">
        <v>0</v>
      </c>
      <c r="HC26" s="80">
        <v>0</v>
      </c>
      <c r="HD26" s="80">
        <v>0</v>
      </c>
      <c r="HE26" s="80">
        <v>0</v>
      </c>
      <c r="HF26" s="80">
        <v>0</v>
      </c>
      <c r="HG26" s="80">
        <v>0</v>
      </c>
      <c r="HH26" s="80">
        <v>0</v>
      </c>
      <c r="HI26" s="80">
        <v>0</v>
      </c>
      <c r="HJ26" s="80">
        <v>0</v>
      </c>
      <c r="HK26" s="80">
        <v>0</v>
      </c>
      <c r="HL26" s="80">
        <v>0</v>
      </c>
      <c r="HM26" s="80">
        <v>0</v>
      </c>
      <c r="HN26" s="80">
        <v>0</v>
      </c>
      <c r="HO26" s="80">
        <v>0</v>
      </c>
      <c r="HP26" s="80">
        <v>0</v>
      </c>
      <c r="HQ26" s="80">
        <v>0</v>
      </c>
      <c r="HR26" s="80">
        <v>0</v>
      </c>
      <c r="HS26" s="80">
        <v>0</v>
      </c>
      <c r="HT26" s="80">
        <v>0</v>
      </c>
      <c r="HU26" s="80">
        <v>0</v>
      </c>
      <c r="HV26" s="80">
        <v>0</v>
      </c>
      <c r="HW26" s="80">
        <v>2215000</v>
      </c>
      <c r="HX26" s="80">
        <v>3032483</v>
      </c>
      <c r="HY26" s="80">
        <v>0</v>
      </c>
      <c r="HZ26" s="80">
        <v>1221573</v>
      </c>
      <c r="IA26" s="80">
        <v>1272367</v>
      </c>
      <c r="IB26" s="80">
        <v>1405384</v>
      </c>
      <c r="IC26" s="80">
        <v>1482776</v>
      </c>
      <c r="ID26" s="80">
        <v>1362646</v>
      </c>
      <c r="IE26" s="80">
        <v>147579</v>
      </c>
      <c r="IF26" s="80">
        <v>0</v>
      </c>
      <c r="IG26" s="80">
        <v>712</v>
      </c>
      <c r="IH26" s="80">
        <v>0</v>
      </c>
      <c r="II26" s="80">
        <v>0</v>
      </c>
      <c r="IJ26" s="80">
        <v>0</v>
      </c>
      <c r="IK26" s="80">
        <v>0</v>
      </c>
      <c r="IL26" s="80">
        <v>0</v>
      </c>
      <c r="IM26" s="80">
        <v>0</v>
      </c>
      <c r="IN26" s="80">
        <v>0</v>
      </c>
    </row>
    <row r="27" spans="1:248" s="80" customFormat="1" x14ac:dyDescent="0.25">
      <c r="A27" s="80">
        <f t="shared" si="0"/>
        <v>0.73680672538283587</v>
      </c>
      <c r="B27" s="80">
        <f t="shared" si="1"/>
        <v>0.65489431623613026</v>
      </c>
      <c r="C27" s="80">
        <f t="shared" si="2"/>
        <v>-0.1111721789783405</v>
      </c>
      <c r="D27" s="80">
        <f t="shared" si="3"/>
        <v>-8.1912409146705611E-2</v>
      </c>
      <c r="E27" s="80" t="s">
        <v>159</v>
      </c>
      <c r="F27" s="80">
        <v>38852000</v>
      </c>
      <c r="G27" s="80">
        <v>61885520</v>
      </c>
      <c r="H27" s="80">
        <v>34232028</v>
      </c>
      <c r="I27" s="80">
        <v>155181296</v>
      </c>
      <c r="J27" s="80">
        <v>125881757</v>
      </c>
      <c r="K27" s="80">
        <v>140549149</v>
      </c>
      <c r="L27" s="80">
        <v>220366102</v>
      </c>
      <c r="M27" s="80">
        <v>239818787</v>
      </c>
      <c r="N27" s="80">
        <v>245241029</v>
      </c>
      <c r="O27" s="80">
        <v>6791000</v>
      </c>
      <c r="P27" s="80">
        <v>93571</v>
      </c>
      <c r="Q27" s="80">
        <v>12807</v>
      </c>
      <c r="R27" s="80">
        <v>237721</v>
      </c>
      <c r="S27" s="80">
        <v>255708</v>
      </c>
      <c r="T27" s="80">
        <v>203327</v>
      </c>
      <c r="U27" s="80">
        <v>1234822</v>
      </c>
      <c r="V27" s="80">
        <v>15661804</v>
      </c>
      <c r="W27" s="80">
        <v>15277347</v>
      </c>
      <c r="X27" s="80">
        <v>1616000</v>
      </c>
      <c r="Y27" s="80">
        <v>1531006</v>
      </c>
      <c r="Z27" s="80">
        <v>1059309</v>
      </c>
      <c r="AA27" s="80">
        <v>862335</v>
      </c>
      <c r="AB27" s="80">
        <v>641286</v>
      </c>
      <c r="AC27" s="80">
        <v>511039</v>
      </c>
      <c r="AD27" s="80">
        <v>811088</v>
      </c>
      <c r="AE27" s="80">
        <v>822319</v>
      </c>
      <c r="AF27" s="80">
        <v>1167213</v>
      </c>
      <c r="AG27" s="80">
        <v>2917000</v>
      </c>
      <c r="AH27" s="80">
        <v>2917088</v>
      </c>
      <c r="AI27" s="80">
        <v>2917088</v>
      </c>
      <c r="AJ27" s="80">
        <v>2917088</v>
      </c>
      <c r="AK27" s="80">
        <v>2917088</v>
      </c>
      <c r="AL27" s="80">
        <v>8000000</v>
      </c>
      <c r="AM27" s="80">
        <v>8000000</v>
      </c>
      <c r="AN27" s="80">
        <v>8000000</v>
      </c>
      <c r="AO27" s="80">
        <v>18996271</v>
      </c>
      <c r="AP27" s="80">
        <v>4763000</v>
      </c>
      <c r="AQ27" s="80">
        <v>4763368</v>
      </c>
      <c r="AR27" s="80">
        <v>4763368</v>
      </c>
      <c r="AS27" s="80">
        <v>4763368</v>
      </c>
      <c r="AT27" s="80">
        <v>4763368</v>
      </c>
      <c r="AU27" s="80">
        <v>0</v>
      </c>
      <c r="AV27" s="80">
        <v>0</v>
      </c>
      <c r="AW27" s="80">
        <v>0</v>
      </c>
      <c r="AX27" s="80">
        <v>0</v>
      </c>
      <c r="AY27" s="80">
        <v>1155000</v>
      </c>
      <c r="AZ27" s="80">
        <v>1154579</v>
      </c>
      <c r="BA27" s="80">
        <v>1154579</v>
      </c>
      <c r="BB27" s="80">
        <v>1154579</v>
      </c>
      <c r="BC27" s="80">
        <v>1154579</v>
      </c>
      <c r="BD27" s="80">
        <v>888738</v>
      </c>
      <c r="BE27" s="80">
        <v>888738</v>
      </c>
      <c r="BF27" s="80">
        <v>888738</v>
      </c>
      <c r="BG27" s="80">
        <v>1473177</v>
      </c>
      <c r="BH27" s="80">
        <v>0</v>
      </c>
      <c r="BI27" s="80">
        <v>0</v>
      </c>
      <c r="BJ27" s="80">
        <v>0</v>
      </c>
      <c r="BK27" s="80">
        <v>0</v>
      </c>
      <c r="BL27" s="80">
        <v>0</v>
      </c>
      <c r="BM27" s="80">
        <v>0</v>
      </c>
      <c r="BN27" s="80">
        <v>0</v>
      </c>
      <c r="BO27" s="80">
        <v>0</v>
      </c>
      <c r="BP27" s="80">
        <v>0</v>
      </c>
      <c r="BQ27" s="80">
        <v>-1037000</v>
      </c>
      <c r="BR27" s="80">
        <v>1631238</v>
      </c>
      <c r="BS27" s="80">
        <v>0</v>
      </c>
      <c r="BT27" s="80">
        <v>1264999</v>
      </c>
      <c r="BU27" s="80">
        <v>-13397044</v>
      </c>
      <c r="BV27" s="80">
        <v>7176458</v>
      </c>
      <c r="BW27" s="80">
        <v>13822009</v>
      </c>
      <c r="BX27" s="80">
        <v>17840654</v>
      </c>
      <c r="BY27" s="80">
        <v>23945001</v>
      </c>
      <c r="BZ27" s="80">
        <v>28984000</v>
      </c>
      <c r="CA27" s="80">
        <v>50071725</v>
      </c>
      <c r="CB27" s="80">
        <v>24506879</v>
      </c>
      <c r="CC27" s="80">
        <v>143871905</v>
      </c>
      <c r="CD27" s="80">
        <v>129260690</v>
      </c>
      <c r="CE27" s="80">
        <v>123504510</v>
      </c>
      <c r="CF27" s="80">
        <v>196973677</v>
      </c>
      <c r="CG27" s="80">
        <v>212405505</v>
      </c>
      <c r="CH27" s="80">
        <v>200186695</v>
      </c>
      <c r="CI27" s="80">
        <v>0</v>
      </c>
      <c r="CJ27" s="80">
        <v>0</v>
      </c>
      <c r="CK27" s="80">
        <v>0</v>
      </c>
      <c r="CL27" s="80">
        <v>97332565</v>
      </c>
      <c r="CM27" s="80">
        <v>90297224</v>
      </c>
      <c r="CN27" s="80">
        <v>84653648</v>
      </c>
      <c r="CO27" s="80">
        <v>162367226</v>
      </c>
      <c r="CP27" s="80">
        <v>171634513</v>
      </c>
      <c r="CQ27" s="80">
        <v>160606956</v>
      </c>
      <c r="CR27" s="80">
        <v>0</v>
      </c>
      <c r="CS27" s="80">
        <v>0</v>
      </c>
      <c r="CT27" s="80">
        <v>0</v>
      </c>
      <c r="CU27" s="80">
        <v>97332565</v>
      </c>
      <c r="CV27" s="80">
        <v>90297224</v>
      </c>
      <c r="CW27" s="80">
        <v>84653648</v>
      </c>
      <c r="CX27" s="80">
        <v>162367226</v>
      </c>
      <c r="CY27" s="80">
        <v>171634513</v>
      </c>
      <c r="CZ27" s="80">
        <v>160606956</v>
      </c>
      <c r="DA27" s="80">
        <v>0</v>
      </c>
      <c r="DB27" s="80">
        <v>0</v>
      </c>
      <c r="DC27" s="80">
        <v>0</v>
      </c>
      <c r="DD27" s="80">
        <v>0</v>
      </c>
      <c r="DE27" s="80">
        <v>0</v>
      </c>
      <c r="DF27" s="80">
        <v>0</v>
      </c>
      <c r="DG27" s="80">
        <v>0</v>
      </c>
      <c r="DH27" s="80">
        <v>0</v>
      </c>
      <c r="DI27" s="80">
        <v>0</v>
      </c>
      <c r="DJ27" s="80">
        <v>23198000</v>
      </c>
      <c r="DK27" s="80">
        <v>43627772</v>
      </c>
      <c r="DL27" s="80">
        <v>19548070</v>
      </c>
      <c r="DM27" s="80">
        <v>37825271</v>
      </c>
      <c r="DN27" s="80">
        <v>28242421</v>
      </c>
      <c r="DO27" s="80">
        <v>26893768</v>
      </c>
      <c r="DP27" s="80">
        <v>24879551</v>
      </c>
      <c r="DQ27" s="80">
        <v>29085186</v>
      </c>
      <c r="DR27" s="80">
        <v>25694654</v>
      </c>
      <c r="DS27" s="80">
        <v>0</v>
      </c>
      <c r="DT27" s="80">
        <v>0</v>
      </c>
      <c r="DU27" s="80">
        <v>0</v>
      </c>
      <c r="DV27" s="80">
        <v>0</v>
      </c>
      <c r="DW27" s="80">
        <v>0</v>
      </c>
      <c r="DX27" s="80">
        <v>0</v>
      </c>
      <c r="DY27" s="80">
        <v>0</v>
      </c>
      <c r="DZ27" s="80">
        <v>0</v>
      </c>
      <c r="EA27" s="80">
        <v>0</v>
      </c>
      <c r="EB27" s="80">
        <v>0</v>
      </c>
      <c r="EC27" s="80">
        <v>0</v>
      </c>
      <c r="ED27" s="80">
        <v>0</v>
      </c>
      <c r="EE27" s="80">
        <v>0</v>
      </c>
      <c r="EF27" s="80">
        <v>0</v>
      </c>
      <c r="EG27" s="80">
        <v>0</v>
      </c>
      <c r="EH27" s="80">
        <v>0</v>
      </c>
      <c r="EI27" s="80">
        <v>0</v>
      </c>
      <c r="EJ27" s="80">
        <v>0</v>
      </c>
      <c r="EK27" s="80">
        <v>0</v>
      </c>
      <c r="EL27" s="80">
        <v>0</v>
      </c>
      <c r="EM27" s="80">
        <v>0</v>
      </c>
      <c r="EN27" s="80">
        <v>20988339</v>
      </c>
      <c r="EO27" s="80">
        <v>5516514</v>
      </c>
      <c r="EP27" s="80">
        <v>6143577</v>
      </c>
      <c r="EQ27" s="80">
        <v>30446</v>
      </c>
      <c r="ER27" s="80">
        <v>9459</v>
      </c>
      <c r="ES27" s="80">
        <v>0</v>
      </c>
      <c r="ET27" s="80">
        <v>0</v>
      </c>
      <c r="EU27" s="80">
        <v>0</v>
      </c>
      <c r="EV27" s="80">
        <v>0</v>
      </c>
      <c r="EW27" s="80">
        <v>20988339</v>
      </c>
      <c r="EX27" s="80">
        <v>5516514</v>
      </c>
      <c r="EY27" s="80">
        <v>6143577</v>
      </c>
      <c r="EZ27" s="80">
        <v>0</v>
      </c>
      <c r="FA27" s="80">
        <v>0</v>
      </c>
      <c r="FB27" s="80">
        <v>0</v>
      </c>
      <c r="FC27" s="80">
        <v>0</v>
      </c>
      <c r="FD27" s="80">
        <v>0</v>
      </c>
      <c r="FE27" s="80">
        <v>0</v>
      </c>
      <c r="FF27" s="80">
        <v>0</v>
      </c>
      <c r="FG27" s="80">
        <v>0</v>
      </c>
      <c r="FH27" s="80">
        <v>0</v>
      </c>
      <c r="FI27" s="80">
        <v>0</v>
      </c>
      <c r="FJ27" s="80">
        <v>0</v>
      </c>
      <c r="FK27" s="80">
        <v>0</v>
      </c>
      <c r="FL27" s="80">
        <v>0</v>
      </c>
      <c r="FM27" s="80">
        <v>0</v>
      </c>
      <c r="FN27" s="80">
        <v>0</v>
      </c>
      <c r="FO27" s="80">
        <v>26474326</v>
      </c>
      <c r="FP27" s="80">
        <v>21320178</v>
      </c>
      <c r="FQ27" s="80">
        <v>50165125</v>
      </c>
      <c r="FR27" s="80">
        <v>0</v>
      </c>
      <c r="FS27" s="80">
        <v>0</v>
      </c>
      <c r="FT27" s="80">
        <v>0</v>
      </c>
      <c r="FU27" s="80">
        <v>0</v>
      </c>
      <c r="FV27" s="80">
        <v>0</v>
      </c>
      <c r="FW27" s="80">
        <v>0</v>
      </c>
      <c r="FX27" s="80">
        <v>70858239</v>
      </c>
      <c r="FY27" s="80">
        <v>68977046</v>
      </c>
      <c r="FZ27" s="80">
        <v>34488523</v>
      </c>
      <c r="GA27" s="80">
        <v>162362991</v>
      </c>
      <c r="GB27" s="80">
        <v>171634513</v>
      </c>
      <c r="GC27" s="80">
        <v>160606956</v>
      </c>
      <c r="GD27" s="80">
        <v>0</v>
      </c>
      <c r="GE27" s="80">
        <v>0</v>
      </c>
      <c r="GF27" s="80">
        <v>0</v>
      </c>
      <c r="GG27" s="80">
        <v>97332565</v>
      </c>
      <c r="GH27" s="80">
        <v>90297224</v>
      </c>
      <c r="GI27" s="80">
        <v>84653648</v>
      </c>
      <c r="GJ27" s="80">
        <v>162362991</v>
      </c>
      <c r="GK27" s="80">
        <v>171634513</v>
      </c>
      <c r="GL27" s="80">
        <v>160606956</v>
      </c>
      <c r="GM27" s="80">
        <v>15262000</v>
      </c>
      <c r="GN27" s="80">
        <v>33536299</v>
      </c>
      <c r="GO27" s="80">
        <v>7152953</v>
      </c>
      <c r="GP27" s="80">
        <v>35920931</v>
      </c>
      <c r="GQ27" s="80">
        <v>19461479</v>
      </c>
      <c r="GR27" s="80">
        <v>19329145</v>
      </c>
      <c r="GS27" s="80">
        <v>15881956</v>
      </c>
      <c r="GT27" s="80">
        <v>17381039</v>
      </c>
      <c r="GU27" s="80">
        <v>11107457</v>
      </c>
      <c r="GV27" s="80">
        <v>0</v>
      </c>
      <c r="GW27" s="80">
        <v>0</v>
      </c>
      <c r="GX27" s="80">
        <v>0</v>
      </c>
      <c r="GY27" s="80">
        <v>35890000</v>
      </c>
      <c r="GZ27" s="80">
        <v>0</v>
      </c>
      <c r="HA27" s="80">
        <v>0</v>
      </c>
      <c r="HB27" s="80">
        <v>0</v>
      </c>
      <c r="HC27" s="80">
        <v>0</v>
      </c>
      <c r="HD27" s="80">
        <v>0</v>
      </c>
      <c r="HE27" s="80">
        <v>0</v>
      </c>
      <c r="HF27" s="80">
        <v>0</v>
      </c>
      <c r="HG27" s="80">
        <v>0</v>
      </c>
      <c r="HH27" s="80">
        <v>500000</v>
      </c>
      <c r="HI27" s="80">
        <v>500000</v>
      </c>
      <c r="HJ27" s="80">
        <v>0</v>
      </c>
      <c r="HK27" s="80">
        <v>0</v>
      </c>
      <c r="HL27" s="80">
        <v>0</v>
      </c>
      <c r="HM27" s="80">
        <v>0</v>
      </c>
      <c r="HN27" s="80">
        <v>0</v>
      </c>
      <c r="HO27" s="80">
        <v>0</v>
      </c>
      <c r="HP27" s="80">
        <v>0</v>
      </c>
      <c r="HQ27" s="80">
        <v>0</v>
      </c>
      <c r="HR27" s="80">
        <v>0</v>
      </c>
      <c r="HS27" s="80">
        <v>0</v>
      </c>
      <c r="HT27" s="80">
        <v>0</v>
      </c>
      <c r="HU27" s="80">
        <v>0</v>
      </c>
      <c r="HV27" s="80">
        <v>0</v>
      </c>
      <c r="HW27" s="80">
        <v>96000</v>
      </c>
      <c r="HX27" s="80">
        <v>257413</v>
      </c>
      <c r="HY27" s="80">
        <v>0</v>
      </c>
      <c r="HZ27" s="80">
        <v>4363678</v>
      </c>
      <c r="IA27" s="80">
        <v>8198657</v>
      </c>
      <c r="IB27" s="80">
        <v>6533643</v>
      </c>
      <c r="IC27" s="80">
        <v>5893913</v>
      </c>
      <c r="ID27" s="80">
        <v>9293935</v>
      </c>
      <c r="IE27" s="80">
        <v>9675005</v>
      </c>
      <c r="IF27" s="80">
        <v>0</v>
      </c>
      <c r="IG27" s="80">
        <v>0</v>
      </c>
      <c r="IH27" s="80">
        <v>0</v>
      </c>
      <c r="II27" s="80">
        <v>0</v>
      </c>
      <c r="IJ27" s="80">
        <v>0</v>
      </c>
      <c r="IK27" s="80">
        <v>0</v>
      </c>
      <c r="IL27" s="80">
        <v>0</v>
      </c>
      <c r="IM27" s="80">
        <v>0</v>
      </c>
      <c r="IN27" s="80">
        <v>0</v>
      </c>
    </row>
    <row r="28" spans="1:248" s="80" customFormat="1" x14ac:dyDescent="0.25">
      <c r="A28" s="80">
        <f t="shared" si="0"/>
        <v>0.3634138736743483</v>
      </c>
      <c r="B28" s="80">
        <f t="shared" si="1"/>
        <v>0</v>
      </c>
      <c r="C28" s="80">
        <f t="shared" si="2"/>
        <v>-1</v>
      </c>
      <c r="D28" s="80">
        <f t="shared" si="3"/>
        <v>-0.3634138736743483</v>
      </c>
      <c r="E28" s="80" t="s">
        <v>156</v>
      </c>
      <c r="F28" s="80">
        <v>71594000</v>
      </c>
      <c r="G28" s="80">
        <v>65842290</v>
      </c>
      <c r="H28" s="80">
        <v>68667352</v>
      </c>
      <c r="I28" s="80">
        <v>49878779</v>
      </c>
      <c r="J28" s="80">
        <v>33250737</v>
      </c>
      <c r="K28" s="80">
        <v>24981518</v>
      </c>
      <c r="L28" s="80">
        <v>49596926</v>
      </c>
      <c r="M28" s="80">
        <v>52721946</v>
      </c>
      <c r="N28" s="80">
        <v>40622890</v>
      </c>
      <c r="O28" s="80">
        <v>4764000</v>
      </c>
      <c r="P28" s="80">
        <v>4243150</v>
      </c>
      <c r="Q28" s="80">
        <v>3722639</v>
      </c>
      <c r="R28" s="80">
        <v>3202630</v>
      </c>
      <c r="S28" s="80">
        <v>2682630</v>
      </c>
      <c r="T28" s="80">
        <v>2162630</v>
      </c>
      <c r="U28" s="80">
        <v>3962000</v>
      </c>
      <c r="V28" s="80">
        <v>3565800</v>
      </c>
      <c r="W28" s="80">
        <v>3169600</v>
      </c>
      <c r="X28" s="80">
        <v>5439000</v>
      </c>
      <c r="Y28" s="80">
        <v>8620840</v>
      </c>
      <c r="Z28" s="80">
        <v>8979588</v>
      </c>
      <c r="AA28" s="80">
        <v>7960039</v>
      </c>
      <c r="AB28" s="80">
        <v>4356770</v>
      </c>
      <c r="AC28" s="80">
        <v>3306408</v>
      </c>
      <c r="AD28" s="80">
        <v>1833197</v>
      </c>
      <c r="AE28" s="80">
        <v>21758</v>
      </c>
      <c r="AF28" s="80">
        <v>10318</v>
      </c>
      <c r="AG28" s="80">
        <v>20353000</v>
      </c>
      <c r="AH28" s="80">
        <v>20353000</v>
      </c>
      <c r="AI28" s="80">
        <v>20353000</v>
      </c>
      <c r="AJ28" s="80">
        <v>20353000</v>
      </c>
      <c r="AK28" s="80">
        <v>20353000</v>
      </c>
      <c r="AL28" s="80">
        <v>36353000</v>
      </c>
      <c r="AM28" s="80">
        <v>1600000</v>
      </c>
      <c r="AN28" s="80">
        <v>1600000</v>
      </c>
      <c r="AO28" s="80">
        <v>1600000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0">
        <v>5675000</v>
      </c>
      <c r="AZ28" s="80">
        <v>5674712</v>
      </c>
      <c r="BA28" s="80">
        <v>5674712</v>
      </c>
      <c r="BB28" s="80">
        <v>5674712</v>
      </c>
      <c r="BC28" s="80">
        <v>5674712</v>
      </c>
      <c r="BD28" s="80">
        <v>5674712</v>
      </c>
      <c r="BE28" s="80">
        <v>5674712</v>
      </c>
      <c r="BF28" s="80">
        <v>5754639</v>
      </c>
      <c r="BG28" s="80">
        <v>5754639</v>
      </c>
      <c r="BH28" s="80">
        <v>4975000</v>
      </c>
      <c r="BI28" s="80">
        <v>4974858</v>
      </c>
      <c r="BJ28" s="80">
        <v>4974858</v>
      </c>
      <c r="BK28" s="80">
        <v>4974858</v>
      </c>
      <c r="BL28" s="80">
        <v>4974858</v>
      </c>
      <c r="BM28" s="80">
        <v>4974858</v>
      </c>
      <c r="BN28" s="80">
        <v>4974858</v>
      </c>
      <c r="BO28" s="80">
        <v>4974858</v>
      </c>
      <c r="BP28" s="80">
        <v>4974858</v>
      </c>
      <c r="BQ28" s="80">
        <v>-8191000</v>
      </c>
      <c r="BR28" s="80">
        <v>-8172250</v>
      </c>
      <c r="BS28" s="80">
        <v>-8560321</v>
      </c>
      <c r="BT28" s="80">
        <v>-15767074</v>
      </c>
      <c r="BU28" s="80">
        <v>-30537298</v>
      </c>
      <c r="BV28" s="80">
        <v>-35197185</v>
      </c>
      <c r="BW28" s="80">
        <v>3265747</v>
      </c>
      <c r="BX28" s="80">
        <v>6295007</v>
      </c>
      <c r="BY28" s="80">
        <v>10718104</v>
      </c>
      <c r="BZ28" s="80">
        <v>53577000</v>
      </c>
      <c r="CA28" s="80">
        <v>47986828</v>
      </c>
      <c r="CB28" s="80">
        <v>51072496</v>
      </c>
      <c r="CC28" s="80">
        <v>39618141</v>
      </c>
      <c r="CD28" s="80">
        <v>33573681</v>
      </c>
      <c r="CE28" s="80">
        <v>14373809</v>
      </c>
      <c r="CF28" s="80">
        <v>37287289</v>
      </c>
      <c r="CG28" s="80">
        <v>37866026</v>
      </c>
      <c r="CH28" s="80">
        <v>21501371</v>
      </c>
      <c r="CI28" s="80">
        <v>0</v>
      </c>
      <c r="CJ28" s="80">
        <v>0</v>
      </c>
      <c r="CK28" s="80">
        <v>130070</v>
      </c>
      <c r="CL28" s="80">
        <v>110732</v>
      </c>
      <c r="CM28" s="80">
        <v>90258</v>
      </c>
      <c r="CN28" s="80">
        <v>36367</v>
      </c>
      <c r="CO28" s="80">
        <v>18024211</v>
      </c>
      <c r="CP28" s="80">
        <v>18000000</v>
      </c>
      <c r="CQ28" s="80">
        <v>0</v>
      </c>
      <c r="CR28" s="80">
        <v>0</v>
      </c>
      <c r="CS28" s="80">
        <v>0</v>
      </c>
      <c r="CT28" s="80">
        <v>130070</v>
      </c>
      <c r="CU28" s="80">
        <v>110732</v>
      </c>
      <c r="CV28" s="80">
        <v>90258</v>
      </c>
      <c r="CW28" s="80">
        <v>36367</v>
      </c>
      <c r="CX28" s="80">
        <v>18024211</v>
      </c>
      <c r="CY28" s="80">
        <v>18000000</v>
      </c>
      <c r="CZ28" s="80">
        <v>0</v>
      </c>
      <c r="DA28" s="80">
        <v>0</v>
      </c>
      <c r="DB28" s="80">
        <v>0</v>
      </c>
      <c r="DC28" s="80">
        <v>0</v>
      </c>
      <c r="DD28" s="80">
        <v>0</v>
      </c>
      <c r="DE28" s="80">
        <v>0</v>
      </c>
      <c r="DF28" s="80">
        <v>0</v>
      </c>
      <c r="DG28" s="80">
        <v>0</v>
      </c>
      <c r="DH28" s="80">
        <v>0</v>
      </c>
      <c r="DI28" s="80">
        <v>0</v>
      </c>
      <c r="DJ28" s="80">
        <v>53577000</v>
      </c>
      <c r="DK28" s="80">
        <v>47911381</v>
      </c>
      <c r="DL28" s="80">
        <v>50876368</v>
      </c>
      <c r="DM28" s="80">
        <v>39486330</v>
      </c>
      <c r="DN28" s="80">
        <v>33483423</v>
      </c>
      <c r="DO28" s="80">
        <v>14337442</v>
      </c>
      <c r="DP28" s="80">
        <v>19263078</v>
      </c>
      <c r="DQ28" s="80">
        <v>19847669</v>
      </c>
      <c r="DR28" s="80">
        <v>21501371</v>
      </c>
      <c r="DS28" s="80">
        <v>45471000</v>
      </c>
      <c r="DT28" s="80">
        <v>32000000</v>
      </c>
      <c r="DU28" s="80">
        <v>37152826</v>
      </c>
      <c r="DV28" s="80">
        <v>23393843</v>
      </c>
      <c r="DW28" s="80">
        <v>21715209</v>
      </c>
      <c r="DX28" s="80">
        <v>4490656</v>
      </c>
      <c r="DY28" s="80">
        <v>0</v>
      </c>
      <c r="DZ28" s="80">
        <v>0</v>
      </c>
      <c r="EA28" s="80">
        <v>0</v>
      </c>
      <c r="EB28" s="80">
        <v>45001000</v>
      </c>
      <c r="EC28" s="80">
        <v>32000000</v>
      </c>
      <c r="ED28" s="80">
        <v>35984361</v>
      </c>
      <c r="EE28" s="80">
        <v>23393843</v>
      </c>
      <c r="EF28" s="80">
        <v>21715209</v>
      </c>
      <c r="EG28" s="80">
        <v>4490656</v>
      </c>
      <c r="EH28" s="80">
        <v>0</v>
      </c>
      <c r="EI28" s="80">
        <v>0</v>
      </c>
      <c r="EJ28" s="80">
        <v>0</v>
      </c>
      <c r="EK28" s="80">
        <v>0</v>
      </c>
      <c r="EL28" s="80">
        <v>0</v>
      </c>
      <c r="EM28" s="80">
        <v>18265</v>
      </c>
      <c r="EN28" s="80">
        <v>19338</v>
      </c>
      <c r="EO28" s="80">
        <v>20474</v>
      </c>
      <c r="EP28" s="80">
        <v>11469</v>
      </c>
      <c r="EQ28" s="80">
        <v>12157</v>
      </c>
      <c r="ER28" s="80">
        <v>0</v>
      </c>
      <c r="ES28" s="80">
        <v>18000000</v>
      </c>
      <c r="ET28" s="80">
        <v>0</v>
      </c>
      <c r="EU28" s="80">
        <v>0</v>
      </c>
      <c r="EV28" s="80">
        <v>0</v>
      </c>
      <c r="EW28" s="80">
        <v>0</v>
      </c>
      <c r="EX28" s="80">
        <v>0</v>
      </c>
      <c r="EY28" s="80">
        <v>0</v>
      </c>
      <c r="EZ28" s="80">
        <v>0</v>
      </c>
      <c r="FA28" s="80">
        <v>0</v>
      </c>
      <c r="FB28" s="80">
        <v>18000000</v>
      </c>
      <c r="FC28" s="80">
        <v>0</v>
      </c>
      <c r="FD28" s="80">
        <v>0</v>
      </c>
      <c r="FE28" s="80">
        <v>0</v>
      </c>
      <c r="FF28" s="80">
        <v>0</v>
      </c>
      <c r="FG28" s="80">
        <v>0</v>
      </c>
      <c r="FH28" s="80">
        <v>0</v>
      </c>
      <c r="FI28" s="80">
        <v>0</v>
      </c>
      <c r="FJ28" s="80">
        <v>0</v>
      </c>
      <c r="FK28" s="80">
        <v>0</v>
      </c>
      <c r="FL28" s="80">
        <v>0</v>
      </c>
      <c r="FM28" s="80">
        <v>0</v>
      </c>
      <c r="FN28" s="80">
        <v>0</v>
      </c>
      <c r="FO28" s="80">
        <v>0</v>
      </c>
      <c r="FP28" s="80">
        <v>0</v>
      </c>
      <c r="FQ28" s="80">
        <v>0</v>
      </c>
      <c r="FR28" s="80">
        <v>18000000</v>
      </c>
      <c r="FS28" s="80">
        <v>18000000</v>
      </c>
      <c r="FT28" s="80">
        <v>0</v>
      </c>
      <c r="FU28" s="80">
        <v>0</v>
      </c>
      <c r="FV28" s="80">
        <v>0</v>
      </c>
      <c r="FW28" s="80">
        <v>0</v>
      </c>
      <c r="FX28" s="80">
        <v>0</v>
      </c>
      <c r="FY28" s="80">
        <v>0</v>
      </c>
      <c r="FZ28" s="80">
        <v>0</v>
      </c>
      <c r="GA28" s="80">
        <v>0</v>
      </c>
      <c r="GB28" s="80">
        <v>0</v>
      </c>
      <c r="GC28" s="80">
        <v>0</v>
      </c>
      <c r="GD28" s="80">
        <v>0</v>
      </c>
      <c r="GE28" s="80">
        <v>0</v>
      </c>
      <c r="GF28" s="80">
        <v>0</v>
      </c>
      <c r="GG28" s="80">
        <v>0</v>
      </c>
      <c r="GH28" s="80">
        <v>0</v>
      </c>
      <c r="GI28" s="80">
        <v>0</v>
      </c>
      <c r="GJ28" s="80">
        <v>18000000</v>
      </c>
      <c r="GK28" s="80">
        <v>18000000</v>
      </c>
      <c r="GL28" s="80">
        <v>0</v>
      </c>
      <c r="GM28" s="80">
        <v>47270000</v>
      </c>
      <c r="GN28" s="80">
        <v>39596498</v>
      </c>
      <c r="GO28" s="80">
        <v>42816769</v>
      </c>
      <c r="GP28" s="80">
        <v>35003982</v>
      </c>
      <c r="GQ28" s="80">
        <v>29447873</v>
      </c>
      <c r="GR28" s="80">
        <v>12524601</v>
      </c>
      <c r="GS28" s="80">
        <v>3176050</v>
      </c>
      <c r="GT28" s="80">
        <v>18756231</v>
      </c>
      <c r="GU28" s="80">
        <v>19474905</v>
      </c>
      <c r="GV28" s="80">
        <v>0</v>
      </c>
      <c r="GW28" s="80">
        <v>0</v>
      </c>
      <c r="GX28" s="80">
        <v>0</v>
      </c>
      <c r="GY28" s="80">
        <v>0</v>
      </c>
      <c r="GZ28" s="80">
        <v>0</v>
      </c>
      <c r="HA28" s="80">
        <v>0</v>
      </c>
      <c r="HB28" s="80">
        <v>0</v>
      </c>
      <c r="HC28" s="80">
        <v>0</v>
      </c>
      <c r="HD28" s="80">
        <v>0</v>
      </c>
      <c r="HE28" s="80">
        <v>0</v>
      </c>
      <c r="HF28" s="80">
        <v>0</v>
      </c>
      <c r="HG28" s="80">
        <v>0</v>
      </c>
      <c r="HH28" s="80">
        <v>0</v>
      </c>
      <c r="HI28" s="80">
        <v>0</v>
      </c>
      <c r="HJ28" s="80">
        <v>0</v>
      </c>
      <c r="HK28" s="80">
        <v>0</v>
      </c>
      <c r="HL28" s="80">
        <v>0</v>
      </c>
      <c r="HM28" s="80">
        <v>0</v>
      </c>
      <c r="HN28" s="80">
        <v>0</v>
      </c>
      <c r="HO28" s="80">
        <v>0</v>
      </c>
      <c r="HP28" s="80">
        <v>0</v>
      </c>
      <c r="HQ28" s="80">
        <v>0</v>
      </c>
      <c r="HR28" s="80">
        <v>0</v>
      </c>
      <c r="HS28" s="80">
        <v>0</v>
      </c>
      <c r="HT28" s="80">
        <v>0</v>
      </c>
      <c r="HU28" s="80">
        <v>0</v>
      </c>
      <c r="HV28" s="80">
        <v>0</v>
      </c>
      <c r="HW28" s="80">
        <v>1348000</v>
      </c>
      <c r="HX28" s="80">
        <v>1296177</v>
      </c>
      <c r="HY28" s="80">
        <v>1593254</v>
      </c>
      <c r="HZ28" s="80">
        <v>1334578</v>
      </c>
      <c r="IA28" s="80">
        <v>885853</v>
      </c>
      <c r="IB28" s="80">
        <v>737300</v>
      </c>
      <c r="IC28" s="80">
        <v>512514</v>
      </c>
      <c r="ID28" s="80">
        <v>431984</v>
      </c>
      <c r="IE28" s="80">
        <v>0</v>
      </c>
      <c r="IF28" s="80">
        <v>0</v>
      </c>
      <c r="IG28" s="80">
        <v>0</v>
      </c>
      <c r="IH28" s="80">
        <v>0</v>
      </c>
      <c r="II28" s="80">
        <v>0</v>
      </c>
      <c r="IJ28" s="80">
        <v>0</v>
      </c>
      <c r="IK28" s="80">
        <v>0</v>
      </c>
      <c r="IL28" s="80">
        <v>0</v>
      </c>
      <c r="IM28" s="80">
        <v>0</v>
      </c>
      <c r="IN28" s="80">
        <v>0</v>
      </c>
    </row>
    <row r="29" spans="1:248" s="80" customFormat="1" x14ac:dyDescent="0.25">
      <c r="A29" s="80">
        <f t="shared" si="0"/>
        <v>0.54006220760069068</v>
      </c>
      <c r="B29" s="80">
        <f t="shared" si="1"/>
        <v>0.56905995370810292</v>
      </c>
      <c r="C29" s="80">
        <f t="shared" si="2"/>
        <v>5.3693344394971053E-2</v>
      </c>
      <c r="D29" s="80">
        <f t="shared" si="3"/>
        <v>2.8997746107412237E-2</v>
      </c>
      <c r="E29" s="80" t="s">
        <v>170</v>
      </c>
      <c r="F29" s="80">
        <v>9844000</v>
      </c>
      <c r="G29" s="80">
        <v>11727737</v>
      </c>
      <c r="H29" s="80">
        <v>10053016</v>
      </c>
      <c r="I29" s="80">
        <v>10869716</v>
      </c>
      <c r="J29" s="80">
        <v>30662047</v>
      </c>
      <c r="K29" s="80">
        <v>27152819</v>
      </c>
      <c r="L29" s="80">
        <v>30462837</v>
      </c>
      <c r="M29" s="80">
        <v>33161291</v>
      </c>
      <c r="N29" s="80">
        <v>52197472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3078000</v>
      </c>
      <c r="Y29" s="80">
        <v>2857690</v>
      </c>
      <c r="Z29" s="80">
        <v>1746983</v>
      </c>
      <c r="AA29" s="80">
        <v>1442827</v>
      </c>
      <c r="AB29" s="80">
        <v>10234349</v>
      </c>
      <c r="AC29" s="80">
        <v>7243638</v>
      </c>
      <c r="AD29" s="80">
        <v>8724065</v>
      </c>
      <c r="AE29" s="80">
        <v>10549141</v>
      </c>
      <c r="AF29" s="80">
        <v>13432897</v>
      </c>
      <c r="AG29" s="80">
        <v>62000</v>
      </c>
      <c r="AH29" s="80">
        <v>61973</v>
      </c>
      <c r="AI29" s="80">
        <v>61973</v>
      </c>
      <c r="AJ29" s="80">
        <v>61973</v>
      </c>
      <c r="AK29" s="80">
        <v>62000</v>
      </c>
      <c r="AL29" s="80">
        <v>62000</v>
      </c>
      <c r="AM29" s="80">
        <v>162000</v>
      </c>
      <c r="AN29" s="80">
        <v>162000</v>
      </c>
      <c r="AO29" s="80">
        <v>162000</v>
      </c>
      <c r="AP29" s="80">
        <v>0</v>
      </c>
      <c r="AQ29" s="80">
        <v>0</v>
      </c>
      <c r="AR29" s="80">
        <v>0</v>
      </c>
      <c r="AS29" s="80">
        <v>0</v>
      </c>
      <c r="AT29" s="80">
        <v>0</v>
      </c>
      <c r="AU29" s="80">
        <v>0</v>
      </c>
      <c r="AV29" s="80">
        <v>0</v>
      </c>
      <c r="AW29" s="80">
        <v>0</v>
      </c>
      <c r="AX29" s="80">
        <v>0</v>
      </c>
      <c r="AY29" s="80">
        <v>42000</v>
      </c>
      <c r="AZ29" s="80">
        <v>1148194</v>
      </c>
      <c r="BA29" s="80">
        <v>144180</v>
      </c>
      <c r="BB29" s="80">
        <v>760265</v>
      </c>
      <c r="BC29" s="80">
        <v>3016260</v>
      </c>
      <c r="BD29" s="80">
        <v>3016260</v>
      </c>
      <c r="BE29" s="80">
        <v>3184012</v>
      </c>
      <c r="BF29" s="80">
        <v>5283209</v>
      </c>
      <c r="BG29" s="80">
        <v>6873813</v>
      </c>
      <c r="BH29" s="80">
        <v>30000</v>
      </c>
      <c r="BI29" s="80">
        <v>23785</v>
      </c>
      <c r="BJ29" s="80">
        <v>132177</v>
      </c>
      <c r="BK29" s="80">
        <v>126830</v>
      </c>
      <c r="BL29" s="80">
        <v>1858821</v>
      </c>
      <c r="BM29" s="80">
        <v>1858821</v>
      </c>
      <c r="BN29" s="80">
        <v>1987864</v>
      </c>
      <c r="BO29" s="80">
        <v>1981921</v>
      </c>
      <c r="BP29" s="80">
        <v>1932295</v>
      </c>
      <c r="BQ29" s="80">
        <v>-841000</v>
      </c>
      <c r="BR29" s="80">
        <v>0</v>
      </c>
      <c r="BS29" s="80">
        <v>-109797</v>
      </c>
      <c r="BT29" s="80">
        <v>0</v>
      </c>
      <c r="BU29" s="80">
        <v>0</v>
      </c>
      <c r="BV29" s="80">
        <v>-469696</v>
      </c>
      <c r="BW29" s="80">
        <v>0</v>
      </c>
      <c r="BX29" s="80">
        <v>0</v>
      </c>
      <c r="BY29" s="80">
        <v>0</v>
      </c>
      <c r="BZ29" s="80">
        <v>10229000</v>
      </c>
      <c r="CA29" s="80">
        <v>9942267</v>
      </c>
      <c r="CB29" s="80">
        <v>9354934</v>
      </c>
      <c r="CC29" s="80">
        <v>9215205</v>
      </c>
      <c r="CD29" s="80">
        <v>25169895</v>
      </c>
      <c r="CE29" s="80">
        <v>22272849</v>
      </c>
      <c r="CF29" s="80">
        <v>24980091</v>
      </c>
      <c r="CG29" s="80">
        <v>25016660</v>
      </c>
      <c r="CH29" s="80">
        <v>42893426</v>
      </c>
      <c r="CI29" s="80">
        <v>7596000</v>
      </c>
      <c r="CJ29" s="80">
        <v>7191299</v>
      </c>
      <c r="CK29" s="80">
        <v>6694200</v>
      </c>
      <c r="CL29" s="80">
        <v>5897100</v>
      </c>
      <c r="CM29" s="80">
        <v>19128733</v>
      </c>
      <c r="CN29" s="80">
        <v>17790280</v>
      </c>
      <c r="CO29" s="80">
        <v>16451827</v>
      </c>
      <c r="CP29" s="80">
        <v>17827659</v>
      </c>
      <c r="CQ29" s="80">
        <v>29703491</v>
      </c>
      <c r="CR29" s="80">
        <v>7596000</v>
      </c>
      <c r="CS29" s="80">
        <v>7191299</v>
      </c>
      <c r="CT29" s="80">
        <v>6694200</v>
      </c>
      <c r="CU29" s="80">
        <v>5897100</v>
      </c>
      <c r="CV29" s="80">
        <v>19128733</v>
      </c>
      <c r="CW29" s="80">
        <v>17790280</v>
      </c>
      <c r="CX29" s="80">
        <v>16451827</v>
      </c>
      <c r="CY29" s="80">
        <v>17827659</v>
      </c>
      <c r="CZ29" s="80">
        <v>29703491</v>
      </c>
      <c r="DA29" s="80">
        <v>0</v>
      </c>
      <c r="DB29" s="80">
        <v>0</v>
      </c>
      <c r="DC29" s="80">
        <v>0</v>
      </c>
      <c r="DD29" s="80">
        <v>0</v>
      </c>
      <c r="DE29" s="80">
        <v>8000000</v>
      </c>
      <c r="DF29" s="80">
        <v>8000000</v>
      </c>
      <c r="DG29" s="80">
        <v>8000000</v>
      </c>
      <c r="DH29" s="80">
        <v>0</v>
      </c>
      <c r="DI29" s="80">
        <v>15000000</v>
      </c>
      <c r="DJ29" s="80">
        <v>2544000</v>
      </c>
      <c r="DK29" s="80">
        <v>2657438</v>
      </c>
      <c r="DL29" s="80">
        <v>2516833</v>
      </c>
      <c r="DM29" s="80">
        <v>3070857</v>
      </c>
      <c r="DN29" s="80">
        <v>5669876</v>
      </c>
      <c r="DO29" s="80">
        <v>4215992</v>
      </c>
      <c r="DP29" s="80">
        <v>7464032</v>
      </c>
      <c r="DQ29" s="80">
        <v>6870772</v>
      </c>
      <c r="DR29" s="80">
        <v>12876638</v>
      </c>
      <c r="DS29" s="80">
        <v>0</v>
      </c>
      <c r="DT29" s="80">
        <v>0</v>
      </c>
      <c r="DU29" s="80">
        <v>0</v>
      </c>
      <c r="DV29" s="80">
        <v>0</v>
      </c>
      <c r="DW29" s="80">
        <v>135</v>
      </c>
      <c r="DX29" s="80">
        <v>160</v>
      </c>
      <c r="DY29" s="80">
        <v>0</v>
      </c>
      <c r="DZ29" s="80">
        <v>256</v>
      </c>
      <c r="EA29" s="80">
        <v>212</v>
      </c>
      <c r="EB29" s="80">
        <v>0</v>
      </c>
      <c r="EC29" s="80">
        <v>0</v>
      </c>
      <c r="ED29" s="80">
        <v>0</v>
      </c>
      <c r="EE29" s="80">
        <v>0</v>
      </c>
      <c r="EF29" s="80">
        <v>0</v>
      </c>
      <c r="EG29" s="80">
        <v>0</v>
      </c>
      <c r="EH29" s="80">
        <v>0</v>
      </c>
      <c r="EI29" s="80">
        <v>0</v>
      </c>
      <c r="EJ29" s="80">
        <v>0</v>
      </c>
      <c r="EK29" s="80">
        <v>538000</v>
      </c>
      <c r="EL29" s="80">
        <v>629900</v>
      </c>
      <c r="EM29" s="80">
        <v>497100</v>
      </c>
      <c r="EN29" s="80">
        <v>797100</v>
      </c>
      <c r="EO29" s="80">
        <v>1235553</v>
      </c>
      <c r="EP29" s="80">
        <v>1338453</v>
      </c>
      <c r="EQ29" s="80">
        <v>1338453</v>
      </c>
      <c r="ER29" s="80">
        <v>3124168</v>
      </c>
      <c r="ES29" s="80">
        <v>3124168</v>
      </c>
      <c r="ET29" s="80">
        <v>0</v>
      </c>
      <c r="EU29" s="80">
        <v>0</v>
      </c>
      <c r="EV29" s="80">
        <v>0</v>
      </c>
      <c r="EW29" s="80">
        <v>0</v>
      </c>
      <c r="EX29" s="80">
        <v>0</v>
      </c>
      <c r="EY29" s="80">
        <v>0</v>
      </c>
      <c r="EZ29" s="80">
        <v>0</v>
      </c>
      <c r="FA29" s="80">
        <v>0</v>
      </c>
      <c r="FB29" s="80">
        <v>0</v>
      </c>
      <c r="FC29" s="80">
        <v>0</v>
      </c>
      <c r="FD29" s="80">
        <v>0</v>
      </c>
      <c r="FE29" s="80">
        <v>0</v>
      </c>
      <c r="FF29" s="80">
        <v>0</v>
      </c>
      <c r="FG29" s="80">
        <v>0</v>
      </c>
      <c r="FH29" s="80">
        <v>0</v>
      </c>
      <c r="FI29" s="80">
        <v>0</v>
      </c>
      <c r="FJ29" s="80">
        <v>0</v>
      </c>
      <c r="FK29" s="80">
        <v>0</v>
      </c>
      <c r="FL29" s="80">
        <v>0</v>
      </c>
      <c r="FM29" s="80">
        <v>0</v>
      </c>
      <c r="FN29" s="80">
        <v>0</v>
      </c>
      <c r="FO29" s="80">
        <v>0</v>
      </c>
      <c r="FP29" s="80">
        <v>0</v>
      </c>
      <c r="FQ29" s="80">
        <v>0</v>
      </c>
      <c r="FR29" s="80">
        <v>0</v>
      </c>
      <c r="FS29" s="80">
        <v>0</v>
      </c>
      <c r="FT29" s="80">
        <v>0</v>
      </c>
      <c r="FU29" s="80">
        <v>0</v>
      </c>
      <c r="FV29" s="80">
        <v>0</v>
      </c>
      <c r="FW29" s="80">
        <v>0</v>
      </c>
      <c r="FX29" s="80">
        <v>0</v>
      </c>
      <c r="FY29" s="80">
        <v>0</v>
      </c>
      <c r="FZ29" s="80">
        <v>0</v>
      </c>
      <c r="GA29" s="80">
        <v>0</v>
      </c>
      <c r="GB29" s="80">
        <v>0</v>
      </c>
      <c r="GC29" s="80">
        <v>0</v>
      </c>
      <c r="GD29" s="80">
        <v>0</v>
      </c>
      <c r="GE29" s="80">
        <v>0</v>
      </c>
      <c r="GF29" s="80">
        <v>0</v>
      </c>
      <c r="GG29" s="80">
        <v>0</v>
      </c>
      <c r="GH29" s="80">
        <v>8000000</v>
      </c>
      <c r="GI29" s="80">
        <v>8000000</v>
      </c>
      <c r="GJ29" s="80">
        <v>8000000</v>
      </c>
      <c r="GK29" s="80">
        <v>0</v>
      </c>
      <c r="GL29" s="80">
        <v>15000000</v>
      </c>
      <c r="GM29" s="80">
        <v>992000</v>
      </c>
      <c r="GN29" s="80">
        <v>1158300</v>
      </c>
      <c r="GO29" s="80">
        <v>1254847</v>
      </c>
      <c r="GP29" s="80">
        <v>1242521</v>
      </c>
      <c r="GQ29" s="80">
        <v>2360241</v>
      </c>
      <c r="GR29" s="80">
        <v>1161444</v>
      </c>
      <c r="GS29" s="80">
        <v>2455079</v>
      </c>
      <c r="GT29" s="80">
        <v>970682</v>
      </c>
      <c r="GU29" s="80">
        <v>4650692</v>
      </c>
      <c r="GV29" s="80">
        <v>0</v>
      </c>
      <c r="GW29" s="80">
        <v>0</v>
      </c>
      <c r="GX29" s="80">
        <v>0</v>
      </c>
      <c r="GY29" s="80">
        <v>0</v>
      </c>
      <c r="GZ29" s="80">
        <v>0</v>
      </c>
      <c r="HA29" s="80">
        <v>0</v>
      </c>
      <c r="HB29" s="80">
        <v>0</v>
      </c>
      <c r="HC29" s="80">
        <v>0</v>
      </c>
      <c r="HD29" s="80">
        <v>0</v>
      </c>
      <c r="HE29" s="80">
        <v>0</v>
      </c>
      <c r="HF29" s="80">
        <v>0</v>
      </c>
      <c r="HG29" s="80">
        <v>0</v>
      </c>
      <c r="HH29" s="80">
        <v>0</v>
      </c>
      <c r="HI29" s="80">
        <v>0</v>
      </c>
      <c r="HJ29" s="80">
        <v>0</v>
      </c>
      <c r="HK29" s="80">
        <v>0</v>
      </c>
      <c r="HL29" s="80">
        <v>0</v>
      </c>
      <c r="HM29" s="80">
        <v>0</v>
      </c>
      <c r="HN29" s="80">
        <v>0</v>
      </c>
      <c r="HO29" s="80">
        <v>0</v>
      </c>
      <c r="HP29" s="80">
        <v>0</v>
      </c>
      <c r="HQ29" s="80">
        <v>0</v>
      </c>
      <c r="HR29" s="80">
        <v>0</v>
      </c>
      <c r="HS29" s="80">
        <v>0</v>
      </c>
      <c r="HT29" s="80">
        <v>0</v>
      </c>
      <c r="HU29" s="80">
        <v>0</v>
      </c>
      <c r="HV29" s="80">
        <v>0</v>
      </c>
      <c r="HW29" s="80">
        <v>115000</v>
      </c>
      <c r="HX29" s="80">
        <v>0</v>
      </c>
      <c r="HY29" s="80">
        <v>0</v>
      </c>
      <c r="HZ29" s="80">
        <v>0</v>
      </c>
      <c r="IA29" s="80">
        <v>811211</v>
      </c>
      <c r="IB29" s="80">
        <v>833420</v>
      </c>
      <c r="IC29" s="80">
        <v>850048</v>
      </c>
      <c r="ID29" s="80">
        <v>193219</v>
      </c>
      <c r="IE29" s="80">
        <v>1200080</v>
      </c>
      <c r="IF29" s="80">
        <v>0</v>
      </c>
      <c r="IG29" s="80">
        <v>0</v>
      </c>
      <c r="IH29" s="80">
        <v>0</v>
      </c>
      <c r="II29" s="80">
        <v>0</v>
      </c>
      <c r="IJ29" s="80">
        <v>0</v>
      </c>
      <c r="IK29" s="80">
        <v>0</v>
      </c>
      <c r="IL29" s="80">
        <v>0</v>
      </c>
      <c r="IM29" s="80">
        <v>0</v>
      </c>
      <c r="IN29" s="80">
        <v>0</v>
      </c>
    </row>
    <row r="30" spans="1:248" s="80" customFormat="1" x14ac:dyDescent="0.25">
      <c r="A30" s="80">
        <f t="shared" si="0"/>
        <v>0.45378932121338694</v>
      </c>
      <c r="B30" s="80">
        <f t="shared" si="1"/>
        <v>0.44021717263125232</v>
      </c>
      <c r="C30" s="80">
        <f t="shared" si="2"/>
        <v>-2.9908479436766087E-2</v>
      </c>
      <c r="D30" s="80">
        <f t="shared" si="3"/>
        <v>-1.3572148582134624E-2</v>
      </c>
      <c r="E30" s="80" t="s">
        <v>160</v>
      </c>
      <c r="F30" s="80">
        <v>177033000</v>
      </c>
      <c r="G30" s="80">
        <v>201546926</v>
      </c>
      <c r="H30" s="80">
        <v>185768759</v>
      </c>
      <c r="I30" s="80">
        <v>114195893</v>
      </c>
      <c r="J30" s="80">
        <v>108723273</v>
      </c>
      <c r="K30" s="80">
        <v>116458343</v>
      </c>
      <c r="L30" s="80">
        <v>132219947</v>
      </c>
      <c r="M30" s="80">
        <v>129856893</v>
      </c>
      <c r="N30" s="80">
        <v>136296364</v>
      </c>
      <c r="O30" s="80">
        <v>1898000</v>
      </c>
      <c r="P30" s="80">
        <v>2824291</v>
      </c>
      <c r="Q30" s="80">
        <v>1636247</v>
      </c>
      <c r="R30" s="80">
        <v>1205885</v>
      </c>
      <c r="S30" s="80">
        <v>609665</v>
      </c>
      <c r="T30" s="80">
        <v>1024038</v>
      </c>
      <c r="U30" s="80">
        <v>778066</v>
      </c>
      <c r="V30" s="80">
        <v>946228</v>
      </c>
      <c r="W30" s="80">
        <v>1505307</v>
      </c>
      <c r="X30" s="80">
        <v>115000</v>
      </c>
      <c r="Y30" s="80">
        <v>86417</v>
      </c>
      <c r="Z30" s="80">
        <v>57611</v>
      </c>
      <c r="AA30" s="80">
        <v>28806</v>
      </c>
      <c r="AB30" s="80">
        <v>54468</v>
      </c>
      <c r="AC30" s="80">
        <v>49420</v>
      </c>
      <c r="AD30" s="80">
        <v>38526</v>
      </c>
      <c r="AE30" s="80">
        <v>27633</v>
      </c>
      <c r="AF30" s="80">
        <v>16739</v>
      </c>
      <c r="AG30" s="80">
        <v>1105000</v>
      </c>
      <c r="AH30" s="80">
        <v>1105176</v>
      </c>
      <c r="AI30" s="80">
        <v>1105176</v>
      </c>
      <c r="AJ30" s="80">
        <v>1105176</v>
      </c>
      <c r="AK30" s="80">
        <v>1105176</v>
      </c>
      <c r="AL30" s="80">
        <v>1105176</v>
      </c>
      <c r="AM30" s="80">
        <v>1105176</v>
      </c>
      <c r="AN30" s="80">
        <v>6605176</v>
      </c>
      <c r="AO30" s="80">
        <v>6605176</v>
      </c>
      <c r="AP30" s="80">
        <v>0</v>
      </c>
      <c r="AQ30" s="80">
        <v>0</v>
      </c>
      <c r="AR30" s="80">
        <v>0</v>
      </c>
      <c r="AS30" s="80">
        <v>0</v>
      </c>
      <c r="AT30" s="80">
        <v>0</v>
      </c>
      <c r="AU30" s="80">
        <v>0</v>
      </c>
      <c r="AV30" s="80">
        <v>0</v>
      </c>
      <c r="AW30" s="80">
        <v>0</v>
      </c>
      <c r="AX30" s="80">
        <v>0</v>
      </c>
      <c r="AY30" s="80">
        <v>77000</v>
      </c>
      <c r="AZ30" s="80">
        <v>110517</v>
      </c>
      <c r="BA30" s="80">
        <v>110517</v>
      </c>
      <c r="BB30" s="80">
        <v>110517</v>
      </c>
      <c r="BC30" s="80">
        <v>110517</v>
      </c>
      <c r="BD30" s="80">
        <v>110518</v>
      </c>
      <c r="BE30" s="80">
        <v>110518</v>
      </c>
      <c r="BF30" s="80">
        <v>145081</v>
      </c>
      <c r="BG30" s="80">
        <v>193913</v>
      </c>
      <c r="BH30" s="80">
        <v>0</v>
      </c>
      <c r="BI30" s="80">
        <v>0</v>
      </c>
      <c r="BJ30" s="80">
        <v>0</v>
      </c>
      <c r="BK30" s="80">
        <v>0</v>
      </c>
      <c r="BL30" s="80">
        <v>0</v>
      </c>
      <c r="BM30" s="80">
        <v>0</v>
      </c>
      <c r="BN30" s="80">
        <v>0</v>
      </c>
      <c r="BO30" s="80">
        <v>0</v>
      </c>
      <c r="BP30" s="80">
        <v>0</v>
      </c>
      <c r="BQ30" s="80">
        <v>2415000</v>
      </c>
      <c r="BR30" s="80">
        <v>4678392</v>
      </c>
      <c r="BS30" s="80">
        <v>5936904</v>
      </c>
      <c r="BT30" s="80">
        <v>7323199</v>
      </c>
      <c r="BU30" s="80">
        <v>7744581</v>
      </c>
      <c r="BV30" s="80">
        <v>8351134</v>
      </c>
      <c r="BW30" s="80">
        <v>8944685</v>
      </c>
      <c r="BX30" s="80">
        <v>9583312</v>
      </c>
      <c r="BY30" s="80">
        <v>10088275</v>
      </c>
      <c r="BZ30" s="80">
        <v>173375000</v>
      </c>
      <c r="CA30" s="80">
        <v>195591144</v>
      </c>
      <c r="CB30" s="80">
        <v>178616162</v>
      </c>
      <c r="CC30" s="80">
        <v>105657001</v>
      </c>
      <c r="CD30" s="80">
        <v>99071799</v>
      </c>
      <c r="CE30" s="80">
        <v>105759799</v>
      </c>
      <c r="CF30" s="80">
        <v>121800701</v>
      </c>
      <c r="CG30" s="80">
        <v>113346306</v>
      </c>
      <c r="CH30" s="80">
        <v>119409000</v>
      </c>
      <c r="CI30" s="80">
        <v>80000000</v>
      </c>
      <c r="CJ30" s="80">
        <v>80000000</v>
      </c>
      <c r="CK30" s="80">
        <v>116024000</v>
      </c>
      <c r="CL30" s="80">
        <v>72200000</v>
      </c>
      <c r="CM30" s="80">
        <v>72200000</v>
      </c>
      <c r="CN30" s="80">
        <v>60000000</v>
      </c>
      <c r="CO30" s="80">
        <v>60000000</v>
      </c>
      <c r="CP30" s="80">
        <v>60000000</v>
      </c>
      <c r="CQ30" s="80">
        <v>60000000</v>
      </c>
      <c r="CR30" s="80">
        <v>80000000</v>
      </c>
      <c r="CS30" s="80">
        <v>80000000</v>
      </c>
      <c r="CT30" s="80">
        <v>116024000</v>
      </c>
      <c r="CU30" s="80">
        <v>72200000</v>
      </c>
      <c r="CV30" s="80">
        <v>72200000</v>
      </c>
      <c r="CW30" s="80">
        <v>60000000</v>
      </c>
      <c r="CX30" s="80">
        <v>60000000</v>
      </c>
      <c r="CY30" s="80">
        <v>60000000</v>
      </c>
      <c r="CZ30" s="80">
        <v>60000000</v>
      </c>
      <c r="DA30" s="80">
        <v>0</v>
      </c>
      <c r="DB30" s="80">
        <v>0</v>
      </c>
      <c r="DC30" s="80">
        <v>0</v>
      </c>
      <c r="DD30" s="80">
        <v>0</v>
      </c>
      <c r="DE30" s="80">
        <v>0</v>
      </c>
      <c r="DF30" s="80">
        <v>0</v>
      </c>
      <c r="DG30" s="80">
        <v>0</v>
      </c>
      <c r="DH30" s="80">
        <v>0</v>
      </c>
      <c r="DI30" s="80">
        <v>0</v>
      </c>
      <c r="DJ30" s="80">
        <v>87724000</v>
      </c>
      <c r="DK30" s="80">
        <v>108879783</v>
      </c>
      <c r="DL30" s="80">
        <v>58004057</v>
      </c>
      <c r="DM30" s="80">
        <v>30922245</v>
      </c>
      <c r="DN30" s="80">
        <v>24343387</v>
      </c>
      <c r="DO30" s="80">
        <v>43643915</v>
      </c>
      <c r="DP30" s="80">
        <v>59280966</v>
      </c>
      <c r="DQ30" s="80">
        <v>51143863</v>
      </c>
      <c r="DR30" s="80">
        <v>57783981</v>
      </c>
      <c r="DS30" s="80">
        <v>48350000</v>
      </c>
      <c r="DT30" s="80">
        <v>55774817</v>
      </c>
      <c r="DU30" s="80">
        <v>21674900</v>
      </c>
      <c r="DV30" s="80">
        <v>1882304</v>
      </c>
      <c r="DW30" s="80">
        <v>303394</v>
      </c>
      <c r="DX30" s="80">
        <v>6054755</v>
      </c>
      <c r="DY30" s="80">
        <v>21448946</v>
      </c>
      <c r="DZ30" s="80">
        <v>19317850</v>
      </c>
      <c r="EA30" s="80">
        <v>2896202</v>
      </c>
      <c r="EB30" s="80">
        <v>48350000</v>
      </c>
      <c r="EC30" s="80">
        <v>55774817</v>
      </c>
      <c r="ED30" s="80">
        <v>21674900</v>
      </c>
      <c r="EE30" s="80">
        <v>0</v>
      </c>
      <c r="EF30" s="80">
        <v>0</v>
      </c>
      <c r="EG30" s="80">
        <v>4129806</v>
      </c>
      <c r="EH30" s="80">
        <v>21448946</v>
      </c>
      <c r="EI30" s="80">
        <v>19317850</v>
      </c>
      <c r="EJ30" s="80">
        <v>2561843</v>
      </c>
      <c r="EK30" s="80">
        <v>0</v>
      </c>
      <c r="EL30" s="80">
        <v>0</v>
      </c>
      <c r="EM30" s="80">
        <v>0</v>
      </c>
      <c r="EN30" s="80">
        <v>0</v>
      </c>
      <c r="EO30" s="80">
        <v>0</v>
      </c>
      <c r="EP30" s="80">
        <v>0</v>
      </c>
      <c r="EQ30" s="80">
        <v>0</v>
      </c>
      <c r="ER30" s="80">
        <v>0</v>
      </c>
      <c r="ES30" s="80">
        <v>0</v>
      </c>
      <c r="ET30" s="80">
        <v>0</v>
      </c>
      <c r="EU30" s="80">
        <v>0</v>
      </c>
      <c r="EV30" s="80">
        <v>0</v>
      </c>
      <c r="EW30" s="80">
        <v>0</v>
      </c>
      <c r="EX30" s="80">
        <v>0</v>
      </c>
      <c r="EY30" s="80">
        <v>0</v>
      </c>
      <c r="EZ30" s="80">
        <v>0</v>
      </c>
      <c r="FA30" s="80">
        <v>0</v>
      </c>
      <c r="FB30" s="80">
        <v>0</v>
      </c>
      <c r="FC30" s="80">
        <v>0</v>
      </c>
      <c r="FD30" s="80">
        <v>0</v>
      </c>
      <c r="FE30" s="80">
        <v>0</v>
      </c>
      <c r="FF30" s="80">
        <v>0</v>
      </c>
      <c r="FG30" s="80">
        <v>0</v>
      </c>
      <c r="FH30" s="80">
        <v>0</v>
      </c>
      <c r="FI30" s="80">
        <v>0</v>
      </c>
      <c r="FJ30" s="80">
        <v>0</v>
      </c>
      <c r="FK30" s="80">
        <v>0</v>
      </c>
      <c r="FL30" s="80">
        <v>0</v>
      </c>
      <c r="FM30" s="80">
        <v>0</v>
      </c>
      <c r="FN30" s="80">
        <v>0</v>
      </c>
      <c r="FO30" s="80">
        <v>0</v>
      </c>
      <c r="FP30" s="80">
        <v>0</v>
      </c>
      <c r="FQ30" s="80">
        <v>0</v>
      </c>
      <c r="FR30" s="80">
        <v>60000000</v>
      </c>
      <c r="FS30" s="80">
        <v>60000000</v>
      </c>
      <c r="FT30" s="80">
        <v>60000000</v>
      </c>
      <c r="FU30" s="80">
        <v>80000000</v>
      </c>
      <c r="FV30" s="80">
        <v>80000000</v>
      </c>
      <c r="FW30" s="80">
        <v>116024000</v>
      </c>
      <c r="FX30" s="80">
        <v>72200000</v>
      </c>
      <c r="FY30" s="80">
        <v>72200000</v>
      </c>
      <c r="FZ30" s="80">
        <v>60000000</v>
      </c>
      <c r="GA30" s="80">
        <v>0</v>
      </c>
      <c r="GB30" s="80">
        <v>0</v>
      </c>
      <c r="GC30" s="80">
        <v>0</v>
      </c>
      <c r="GD30" s="80">
        <v>80000000</v>
      </c>
      <c r="GE30" s="80">
        <v>80000000</v>
      </c>
      <c r="GF30" s="80">
        <v>116024000</v>
      </c>
      <c r="GG30" s="80">
        <v>72200000</v>
      </c>
      <c r="GH30" s="80">
        <v>72200000</v>
      </c>
      <c r="GI30" s="80">
        <v>60000000</v>
      </c>
      <c r="GJ30" s="80">
        <v>60000000</v>
      </c>
      <c r="GK30" s="80">
        <v>60000000</v>
      </c>
      <c r="GL30" s="80">
        <v>60000000</v>
      </c>
      <c r="GM30" s="80">
        <v>57953000</v>
      </c>
      <c r="GN30" s="80">
        <v>66240682</v>
      </c>
      <c r="GO30" s="80">
        <v>30663867</v>
      </c>
      <c r="GP30" s="80">
        <v>5863766</v>
      </c>
      <c r="GQ30" s="80">
        <v>4121407</v>
      </c>
      <c r="GR30" s="80">
        <v>14342470</v>
      </c>
      <c r="GS30" s="80">
        <v>17368098</v>
      </c>
      <c r="GT30" s="80">
        <v>29707488</v>
      </c>
      <c r="GU30" s="80">
        <v>17470456</v>
      </c>
      <c r="GV30" s="80">
        <v>0</v>
      </c>
      <c r="GW30" s="80">
        <v>0</v>
      </c>
      <c r="GX30" s="80">
        <v>0</v>
      </c>
      <c r="GY30" s="80">
        <v>0</v>
      </c>
      <c r="GZ30" s="80">
        <v>0</v>
      </c>
      <c r="HA30" s="80">
        <v>0</v>
      </c>
      <c r="HB30" s="80">
        <v>0</v>
      </c>
      <c r="HC30" s="80">
        <v>0</v>
      </c>
      <c r="HD30" s="80">
        <v>0</v>
      </c>
      <c r="HE30" s="80">
        <v>0</v>
      </c>
      <c r="HF30" s="80">
        <v>0</v>
      </c>
      <c r="HG30" s="80">
        <v>0</v>
      </c>
      <c r="HH30" s="80">
        <v>0</v>
      </c>
      <c r="HI30" s="80">
        <v>0</v>
      </c>
      <c r="HJ30" s="80">
        <v>0</v>
      </c>
      <c r="HK30" s="80">
        <v>0</v>
      </c>
      <c r="HL30" s="80">
        <v>0</v>
      </c>
      <c r="HM30" s="80">
        <v>0</v>
      </c>
      <c r="HN30" s="80">
        <v>0</v>
      </c>
      <c r="HO30" s="80">
        <v>0</v>
      </c>
      <c r="HP30" s="80">
        <v>0</v>
      </c>
      <c r="HQ30" s="80">
        <v>0</v>
      </c>
      <c r="HR30" s="80">
        <v>0</v>
      </c>
      <c r="HS30" s="80">
        <v>0</v>
      </c>
      <c r="HT30" s="80">
        <v>0</v>
      </c>
      <c r="HU30" s="80">
        <v>0</v>
      </c>
      <c r="HV30" s="80">
        <v>0</v>
      </c>
      <c r="HW30" s="80">
        <v>10924000</v>
      </c>
      <c r="HX30" s="80">
        <v>8444207</v>
      </c>
      <c r="HY30" s="80">
        <v>10184400</v>
      </c>
      <c r="HZ30" s="80">
        <v>8159996</v>
      </c>
      <c r="IA30" s="80">
        <v>3611118</v>
      </c>
      <c r="IB30" s="80">
        <v>2926359</v>
      </c>
      <c r="IC30" s="80">
        <v>3640022</v>
      </c>
      <c r="ID30" s="80">
        <v>3102318</v>
      </c>
      <c r="IE30" s="80">
        <v>3042927</v>
      </c>
      <c r="IF30" s="80">
        <v>570000</v>
      </c>
      <c r="IG30" s="80">
        <v>853703</v>
      </c>
      <c r="IH30" s="80">
        <v>518686</v>
      </c>
      <c r="II30" s="80">
        <v>0</v>
      </c>
      <c r="IJ30" s="80">
        <v>2703164</v>
      </c>
      <c r="IK30" s="80">
        <v>1002131</v>
      </c>
      <c r="IL30" s="80">
        <v>1243096</v>
      </c>
      <c r="IM30" s="80">
        <v>31988</v>
      </c>
      <c r="IN30" s="80">
        <v>0</v>
      </c>
    </row>
    <row r="31" spans="1:248" s="80" customFormat="1" x14ac:dyDescent="0.25">
      <c r="A31" s="80">
        <f t="shared" si="0"/>
        <v>0.88232073351104978</v>
      </c>
      <c r="B31" s="80">
        <f t="shared" si="1"/>
        <v>0.88437016613320307</v>
      </c>
      <c r="C31" s="80">
        <f t="shared" si="2"/>
        <v>2.3227750910917756E-3</v>
      </c>
      <c r="D31" s="80">
        <f t="shared" si="3"/>
        <v>2.049432622153291E-3</v>
      </c>
      <c r="E31" s="80" t="s">
        <v>175</v>
      </c>
      <c r="F31" s="80">
        <v>23877000</v>
      </c>
      <c r="G31" s="80">
        <v>28943473</v>
      </c>
      <c r="H31" s="80">
        <v>27300774</v>
      </c>
      <c r="I31" s="80">
        <v>27285580</v>
      </c>
      <c r="J31" s="80">
        <v>27341574</v>
      </c>
      <c r="K31" s="80">
        <v>25794437</v>
      </c>
      <c r="L31" s="80">
        <v>26062484</v>
      </c>
      <c r="M31" s="80">
        <v>26604151</v>
      </c>
      <c r="N31" s="80">
        <v>26002087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325000</v>
      </c>
      <c r="Y31" s="80">
        <v>341328</v>
      </c>
      <c r="Z31" s="80">
        <v>307622</v>
      </c>
      <c r="AA31" s="80">
        <v>254583</v>
      </c>
      <c r="AB31" s="80">
        <v>197115</v>
      </c>
      <c r="AC31" s="80">
        <v>170408</v>
      </c>
      <c r="AD31" s="80">
        <v>134696</v>
      </c>
      <c r="AE31" s="80">
        <v>103449</v>
      </c>
      <c r="AF31" s="80">
        <v>81884</v>
      </c>
      <c r="AG31" s="80">
        <v>62000</v>
      </c>
      <c r="AH31" s="80">
        <v>62000</v>
      </c>
      <c r="AI31" s="80">
        <v>62000</v>
      </c>
      <c r="AJ31" s="80">
        <v>62000</v>
      </c>
      <c r="AK31" s="80">
        <v>62000</v>
      </c>
      <c r="AL31" s="80">
        <v>62000</v>
      </c>
      <c r="AM31" s="80">
        <v>62000</v>
      </c>
      <c r="AN31" s="80">
        <v>62000</v>
      </c>
      <c r="AO31" s="80">
        <v>62000</v>
      </c>
      <c r="AP31" s="80">
        <v>0</v>
      </c>
      <c r="AQ31" s="80">
        <v>0</v>
      </c>
      <c r="AR31" s="80">
        <v>0</v>
      </c>
      <c r="AS31" s="80">
        <v>0</v>
      </c>
      <c r="AT31" s="80">
        <v>0</v>
      </c>
      <c r="AU31" s="80">
        <v>0</v>
      </c>
      <c r="AV31" s="80">
        <v>0</v>
      </c>
      <c r="AW31" s="80">
        <v>0</v>
      </c>
      <c r="AX31" s="80">
        <v>0</v>
      </c>
      <c r="AY31" s="80">
        <v>49000</v>
      </c>
      <c r="AZ31" s="80">
        <v>49429</v>
      </c>
      <c r="BA31" s="80">
        <v>49429</v>
      </c>
      <c r="BB31" s="80">
        <v>49429</v>
      </c>
      <c r="BC31" s="80">
        <v>49429</v>
      </c>
      <c r="BD31" s="80">
        <v>49429</v>
      </c>
      <c r="BE31" s="80">
        <v>49429</v>
      </c>
      <c r="BF31" s="80">
        <v>49429</v>
      </c>
      <c r="BG31" s="80">
        <v>49429</v>
      </c>
      <c r="BH31" s="80">
        <v>0</v>
      </c>
      <c r="BI31" s="80">
        <v>0</v>
      </c>
      <c r="BJ31" s="80">
        <v>0</v>
      </c>
      <c r="BK31" s="80">
        <v>0</v>
      </c>
      <c r="BL31" s="80">
        <v>0</v>
      </c>
      <c r="BM31" s="80">
        <v>0</v>
      </c>
      <c r="BN31" s="80">
        <v>0</v>
      </c>
      <c r="BO31" s="80">
        <v>0</v>
      </c>
      <c r="BP31" s="80">
        <v>0</v>
      </c>
      <c r="BQ31" s="80">
        <v>1367000</v>
      </c>
      <c r="BR31" s="80">
        <v>1971222</v>
      </c>
      <c r="BS31" s="80">
        <v>1935988</v>
      </c>
      <c r="BT31" s="80">
        <v>1842702</v>
      </c>
      <c r="BU31" s="80">
        <v>1824780</v>
      </c>
      <c r="BV31" s="80">
        <v>1819672</v>
      </c>
      <c r="BW31" s="80">
        <v>1845354</v>
      </c>
      <c r="BX31" s="80">
        <v>1948447</v>
      </c>
      <c r="BY31" s="80">
        <v>1177238</v>
      </c>
      <c r="BZ31" s="80">
        <v>22399000</v>
      </c>
      <c r="CA31" s="80">
        <v>26780821</v>
      </c>
      <c r="CB31" s="80">
        <v>24998357</v>
      </c>
      <c r="CC31" s="80">
        <v>24976449</v>
      </c>
      <c r="CD31" s="80">
        <v>25050365</v>
      </c>
      <c r="CE31" s="80">
        <v>23313337</v>
      </c>
      <c r="CF31" s="80">
        <v>23255700</v>
      </c>
      <c r="CG31" s="80">
        <v>23638276</v>
      </c>
      <c r="CH31" s="80">
        <v>23745420</v>
      </c>
      <c r="CI31" s="80">
        <v>18661000</v>
      </c>
      <c r="CJ31" s="80">
        <v>22995470</v>
      </c>
      <c r="CK31" s="80">
        <v>22995470</v>
      </c>
      <c r="CL31" s="80">
        <v>22995470</v>
      </c>
      <c r="CM31" s="80">
        <v>22995470</v>
      </c>
      <c r="CN31" s="80">
        <v>22995470</v>
      </c>
      <c r="CO31" s="80">
        <v>22995470</v>
      </c>
      <c r="CP31" s="80">
        <v>22995470</v>
      </c>
      <c r="CQ31" s="80">
        <v>22995470</v>
      </c>
      <c r="CR31" s="80">
        <v>18661000</v>
      </c>
      <c r="CS31" s="80">
        <v>22995470</v>
      </c>
      <c r="CT31" s="80">
        <v>22995470</v>
      </c>
      <c r="CU31" s="80">
        <v>22995470</v>
      </c>
      <c r="CV31" s="80">
        <v>22995470</v>
      </c>
      <c r="CW31" s="80">
        <v>22995470</v>
      </c>
      <c r="CX31" s="80">
        <v>22995470</v>
      </c>
      <c r="CY31" s="80">
        <v>22995470</v>
      </c>
      <c r="CZ31" s="80">
        <v>22995470</v>
      </c>
      <c r="DA31" s="80">
        <v>0</v>
      </c>
      <c r="DB31" s="80">
        <v>0</v>
      </c>
      <c r="DC31" s="80">
        <v>0</v>
      </c>
      <c r="DD31" s="80">
        <v>0</v>
      </c>
      <c r="DE31" s="80">
        <v>0</v>
      </c>
      <c r="DF31" s="80">
        <v>0</v>
      </c>
      <c r="DG31" s="80">
        <v>0</v>
      </c>
      <c r="DH31" s="80">
        <v>0</v>
      </c>
      <c r="DI31" s="80">
        <v>0</v>
      </c>
      <c r="DJ31" s="80">
        <v>2903000</v>
      </c>
      <c r="DK31" s="80">
        <v>2676149</v>
      </c>
      <c r="DL31" s="80">
        <v>1465180</v>
      </c>
      <c r="DM31" s="80">
        <v>1431299</v>
      </c>
      <c r="DN31" s="80">
        <v>1565637</v>
      </c>
      <c r="DO31" s="80">
        <v>317867</v>
      </c>
      <c r="DP31" s="80">
        <v>243384</v>
      </c>
      <c r="DQ31" s="80">
        <v>641964</v>
      </c>
      <c r="DR31" s="80">
        <v>507676</v>
      </c>
      <c r="DS31" s="80">
        <v>0</v>
      </c>
      <c r="DT31" s="80">
        <v>0</v>
      </c>
      <c r="DU31" s="80">
        <v>0</v>
      </c>
      <c r="DV31" s="80">
        <v>0</v>
      </c>
      <c r="DW31" s="80">
        <v>0</v>
      </c>
      <c r="DX31" s="80">
        <v>0</v>
      </c>
      <c r="DY31" s="80">
        <v>0</v>
      </c>
      <c r="DZ31" s="80">
        <v>0</v>
      </c>
      <c r="EA31" s="80">
        <v>0</v>
      </c>
      <c r="EB31" s="80">
        <v>0</v>
      </c>
      <c r="EC31" s="80">
        <v>0</v>
      </c>
      <c r="ED31" s="80">
        <v>0</v>
      </c>
      <c r="EE31" s="80">
        <v>0</v>
      </c>
      <c r="EF31" s="80">
        <v>0</v>
      </c>
      <c r="EG31" s="80">
        <v>0</v>
      </c>
      <c r="EH31" s="80">
        <v>0</v>
      </c>
      <c r="EI31" s="80">
        <v>0</v>
      </c>
      <c r="EJ31" s="80">
        <v>0</v>
      </c>
      <c r="EK31" s="80">
        <v>0</v>
      </c>
      <c r="EL31" s="80">
        <v>0</v>
      </c>
      <c r="EM31" s="80">
        <v>0</v>
      </c>
      <c r="EN31" s="80">
        <v>0</v>
      </c>
      <c r="EO31" s="80">
        <v>0</v>
      </c>
      <c r="EP31" s="80">
        <v>0</v>
      </c>
      <c r="EQ31" s="80">
        <v>0</v>
      </c>
      <c r="ER31" s="80">
        <v>0</v>
      </c>
      <c r="ES31" s="80">
        <v>0</v>
      </c>
      <c r="ET31" s="80">
        <v>0</v>
      </c>
      <c r="EU31" s="80">
        <v>0</v>
      </c>
      <c r="EV31" s="80">
        <v>0</v>
      </c>
      <c r="EW31" s="80">
        <v>0</v>
      </c>
      <c r="EX31" s="80">
        <v>0</v>
      </c>
      <c r="EY31" s="80">
        <v>0</v>
      </c>
      <c r="EZ31" s="80">
        <v>0</v>
      </c>
      <c r="FA31" s="80">
        <v>0</v>
      </c>
      <c r="FB31" s="80">
        <v>0</v>
      </c>
      <c r="FC31" s="80">
        <v>0</v>
      </c>
      <c r="FD31" s="80">
        <v>0</v>
      </c>
      <c r="FE31" s="80">
        <v>0</v>
      </c>
      <c r="FF31" s="80">
        <v>0</v>
      </c>
      <c r="FG31" s="80">
        <v>0</v>
      </c>
      <c r="FH31" s="80">
        <v>0</v>
      </c>
      <c r="FI31" s="80">
        <v>0</v>
      </c>
      <c r="FJ31" s="80">
        <v>0</v>
      </c>
      <c r="FK31" s="80">
        <v>0</v>
      </c>
      <c r="FL31" s="80">
        <v>18660000</v>
      </c>
      <c r="FM31" s="80">
        <v>22995470</v>
      </c>
      <c r="FN31" s="80">
        <v>22995470</v>
      </c>
      <c r="FO31" s="80">
        <v>22995470</v>
      </c>
      <c r="FP31" s="80">
        <v>22995470</v>
      </c>
      <c r="FQ31" s="80">
        <v>22995470</v>
      </c>
      <c r="FR31" s="80">
        <v>22995470</v>
      </c>
      <c r="FS31" s="80">
        <v>22995470</v>
      </c>
      <c r="FT31" s="80">
        <v>22995470</v>
      </c>
      <c r="FU31" s="80">
        <v>0</v>
      </c>
      <c r="FV31" s="80">
        <v>0</v>
      </c>
      <c r="FW31" s="80">
        <v>0</v>
      </c>
      <c r="FX31" s="80">
        <v>0</v>
      </c>
      <c r="FY31" s="80">
        <v>0</v>
      </c>
      <c r="FZ31" s="80">
        <v>0</v>
      </c>
      <c r="GA31" s="80">
        <v>0</v>
      </c>
      <c r="GB31" s="80">
        <v>0</v>
      </c>
      <c r="GC31" s="80">
        <v>0</v>
      </c>
      <c r="GD31" s="80">
        <v>15420000</v>
      </c>
      <c r="GE31" s="80">
        <v>22995470</v>
      </c>
      <c r="GF31" s="80">
        <v>22995470</v>
      </c>
      <c r="GG31" s="80">
        <v>22995470</v>
      </c>
      <c r="GH31" s="80">
        <v>22995470</v>
      </c>
      <c r="GI31" s="80">
        <v>22995470</v>
      </c>
      <c r="GJ31" s="80">
        <v>22995470</v>
      </c>
      <c r="GK31" s="80">
        <v>22995470</v>
      </c>
      <c r="GL31" s="80">
        <v>22995470</v>
      </c>
      <c r="GM31" s="80">
        <v>2198000</v>
      </c>
      <c r="GN31" s="80">
        <v>2333833</v>
      </c>
      <c r="GO31" s="80">
        <v>952603</v>
      </c>
      <c r="GP31" s="80">
        <v>1189876</v>
      </c>
      <c r="GQ31" s="80">
        <v>1060842</v>
      </c>
      <c r="GR31" s="80">
        <v>14565</v>
      </c>
      <c r="GS31" s="80">
        <v>0</v>
      </c>
      <c r="GT31" s="80">
        <v>496280</v>
      </c>
      <c r="GU31" s="80">
        <v>282476</v>
      </c>
      <c r="GV31" s="80">
        <v>0</v>
      </c>
      <c r="GW31" s="80">
        <v>0</v>
      </c>
      <c r="GX31" s="80">
        <v>0</v>
      </c>
      <c r="GY31" s="80">
        <v>0</v>
      </c>
      <c r="GZ31" s="80">
        <v>0</v>
      </c>
      <c r="HA31" s="80">
        <v>0</v>
      </c>
      <c r="HB31" s="80">
        <v>0</v>
      </c>
      <c r="HC31" s="80">
        <v>0</v>
      </c>
      <c r="HD31" s="80">
        <v>0</v>
      </c>
      <c r="HE31" s="80">
        <v>3240000</v>
      </c>
      <c r="HF31" s="80">
        <v>0</v>
      </c>
      <c r="HG31" s="80">
        <v>0</v>
      </c>
      <c r="HH31" s="80">
        <v>0</v>
      </c>
      <c r="HI31" s="80">
        <v>0</v>
      </c>
      <c r="HJ31" s="80">
        <v>0</v>
      </c>
      <c r="HK31" s="80">
        <v>0</v>
      </c>
      <c r="HL31" s="80">
        <v>0</v>
      </c>
      <c r="HM31" s="80">
        <v>0</v>
      </c>
      <c r="HN31" s="80">
        <v>0</v>
      </c>
      <c r="HO31" s="80">
        <v>0</v>
      </c>
      <c r="HP31" s="80">
        <v>0</v>
      </c>
      <c r="HQ31" s="80">
        <v>0</v>
      </c>
      <c r="HR31" s="80">
        <v>0</v>
      </c>
      <c r="HS31" s="80">
        <v>0</v>
      </c>
      <c r="HT31" s="80">
        <v>0</v>
      </c>
      <c r="HU31" s="80">
        <v>0</v>
      </c>
      <c r="HV31" s="80">
        <v>0</v>
      </c>
      <c r="HW31" s="80">
        <v>597000</v>
      </c>
      <c r="HX31" s="80">
        <v>1082311</v>
      </c>
      <c r="HY31" s="80">
        <v>1667174</v>
      </c>
      <c r="HZ31" s="80">
        <v>1708982</v>
      </c>
      <c r="IA31" s="80">
        <v>1316491</v>
      </c>
      <c r="IB31" s="80">
        <v>1009819</v>
      </c>
      <c r="IC31" s="80">
        <v>1164548</v>
      </c>
      <c r="ID31" s="80">
        <v>1269071</v>
      </c>
      <c r="IE31" s="80">
        <v>950863</v>
      </c>
      <c r="IF31" s="80">
        <v>0</v>
      </c>
      <c r="IG31" s="80">
        <v>0</v>
      </c>
      <c r="IH31" s="80">
        <v>0</v>
      </c>
      <c r="II31" s="80">
        <v>0</v>
      </c>
      <c r="IJ31" s="80">
        <v>0</v>
      </c>
      <c r="IK31" s="80">
        <v>0</v>
      </c>
      <c r="IL31" s="80">
        <v>0</v>
      </c>
      <c r="IM31" s="80">
        <v>0</v>
      </c>
      <c r="IN31" s="80">
        <v>0</v>
      </c>
    </row>
    <row r="32" spans="1:248" s="80" customFormat="1" x14ac:dyDescent="0.25">
      <c r="A32" s="80">
        <f t="shared" si="0"/>
        <v>0.76175877239282719</v>
      </c>
      <c r="B32" s="80">
        <f t="shared" si="1"/>
        <v>0.64279683225074347</v>
      </c>
      <c r="C32" s="80">
        <f t="shared" si="2"/>
        <v>-0.1561674698781636</v>
      </c>
      <c r="D32" s="80">
        <f t="shared" si="3"/>
        <v>-0.11896194014208372</v>
      </c>
      <c r="E32" s="80" t="s">
        <v>161</v>
      </c>
      <c r="F32" s="80">
        <v>386741000</v>
      </c>
      <c r="G32" s="80">
        <v>378202067</v>
      </c>
      <c r="H32" s="80">
        <v>380618262</v>
      </c>
      <c r="I32" s="80">
        <v>402204129</v>
      </c>
      <c r="J32" s="80">
        <v>396411572</v>
      </c>
      <c r="K32" s="80">
        <v>393368577</v>
      </c>
      <c r="L32" s="80">
        <v>389230831</v>
      </c>
      <c r="M32" s="80">
        <v>384842046</v>
      </c>
      <c r="N32" s="80">
        <v>387369675</v>
      </c>
      <c r="O32" s="80">
        <v>4606000</v>
      </c>
      <c r="P32" s="80">
        <v>2835312</v>
      </c>
      <c r="Q32" s="80">
        <v>3904248</v>
      </c>
      <c r="R32" s="80">
        <v>17174450</v>
      </c>
      <c r="S32" s="80">
        <v>12871393</v>
      </c>
      <c r="T32" s="80">
        <v>8575036</v>
      </c>
      <c r="U32" s="80">
        <v>4283820</v>
      </c>
      <c r="V32" s="80">
        <v>0</v>
      </c>
      <c r="W32" s="80">
        <v>0</v>
      </c>
      <c r="X32" s="80">
        <v>14310000</v>
      </c>
      <c r="Y32" s="80">
        <v>13922945</v>
      </c>
      <c r="Z32" s="80">
        <v>13645347</v>
      </c>
      <c r="AA32" s="80">
        <v>11766454</v>
      </c>
      <c r="AB32" s="80">
        <v>10947453</v>
      </c>
      <c r="AC32" s="80">
        <v>10364585</v>
      </c>
      <c r="AD32" s="80">
        <v>10111882</v>
      </c>
      <c r="AE32" s="80">
        <v>9982504</v>
      </c>
      <c r="AF32" s="80">
        <v>9695839</v>
      </c>
      <c r="AG32" s="80">
        <v>8924000</v>
      </c>
      <c r="AH32" s="80">
        <v>8924200</v>
      </c>
      <c r="AI32" s="80">
        <v>8924200</v>
      </c>
      <c r="AJ32" s="80">
        <v>8924200</v>
      </c>
      <c r="AK32" s="80">
        <v>8924200</v>
      </c>
      <c r="AL32" s="80">
        <v>8924200</v>
      </c>
      <c r="AM32" s="80">
        <v>8924200</v>
      </c>
      <c r="AN32" s="80">
        <v>53924469</v>
      </c>
      <c r="AO32" s="80">
        <v>64924438</v>
      </c>
      <c r="AP32" s="80">
        <v>51000</v>
      </c>
      <c r="AQ32" s="80">
        <v>50429</v>
      </c>
      <c r="AR32" s="80">
        <v>50429</v>
      </c>
      <c r="AS32" s="80">
        <v>50429</v>
      </c>
      <c r="AT32" s="80">
        <v>50429</v>
      </c>
      <c r="AU32" s="80">
        <v>50429</v>
      </c>
      <c r="AV32" s="80">
        <v>50429</v>
      </c>
      <c r="AW32" s="80">
        <v>50429</v>
      </c>
      <c r="AX32" s="80">
        <v>50429</v>
      </c>
      <c r="AY32" s="80">
        <v>1719000</v>
      </c>
      <c r="AZ32" s="80">
        <v>1714068</v>
      </c>
      <c r="BA32" s="80">
        <v>1709667</v>
      </c>
      <c r="BB32" s="80">
        <v>1705266</v>
      </c>
      <c r="BC32" s="80">
        <v>1706867</v>
      </c>
      <c r="BD32" s="80">
        <v>1702104</v>
      </c>
      <c r="BE32" s="80">
        <v>1697341</v>
      </c>
      <c r="BF32" s="80">
        <v>2561437</v>
      </c>
      <c r="BG32" s="80">
        <v>3362079</v>
      </c>
      <c r="BH32" s="80">
        <v>784000</v>
      </c>
      <c r="BI32" s="80">
        <v>779314</v>
      </c>
      <c r="BJ32" s="80">
        <v>774913</v>
      </c>
      <c r="BK32" s="80">
        <v>770512</v>
      </c>
      <c r="BL32" s="80">
        <v>772113</v>
      </c>
      <c r="BM32" s="80">
        <v>767350</v>
      </c>
      <c r="BN32" s="80">
        <v>762587</v>
      </c>
      <c r="BO32" s="80">
        <v>757825</v>
      </c>
      <c r="BP32" s="80">
        <v>753063</v>
      </c>
      <c r="BQ32" s="80">
        <v>8695000</v>
      </c>
      <c r="BR32" s="80">
        <v>2876919</v>
      </c>
      <c r="BS32" s="80">
        <v>3941802</v>
      </c>
      <c r="BT32" s="80">
        <v>17355370</v>
      </c>
      <c r="BU32" s="80">
        <v>12057968</v>
      </c>
      <c r="BV32" s="80">
        <v>7766087</v>
      </c>
      <c r="BW32" s="80">
        <v>3487391</v>
      </c>
      <c r="BX32" s="80">
        <v>5697</v>
      </c>
      <c r="BY32" s="80">
        <v>3366</v>
      </c>
      <c r="BZ32" s="80">
        <v>342936000</v>
      </c>
      <c r="CA32" s="80">
        <v>350294370</v>
      </c>
      <c r="CB32" s="80">
        <v>354709164</v>
      </c>
      <c r="CC32" s="80">
        <v>363062194</v>
      </c>
      <c r="CD32" s="80">
        <v>363172232</v>
      </c>
      <c r="CE32" s="80">
        <v>364717602</v>
      </c>
      <c r="CF32" s="80">
        <v>367849781</v>
      </c>
      <c r="CG32" s="80">
        <v>321236888</v>
      </c>
      <c r="CH32" s="80">
        <v>311465210</v>
      </c>
      <c r="CI32" s="80">
        <v>294000000</v>
      </c>
      <c r="CJ32" s="80">
        <v>294000000</v>
      </c>
      <c r="CK32" s="80">
        <v>294000000</v>
      </c>
      <c r="CL32" s="80">
        <v>294000000</v>
      </c>
      <c r="CM32" s="80">
        <v>296500000</v>
      </c>
      <c r="CN32" s="80">
        <v>296500000</v>
      </c>
      <c r="CO32" s="80">
        <v>296500000</v>
      </c>
      <c r="CP32" s="80">
        <v>251500000</v>
      </c>
      <c r="CQ32" s="80">
        <v>249000000</v>
      </c>
      <c r="CR32" s="80">
        <v>294000000</v>
      </c>
      <c r="CS32" s="80">
        <v>294000000</v>
      </c>
      <c r="CT32" s="80">
        <v>294000000</v>
      </c>
      <c r="CU32" s="80">
        <v>294000000</v>
      </c>
      <c r="CV32" s="80">
        <v>296500000</v>
      </c>
      <c r="CW32" s="80">
        <v>296500000</v>
      </c>
      <c r="CX32" s="80">
        <v>296500000</v>
      </c>
      <c r="CY32" s="80">
        <v>251500000</v>
      </c>
      <c r="CZ32" s="80">
        <v>249000000</v>
      </c>
      <c r="DA32" s="80">
        <v>0</v>
      </c>
      <c r="DB32" s="80">
        <v>0</v>
      </c>
      <c r="DC32" s="80">
        <v>0</v>
      </c>
      <c r="DD32" s="80">
        <v>0</v>
      </c>
      <c r="DE32" s="80">
        <v>0</v>
      </c>
      <c r="DF32" s="80">
        <v>0</v>
      </c>
      <c r="DG32" s="80">
        <v>0</v>
      </c>
      <c r="DH32" s="80">
        <v>0</v>
      </c>
      <c r="DI32" s="80">
        <v>0</v>
      </c>
      <c r="DJ32" s="80">
        <v>47401000</v>
      </c>
      <c r="DK32" s="80">
        <v>53826799</v>
      </c>
      <c r="DL32" s="80">
        <v>57952456</v>
      </c>
      <c r="DM32" s="80">
        <v>64963475</v>
      </c>
      <c r="DN32" s="80">
        <v>65653167</v>
      </c>
      <c r="DO32" s="80">
        <v>67052002</v>
      </c>
      <c r="DP32" s="80">
        <v>69631911</v>
      </c>
      <c r="DQ32" s="80">
        <v>68839482</v>
      </c>
      <c r="DR32" s="80">
        <v>61462212</v>
      </c>
      <c r="DS32" s="80">
        <v>5329000</v>
      </c>
      <c r="DT32" s="80">
        <v>3264063</v>
      </c>
      <c r="DU32" s="80">
        <v>666958</v>
      </c>
      <c r="DV32" s="80">
        <v>17532783</v>
      </c>
      <c r="DW32" s="80">
        <v>1947654</v>
      </c>
      <c r="DX32" s="80">
        <v>0</v>
      </c>
      <c r="DY32" s="80">
        <v>11012425</v>
      </c>
      <c r="DZ32" s="80">
        <v>6695636</v>
      </c>
      <c r="EA32" s="80">
        <v>2938092</v>
      </c>
      <c r="EB32" s="80">
        <v>5329000</v>
      </c>
      <c r="EC32" s="80">
        <v>3264063</v>
      </c>
      <c r="ED32" s="80">
        <v>666958</v>
      </c>
      <c r="EE32" s="80">
        <v>17532783</v>
      </c>
      <c r="EF32" s="80">
        <v>1947654</v>
      </c>
      <c r="EG32" s="80">
        <v>0</v>
      </c>
      <c r="EH32" s="80">
        <v>11012425</v>
      </c>
      <c r="EI32" s="80">
        <v>6695636</v>
      </c>
      <c r="EJ32" s="80">
        <v>2938092</v>
      </c>
      <c r="EK32" s="80">
        <v>0</v>
      </c>
      <c r="EL32" s="80">
        <v>0</v>
      </c>
      <c r="EM32" s="80">
        <v>0</v>
      </c>
      <c r="EN32" s="80">
        <v>0</v>
      </c>
      <c r="EO32" s="80">
        <v>0</v>
      </c>
      <c r="EP32" s="80">
        <v>0</v>
      </c>
      <c r="EQ32" s="80">
        <v>0</v>
      </c>
      <c r="ER32" s="80">
        <v>0</v>
      </c>
      <c r="ES32" s="80">
        <v>0</v>
      </c>
      <c r="ET32" s="80">
        <v>0</v>
      </c>
      <c r="EU32" s="80">
        <v>0</v>
      </c>
      <c r="EV32" s="80">
        <v>0</v>
      </c>
      <c r="EW32" s="80">
        <v>0</v>
      </c>
      <c r="EX32" s="80">
        <v>0</v>
      </c>
      <c r="EY32" s="80">
        <v>0</v>
      </c>
      <c r="EZ32" s="80">
        <v>0</v>
      </c>
      <c r="FA32" s="80">
        <v>0</v>
      </c>
      <c r="FB32" s="80">
        <v>0</v>
      </c>
      <c r="FC32" s="80">
        <v>0</v>
      </c>
      <c r="FD32" s="80">
        <v>0</v>
      </c>
      <c r="FE32" s="80">
        <v>0</v>
      </c>
      <c r="FF32" s="80">
        <v>0</v>
      </c>
      <c r="FG32" s="80">
        <v>0</v>
      </c>
      <c r="FH32" s="80">
        <v>0</v>
      </c>
      <c r="FI32" s="80">
        <v>0</v>
      </c>
      <c r="FJ32" s="80">
        <v>0</v>
      </c>
      <c r="FK32" s="80">
        <v>0</v>
      </c>
      <c r="FL32" s="80">
        <v>294000000</v>
      </c>
      <c r="FM32" s="80">
        <v>294000000</v>
      </c>
      <c r="FN32" s="80">
        <v>294000000</v>
      </c>
      <c r="FO32" s="80">
        <v>294000000</v>
      </c>
      <c r="FP32" s="80">
        <v>296500000</v>
      </c>
      <c r="FQ32" s="80">
        <v>296500000</v>
      </c>
      <c r="FR32" s="80">
        <v>296500000</v>
      </c>
      <c r="FS32" s="80">
        <v>251500000</v>
      </c>
      <c r="FT32" s="80">
        <v>249000000</v>
      </c>
      <c r="FU32" s="80">
        <v>0</v>
      </c>
      <c r="FV32" s="80">
        <v>0</v>
      </c>
      <c r="FW32" s="80">
        <v>0</v>
      </c>
      <c r="FX32" s="80">
        <v>0</v>
      </c>
      <c r="FY32" s="80">
        <v>0</v>
      </c>
      <c r="FZ32" s="80">
        <v>0</v>
      </c>
      <c r="GA32" s="80">
        <v>0</v>
      </c>
      <c r="GB32" s="80">
        <v>0</v>
      </c>
      <c r="GC32" s="80">
        <v>0</v>
      </c>
      <c r="GD32" s="80">
        <v>294000000</v>
      </c>
      <c r="GE32" s="80">
        <v>294000000</v>
      </c>
      <c r="GF32" s="80">
        <v>294000000</v>
      </c>
      <c r="GG32" s="80">
        <v>294000000</v>
      </c>
      <c r="GH32" s="80">
        <v>296500000</v>
      </c>
      <c r="GI32" s="80">
        <v>296500000</v>
      </c>
      <c r="GJ32" s="80">
        <v>296500000</v>
      </c>
      <c r="GK32" s="80">
        <v>251500000</v>
      </c>
      <c r="GL32" s="80">
        <v>249000000</v>
      </c>
      <c r="GM32" s="80">
        <v>25450000</v>
      </c>
      <c r="GN32" s="80">
        <v>19771536</v>
      </c>
      <c r="GO32" s="80">
        <v>19258502</v>
      </c>
      <c r="GP32" s="80">
        <v>26307099</v>
      </c>
      <c r="GQ32" s="80">
        <v>15703330</v>
      </c>
      <c r="GR32" s="80">
        <v>17051183</v>
      </c>
      <c r="GS32" s="80">
        <v>29250189</v>
      </c>
      <c r="GT32" s="80">
        <v>27204695</v>
      </c>
      <c r="GU32" s="80">
        <v>16090327</v>
      </c>
      <c r="GV32" s="80">
        <v>0</v>
      </c>
      <c r="GW32" s="80">
        <v>0</v>
      </c>
      <c r="GX32" s="80">
        <v>0</v>
      </c>
      <c r="GY32" s="80">
        <v>0</v>
      </c>
      <c r="GZ32" s="80">
        <v>0</v>
      </c>
      <c r="HA32" s="80">
        <v>0</v>
      </c>
      <c r="HB32" s="80">
        <v>0</v>
      </c>
      <c r="HC32" s="80">
        <v>0</v>
      </c>
      <c r="HD32" s="80">
        <v>0</v>
      </c>
      <c r="HE32" s="80">
        <v>2514000</v>
      </c>
      <c r="HF32" s="80">
        <v>615688</v>
      </c>
      <c r="HG32" s="80">
        <v>560800</v>
      </c>
      <c r="HH32" s="80">
        <v>531981</v>
      </c>
      <c r="HI32" s="80">
        <v>487647</v>
      </c>
      <c r="HJ32" s="80">
        <v>0</v>
      </c>
      <c r="HK32" s="80">
        <v>0</v>
      </c>
      <c r="HL32" s="80">
        <v>0</v>
      </c>
      <c r="HM32" s="80">
        <v>0</v>
      </c>
      <c r="HN32" s="80">
        <v>0</v>
      </c>
      <c r="HO32" s="80">
        <v>0</v>
      </c>
      <c r="HP32" s="80">
        <v>0</v>
      </c>
      <c r="HQ32" s="80">
        <v>0</v>
      </c>
      <c r="HR32" s="80">
        <v>0</v>
      </c>
      <c r="HS32" s="80">
        <v>0</v>
      </c>
      <c r="HT32" s="80">
        <v>0</v>
      </c>
      <c r="HU32" s="80">
        <v>0</v>
      </c>
      <c r="HV32" s="80">
        <v>0</v>
      </c>
      <c r="HW32" s="80">
        <v>6210000</v>
      </c>
      <c r="HX32" s="80">
        <v>7921206</v>
      </c>
      <c r="HY32" s="80">
        <v>10760709</v>
      </c>
      <c r="HZ32" s="80">
        <v>15417608</v>
      </c>
      <c r="IA32" s="80">
        <v>8422204</v>
      </c>
      <c r="IB32" s="80">
        <v>3786286</v>
      </c>
      <c r="IC32" s="80">
        <v>6302211</v>
      </c>
      <c r="ID32" s="80">
        <v>5409713</v>
      </c>
      <c r="IE32" s="80">
        <v>1519704</v>
      </c>
      <c r="IF32" s="80">
        <v>0</v>
      </c>
      <c r="IG32" s="80">
        <v>0</v>
      </c>
      <c r="IH32" s="80">
        <v>0</v>
      </c>
      <c r="II32" s="80">
        <v>0</v>
      </c>
      <c r="IJ32" s="80">
        <v>0</v>
      </c>
      <c r="IK32" s="80">
        <v>0</v>
      </c>
      <c r="IL32" s="80">
        <v>0</v>
      </c>
      <c r="IM32" s="80">
        <v>0</v>
      </c>
      <c r="IN32" s="80">
        <v>0</v>
      </c>
    </row>
    <row r="33" spans="1:248" s="80" customFormat="1" x14ac:dyDescent="0.25">
      <c r="A33" s="80">
        <f t="shared" si="0"/>
        <v>0.68025548755651422</v>
      </c>
      <c r="B33" s="80">
        <f t="shared" si="1"/>
        <v>0.70107542654915511</v>
      </c>
      <c r="C33" s="80">
        <f t="shared" si="2"/>
        <v>3.0606058125934955E-2</v>
      </c>
      <c r="D33" s="80">
        <f t="shared" si="3"/>
        <v>2.0819938992640896E-2</v>
      </c>
      <c r="E33" s="80" t="s">
        <v>173</v>
      </c>
      <c r="F33" s="80">
        <v>129572000</v>
      </c>
      <c r="G33" s="80">
        <v>296660737</v>
      </c>
      <c r="H33" s="80">
        <v>290603075</v>
      </c>
      <c r="I33" s="80">
        <v>313101498</v>
      </c>
      <c r="J33" s="80">
        <v>300640406</v>
      </c>
      <c r="K33" s="80">
        <v>380734969</v>
      </c>
      <c r="L33" s="80">
        <v>521709479</v>
      </c>
      <c r="M33" s="80">
        <v>1055201459</v>
      </c>
      <c r="N33" s="80">
        <v>1049923308</v>
      </c>
      <c r="O33" s="80">
        <v>4875000</v>
      </c>
      <c r="P33" s="80">
        <v>3403859</v>
      </c>
      <c r="Q33" s="80">
        <v>3345638</v>
      </c>
      <c r="R33" s="80">
        <v>2474208</v>
      </c>
      <c r="S33" s="80">
        <v>2057130</v>
      </c>
      <c r="T33" s="80">
        <v>1575837</v>
      </c>
      <c r="U33" s="80">
        <v>4045793</v>
      </c>
      <c r="V33" s="80">
        <v>4043959</v>
      </c>
      <c r="W33" s="80">
        <v>3872188</v>
      </c>
      <c r="X33" s="80">
        <v>4642000</v>
      </c>
      <c r="Y33" s="80">
        <v>4675072</v>
      </c>
      <c r="Z33" s="80">
        <v>4892642</v>
      </c>
      <c r="AA33" s="80">
        <v>4512521</v>
      </c>
      <c r="AB33" s="80">
        <v>4078338</v>
      </c>
      <c r="AC33" s="80">
        <v>3204460</v>
      </c>
      <c r="AD33" s="80">
        <v>3198671</v>
      </c>
      <c r="AE33" s="80">
        <v>2984191</v>
      </c>
      <c r="AF33" s="80">
        <v>2600676</v>
      </c>
      <c r="AG33" s="80">
        <v>24932000</v>
      </c>
      <c r="AH33" s="80">
        <v>32931700</v>
      </c>
      <c r="AI33" s="80">
        <v>32931700</v>
      </c>
      <c r="AJ33" s="80">
        <v>32931700</v>
      </c>
      <c r="AK33" s="80">
        <v>32931700</v>
      </c>
      <c r="AL33" s="80">
        <v>32931700</v>
      </c>
      <c r="AM33" s="80">
        <v>32931700</v>
      </c>
      <c r="AN33" s="80">
        <v>76484586</v>
      </c>
      <c r="AO33" s="80">
        <v>76484586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115147114</v>
      </c>
      <c r="AX33" s="80">
        <v>115147114</v>
      </c>
      <c r="AY33" s="80">
        <v>2493000</v>
      </c>
      <c r="AZ33" s="80">
        <v>2623629</v>
      </c>
      <c r="BA33" s="80">
        <v>2623629</v>
      </c>
      <c r="BB33" s="80">
        <v>2950069</v>
      </c>
      <c r="BC33" s="80">
        <v>3293170</v>
      </c>
      <c r="BD33" s="80">
        <v>3293170</v>
      </c>
      <c r="BE33" s="80">
        <v>3293170</v>
      </c>
      <c r="BF33" s="80">
        <v>7552985</v>
      </c>
      <c r="BG33" s="80">
        <v>3506161</v>
      </c>
      <c r="BH33" s="80">
        <v>0</v>
      </c>
      <c r="BI33" s="80">
        <v>0</v>
      </c>
      <c r="BJ33" s="80">
        <v>0</v>
      </c>
      <c r="BK33" s="80">
        <v>0</v>
      </c>
      <c r="BL33" s="80">
        <v>0</v>
      </c>
      <c r="BM33" s="80">
        <v>0</v>
      </c>
      <c r="BN33" s="80">
        <v>0</v>
      </c>
      <c r="BO33" s="80">
        <v>0</v>
      </c>
      <c r="BP33" s="80">
        <v>0</v>
      </c>
      <c r="BQ33" s="80">
        <v>195000</v>
      </c>
      <c r="BR33" s="80">
        <v>478839</v>
      </c>
      <c r="BS33" s="80">
        <v>-1574767</v>
      </c>
      <c r="BT33" s="80">
        <v>527101</v>
      </c>
      <c r="BU33" s="80">
        <v>730449</v>
      </c>
      <c r="BV33" s="80">
        <v>752386</v>
      </c>
      <c r="BW33" s="80">
        <v>772323</v>
      </c>
      <c r="BX33" s="80">
        <v>772323</v>
      </c>
      <c r="BY33" s="80">
        <v>-10103830</v>
      </c>
      <c r="BZ33" s="80">
        <v>101852000</v>
      </c>
      <c r="CA33" s="80">
        <v>260476569</v>
      </c>
      <c r="CB33" s="80">
        <v>256517513</v>
      </c>
      <c r="CC33" s="80">
        <v>276589628</v>
      </c>
      <c r="CD33" s="80">
        <v>263655087</v>
      </c>
      <c r="CE33" s="80">
        <v>343757713</v>
      </c>
      <c r="CF33" s="80">
        <v>484703965</v>
      </c>
      <c r="CG33" s="80">
        <v>855228352</v>
      </c>
      <c r="CH33" s="80">
        <v>864876397</v>
      </c>
      <c r="CI33" s="80">
        <v>29758000</v>
      </c>
      <c r="CJ33" s="80">
        <v>184377054</v>
      </c>
      <c r="CK33" s="80">
        <v>192743339</v>
      </c>
      <c r="CL33" s="80">
        <v>192546088</v>
      </c>
      <c r="CM33" s="80">
        <v>165614505</v>
      </c>
      <c r="CN33" s="80">
        <v>98157501</v>
      </c>
      <c r="CO33" s="80">
        <v>354895736</v>
      </c>
      <c r="CP33" s="80">
        <v>736355172</v>
      </c>
      <c r="CQ33" s="80">
        <v>736075431</v>
      </c>
      <c r="CR33" s="80">
        <v>29758000</v>
      </c>
      <c r="CS33" s="80">
        <v>184377054</v>
      </c>
      <c r="CT33" s="80">
        <v>192743339</v>
      </c>
      <c r="CU33" s="80">
        <v>192546088</v>
      </c>
      <c r="CV33" s="80">
        <v>165614505</v>
      </c>
      <c r="CW33" s="80">
        <v>98157501</v>
      </c>
      <c r="CX33" s="80">
        <v>354895736</v>
      </c>
      <c r="CY33" s="80">
        <v>736355172</v>
      </c>
      <c r="CZ33" s="80">
        <v>736075431</v>
      </c>
      <c r="DA33" s="80">
        <v>0</v>
      </c>
      <c r="DB33" s="80">
        <v>0</v>
      </c>
      <c r="DC33" s="80">
        <v>0</v>
      </c>
      <c r="DD33" s="80">
        <v>0</v>
      </c>
      <c r="DE33" s="80">
        <v>0</v>
      </c>
      <c r="DF33" s="80">
        <v>47769062</v>
      </c>
      <c r="DG33" s="80">
        <v>100000000</v>
      </c>
      <c r="DH33" s="80">
        <v>100000000</v>
      </c>
      <c r="DI33" s="80">
        <v>100000000</v>
      </c>
      <c r="DJ33" s="80">
        <v>71279000</v>
      </c>
      <c r="DK33" s="80">
        <v>75286781</v>
      </c>
      <c r="DL33" s="80">
        <v>62975398</v>
      </c>
      <c r="DM33" s="80">
        <v>83700233</v>
      </c>
      <c r="DN33" s="80">
        <v>97812640</v>
      </c>
      <c r="DO33" s="80">
        <v>245432127</v>
      </c>
      <c r="DP33" s="80">
        <v>129491000</v>
      </c>
      <c r="DQ33" s="80">
        <v>118547314</v>
      </c>
      <c r="DR33" s="80">
        <v>128461019</v>
      </c>
      <c r="DS33" s="80">
        <v>22394000</v>
      </c>
      <c r="DT33" s="80">
        <v>0</v>
      </c>
      <c r="DU33" s="80">
        <v>0</v>
      </c>
      <c r="DV33" s="80">
        <v>0</v>
      </c>
      <c r="DW33" s="80">
        <v>0</v>
      </c>
      <c r="DX33" s="80">
        <v>0</v>
      </c>
      <c r="DY33" s="80">
        <v>0</v>
      </c>
      <c r="DZ33" s="80">
        <v>0</v>
      </c>
      <c r="EA33" s="80">
        <v>0</v>
      </c>
      <c r="EB33" s="80">
        <v>22394000</v>
      </c>
      <c r="EC33" s="80">
        <v>0</v>
      </c>
      <c r="ED33" s="80">
        <v>0</v>
      </c>
      <c r="EE33" s="80">
        <v>0</v>
      </c>
      <c r="EF33" s="80">
        <v>0</v>
      </c>
      <c r="EG33" s="80">
        <v>0</v>
      </c>
      <c r="EH33" s="80">
        <v>0</v>
      </c>
      <c r="EI33" s="80">
        <v>0</v>
      </c>
      <c r="EJ33" s="80">
        <v>0</v>
      </c>
      <c r="EK33" s="80">
        <v>173000</v>
      </c>
      <c r="EL33" s="80">
        <v>170384</v>
      </c>
      <c r="EM33" s="80">
        <v>136409</v>
      </c>
      <c r="EN33" s="80">
        <v>149945</v>
      </c>
      <c r="EO33" s="80">
        <v>211626</v>
      </c>
      <c r="EP33" s="80">
        <v>155222138</v>
      </c>
      <c r="EQ33" s="80">
        <v>261777</v>
      </c>
      <c r="ER33" s="80">
        <v>265147</v>
      </c>
      <c r="ES33" s="80">
        <v>288908</v>
      </c>
      <c r="ET33" s="80">
        <v>0</v>
      </c>
      <c r="EU33" s="80">
        <v>0</v>
      </c>
      <c r="EV33" s="80">
        <v>0</v>
      </c>
      <c r="EW33" s="80">
        <v>0</v>
      </c>
      <c r="EX33" s="80">
        <v>0</v>
      </c>
      <c r="EY33" s="80">
        <v>155000000</v>
      </c>
      <c r="EZ33" s="80">
        <v>0</v>
      </c>
      <c r="FA33" s="80">
        <v>0</v>
      </c>
      <c r="FB33" s="80">
        <v>0</v>
      </c>
      <c r="FC33" s="80">
        <v>0</v>
      </c>
      <c r="FD33" s="80">
        <v>0</v>
      </c>
      <c r="FE33" s="80">
        <v>0</v>
      </c>
      <c r="FF33" s="80">
        <v>0</v>
      </c>
      <c r="FG33" s="80">
        <v>0</v>
      </c>
      <c r="FH33" s="80">
        <v>0</v>
      </c>
      <c r="FI33" s="80">
        <v>0</v>
      </c>
      <c r="FJ33" s="80">
        <v>0</v>
      </c>
      <c r="FK33" s="80">
        <v>0</v>
      </c>
      <c r="FL33" s="80">
        <v>26930000</v>
      </c>
      <c r="FM33" s="80">
        <v>181719956</v>
      </c>
      <c r="FN33" s="80">
        <v>190269957</v>
      </c>
      <c r="FO33" s="80">
        <v>190269956</v>
      </c>
      <c r="FP33" s="80">
        <v>163550000</v>
      </c>
      <c r="FQ33" s="80">
        <v>48550000</v>
      </c>
      <c r="FR33" s="80">
        <v>253300000</v>
      </c>
      <c r="FS33" s="80">
        <v>635020000</v>
      </c>
      <c r="FT33" s="80">
        <v>635020000</v>
      </c>
      <c r="FU33" s="80">
        <v>0</v>
      </c>
      <c r="FV33" s="80">
        <v>0</v>
      </c>
      <c r="FW33" s="80">
        <v>0</v>
      </c>
      <c r="FX33" s="80">
        <v>0</v>
      </c>
      <c r="FY33" s="80">
        <v>0</v>
      </c>
      <c r="FZ33" s="80">
        <v>0</v>
      </c>
      <c r="GA33" s="80">
        <v>0</v>
      </c>
      <c r="GB33" s="80">
        <v>0</v>
      </c>
      <c r="GC33" s="80">
        <v>0</v>
      </c>
      <c r="GD33" s="80">
        <v>26930000</v>
      </c>
      <c r="GE33" s="80">
        <v>181719956</v>
      </c>
      <c r="GF33" s="80">
        <v>190269956</v>
      </c>
      <c r="GG33" s="80">
        <v>190269956</v>
      </c>
      <c r="GH33" s="80">
        <v>163550000</v>
      </c>
      <c r="GI33" s="80">
        <v>96319062</v>
      </c>
      <c r="GJ33" s="80">
        <v>353300000</v>
      </c>
      <c r="GK33" s="80">
        <v>735020000</v>
      </c>
      <c r="GL33" s="80">
        <v>735020000</v>
      </c>
      <c r="GM33" s="80">
        <v>29535000</v>
      </c>
      <c r="GN33" s="80">
        <v>11663826</v>
      </c>
      <c r="GO33" s="80">
        <v>7898000</v>
      </c>
      <c r="GP33" s="80">
        <v>11088884</v>
      </c>
      <c r="GQ33" s="80">
        <v>4796615</v>
      </c>
      <c r="GR33" s="80">
        <v>167117774</v>
      </c>
      <c r="GS33" s="80">
        <v>14308787</v>
      </c>
      <c r="GT33" s="80">
        <v>14965096</v>
      </c>
      <c r="GU33" s="80">
        <v>7829707</v>
      </c>
      <c r="GV33" s="80">
        <v>0</v>
      </c>
      <c r="GW33" s="80">
        <v>600000000</v>
      </c>
      <c r="GX33" s="80">
        <v>600000000</v>
      </c>
      <c r="GY33" s="80">
        <v>450000000</v>
      </c>
      <c r="GZ33" s="80">
        <v>450000000</v>
      </c>
      <c r="HA33" s="80">
        <v>450000000</v>
      </c>
      <c r="HB33" s="80">
        <v>585043889</v>
      </c>
      <c r="HC33" s="80">
        <v>585043889</v>
      </c>
      <c r="HD33" s="80">
        <v>585043889</v>
      </c>
      <c r="HE33" s="80">
        <v>3515000</v>
      </c>
      <c r="HF33" s="80">
        <v>3515130</v>
      </c>
      <c r="HG33" s="80">
        <v>3515130</v>
      </c>
      <c r="HH33" s="80">
        <v>2423908</v>
      </c>
      <c r="HI33" s="80">
        <v>2064506</v>
      </c>
      <c r="HJ33" s="80">
        <v>2064506</v>
      </c>
      <c r="HK33" s="80">
        <v>2064506</v>
      </c>
      <c r="HL33" s="80">
        <v>2064506</v>
      </c>
      <c r="HM33" s="80">
        <v>2064506</v>
      </c>
      <c r="HN33" s="80">
        <v>0</v>
      </c>
      <c r="HO33" s="80">
        <v>0</v>
      </c>
      <c r="HP33" s="80">
        <v>0</v>
      </c>
      <c r="HQ33" s="80">
        <v>0</v>
      </c>
      <c r="HR33" s="80">
        <v>0</v>
      </c>
      <c r="HS33" s="80">
        <v>0</v>
      </c>
      <c r="HT33" s="80">
        <v>0</v>
      </c>
      <c r="HU33" s="80">
        <v>0</v>
      </c>
      <c r="HV33" s="80">
        <v>0</v>
      </c>
      <c r="HW33" s="80">
        <v>1109000</v>
      </c>
      <c r="HX33" s="80">
        <v>7704464</v>
      </c>
      <c r="HY33" s="80">
        <v>12981185</v>
      </c>
      <c r="HZ33" s="80">
        <v>14345265</v>
      </c>
      <c r="IA33" s="80">
        <v>7120324</v>
      </c>
      <c r="IB33" s="80">
        <v>6909237</v>
      </c>
      <c r="IC33" s="80">
        <v>13360894</v>
      </c>
      <c r="ID33" s="80">
        <v>20455495</v>
      </c>
      <c r="IE33" s="80">
        <v>27064134</v>
      </c>
      <c r="IF33" s="80">
        <v>0</v>
      </c>
      <c r="IG33" s="80">
        <v>0</v>
      </c>
      <c r="IH33" s="80">
        <v>0</v>
      </c>
      <c r="II33" s="80">
        <v>0</v>
      </c>
      <c r="IJ33" s="80">
        <v>0</v>
      </c>
      <c r="IK33" s="80">
        <v>0</v>
      </c>
      <c r="IL33" s="80">
        <v>0</v>
      </c>
      <c r="IM33" s="80">
        <v>0</v>
      </c>
      <c r="IN33" s="80">
        <v>0</v>
      </c>
    </row>
    <row r="34" spans="1:248" s="80" customFormat="1" x14ac:dyDescent="0.25">
      <c r="A34" s="80">
        <f t="shared" si="0"/>
        <v>0.70668152867128931</v>
      </c>
      <c r="B34" s="80">
        <f t="shared" si="1"/>
        <v>0.26116084111395999</v>
      </c>
      <c r="C34" s="80">
        <f t="shared" si="2"/>
        <v>-0.63044054426468799</v>
      </c>
      <c r="D34" s="80">
        <f t="shared" si="3"/>
        <v>-0.44552068755732932</v>
      </c>
      <c r="E34" s="80" t="s">
        <v>162</v>
      </c>
      <c r="F34" s="80">
        <v>45376000</v>
      </c>
      <c r="G34" s="80">
        <v>31721260</v>
      </c>
      <c r="H34" s="80">
        <v>52746799</v>
      </c>
      <c r="I34" s="80">
        <v>46095902</v>
      </c>
      <c r="J34" s="80">
        <v>43037752</v>
      </c>
      <c r="K34" s="80">
        <v>41395730</v>
      </c>
      <c r="L34" s="80">
        <v>40935707</v>
      </c>
      <c r="M34" s="80">
        <v>40472258</v>
      </c>
      <c r="N34" s="80">
        <v>37716221</v>
      </c>
      <c r="O34" s="80">
        <v>0</v>
      </c>
      <c r="P34" s="80">
        <v>0</v>
      </c>
      <c r="Q34" s="80">
        <v>745600</v>
      </c>
      <c r="R34" s="80">
        <v>559200</v>
      </c>
      <c r="S34" s="80">
        <v>372800</v>
      </c>
      <c r="T34" s="80">
        <v>186400</v>
      </c>
      <c r="U34" s="80">
        <v>0</v>
      </c>
      <c r="V34" s="80">
        <v>142266</v>
      </c>
      <c r="W34" s="80">
        <v>113813</v>
      </c>
      <c r="X34" s="80">
        <v>620000</v>
      </c>
      <c r="Y34" s="80">
        <v>604436</v>
      </c>
      <c r="Z34" s="80">
        <v>578343</v>
      </c>
      <c r="AA34" s="80">
        <v>513111</v>
      </c>
      <c r="AB34" s="80">
        <v>442459</v>
      </c>
      <c r="AC34" s="80">
        <v>400536</v>
      </c>
      <c r="AD34" s="80">
        <v>357216</v>
      </c>
      <c r="AE34" s="80">
        <v>302668</v>
      </c>
      <c r="AF34" s="80">
        <v>268588</v>
      </c>
      <c r="AG34" s="80">
        <v>2193000</v>
      </c>
      <c r="AH34" s="80">
        <v>2193114</v>
      </c>
      <c r="AI34" s="80">
        <v>2193114</v>
      </c>
      <c r="AJ34" s="80">
        <v>2193114</v>
      </c>
      <c r="AK34" s="80">
        <v>2193114</v>
      </c>
      <c r="AL34" s="80">
        <v>2193114</v>
      </c>
      <c r="AM34" s="80">
        <v>2193114</v>
      </c>
      <c r="AN34" s="80">
        <v>28693114</v>
      </c>
      <c r="AO34" s="80">
        <v>28693114</v>
      </c>
      <c r="AP34" s="80">
        <v>0</v>
      </c>
      <c r="AQ34" s="80">
        <v>0</v>
      </c>
      <c r="AR34" s="80">
        <v>0</v>
      </c>
      <c r="AS34" s="80">
        <v>0</v>
      </c>
      <c r="AT34" s="80">
        <v>0</v>
      </c>
      <c r="AU34" s="80">
        <v>0</v>
      </c>
      <c r="AV34" s="80">
        <v>0</v>
      </c>
      <c r="AW34" s="80">
        <v>0</v>
      </c>
      <c r="AX34" s="80">
        <v>0</v>
      </c>
      <c r="AY34" s="80">
        <v>219000</v>
      </c>
      <c r="AZ34" s="80">
        <v>219311</v>
      </c>
      <c r="BA34" s="80">
        <v>219311</v>
      </c>
      <c r="BB34" s="80">
        <v>219311</v>
      </c>
      <c r="BC34" s="80">
        <v>219311</v>
      </c>
      <c r="BD34" s="80">
        <v>219311</v>
      </c>
      <c r="BE34" s="80">
        <v>219311</v>
      </c>
      <c r="BF34" s="80">
        <v>219312</v>
      </c>
      <c r="BG34" s="80">
        <v>219311</v>
      </c>
      <c r="BH34" s="80">
        <v>0</v>
      </c>
      <c r="BI34" s="80">
        <v>0</v>
      </c>
      <c r="BJ34" s="80">
        <v>0</v>
      </c>
      <c r="BK34" s="80">
        <v>0</v>
      </c>
      <c r="BL34" s="80">
        <v>0</v>
      </c>
      <c r="BM34" s="80">
        <v>0</v>
      </c>
      <c r="BN34" s="80">
        <v>0</v>
      </c>
      <c r="BO34" s="80">
        <v>0</v>
      </c>
      <c r="BP34" s="80">
        <v>0</v>
      </c>
      <c r="BQ34" s="80">
        <v>-5183000</v>
      </c>
      <c r="BR34" s="80">
        <v>-4178987</v>
      </c>
      <c r="BS34" s="80">
        <v>-7170817</v>
      </c>
      <c r="BT34" s="80">
        <v>-11093137</v>
      </c>
      <c r="BU34" s="80">
        <v>-17044981</v>
      </c>
      <c r="BV34" s="80">
        <v>-20722429</v>
      </c>
      <c r="BW34" s="80">
        <v>-21430056</v>
      </c>
      <c r="BX34" s="80">
        <v>-22396860</v>
      </c>
      <c r="BY34" s="80">
        <v>-17873503</v>
      </c>
      <c r="BZ34" s="80">
        <v>47169000</v>
      </c>
      <c r="CA34" s="80">
        <v>33487822</v>
      </c>
      <c r="CB34" s="80">
        <v>57505191</v>
      </c>
      <c r="CC34" s="80">
        <v>54776614</v>
      </c>
      <c r="CD34" s="80">
        <v>57670308</v>
      </c>
      <c r="CE34" s="80">
        <v>59705734</v>
      </c>
      <c r="CF34" s="80">
        <v>59953338</v>
      </c>
      <c r="CG34" s="80">
        <v>33956692</v>
      </c>
      <c r="CH34" s="80">
        <v>26677299</v>
      </c>
      <c r="CI34" s="80">
        <v>19079000</v>
      </c>
      <c r="CJ34" s="80">
        <v>19078508</v>
      </c>
      <c r="CK34" s="80">
        <v>28928508</v>
      </c>
      <c r="CL34" s="80">
        <v>28928508</v>
      </c>
      <c r="CM34" s="80">
        <v>28928508</v>
      </c>
      <c r="CN34" s="80">
        <v>28928508</v>
      </c>
      <c r="CO34" s="80">
        <v>28928508</v>
      </c>
      <c r="CP34" s="80">
        <v>9850000</v>
      </c>
      <c r="CQ34" s="80">
        <v>9850000</v>
      </c>
      <c r="CR34" s="80">
        <v>19079000</v>
      </c>
      <c r="CS34" s="80">
        <v>19078508</v>
      </c>
      <c r="CT34" s="80">
        <v>28928508</v>
      </c>
      <c r="CU34" s="80">
        <v>28928508</v>
      </c>
      <c r="CV34" s="80">
        <v>28928508</v>
      </c>
      <c r="CW34" s="80">
        <v>28928508</v>
      </c>
      <c r="CX34" s="80">
        <v>28928508</v>
      </c>
      <c r="CY34" s="80">
        <v>9850000</v>
      </c>
      <c r="CZ34" s="80">
        <v>9850000</v>
      </c>
      <c r="DA34" s="80">
        <v>0</v>
      </c>
      <c r="DB34" s="80">
        <v>0</v>
      </c>
      <c r="DC34" s="80">
        <v>0</v>
      </c>
      <c r="DD34" s="80">
        <v>0</v>
      </c>
      <c r="DE34" s="80">
        <v>0</v>
      </c>
      <c r="DF34" s="80">
        <v>0</v>
      </c>
      <c r="DG34" s="80">
        <v>0</v>
      </c>
      <c r="DH34" s="80">
        <v>0</v>
      </c>
      <c r="DI34" s="80">
        <v>0</v>
      </c>
      <c r="DJ34" s="80">
        <v>26947000</v>
      </c>
      <c r="DK34" s="80">
        <v>12668631</v>
      </c>
      <c r="DL34" s="80">
        <v>25214858</v>
      </c>
      <c r="DM34" s="80">
        <v>23216019</v>
      </c>
      <c r="DN34" s="80">
        <v>25781119</v>
      </c>
      <c r="DO34" s="80">
        <v>27467629</v>
      </c>
      <c r="DP34" s="80">
        <v>27981067</v>
      </c>
      <c r="DQ34" s="80">
        <v>21295044</v>
      </c>
      <c r="DR34" s="80">
        <v>12674101</v>
      </c>
      <c r="DS34" s="80">
        <v>0</v>
      </c>
      <c r="DT34" s="80">
        <v>0</v>
      </c>
      <c r="DU34" s="80">
        <v>0</v>
      </c>
      <c r="DV34" s="80">
        <v>0</v>
      </c>
      <c r="DW34" s="80">
        <v>0</v>
      </c>
      <c r="DX34" s="80">
        <v>0</v>
      </c>
      <c r="DY34" s="80">
        <v>0</v>
      </c>
      <c r="DZ34" s="80">
        <v>0</v>
      </c>
      <c r="EA34" s="80">
        <v>0</v>
      </c>
      <c r="EB34" s="80">
        <v>0</v>
      </c>
      <c r="EC34" s="80">
        <v>0</v>
      </c>
      <c r="ED34" s="80">
        <v>0</v>
      </c>
      <c r="EE34" s="80">
        <v>0</v>
      </c>
      <c r="EF34" s="80">
        <v>0</v>
      </c>
      <c r="EG34" s="80">
        <v>0</v>
      </c>
      <c r="EH34" s="80">
        <v>0</v>
      </c>
      <c r="EI34" s="80">
        <v>0</v>
      </c>
      <c r="EJ34" s="80">
        <v>0</v>
      </c>
      <c r="EK34" s="80">
        <v>0</v>
      </c>
      <c r="EL34" s="80">
        <v>0</v>
      </c>
      <c r="EM34" s="80">
        <v>0</v>
      </c>
      <c r="EN34" s="80">
        <v>0</v>
      </c>
      <c r="EO34" s="80">
        <v>0</v>
      </c>
      <c r="EP34" s="80">
        <v>0</v>
      </c>
      <c r="EQ34" s="80">
        <v>0</v>
      </c>
      <c r="ER34" s="80">
        <v>0</v>
      </c>
      <c r="ES34" s="80">
        <v>0</v>
      </c>
      <c r="ET34" s="80">
        <v>0</v>
      </c>
      <c r="EU34" s="80">
        <v>0</v>
      </c>
      <c r="EV34" s="80">
        <v>0</v>
      </c>
      <c r="EW34" s="80">
        <v>0</v>
      </c>
      <c r="EX34" s="80">
        <v>0</v>
      </c>
      <c r="EY34" s="80">
        <v>0</v>
      </c>
      <c r="EZ34" s="80">
        <v>0</v>
      </c>
      <c r="FA34" s="80">
        <v>0</v>
      </c>
      <c r="FB34" s="80">
        <v>0</v>
      </c>
      <c r="FC34" s="80">
        <v>0</v>
      </c>
      <c r="FD34" s="80">
        <v>0</v>
      </c>
      <c r="FE34" s="80">
        <v>0</v>
      </c>
      <c r="FF34" s="80">
        <v>0</v>
      </c>
      <c r="FG34" s="80">
        <v>0</v>
      </c>
      <c r="FH34" s="80">
        <v>0</v>
      </c>
      <c r="FI34" s="80">
        <v>0</v>
      </c>
      <c r="FJ34" s="80">
        <v>0</v>
      </c>
      <c r="FK34" s="80">
        <v>0</v>
      </c>
      <c r="FL34" s="80">
        <v>0</v>
      </c>
      <c r="FM34" s="80">
        <v>19078508</v>
      </c>
      <c r="FN34" s="80">
        <v>28928508</v>
      </c>
      <c r="FO34" s="80">
        <v>28928508</v>
      </c>
      <c r="FP34" s="80">
        <v>28928508</v>
      </c>
      <c r="FQ34" s="80">
        <v>28928508</v>
      </c>
      <c r="FR34" s="80">
        <v>0</v>
      </c>
      <c r="FS34" s="80">
        <v>0</v>
      </c>
      <c r="FT34" s="80">
        <v>0</v>
      </c>
      <c r="FU34" s="80">
        <v>19079000</v>
      </c>
      <c r="FV34" s="80">
        <v>0</v>
      </c>
      <c r="FW34" s="80">
        <v>0</v>
      </c>
      <c r="FX34" s="80">
        <v>0</v>
      </c>
      <c r="FY34" s="80">
        <v>0</v>
      </c>
      <c r="FZ34" s="80">
        <v>0</v>
      </c>
      <c r="GA34" s="80">
        <v>28928508</v>
      </c>
      <c r="GB34" s="80">
        <v>9850000</v>
      </c>
      <c r="GC34" s="80">
        <v>9850000</v>
      </c>
      <c r="GD34" s="80">
        <v>19079000</v>
      </c>
      <c r="GE34" s="80">
        <v>19078508</v>
      </c>
      <c r="GF34" s="80">
        <v>28928508</v>
      </c>
      <c r="GG34" s="80">
        <v>28928508</v>
      </c>
      <c r="GH34" s="80">
        <v>28928508</v>
      </c>
      <c r="GI34" s="80">
        <v>28928508</v>
      </c>
      <c r="GJ34" s="80">
        <v>28928508</v>
      </c>
      <c r="GK34" s="80">
        <v>9850000</v>
      </c>
      <c r="GL34" s="80">
        <v>9850000</v>
      </c>
      <c r="GM34" s="80">
        <v>24773000</v>
      </c>
      <c r="GN34" s="80">
        <v>10928221</v>
      </c>
      <c r="GO34" s="80">
        <v>23953396</v>
      </c>
      <c r="GP34" s="80">
        <v>22455199</v>
      </c>
      <c r="GQ34" s="80">
        <v>24238035</v>
      </c>
      <c r="GR34" s="80">
        <v>25689894</v>
      </c>
      <c r="GS34" s="80">
        <v>26614996</v>
      </c>
      <c r="GT34" s="80">
        <v>20040984</v>
      </c>
      <c r="GU34" s="80">
        <v>11279585</v>
      </c>
      <c r="GV34" s="80">
        <v>0</v>
      </c>
      <c r="GW34" s="80">
        <v>0</v>
      </c>
      <c r="GX34" s="80">
        <v>0</v>
      </c>
      <c r="GY34" s="80">
        <v>0</v>
      </c>
      <c r="GZ34" s="80">
        <v>0</v>
      </c>
      <c r="HA34" s="80">
        <v>0</v>
      </c>
      <c r="HB34" s="80">
        <v>0</v>
      </c>
      <c r="HC34" s="80">
        <v>0</v>
      </c>
      <c r="HD34" s="80">
        <v>0</v>
      </c>
      <c r="HE34" s="80">
        <v>0</v>
      </c>
      <c r="HF34" s="80">
        <v>0</v>
      </c>
      <c r="HG34" s="80">
        <v>0</v>
      </c>
      <c r="HH34" s="80">
        <v>0</v>
      </c>
      <c r="HI34" s="80">
        <v>0</v>
      </c>
      <c r="HJ34" s="80">
        <v>0</v>
      </c>
      <c r="HK34" s="80">
        <v>0</v>
      </c>
      <c r="HL34" s="80">
        <v>0</v>
      </c>
      <c r="HM34" s="80">
        <v>0</v>
      </c>
      <c r="HN34" s="80">
        <v>0</v>
      </c>
      <c r="HO34" s="80">
        <v>0</v>
      </c>
      <c r="HP34" s="80">
        <v>0</v>
      </c>
      <c r="HQ34" s="80">
        <v>0</v>
      </c>
      <c r="HR34" s="80">
        <v>0</v>
      </c>
      <c r="HS34" s="80">
        <v>0</v>
      </c>
      <c r="HT34" s="80">
        <v>0</v>
      </c>
      <c r="HU34" s="80">
        <v>0</v>
      </c>
      <c r="HV34" s="80">
        <v>0</v>
      </c>
      <c r="HW34" s="80">
        <v>0</v>
      </c>
      <c r="HX34" s="80">
        <v>0</v>
      </c>
      <c r="HY34" s="80">
        <v>0</v>
      </c>
      <c r="HZ34" s="80">
        <v>0</v>
      </c>
      <c r="IA34" s="80">
        <v>0</v>
      </c>
      <c r="IB34" s="80">
        <v>0</v>
      </c>
      <c r="IC34" s="80">
        <v>0</v>
      </c>
      <c r="ID34" s="80">
        <v>0</v>
      </c>
      <c r="IE34" s="80">
        <v>0</v>
      </c>
      <c r="IF34" s="80">
        <v>5274000</v>
      </c>
      <c r="IG34" s="80">
        <v>988273</v>
      </c>
      <c r="IH34" s="80">
        <v>1324698</v>
      </c>
      <c r="II34" s="80">
        <v>0</v>
      </c>
      <c r="IJ34" s="80">
        <v>0</v>
      </c>
      <c r="IK34" s="80">
        <v>0</v>
      </c>
      <c r="IL34" s="80">
        <v>0</v>
      </c>
      <c r="IM34" s="80">
        <v>0</v>
      </c>
      <c r="IN34" s="80">
        <v>0</v>
      </c>
    </row>
    <row r="35" spans="1:248" s="80" customFormat="1" x14ac:dyDescent="0.25">
      <c r="A35" s="80">
        <f t="shared" si="0"/>
        <v>0.35071639874301136</v>
      </c>
      <c r="B35" s="80">
        <f t="shared" si="1"/>
        <v>0.36602151734354221</v>
      </c>
      <c r="C35" s="80">
        <f t="shared" si="2"/>
        <v>4.3639586444732321E-2</v>
      </c>
      <c r="D35" s="80">
        <f t="shared" si="3"/>
        <v>1.5305118600530854E-2</v>
      </c>
      <c r="E35" s="80" t="s">
        <v>163</v>
      </c>
      <c r="F35" s="80">
        <v>138643000</v>
      </c>
      <c r="G35" s="80">
        <v>150869172</v>
      </c>
      <c r="H35" s="80">
        <v>160348589</v>
      </c>
      <c r="I35" s="80">
        <v>133101804</v>
      </c>
      <c r="J35" s="80">
        <v>127798989</v>
      </c>
      <c r="K35" s="80">
        <v>149503437</v>
      </c>
      <c r="L35" s="80">
        <v>171078399</v>
      </c>
      <c r="M35" s="80">
        <v>188184972</v>
      </c>
      <c r="N35" s="80">
        <v>163924789</v>
      </c>
      <c r="O35" s="80">
        <v>1581000</v>
      </c>
      <c r="P35" s="80">
        <v>1053232</v>
      </c>
      <c r="Q35" s="80">
        <v>550945</v>
      </c>
      <c r="R35" s="80">
        <v>47366</v>
      </c>
      <c r="S35" s="80">
        <v>125409</v>
      </c>
      <c r="T35" s="80">
        <v>187790</v>
      </c>
      <c r="U35" s="80">
        <v>116054</v>
      </c>
      <c r="V35" s="80">
        <v>136332</v>
      </c>
      <c r="W35" s="80">
        <v>353708</v>
      </c>
      <c r="X35" s="80">
        <v>9958000</v>
      </c>
      <c r="Y35" s="80">
        <v>9402584</v>
      </c>
      <c r="Z35" s="80">
        <v>8868470</v>
      </c>
      <c r="AA35" s="80">
        <v>8280003</v>
      </c>
      <c r="AB35" s="80">
        <v>7770194</v>
      </c>
      <c r="AC35" s="80">
        <v>7687132</v>
      </c>
      <c r="AD35" s="80">
        <v>7606764</v>
      </c>
      <c r="AE35" s="80">
        <v>7362046</v>
      </c>
      <c r="AF35" s="80">
        <v>7633997</v>
      </c>
      <c r="AG35" s="80">
        <v>8500000</v>
      </c>
      <c r="AH35" s="80">
        <v>8500000</v>
      </c>
      <c r="AI35" s="80">
        <v>8500000</v>
      </c>
      <c r="AJ35" s="80">
        <v>8500000</v>
      </c>
      <c r="AK35" s="80">
        <v>8500000</v>
      </c>
      <c r="AL35" s="80">
        <v>61500</v>
      </c>
      <c r="AM35" s="80">
        <v>61500</v>
      </c>
      <c r="AN35" s="80">
        <v>12000000</v>
      </c>
      <c r="AO35" s="80">
        <v>12000000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80">
        <v>0</v>
      </c>
      <c r="AY35" s="80">
        <v>18775000</v>
      </c>
      <c r="AZ35" s="80">
        <v>23648583</v>
      </c>
      <c r="BA35" s="80">
        <v>24896039</v>
      </c>
      <c r="BB35" s="80">
        <v>26913430</v>
      </c>
      <c r="BC35" s="80">
        <v>28931370</v>
      </c>
      <c r="BD35" s="80">
        <v>3039318</v>
      </c>
      <c r="BE35" s="80">
        <v>3747047</v>
      </c>
      <c r="BF35" s="80">
        <v>4518889</v>
      </c>
      <c r="BG35" s="80">
        <v>5403972</v>
      </c>
      <c r="BH35" s="80">
        <v>0</v>
      </c>
      <c r="BI35" s="80">
        <v>0</v>
      </c>
      <c r="BJ35" s="80">
        <v>0</v>
      </c>
      <c r="BK35" s="80">
        <v>0</v>
      </c>
      <c r="BL35" s="80">
        <v>0</v>
      </c>
      <c r="BM35" s="80">
        <v>0</v>
      </c>
      <c r="BN35" s="80">
        <v>0</v>
      </c>
      <c r="BO35" s="80">
        <v>0</v>
      </c>
      <c r="BP35" s="80">
        <v>0</v>
      </c>
      <c r="BQ35" s="80">
        <v>0</v>
      </c>
      <c r="BR35" s="80">
        <v>0</v>
      </c>
      <c r="BS35" s="80">
        <v>0</v>
      </c>
      <c r="BT35" s="80">
        <v>0</v>
      </c>
      <c r="BU35" s="80">
        <v>0</v>
      </c>
      <c r="BV35" s="80">
        <v>0</v>
      </c>
      <c r="BW35" s="80">
        <v>0</v>
      </c>
      <c r="BX35" s="80">
        <v>0</v>
      </c>
      <c r="BY35" s="80">
        <v>0</v>
      </c>
      <c r="BZ35" s="80">
        <v>110678000</v>
      </c>
      <c r="CA35" s="80">
        <v>118163557</v>
      </c>
      <c r="CB35" s="80">
        <v>126450894</v>
      </c>
      <c r="CC35" s="80">
        <v>97235595</v>
      </c>
      <c r="CD35" s="80">
        <v>89960762</v>
      </c>
      <c r="CE35" s="80">
        <v>146033774</v>
      </c>
      <c r="CF35" s="80">
        <v>166951967</v>
      </c>
      <c r="CG35" s="80">
        <v>171388700</v>
      </c>
      <c r="CH35" s="80">
        <v>146299854</v>
      </c>
      <c r="CI35" s="80">
        <v>0</v>
      </c>
      <c r="CJ35" s="80">
        <v>0</v>
      </c>
      <c r="CK35" s="80">
        <v>0</v>
      </c>
      <c r="CL35" s="80">
        <v>0</v>
      </c>
      <c r="CM35" s="80">
        <v>0</v>
      </c>
      <c r="CN35" s="80">
        <v>35000000</v>
      </c>
      <c r="CO35" s="80">
        <v>60000000</v>
      </c>
      <c r="CP35" s="80">
        <v>31000000</v>
      </c>
      <c r="CQ35" s="80">
        <v>60000000</v>
      </c>
      <c r="CR35" s="80">
        <v>0</v>
      </c>
      <c r="CS35" s="80">
        <v>0</v>
      </c>
      <c r="CT35" s="80">
        <v>0</v>
      </c>
      <c r="CU35" s="80">
        <v>0</v>
      </c>
      <c r="CV35" s="80">
        <v>0</v>
      </c>
      <c r="CW35" s="80">
        <v>35000000</v>
      </c>
      <c r="CX35" s="80">
        <v>60000000</v>
      </c>
      <c r="CY35" s="80">
        <v>31000000</v>
      </c>
      <c r="CZ35" s="80">
        <v>60000000</v>
      </c>
      <c r="DA35" s="80">
        <v>0</v>
      </c>
      <c r="DB35" s="80">
        <v>0</v>
      </c>
      <c r="DC35" s="80">
        <v>0</v>
      </c>
      <c r="DD35" s="80">
        <v>0</v>
      </c>
      <c r="DE35" s="80">
        <v>0</v>
      </c>
      <c r="DF35" s="80">
        <v>0</v>
      </c>
      <c r="DG35" s="80">
        <v>0</v>
      </c>
      <c r="DH35" s="80">
        <v>0</v>
      </c>
      <c r="DI35" s="80">
        <v>0</v>
      </c>
      <c r="DJ35" s="80">
        <v>110678000</v>
      </c>
      <c r="DK35" s="80">
        <v>118157879</v>
      </c>
      <c r="DL35" s="80">
        <v>126445624</v>
      </c>
      <c r="DM35" s="80">
        <v>97179420</v>
      </c>
      <c r="DN35" s="80">
        <v>89424222</v>
      </c>
      <c r="DO35" s="80">
        <v>110646109</v>
      </c>
      <c r="DP35" s="80">
        <v>106531286</v>
      </c>
      <c r="DQ35" s="80">
        <v>140270087</v>
      </c>
      <c r="DR35" s="80">
        <v>86111204</v>
      </c>
      <c r="DS35" s="80">
        <v>12000000</v>
      </c>
      <c r="DT35" s="80">
        <v>14000000</v>
      </c>
      <c r="DU35" s="80">
        <v>14000000</v>
      </c>
      <c r="DV35" s="80">
        <v>23000000</v>
      </c>
      <c r="DW35" s="80">
        <v>14000000</v>
      </c>
      <c r="DX35" s="80">
        <v>33000000</v>
      </c>
      <c r="DY35" s="80">
        <v>20173836</v>
      </c>
      <c r="DZ35" s="80">
        <v>0</v>
      </c>
      <c r="EA35" s="80">
        <v>9168130</v>
      </c>
      <c r="EB35" s="80">
        <v>12000000</v>
      </c>
      <c r="EC35" s="80">
        <v>14000000</v>
      </c>
      <c r="ED35" s="80">
        <v>14000000</v>
      </c>
      <c r="EE35" s="80">
        <v>23000000</v>
      </c>
      <c r="EF35" s="80">
        <v>14000000</v>
      </c>
      <c r="EG35" s="80">
        <v>33000000</v>
      </c>
      <c r="EH35" s="80">
        <v>20173836</v>
      </c>
      <c r="EI35" s="80">
        <v>0</v>
      </c>
      <c r="EJ35" s="80">
        <v>9168130</v>
      </c>
      <c r="EK35" s="80">
        <v>0</v>
      </c>
      <c r="EL35" s="80">
        <v>0</v>
      </c>
      <c r="EM35" s="80">
        <v>0</v>
      </c>
      <c r="EN35" s="80">
        <v>0</v>
      </c>
      <c r="EO35" s="80">
        <v>0</v>
      </c>
      <c r="EP35" s="80">
        <v>0</v>
      </c>
      <c r="EQ35" s="80">
        <v>0</v>
      </c>
      <c r="ER35" s="80">
        <v>0</v>
      </c>
      <c r="ES35" s="80">
        <v>0</v>
      </c>
      <c r="ET35" s="80">
        <v>0</v>
      </c>
      <c r="EU35" s="80">
        <v>0</v>
      </c>
      <c r="EV35" s="80">
        <v>0</v>
      </c>
      <c r="EW35" s="80">
        <v>0</v>
      </c>
      <c r="EX35" s="80">
        <v>0</v>
      </c>
      <c r="EY35" s="80">
        <v>0</v>
      </c>
      <c r="EZ35" s="80">
        <v>0</v>
      </c>
      <c r="FA35" s="80">
        <v>0</v>
      </c>
      <c r="FB35" s="80">
        <v>0</v>
      </c>
      <c r="FC35" s="80">
        <v>0</v>
      </c>
      <c r="FD35" s="80">
        <v>0</v>
      </c>
      <c r="FE35" s="80">
        <v>0</v>
      </c>
      <c r="FF35" s="80">
        <v>0</v>
      </c>
      <c r="FG35" s="80">
        <v>0</v>
      </c>
      <c r="FH35" s="80">
        <v>0</v>
      </c>
      <c r="FI35" s="80">
        <v>0</v>
      </c>
      <c r="FJ35" s="80">
        <v>0</v>
      </c>
      <c r="FK35" s="80">
        <v>0</v>
      </c>
      <c r="FL35" s="80">
        <v>0</v>
      </c>
      <c r="FM35" s="80">
        <v>0</v>
      </c>
      <c r="FN35" s="80">
        <v>0</v>
      </c>
      <c r="FO35" s="80">
        <v>0</v>
      </c>
      <c r="FP35" s="80">
        <v>0</v>
      </c>
      <c r="FQ35" s="80">
        <v>35000000</v>
      </c>
      <c r="FR35" s="80">
        <v>60000000</v>
      </c>
      <c r="FS35" s="80">
        <v>31000000</v>
      </c>
      <c r="FT35" s="80">
        <v>60000000</v>
      </c>
      <c r="FU35" s="80">
        <v>0</v>
      </c>
      <c r="FV35" s="80">
        <v>0</v>
      </c>
      <c r="FW35" s="80">
        <v>0</v>
      </c>
      <c r="FX35" s="80">
        <v>0</v>
      </c>
      <c r="FY35" s="80">
        <v>0</v>
      </c>
      <c r="FZ35" s="80">
        <v>0</v>
      </c>
      <c r="GA35" s="80">
        <v>0</v>
      </c>
      <c r="GB35" s="80">
        <v>0</v>
      </c>
      <c r="GC35" s="80">
        <v>0</v>
      </c>
      <c r="GD35" s="80">
        <v>0</v>
      </c>
      <c r="GE35" s="80">
        <v>0</v>
      </c>
      <c r="GF35" s="80">
        <v>0</v>
      </c>
      <c r="GG35" s="80">
        <v>0</v>
      </c>
      <c r="GH35" s="80">
        <v>0</v>
      </c>
      <c r="GI35" s="80">
        <v>35000000</v>
      </c>
      <c r="GJ35" s="80">
        <v>60000000</v>
      </c>
      <c r="GK35" s="80">
        <v>31000000</v>
      </c>
      <c r="GL35" s="80">
        <v>60000000</v>
      </c>
      <c r="GM35" s="80">
        <v>101032000</v>
      </c>
      <c r="GN35" s="80">
        <v>104744352</v>
      </c>
      <c r="GO35" s="80">
        <v>103888458</v>
      </c>
      <c r="GP35" s="80">
        <v>86732398</v>
      </c>
      <c r="GQ35" s="80">
        <v>77435903</v>
      </c>
      <c r="GR35" s="80">
        <v>84168254</v>
      </c>
      <c r="GS35" s="80">
        <v>74327679</v>
      </c>
      <c r="GT35" s="80">
        <v>108607900</v>
      </c>
      <c r="GU35" s="80">
        <v>59273235</v>
      </c>
      <c r="GV35" s="80">
        <v>0</v>
      </c>
      <c r="GW35" s="80">
        <v>0</v>
      </c>
      <c r="GX35" s="80">
        <v>0</v>
      </c>
      <c r="GY35" s="80">
        <v>0</v>
      </c>
      <c r="GZ35" s="80">
        <v>0</v>
      </c>
      <c r="HA35" s="80">
        <v>0</v>
      </c>
      <c r="HB35" s="80">
        <v>0</v>
      </c>
      <c r="HC35" s="80">
        <v>0</v>
      </c>
      <c r="HD35" s="80">
        <v>0</v>
      </c>
      <c r="HE35" s="80">
        <v>0</v>
      </c>
      <c r="HF35" s="80">
        <v>0</v>
      </c>
      <c r="HG35" s="80">
        <v>0</v>
      </c>
      <c r="HH35" s="80">
        <v>0</v>
      </c>
      <c r="HI35" s="80">
        <v>0</v>
      </c>
      <c r="HJ35" s="80">
        <v>0</v>
      </c>
      <c r="HK35" s="80">
        <v>0</v>
      </c>
      <c r="HL35" s="80">
        <v>0</v>
      </c>
      <c r="HM35" s="80">
        <v>0</v>
      </c>
      <c r="HN35" s="80">
        <v>0</v>
      </c>
      <c r="HO35" s="80">
        <v>0</v>
      </c>
      <c r="HP35" s="80">
        <v>0</v>
      </c>
      <c r="HQ35" s="80">
        <v>0</v>
      </c>
      <c r="HR35" s="80">
        <v>0</v>
      </c>
      <c r="HS35" s="80">
        <v>0</v>
      </c>
      <c r="HT35" s="80">
        <v>0</v>
      </c>
      <c r="HU35" s="80">
        <v>0</v>
      </c>
      <c r="HV35" s="80">
        <v>0</v>
      </c>
      <c r="HW35" s="80">
        <v>326000</v>
      </c>
      <c r="HX35" s="80">
        <v>437895</v>
      </c>
      <c r="HY35" s="80">
        <v>496996</v>
      </c>
      <c r="HZ35" s="80">
        <v>1030652</v>
      </c>
      <c r="IA35" s="80">
        <v>454669</v>
      </c>
      <c r="IB35" s="80">
        <v>784360</v>
      </c>
      <c r="IC35" s="80">
        <v>1579195</v>
      </c>
      <c r="ID35" s="80">
        <v>1335787</v>
      </c>
      <c r="IE35" s="80">
        <v>831476</v>
      </c>
      <c r="IF35" s="80">
        <v>0</v>
      </c>
      <c r="IG35" s="80">
        <v>0</v>
      </c>
      <c r="IH35" s="80">
        <v>12879</v>
      </c>
      <c r="II35" s="80">
        <v>0</v>
      </c>
      <c r="IJ35" s="80">
        <v>0</v>
      </c>
      <c r="IK35" s="80">
        <v>0</v>
      </c>
      <c r="IL35" s="80">
        <v>0</v>
      </c>
      <c r="IM35" s="80">
        <v>0</v>
      </c>
      <c r="IN35" s="80">
        <v>0</v>
      </c>
    </row>
    <row r="36" spans="1:248" s="80" customFormat="1" x14ac:dyDescent="0.25">
      <c r="A36" s="80">
        <f t="shared" si="0"/>
        <v>0.93302355636011536</v>
      </c>
      <c r="B36" s="80">
        <f t="shared" si="1"/>
        <v>0.5470087045872275</v>
      </c>
      <c r="C36" s="80">
        <f t="shared" si="2"/>
        <v>-0.41372465801270641</v>
      </c>
      <c r="D36" s="80">
        <f t="shared" si="3"/>
        <v>-0.38601485177288786</v>
      </c>
      <c r="E36" s="80" t="s">
        <v>164</v>
      </c>
      <c r="F36" s="80">
        <v>12872000</v>
      </c>
      <c r="G36" s="80">
        <v>25092621</v>
      </c>
      <c r="H36" s="80">
        <v>26301250</v>
      </c>
      <c r="I36" s="80">
        <v>22931117</v>
      </c>
      <c r="J36" s="80">
        <v>26482368</v>
      </c>
      <c r="K36" s="80">
        <v>44829600</v>
      </c>
      <c r="L36" s="80">
        <v>163414126</v>
      </c>
      <c r="M36" s="80">
        <v>174806344</v>
      </c>
      <c r="N36" s="80">
        <v>185607997</v>
      </c>
      <c r="O36" s="80">
        <v>7000</v>
      </c>
      <c r="P36" s="80">
        <v>221338</v>
      </c>
      <c r="Q36" s="80">
        <v>284301</v>
      </c>
      <c r="R36" s="80">
        <v>258371</v>
      </c>
      <c r="S36" s="80">
        <v>166377</v>
      </c>
      <c r="T36" s="80">
        <v>121699</v>
      </c>
      <c r="U36" s="80">
        <v>57062</v>
      </c>
      <c r="V36" s="80">
        <v>6400</v>
      </c>
      <c r="W36" s="80">
        <v>1880</v>
      </c>
      <c r="X36" s="80">
        <v>421000</v>
      </c>
      <c r="Y36" s="80">
        <v>364755</v>
      </c>
      <c r="Z36" s="80">
        <v>393406</v>
      </c>
      <c r="AA36" s="80">
        <v>345550</v>
      </c>
      <c r="AB36" s="80">
        <v>257208</v>
      </c>
      <c r="AC36" s="80">
        <v>305837</v>
      </c>
      <c r="AD36" s="80">
        <v>332879</v>
      </c>
      <c r="AE36" s="80">
        <v>737933</v>
      </c>
      <c r="AF36" s="80">
        <v>1074802</v>
      </c>
      <c r="AG36" s="80">
        <v>7575000</v>
      </c>
      <c r="AH36" s="80">
        <v>7575000</v>
      </c>
      <c r="AI36" s="80">
        <v>7575000</v>
      </c>
      <c r="AJ36" s="80">
        <v>7575000</v>
      </c>
      <c r="AK36" s="80">
        <v>7575000</v>
      </c>
      <c r="AL36" s="80">
        <v>7575000</v>
      </c>
      <c r="AM36" s="80">
        <v>7575000</v>
      </c>
      <c r="AN36" s="80">
        <v>51165203</v>
      </c>
      <c r="AO36" s="80">
        <v>51165203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X36" s="80">
        <v>0</v>
      </c>
      <c r="AY36" s="80">
        <v>20000</v>
      </c>
      <c r="AZ36" s="80">
        <v>19779</v>
      </c>
      <c r="BA36" s="80">
        <v>19779</v>
      </c>
      <c r="BB36" s="80">
        <v>19779</v>
      </c>
      <c r="BC36" s="80">
        <v>19779</v>
      </c>
      <c r="BD36" s="80">
        <v>91938</v>
      </c>
      <c r="BE36" s="80">
        <v>91938</v>
      </c>
      <c r="BF36" s="80">
        <v>91938</v>
      </c>
      <c r="BG36" s="80">
        <v>14766076</v>
      </c>
      <c r="BH36" s="80">
        <v>0</v>
      </c>
      <c r="BI36" s="80">
        <v>0</v>
      </c>
      <c r="BJ36" s="80">
        <v>0</v>
      </c>
      <c r="BK36" s="80">
        <v>0</v>
      </c>
      <c r="BL36" s="80">
        <v>0</v>
      </c>
      <c r="BM36" s="80">
        <v>0</v>
      </c>
      <c r="BN36" s="80">
        <v>0</v>
      </c>
      <c r="BO36" s="80">
        <v>0</v>
      </c>
      <c r="BP36" s="80">
        <v>0</v>
      </c>
      <c r="BQ36" s="80">
        <v>-7176000</v>
      </c>
      <c r="BR36" s="80">
        <v>-3792373</v>
      </c>
      <c r="BS36" s="80">
        <v>-1557200</v>
      </c>
      <c r="BT36" s="80">
        <v>-2400385</v>
      </c>
      <c r="BU36" s="80">
        <v>-4463804</v>
      </c>
      <c r="BV36" s="80">
        <v>1371021</v>
      </c>
      <c r="BW36" s="80">
        <v>-14259797</v>
      </c>
      <c r="BX36" s="80">
        <v>-3599055</v>
      </c>
      <c r="BY36" s="80">
        <v>0</v>
      </c>
      <c r="BZ36" s="80">
        <v>12385000</v>
      </c>
      <c r="CA36" s="80">
        <v>21066350</v>
      </c>
      <c r="CB36" s="80">
        <v>19025907</v>
      </c>
      <c r="CC36" s="80">
        <v>17235027</v>
      </c>
      <c r="CD36" s="80">
        <v>23351393</v>
      </c>
      <c r="CE36" s="80">
        <v>35791641</v>
      </c>
      <c r="CF36" s="80">
        <v>170006985</v>
      </c>
      <c r="CG36" s="80">
        <v>127148258</v>
      </c>
      <c r="CH36" s="80">
        <v>119596718</v>
      </c>
      <c r="CI36" s="80">
        <v>5000</v>
      </c>
      <c r="CJ36" s="80">
        <v>5915000</v>
      </c>
      <c r="CK36" s="80">
        <v>12000000</v>
      </c>
      <c r="CL36" s="80">
        <v>0</v>
      </c>
      <c r="CM36" s="80">
        <v>103623</v>
      </c>
      <c r="CN36" s="80">
        <v>2051049</v>
      </c>
      <c r="CO36" s="80">
        <v>152469229</v>
      </c>
      <c r="CP36" s="80">
        <v>105792491</v>
      </c>
      <c r="CQ36" s="80">
        <v>101529190</v>
      </c>
      <c r="CR36" s="80">
        <v>5000</v>
      </c>
      <c r="CS36" s="80">
        <v>5915000</v>
      </c>
      <c r="CT36" s="80">
        <v>0</v>
      </c>
      <c r="CU36" s="80">
        <v>0</v>
      </c>
      <c r="CV36" s="80">
        <v>103623</v>
      </c>
      <c r="CW36" s="80">
        <v>2051049</v>
      </c>
      <c r="CX36" s="80">
        <v>152469229</v>
      </c>
      <c r="CY36" s="80">
        <v>105792491</v>
      </c>
      <c r="CZ36" s="80">
        <v>101529190</v>
      </c>
      <c r="DA36" s="80">
        <v>0</v>
      </c>
      <c r="DB36" s="80">
        <v>5915000</v>
      </c>
      <c r="DC36" s="80">
        <v>0</v>
      </c>
      <c r="DD36" s="80">
        <v>0</v>
      </c>
      <c r="DE36" s="80">
        <v>0</v>
      </c>
      <c r="DF36" s="80">
        <v>0</v>
      </c>
      <c r="DG36" s="80">
        <v>0</v>
      </c>
      <c r="DH36" s="80">
        <v>0</v>
      </c>
      <c r="DI36" s="80">
        <v>0</v>
      </c>
      <c r="DJ36" s="80">
        <v>12380000</v>
      </c>
      <c r="DK36" s="80">
        <v>15139525</v>
      </c>
      <c r="DL36" s="80">
        <v>7025591</v>
      </c>
      <c r="DM36" s="80">
        <v>17235027</v>
      </c>
      <c r="DN36" s="80">
        <v>23247770</v>
      </c>
      <c r="DO36" s="80">
        <v>33713968</v>
      </c>
      <c r="DP36" s="80">
        <v>17537756</v>
      </c>
      <c r="DQ36" s="80">
        <v>21355767</v>
      </c>
      <c r="DR36" s="80">
        <v>18067528</v>
      </c>
      <c r="DS36" s="80">
        <v>5978000</v>
      </c>
      <c r="DT36" s="80">
        <v>13465393</v>
      </c>
      <c r="DU36" s="80">
        <v>7301</v>
      </c>
      <c r="DV36" s="80">
        <v>0</v>
      </c>
      <c r="DW36" s="80">
        <v>504097</v>
      </c>
      <c r="DX36" s="80">
        <v>0</v>
      </c>
      <c r="DY36" s="80">
        <v>0</v>
      </c>
      <c r="DZ36" s="80">
        <v>0</v>
      </c>
      <c r="EA36" s="80">
        <v>0</v>
      </c>
      <c r="EB36" s="80">
        <v>0</v>
      </c>
      <c r="EC36" s="80">
        <v>0</v>
      </c>
      <c r="ED36" s="80">
        <v>0</v>
      </c>
      <c r="EE36" s="80">
        <v>0</v>
      </c>
      <c r="EF36" s="80">
        <v>0</v>
      </c>
      <c r="EG36" s="80">
        <v>0</v>
      </c>
      <c r="EH36" s="80">
        <v>0</v>
      </c>
      <c r="EI36" s="80">
        <v>0</v>
      </c>
      <c r="EJ36" s="80">
        <v>0</v>
      </c>
      <c r="EK36" s="80">
        <v>32000</v>
      </c>
      <c r="EL36" s="80">
        <v>3197</v>
      </c>
      <c r="EM36" s="80">
        <v>0</v>
      </c>
      <c r="EN36" s="80">
        <v>0</v>
      </c>
      <c r="EO36" s="80">
        <v>368376</v>
      </c>
      <c r="EP36" s="80">
        <v>19048628</v>
      </c>
      <c r="EQ36" s="80">
        <v>0</v>
      </c>
      <c r="ER36" s="80">
        <v>0</v>
      </c>
      <c r="ES36" s="80">
        <v>0</v>
      </c>
      <c r="ET36" s="80">
        <v>0</v>
      </c>
      <c r="EU36" s="80">
        <v>0</v>
      </c>
      <c r="EV36" s="80">
        <v>0</v>
      </c>
      <c r="EW36" s="80">
        <v>0</v>
      </c>
      <c r="EX36" s="80">
        <v>0</v>
      </c>
      <c r="EY36" s="80">
        <v>0</v>
      </c>
      <c r="EZ36" s="80">
        <v>0</v>
      </c>
      <c r="FA36" s="80">
        <v>0</v>
      </c>
      <c r="FB36" s="80">
        <v>0</v>
      </c>
      <c r="FC36" s="80">
        <v>0</v>
      </c>
      <c r="FD36" s="80">
        <v>0</v>
      </c>
      <c r="FE36" s="80">
        <v>0</v>
      </c>
      <c r="FF36" s="80">
        <v>0</v>
      </c>
      <c r="FG36" s="80">
        <v>0</v>
      </c>
      <c r="FH36" s="80">
        <v>0</v>
      </c>
      <c r="FI36" s="80">
        <v>0</v>
      </c>
      <c r="FJ36" s="80">
        <v>0</v>
      </c>
      <c r="FK36" s="80">
        <v>0</v>
      </c>
      <c r="FL36" s="80">
        <v>0</v>
      </c>
      <c r="FM36" s="80">
        <v>0</v>
      </c>
      <c r="FN36" s="80">
        <v>0</v>
      </c>
      <c r="FO36" s="80">
        <v>0</v>
      </c>
      <c r="FP36" s="80">
        <v>0</v>
      </c>
      <c r="FQ36" s="80">
        <v>0</v>
      </c>
      <c r="FR36" s="80">
        <v>0</v>
      </c>
      <c r="FS36" s="80">
        <v>0</v>
      </c>
      <c r="FT36" s="80">
        <v>0</v>
      </c>
      <c r="FU36" s="80">
        <v>0</v>
      </c>
      <c r="FV36" s="80">
        <v>0</v>
      </c>
      <c r="FW36" s="80">
        <v>0</v>
      </c>
      <c r="FX36" s="80">
        <v>0</v>
      </c>
      <c r="FY36" s="80">
        <v>0</v>
      </c>
      <c r="FZ36" s="80">
        <v>0</v>
      </c>
      <c r="GA36" s="80">
        <v>152469229</v>
      </c>
      <c r="GB36" s="80">
        <v>105792491</v>
      </c>
      <c r="GC36" s="80">
        <v>101529190</v>
      </c>
      <c r="GD36" s="80">
        <v>0</v>
      </c>
      <c r="GE36" s="80">
        <v>5915000</v>
      </c>
      <c r="GF36" s="80">
        <v>12000000</v>
      </c>
      <c r="GG36" s="80">
        <v>0</v>
      </c>
      <c r="GH36" s="80">
        <v>0</v>
      </c>
      <c r="GI36" s="80">
        <v>0</v>
      </c>
      <c r="GJ36" s="80">
        <v>152469228</v>
      </c>
      <c r="GK36" s="80">
        <v>105792491</v>
      </c>
      <c r="GL36" s="80">
        <v>101529190</v>
      </c>
      <c r="GM36" s="80">
        <v>5676000</v>
      </c>
      <c r="GN36" s="80">
        <v>133304</v>
      </c>
      <c r="GO36" s="80">
        <v>6187757</v>
      </c>
      <c r="GP36" s="80">
        <v>13705920</v>
      </c>
      <c r="GQ36" s="80">
        <v>20968105</v>
      </c>
      <c r="GR36" s="80">
        <v>2896812</v>
      </c>
      <c r="GS36" s="80">
        <v>14979868</v>
      </c>
      <c r="GT36" s="80">
        <v>19248198</v>
      </c>
      <c r="GU36" s="80">
        <v>16684722</v>
      </c>
      <c r="GV36" s="80">
        <v>0</v>
      </c>
      <c r="GW36" s="80">
        <v>0</v>
      </c>
      <c r="GX36" s="80">
        <v>0</v>
      </c>
      <c r="GY36" s="80">
        <v>0</v>
      </c>
      <c r="GZ36" s="80">
        <v>0</v>
      </c>
      <c r="HA36" s="80">
        <v>0</v>
      </c>
      <c r="HB36" s="80">
        <v>0</v>
      </c>
      <c r="HC36" s="80">
        <v>0</v>
      </c>
      <c r="HD36" s="80">
        <v>0</v>
      </c>
      <c r="HE36" s="80">
        <v>3700000</v>
      </c>
      <c r="HF36" s="80">
        <v>13775000</v>
      </c>
      <c r="HG36" s="80">
        <v>0</v>
      </c>
      <c r="HH36" s="80">
        <v>0</v>
      </c>
      <c r="HI36" s="80">
        <v>0</v>
      </c>
      <c r="HJ36" s="80">
        <v>0</v>
      </c>
      <c r="HK36" s="80">
        <v>0</v>
      </c>
      <c r="HL36" s="80">
        <v>0</v>
      </c>
      <c r="HM36" s="80">
        <v>0</v>
      </c>
      <c r="HN36" s="80">
        <v>0</v>
      </c>
      <c r="HO36" s="80">
        <v>0</v>
      </c>
      <c r="HP36" s="80">
        <v>0</v>
      </c>
      <c r="HQ36" s="80">
        <v>0</v>
      </c>
      <c r="HR36" s="80">
        <v>0</v>
      </c>
      <c r="HS36" s="80">
        <v>0</v>
      </c>
      <c r="HT36" s="80">
        <v>0</v>
      </c>
      <c r="HU36" s="80">
        <v>0</v>
      </c>
      <c r="HV36" s="80">
        <v>0</v>
      </c>
      <c r="HW36" s="80">
        <v>196000</v>
      </c>
      <c r="HX36" s="80">
        <v>308652</v>
      </c>
      <c r="HY36" s="80">
        <v>599756</v>
      </c>
      <c r="HZ36" s="80">
        <v>546100</v>
      </c>
      <c r="IA36" s="80">
        <v>0</v>
      </c>
      <c r="IB36" s="80">
        <v>0</v>
      </c>
      <c r="IC36" s="80">
        <v>4231034</v>
      </c>
      <c r="ID36" s="80">
        <v>8646591</v>
      </c>
      <c r="IE36" s="80">
        <v>7013056</v>
      </c>
      <c r="IF36" s="80">
        <v>0</v>
      </c>
      <c r="IG36" s="80">
        <v>0</v>
      </c>
      <c r="IH36" s="80">
        <v>0</v>
      </c>
      <c r="II36" s="80">
        <v>0</v>
      </c>
      <c r="IJ36" s="80">
        <v>0</v>
      </c>
      <c r="IK36" s="80">
        <v>0</v>
      </c>
      <c r="IL36" s="80">
        <v>0</v>
      </c>
      <c r="IM36" s="80">
        <v>24363</v>
      </c>
      <c r="IN36" s="80">
        <v>0</v>
      </c>
    </row>
    <row r="37" spans="1:248" s="80" customFormat="1" x14ac:dyDescent="0.25">
      <c r="A37" s="80">
        <f t="shared" si="0"/>
        <v>0.6856195483607016</v>
      </c>
      <c r="B37" s="80">
        <f t="shared" si="1"/>
        <v>0.62687635753954674</v>
      </c>
      <c r="C37" s="80">
        <f t="shared" si="2"/>
        <v>-8.5678990573720221E-2</v>
      </c>
      <c r="D37" s="80">
        <f t="shared" si="3"/>
        <v>-5.8743190821154867E-2</v>
      </c>
      <c r="E37" s="80" t="s">
        <v>165</v>
      </c>
      <c r="F37" s="80">
        <v>312333000</v>
      </c>
      <c r="G37" s="80">
        <v>313942904</v>
      </c>
      <c r="H37" s="80">
        <v>342247651</v>
      </c>
      <c r="I37" s="80">
        <v>694443813</v>
      </c>
      <c r="J37" s="80">
        <v>630313196</v>
      </c>
      <c r="K37" s="80">
        <v>1034244577</v>
      </c>
      <c r="L37" s="80">
        <v>1081654811</v>
      </c>
      <c r="M37" s="80">
        <v>1027470117</v>
      </c>
      <c r="N37" s="80">
        <v>1119480739</v>
      </c>
      <c r="O37" s="80">
        <v>73000</v>
      </c>
      <c r="P37" s="80">
        <v>275513</v>
      </c>
      <c r="Q37" s="80">
        <v>164031</v>
      </c>
      <c r="R37" s="80">
        <v>281172</v>
      </c>
      <c r="S37" s="80">
        <v>1368416</v>
      </c>
      <c r="T37" s="80">
        <v>15297684</v>
      </c>
      <c r="U37" s="80">
        <v>13717990</v>
      </c>
      <c r="V37" s="80">
        <v>11949153</v>
      </c>
      <c r="W37" s="80">
        <v>9993171</v>
      </c>
      <c r="X37" s="80">
        <v>36417000</v>
      </c>
      <c r="Y37" s="80">
        <v>33591869</v>
      </c>
      <c r="Z37" s="80">
        <v>54478658</v>
      </c>
      <c r="AA37" s="80">
        <v>67841108</v>
      </c>
      <c r="AB37" s="80">
        <v>69019375</v>
      </c>
      <c r="AC37" s="80">
        <v>84702859</v>
      </c>
      <c r="AD37" s="80">
        <v>100761554</v>
      </c>
      <c r="AE37" s="80">
        <v>99333097</v>
      </c>
      <c r="AF37" s="80">
        <v>99657380</v>
      </c>
      <c r="AG37" s="80">
        <v>142442000</v>
      </c>
      <c r="AH37" s="80">
        <v>40526000</v>
      </c>
      <c r="AI37" s="80">
        <v>40526000</v>
      </c>
      <c r="AJ37" s="80">
        <v>40526000</v>
      </c>
      <c r="AK37" s="80">
        <v>40526000</v>
      </c>
      <c r="AL37" s="80">
        <v>40526000</v>
      </c>
      <c r="AM37" s="80">
        <v>40526000</v>
      </c>
      <c r="AN37" s="80">
        <v>59204970</v>
      </c>
      <c r="AO37" s="80">
        <v>59204970</v>
      </c>
      <c r="AP37" s="80">
        <v>0</v>
      </c>
      <c r="AQ37" s="80">
        <v>0</v>
      </c>
      <c r="AR37" s="80">
        <v>0</v>
      </c>
      <c r="AS37" s="80">
        <v>0</v>
      </c>
      <c r="AT37" s="80">
        <v>0</v>
      </c>
      <c r="AU37" s="80">
        <v>0</v>
      </c>
      <c r="AV37" s="80">
        <v>0</v>
      </c>
      <c r="AW37" s="80">
        <v>37174422</v>
      </c>
      <c r="AX37" s="80">
        <v>37174422</v>
      </c>
      <c r="AY37" s="80">
        <v>8562000</v>
      </c>
      <c r="AZ37" s="80">
        <v>10570756</v>
      </c>
      <c r="BA37" s="80">
        <v>11186545</v>
      </c>
      <c r="BB37" s="80">
        <v>11186545</v>
      </c>
      <c r="BC37" s="80">
        <v>98091184</v>
      </c>
      <c r="BD37" s="80">
        <v>111395515</v>
      </c>
      <c r="BE37" s="80">
        <v>80355591</v>
      </c>
      <c r="BF37" s="80">
        <v>96946642</v>
      </c>
      <c r="BG37" s="80">
        <v>84361988</v>
      </c>
      <c r="BH37" s="80">
        <v>6045000</v>
      </c>
      <c r="BI37" s="80">
        <v>6044580</v>
      </c>
      <c r="BJ37" s="80">
        <v>6044580</v>
      </c>
      <c r="BK37" s="80">
        <v>6044580</v>
      </c>
      <c r="BL37" s="80">
        <v>6044580</v>
      </c>
      <c r="BM37" s="80">
        <v>6044580</v>
      </c>
      <c r="BN37" s="80">
        <v>6044580</v>
      </c>
      <c r="BO37" s="80">
        <v>6044580</v>
      </c>
      <c r="BP37" s="80">
        <v>6044580</v>
      </c>
      <c r="BQ37" s="80">
        <v>-101917000</v>
      </c>
      <c r="BR37" s="80">
        <v>38165337</v>
      </c>
      <c r="BS37" s="80">
        <v>54805506</v>
      </c>
      <c r="BT37" s="80">
        <v>11341111</v>
      </c>
      <c r="BU37" s="80">
        <v>0</v>
      </c>
      <c r="BV37" s="80">
        <v>0</v>
      </c>
      <c r="BW37" s="80">
        <v>0</v>
      </c>
      <c r="BX37" s="80">
        <v>0</v>
      </c>
      <c r="BY37" s="80">
        <v>0</v>
      </c>
      <c r="BZ37" s="80">
        <v>257867000</v>
      </c>
      <c r="CA37" s="80">
        <v>220293292</v>
      </c>
      <c r="CB37" s="80">
        <v>231877087</v>
      </c>
      <c r="CC37" s="80">
        <v>628493070</v>
      </c>
      <c r="CD37" s="80">
        <v>485562761</v>
      </c>
      <c r="CE37" s="80">
        <v>859018381</v>
      </c>
      <c r="CF37" s="80">
        <v>942777908</v>
      </c>
      <c r="CG37" s="80">
        <v>817168805</v>
      </c>
      <c r="CH37" s="80">
        <v>923927788</v>
      </c>
      <c r="CI37" s="80">
        <v>200000000</v>
      </c>
      <c r="CJ37" s="80">
        <v>161140945</v>
      </c>
      <c r="CK37" s="80">
        <v>158573298</v>
      </c>
      <c r="CL37" s="80">
        <v>520138532</v>
      </c>
      <c r="CM37" s="80">
        <v>407030755</v>
      </c>
      <c r="CN37" s="80">
        <v>683174000</v>
      </c>
      <c r="CO37" s="80">
        <v>741603683</v>
      </c>
      <c r="CP37" s="80">
        <v>701776008</v>
      </c>
      <c r="CQ37" s="80">
        <v>701776008</v>
      </c>
      <c r="CR37" s="80">
        <v>200000000</v>
      </c>
      <c r="CS37" s="80">
        <v>160000000</v>
      </c>
      <c r="CT37" s="80">
        <v>158238152</v>
      </c>
      <c r="CU37" s="80">
        <v>520135816</v>
      </c>
      <c r="CV37" s="80">
        <v>407030755</v>
      </c>
      <c r="CW37" s="80">
        <v>683174000</v>
      </c>
      <c r="CX37" s="80">
        <v>741603683</v>
      </c>
      <c r="CY37" s="80">
        <v>701776008</v>
      </c>
      <c r="CZ37" s="80">
        <v>701776008</v>
      </c>
      <c r="DA37" s="80">
        <v>0</v>
      </c>
      <c r="DB37" s="80">
        <v>160000000</v>
      </c>
      <c r="DC37" s="80">
        <v>158238152</v>
      </c>
      <c r="DD37" s="80">
        <v>516072152</v>
      </c>
      <c r="DE37" s="80">
        <v>407030755</v>
      </c>
      <c r="DF37" s="80">
        <v>0</v>
      </c>
      <c r="DG37" s="80">
        <v>0</v>
      </c>
      <c r="DH37" s="80">
        <v>0</v>
      </c>
      <c r="DI37" s="80">
        <v>0</v>
      </c>
      <c r="DJ37" s="80">
        <v>49140000</v>
      </c>
      <c r="DK37" s="80">
        <v>58561496</v>
      </c>
      <c r="DL37" s="80">
        <v>72807118</v>
      </c>
      <c r="DM37" s="80">
        <v>107704922</v>
      </c>
      <c r="DN37" s="80">
        <v>78370531</v>
      </c>
      <c r="DO37" s="80">
        <v>175598160</v>
      </c>
      <c r="DP37" s="80">
        <v>200786217</v>
      </c>
      <c r="DQ37" s="80">
        <v>115097852</v>
      </c>
      <c r="DR37" s="80">
        <v>222024087</v>
      </c>
      <c r="DS37" s="80">
        <v>0</v>
      </c>
      <c r="DT37" s="80">
        <v>0</v>
      </c>
      <c r="DU37" s="80">
        <v>9500000</v>
      </c>
      <c r="DV37" s="80">
        <v>48377549</v>
      </c>
      <c r="DW37" s="80">
        <v>22209958</v>
      </c>
      <c r="DX37" s="80">
        <v>55380033</v>
      </c>
      <c r="DY37" s="80">
        <v>23375264</v>
      </c>
      <c r="DZ37" s="80">
        <v>13233269</v>
      </c>
      <c r="EA37" s="80">
        <v>9051159</v>
      </c>
      <c r="EB37" s="80">
        <v>0</v>
      </c>
      <c r="EC37" s="80">
        <v>0</v>
      </c>
      <c r="ED37" s="80">
        <v>9500000</v>
      </c>
      <c r="EE37" s="80">
        <v>37317145</v>
      </c>
      <c r="EF37" s="80">
        <v>22209958</v>
      </c>
      <c r="EG37" s="80">
        <v>55380033</v>
      </c>
      <c r="EH37" s="80">
        <v>23375264</v>
      </c>
      <c r="EI37" s="80">
        <v>13233269</v>
      </c>
      <c r="EJ37" s="80">
        <v>9051159</v>
      </c>
      <c r="EK37" s="80">
        <v>19000</v>
      </c>
      <c r="EL37" s="80">
        <v>3000</v>
      </c>
      <c r="EM37" s="80">
        <v>3000</v>
      </c>
      <c r="EN37" s="80">
        <v>3000</v>
      </c>
      <c r="EO37" s="80">
        <v>3001</v>
      </c>
      <c r="EP37" s="80">
        <v>17196755</v>
      </c>
      <c r="EQ37" s="80">
        <v>62000000</v>
      </c>
      <c r="ER37" s="80">
        <v>0</v>
      </c>
      <c r="ES37" s="80">
        <v>0</v>
      </c>
      <c r="ET37" s="80">
        <v>0</v>
      </c>
      <c r="EU37" s="80">
        <v>0</v>
      </c>
      <c r="EV37" s="80">
        <v>0</v>
      </c>
      <c r="EW37" s="80">
        <v>0</v>
      </c>
      <c r="EX37" s="80">
        <v>0</v>
      </c>
      <c r="EY37" s="80">
        <v>17196755</v>
      </c>
      <c r="EZ37" s="80">
        <v>62000000</v>
      </c>
      <c r="FA37" s="80">
        <v>0</v>
      </c>
      <c r="FB37" s="80">
        <v>0</v>
      </c>
      <c r="FC37" s="80">
        <v>0</v>
      </c>
      <c r="FD37" s="80">
        <v>0</v>
      </c>
      <c r="FE37" s="80">
        <v>0</v>
      </c>
      <c r="FF37" s="80">
        <v>0</v>
      </c>
      <c r="FG37" s="80">
        <v>0</v>
      </c>
      <c r="FH37" s="80">
        <v>0</v>
      </c>
      <c r="FI37" s="80">
        <v>0</v>
      </c>
      <c r="FJ37" s="80">
        <v>0</v>
      </c>
      <c r="FK37" s="80">
        <v>0</v>
      </c>
      <c r="FL37" s="80">
        <v>0</v>
      </c>
      <c r="FM37" s="80">
        <v>0</v>
      </c>
      <c r="FN37" s="80">
        <v>0</v>
      </c>
      <c r="FO37" s="80">
        <v>4063664</v>
      </c>
      <c r="FP37" s="80">
        <v>0</v>
      </c>
      <c r="FQ37" s="80">
        <v>683174000</v>
      </c>
      <c r="FR37" s="80">
        <v>741603683</v>
      </c>
      <c r="FS37" s="80">
        <v>701776008</v>
      </c>
      <c r="FT37" s="80">
        <v>701776008</v>
      </c>
      <c r="FU37" s="80">
        <v>0</v>
      </c>
      <c r="FV37" s="80">
        <v>0</v>
      </c>
      <c r="FW37" s="80">
        <v>0</v>
      </c>
      <c r="FX37" s="80">
        <v>0</v>
      </c>
      <c r="FY37" s="80">
        <v>0</v>
      </c>
      <c r="FZ37" s="80">
        <v>0</v>
      </c>
      <c r="GA37" s="80">
        <v>0</v>
      </c>
      <c r="GB37" s="80">
        <v>0</v>
      </c>
      <c r="GC37" s="80">
        <v>0</v>
      </c>
      <c r="GD37" s="80">
        <v>0</v>
      </c>
      <c r="GE37" s="80">
        <v>160000000</v>
      </c>
      <c r="GF37" s="80">
        <v>158238152</v>
      </c>
      <c r="GG37" s="80">
        <v>520135816</v>
      </c>
      <c r="GH37" s="80">
        <v>407030755</v>
      </c>
      <c r="GI37" s="80">
        <v>683174000</v>
      </c>
      <c r="GJ37" s="80">
        <v>741603683</v>
      </c>
      <c r="GK37" s="80">
        <v>701776008</v>
      </c>
      <c r="GL37" s="80">
        <v>701776008</v>
      </c>
      <c r="GM37" s="80">
        <v>13573000</v>
      </c>
      <c r="GN37" s="80">
        <v>23342824</v>
      </c>
      <c r="GO37" s="80">
        <v>21154652</v>
      </c>
      <c r="GP37" s="80">
        <v>43125791</v>
      </c>
      <c r="GQ37" s="80">
        <v>26283063</v>
      </c>
      <c r="GR37" s="80">
        <v>95505601</v>
      </c>
      <c r="GS37" s="80">
        <v>107127652</v>
      </c>
      <c r="GT37" s="80">
        <v>24750360</v>
      </c>
      <c r="GU37" s="80">
        <v>159472315</v>
      </c>
      <c r="GV37" s="80">
        <v>0</v>
      </c>
      <c r="GW37" s="80">
        <v>0</v>
      </c>
      <c r="GX37" s="80">
        <v>0</v>
      </c>
      <c r="GY37" s="80">
        <v>0</v>
      </c>
      <c r="GZ37" s="80">
        <v>53752468</v>
      </c>
      <c r="HA37" s="80">
        <v>0</v>
      </c>
      <c r="HB37" s="80">
        <v>0</v>
      </c>
      <c r="HC37" s="80">
        <v>0</v>
      </c>
      <c r="HD37" s="80">
        <v>0</v>
      </c>
      <c r="HE37" s="80">
        <v>0</v>
      </c>
      <c r="HF37" s="80">
        <v>0</v>
      </c>
      <c r="HG37" s="80">
        <v>0</v>
      </c>
      <c r="HH37" s="80">
        <v>0</v>
      </c>
      <c r="HI37" s="80">
        <v>0</v>
      </c>
      <c r="HJ37" s="80">
        <v>0</v>
      </c>
      <c r="HK37" s="80">
        <v>0</v>
      </c>
      <c r="HL37" s="80">
        <v>0</v>
      </c>
      <c r="HM37" s="80">
        <v>0</v>
      </c>
      <c r="HN37" s="80">
        <v>0</v>
      </c>
      <c r="HO37" s="80">
        <v>0</v>
      </c>
      <c r="HP37" s="80">
        <v>0</v>
      </c>
      <c r="HQ37" s="80">
        <v>0</v>
      </c>
      <c r="HR37" s="80">
        <v>0</v>
      </c>
      <c r="HS37" s="80">
        <v>0</v>
      </c>
      <c r="HT37" s="80">
        <v>0</v>
      </c>
      <c r="HU37" s="80">
        <v>0</v>
      </c>
      <c r="HV37" s="80">
        <v>0</v>
      </c>
      <c r="HW37" s="80">
        <v>21000</v>
      </c>
      <c r="HX37" s="80">
        <v>17138472</v>
      </c>
      <c r="HY37" s="80">
        <v>9776941</v>
      </c>
      <c r="HZ37" s="80">
        <v>36337028</v>
      </c>
      <c r="IA37" s="80">
        <v>46601451</v>
      </c>
      <c r="IB37" s="80">
        <v>53690064</v>
      </c>
      <c r="IC37" s="80">
        <v>66019632</v>
      </c>
      <c r="ID37" s="80">
        <v>65906653</v>
      </c>
      <c r="IE37" s="80">
        <v>61117999</v>
      </c>
      <c r="IF37" s="80">
        <v>0</v>
      </c>
      <c r="IG37" s="80">
        <v>0</v>
      </c>
      <c r="IH37" s="80">
        <v>0</v>
      </c>
      <c r="II37" s="80">
        <v>0</v>
      </c>
      <c r="IJ37" s="80">
        <v>0</v>
      </c>
      <c r="IK37" s="80">
        <v>0</v>
      </c>
      <c r="IL37" s="80">
        <v>0</v>
      </c>
      <c r="IM37" s="80">
        <v>0</v>
      </c>
      <c r="IN37" s="80">
        <v>0</v>
      </c>
    </row>
    <row r="38" spans="1:248" s="80" customFormat="1" x14ac:dyDescent="0.25">
      <c r="A38" s="80">
        <f t="shared" si="0"/>
        <v>0.67795385516737416</v>
      </c>
      <c r="B38" s="80">
        <f t="shared" si="1"/>
        <v>0.68534532817827054</v>
      </c>
      <c r="C38" s="80">
        <f t="shared" si="2"/>
        <v>1.0902619631938755E-2</v>
      </c>
      <c r="D38" s="80">
        <f t="shared" si="3"/>
        <v>7.3914730108963766E-3</v>
      </c>
      <c r="E38" s="80" t="s">
        <v>171</v>
      </c>
      <c r="F38" s="80">
        <v>26645000</v>
      </c>
      <c r="G38" s="80">
        <v>26038902</v>
      </c>
      <c r="H38" s="80">
        <v>59171025</v>
      </c>
      <c r="I38" s="80">
        <v>62804441</v>
      </c>
      <c r="J38" s="80">
        <v>65905840</v>
      </c>
      <c r="K38" s="80">
        <v>64963606</v>
      </c>
      <c r="L38" s="80">
        <v>66044318</v>
      </c>
      <c r="M38" s="80">
        <v>64050443</v>
      </c>
      <c r="N38" s="80">
        <v>61840566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3927000</v>
      </c>
      <c r="Y38" s="80">
        <v>3445151</v>
      </c>
      <c r="Z38" s="80">
        <v>3351895</v>
      </c>
      <c r="AA38" s="80">
        <v>8624563</v>
      </c>
      <c r="AB38" s="80">
        <v>11869917</v>
      </c>
      <c r="AC38" s="80">
        <v>10784159</v>
      </c>
      <c r="AD38" s="80">
        <v>10614784</v>
      </c>
      <c r="AE38" s="80">
        <v>9987531</v>
      </c>
      <c r="AF38" s="80">
        <v>9308754</v>
      </c>
      <c r="AG38" s="80">
        <v>3372000</v>
      </c>
      <c r="AH38" s="80">
        <v>3372236</v>
      </c>
      <c r="AI38" s="80">
        <v>3372236</v>
      </c>
      <c r="AJ38" s="80">
        <v>3372236</v>
      </c>
      <c r="AK38" s="80">
        <v>3372236</v>
      </c>
      <c r="AL38" s="80">
        <v>3372236</v>
      </c>
      <c r="AM38" s="80">
        <v>6372236</v>
      </c>
      <c r="AN38" s="80">
        <v>6372236</v>
      </c>
      <c r="AO38" s="80">
        <v>6372236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  <c r="AX38" s="80">
        <v>0</v>
      </c>
      <c r="AY38" s="80">
        <v>2215000</v>
      </c>
      <c r="AZ38" s="80">
        <v>3096513</v>
      </c>
      <c r="BA38" s="80">
        <v>2232783</v>
      </c>
      <c r="BB38" s="80">
        <v>3077293</v>
      </c>
      <c r="BC38" s="80">
        <v>2298562</v>
      </c>
      <c r="BD38" s="80">
        <v>1870166</v>
      </c>
      <c r="BE38" s="80">
        <v>2563503</v>
      </c>
      <c r="BF38" s="80">
        <v>2451983</v>
      </c>
      <c r="BG38" s="80">
        <v>2531542</v>
      </c>
      <c r="BH38" s="80">
        <v>1810000</v>
      </c>
      <c r="BI38" s="80">
        <v>1874710</v>
      </c>
      <c r="BJ38" s="80">
        <v>1886635</v>
      </c>
      <c r="BK38" s="80">
        <v>1701651</v>
      </c>
      <c r="BL38" s="80">
        <v>1636300</v>
      </c>
      <c r="BM38" s="80">
        <v>1524018</v>
      </c>
      <c r="BN38" s="80">
        <v>1523730</v>
      </c>
      <c r="BO38" s="80">
        <v>1405227</v>
      </c>
      <c r="BP38" s="80">
        <v>1275245</v>
      </c>
      <c r="BQ38" s="80">
        <v>0</v>
      </c>
      <c r="BR38" s="80">
        <v>0</v>
      </c>
      <c r="BS38" s="80">
        <v>-586916</v>
      </c>
      <c r="BT38" s="80">
        <v>0</v>
      </c>
      <c r="BU38" s="80">
        <v>0</v>
      </c>
      <c r="BV38" s="80">
        <v>-93502</v>
      </c>
      <c r="BW38" s="80">
        <v>0</v>
      </c>
      <c r="BX38" s="80">
        <v>0</v>
      </c>
      <c r="BY38" s="80">
        <v>0</v>
      </c>
      <c r="BZ38" s="80">
        <v>19925000</v>
      </c>
      <c r="CA38" s="80">
        <v>18251222</v>
      </c>
      <c r="CB38" s="80">
        <v>52698124</v>
      </c>
      <c r="CC38" s="80">
        <v>54860719</v>
      </c>
      <c r="CD38" s="80">
        <v>58665178</v>
      </c>
      <c r="CE38" s="80">
        <v>58200355</v>
      </c>
      <c r="CF38" s="80">
        <v>55118495</v>
      </c>
      <c r="CG38" s="80">
        <v>53362875</v>
      </c>
      <c r="CH38" s="80">
        <v>51182074</v>
      </c>
      <c r="CI38" s="80">
        <v>15497000</v>
      </c>
      <c r="CJ38" s="80">
        <v>13249073</v>
      </c>
      <c r="CK38" s="80">
        <v>43407235</v>
      </c>
      <c r="CL38" s="80">
        <v>42025000</v>
      </c>
      <c r="CM38" s="80">
        <v>39275000</v>
      </c>
      <c r="CN38" s="80">
        <v>47538300</v>
      </c>
      <c r="CO38" s="80">
        <v>44788300</v>
      </c>
      <c r="CP38" s="80">
        <v>44167857</v>
      </c>
      <c r="CQ38" s="80">
        <v>42382143</v>
      </c>
      <c r="CR38" s="80">
        <v>15497000</v>
      </c>
      <c r="CS38" s="80">
        <v>13249073</v>
      </c>
      <c r="CT38" s="80">
        <v>43407235</v>
      </c>
      <c r="CU38" s="80">
        <v>42025000</v>
      </c>
      <c r="CV38" s="80">
        <v>39275000</v>
      </c>
      <c r="CW38" s="80">
        <v>47525000</v>
      </c>
      <c r="CX38" s="80">
        <v>44775000</v>
      </c>
      <c r="CY38" s="80">
        <v>44167857</v>
      </c>
      <c r="CZ38" s="80">
        <v>42382143</v>
      </c>
      <c r="DA38" s="80">
        <v>0</v>
      </c>
      <c r="DB38" s="80">
        <v>0</v>
      </c>
      <c r="DC38" s="80">
        <v>32400000</v>
      </c>
      <c r="DD38" s="80">
        <v>32400000</v>
      </c>
      <c r="DE38" s="80">
        <v>32400000</v>
      </c>
      <c r="DF38" s="80">
        <v>43400000</v>
      </c>
      <c r="DG38" s="80">
        <v>43400000</v>
      </c>
      <c r="DH38" s="80">
        <v>33900000</v>
      </c>
      <c r="DI38" s="80">
        <v>33900000</v>
      </c>
      <c r="DJ38" s="80">
        <v>4396000</v>
      </c>
      <c r="DK38" s="80">
        <v>4917546</v>
      </c>
      <c r="DL38" s="80">
        <v>9221668</v>
      </c>
      <c r="DM38" s="80">
        <v>12799732</v>
      </c>
      <c r="DN38" s="80">
        <v>19345698</v>
      </c>
      <c r="DO38" s="80">
        <v>10622725</v>
      </c>
      <c r="DP38" s="80">
        <v>10096410</v>
      </c>
      <c r="DQ38" s="80">
        <v>8696806</v>
      </c>
      <c r="DR38" s="80">
        <v>8311084</v>
      </c>
      <c r="DS38" s="80">
        <v>0</v>
      </c>
      <c r="DT38" s="80">
        <v>0</v>
      </c>
      <c r="DU38" s="80">
        <v>0</v>
      </c>
      <c r="DV38" s="80">
        <v>1375000</v>
      </c>
      <c r="DW38" s="80">
        <v>0</v>
      </c>
      <c r="DX38" s="80">
        <v>0</v>
      </c>
      <c r="DY38" s="80">
        <v>0</v>
      </c>
      <c r="DZ38" s="80">
        <v>0</v>
      </c>
      <c r="EA38" s="80">
        <v>0</v>
      </c>
      <c r="EB38" s="80">
        <v>0</v>
      </c>
      <c r="EC38" s="80">
        <v>0</v>
      </c>
      <c r="ED38" s="80">
        <v>0</v>
      </c>
      <c r="EE38" s="80">
        <v>0</v>
      </c>
      <c r="EF38" s="80">
        <v>0</v>
      </c>
      <c r="EG38" s="80">
        <v>0</v>
      </c>
      <c r="EH38" s="80">
        <v>0</v>
      </c>
      <c r="EI38" s="80">
        <v>0</v>
      </c>
      <c r="EJ38" s="80">
        <v>0</v>
      </c>
      <c r="EK38" s="80">
        <v>2249000</v>
      </c>
      <c r="EL38" s="80">
        <v>2249068</v>
      </c>
      <c r="EM38" s="80">
        <v>2249069</v>
      </c>
      <c r="EN38" s="80">
        <v>7235</v>
      </c>
      <c r="EO38" s="80">
        <v>2750000</v>
      </c>
      <c r="EP38" s="80">
        <v>2750000</v>
      </c>
      <c r="EQ38" s="80">
        <v>2750000</v>
      </c>
      <c r="ER38" s="80">
        <v>3160714</v>
      </c>
      <c r="ES38" s="80">
        <v>1785714</v>
      </c>
      <c r="ET38" s="80">
        <v>0</v>
      </c>
      <c r="EU38" s="80">
        <v>0</v>
      </c>
      <c r="EV38" s="80">
        <v>0</v>
      </c>
      <c r="EW38" s="80">
        <v>0</v>
      </c>
      <c r="EX38" s="80">
        <v>0</v>
      </c>
      <c r="EY38" s="80">
        <v>0</v>
      </c>
      <c r="EZ38" s="80">
        <v>0</v>
      </c>
      <c r="FA38" s="80">
        <v>0</v>
      </c>
      <c r="FB38" s="80">
        <v>0</v>
      </c>
      <c r="FC38" s="80">
        <v>0</v>
      </c>
      <c r="FD38" s="80">
        <v>0</v>
      </c>
      <c r="FE38" s="80">
        <v>0</v>
      </c>
      <c r="FF38" s="80">
        <v>0</v>
      </c>
      <c r="FG38" s="80">
        <v>0</v>
      </c>
      <c r="FH38" s="80">
        <v>0</v>
      </c>
      <c r="FI38" s="80">
        <v>0</v>
      </c>
      <c r="FJ38" s="80">
        <v>0</v>
      </c>
      <c r="FK38" s="80">
        <v>0</v>
      </c>
      <c r="FL38" s="80">
        <v>0</v>
      </c>
      <c r="FM38" s="80">
        <v>0</v>
      </c>
      <c r="FN38" s="80">
        <v>0</v>
      </c>
      <c r="FO38" s="80">
        <v>0</v>
      </c>
      <c r="FP38" s="80">
        <v>0</v>
      </c>
      <c r="FQ38" s="80">
        <v>0</v>
      </c>
      <c r="FR38" s="80">
        <v>0</v>
      </c>
      <c r="FS38" s="80">
        <v>0</v>
      </c>
      <c r="FT38" s="80">
        <v>0</v>
      </c>
      <c r="FU38" s="80">
        <v>0</v>
      </c>
      <c r="FV38" s="80">
        <v>0</v>
      </c>
      <c r="FW38" s="80">
        <v>0</v>
      </c>
      <c r="FX38" s="80">
        <v>0</v>
      </c>
      <c r="FY38" s="80">
        <v>0</v>
      </c>
      <c r="FZ38" s="80">
        <v>0</v>
      </c>
      <c r="GA38" s="80">
        <v>0</v>
      </c>
      <c r="GB38" s="80">
        <v>0</v>
      </c>
      <c r="GC38" s="80">
        <v>0</v>
      </c>
      <c r="GD38" s="80">
        <v>0</v>
      </c>
      <c r="GE38" s="80">
        <v>0</v>
      </c>
      <c r="GF38" s="80">
        <v>0</v>
      </c>
      <c r="GG38" s="80">
        <v>32400000</v>
      </c>
      <c r="GH38" s="80">
        <v>32400000</v>
      </c>
      <c r="GI38" s="80">
        <v>43400000</v>
      </c>
      <c r="GJ38" s="80">
        <v>43400000</v>
      </c>
      <c r="GK38" s="80">
        <v>33900000</v>
      </c>
      <c r="GL38" s="80">
        <v>33900000</v>
      </c>
      <c r="GM38" s="80">
        <v>824000</v>
      </c>
      <c r="GN38" s="80">
        <v>962616</v>
      </c>
      <c r="GO38" s="80">
        <v>0</v>
      </c>
      <c r="GP38" s="80">
        <v>7402829</v>
      </c>
      <c r="GQ38" s="80">
        <v>12999512</v>
      </c>
      <c r="GR38" s="80">
        <v>4313376</v>
      </c>
      <c r="GS38" s="80">
        <v>1642127</v>
      </c>
      <c r="GT38" s="80">
        <v>1145052</v>
      </c>
      <c r="GU38" s="80">
        <v>1576541</v>
      </c>
      <c r="GV38" s="80">
        <v>0</v>
      </c>
      <c r="GW38" s="80">
        <v>0</v>
      </c>
      <c r="GX38" s="80">
        <v>0</v>
      </c>
      <c r="GY38" s="80">
        <v>0</v>
      </c>
      <c r="GZ38" s="80">
        <v>0</v>
      </c>
      <c r="HA38" s="80">
        <v>0</v>
      </c>
      <c r="HB38" s="80">
        <v>0</v>
      </c>
      <c r="HC38" s="80">
        <v>0</v>
      </c>
      <c r="HD38" s="80">
        <v>0</v>
      </c>
      <c r="HE38" s="80">
        <v>0</v>
      </c>
      <c r="HF38" s="80">
        <v>0</v>
      </c>
      <c r="HG38" s="80">
        <v>0</v>
      </c>
      <c r="HH38" s="80">
        <v>0</v>
      </c>
      <c r="HI38" s="80">
        <v>0</v>
      </c>
      <c r="HJ38" s="80">
        <v>0</v>
      </c>
      <c r="HK38" s="80">
        <v>0</v>
      </c>
      <c r="HL38" s="80">
        <v>0</v>
      </c>
      <c r="HM38" s="80">
        <v>0</v>
      </c>
      <c r="HN38" s="80">
        <v>0</v>
      </c>
      <c r="HO38" s="80">
        <v>0</v>
      </c>
      <c r="HP38" s="80">
        <v>0</v>
      </c>
      <c r="HQ38" s="80">
        <v>0</v>
      </c>
      <c r="HR38" s="80">
        <v>0</v>
      </c>
      <c r="HS38" s="80">
        <v>0</v>
      </c>
      <c r="HT38" s="80">
        <v>0</v>
      </c>
      <c r="HU38" s="80">
        <v>0</v>
      </c>
      <c r="HV38" s="80">
        <v>0</v>
      </c>
      <c r="HW38" s="80">
        <v>42000</v>
      </c>
      <c r="HX38" s="80">
        <v>7478</v>
      </c>
      <c r="HY38" s="80">
        <v>0</v>
      </c>
      <c r="HZ38" s="80">
        <v>3403800</v>
      </c>
      <c r="IA38" s="80">
        <v>3440603</v>
      </c>
      <c r="IB38" s="80">
        <v>3969122</v>
      </c>
      <c r="IC38" s="80">
        <v>4442423</v>
      </c>
      <c r="ID38" s="80">
        <v>1935108</v>
      </c>
      <c r="IE38" s="80">
        <v>2711147</v>
      </c>
      <c r="IF38" s="80">
        <v>0</v>
      </c>
      <c r="IG38" s="80">
        <v>0</v>
      </c>
      <c r="IH38" s="80">
        <v>0</v>
      </c>
      <c r="II38" s="80">
        <v>0</v>
      </c>
      <c r="IJ38" s="80">
        <v>0</v>
      </c>
      <c r="IK38" s="80">
        <v>0</v>
      </c>
      <c r="IL38" s="80">
        <v>0</v>
      </c>
      <c r="IM38" s="80">
        <v>0</v>
      </c>
      <c r="IN38" s="80">
        <v>0</v>
      </c>
    </row>
    <row r="39" spans="1:248" s="80" customFormat="1" x14ac:dyDescent="0.25">
      <c r="A39" s="80">
        <f t="shared" si="0"/>
        <v>0.65689413664705365</v>
      </c>
      <c r="B39" s="80">
        <f t="shared" si="1"/>
        <v>0.75404525174734105</v>
      </c>
      <c r="C39" s="80">
        <f t="shared" si="2"/>
        <v>0.14789462971335102</v>
      </c>
      <c r="D39" s="80">
        <f t="shared" si="3"/>
        <v>9.71511151002874E-2</v>
      </c>
      <c r="E39" s="80" t="s">
        <v>172</v>
      </c>
      <c r="F39" s="80">
        <v>5575000</v>
      </c>
      <c r="G39" s="80">
        <v>7514786</v>
      </c>
      <c r="H39" s="80">
        <v>34818252</v>
      </c>
      <c r="I39" s="80">
        <v>35785849</v>
      </c>
      <c r="J39" s="80">
        <v>41823541</v>
      </c>
      <c r="K39" s="80">
        <v>78160286</v>
      </c>
      <c r="L39" s="80">
        <v>51494751</v>
      </c>
      <c r="M39" s="80">
        <v>45220628</v>
      </c>
      <c r="N39" s="80">
        <v>40964385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606000</v>
      </c>
      <c r="Y39" s="80">
        <v>1782787</v>
      </c>
      <c r="Z39" s="80">
        <v>2096759</v>
      </c>
      <c r="AA39" s="80">
        <v>1843905</v>
      </c>
      <c r="AB39" s="80">
        <v>6981212</v>
      </c>
      <c r="AC39" s="80">
        <v>5167047</v>
      </c>
      <c r="AD39" s="80">
        <v>5184819</v>
      </c>
      <c r="AE39" s="80">
        <v>3966744</v>
      </c>
      <c r="AF39" s="80">
        <v>3705120</v>
      </c>
      <c r="AG39" s="80">
        <v>62000</v>
      </c>
      <c r="AH39" s="80">
        <v>61973</v>
      </c>
      <c r="AI39" s="80">
        <v>61973</v>
      </c>
      <c r="AJ39" s="80">
        <v>61973</v>
      </c>
      <c r="AK39" s="80">
        <v>62000</v>
      </c>
      <c r="AL39" s="80">
        <v>62000</v>
      </c>
      <c r="AM39" s="80">
        <v>62000</v>
      </c>
      <c r="AN39" s="80">
        <v>62000</v>
      </c>
      <c r="AO39" s="80">
        <v>62000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80">
        <v>0</v>
      </c>
      <c r="AY39" s="80">
        <v>5000</v>
      </c>
      <c r="AZ39" s="80">
        <v>1170968</v>
      </c>
      <c r="BA39" s="80">
        <v>352023</v>
      </c>
      <c r="BB39" s="80">
        <v>809693</v>
      </c>
      <c r="BC39" s="80">
        <v>959030</v>
      </c>
      <c r="BD39" s="80">
        <v>959030</v>
      </c>
      <c r="BE39" s="80">
        <v>13752504</v>
      </c>
      <c r="BF39" s="80">
        <v>9592523</v>
      </c>
      <c r="BG39" s="80">
        <v>5982128</v>
      </c>
      <c r="BH39" s="80">
        <v>0</v>
      </c>
      <c r="BI39" s="80">
        <v>0</v>
      </c>
      <c r="BJ39" s="80">
        <v>345826</v>
      </c>
      <c r="BK39" s="80">
        <v>345825</v>
      </c>
      <c r="BL39" s="80">
        <v>399309</v>
      </c>
      <c r="BM39" s="80">
        <v>399309</v>
      </c>
      <c r="BN39" s="80">
        <v>644592</v>
      </c>
      <c r="BO39" s="80">
        <v>486295</v>
      </c>
      <c r="BP39" s="80">
        <v>634046</v>
      </c>
      <c r="BQ39" s="80">
        <v>-660000</v>
      </c>
      <c r="BR39" s="80">
        <v>0</v>
      </c>
      <c r="BS39" s="80">
        <v>-1468205</v>
      </c>
      <c r="BT39" s="80">
        <v>0</v>
      </c>
      <c r="BU39" s="80">
        <v>0</v>
      </c>
      <c r="BV39" s="80">
        <v>-1886756</v>
      </c>
      <c r="BW39" s="80">
        <v>0</v>
      </c>
      <c r="BX39" s="80">
        <v>0</v>
      </c>
      <c r="BY39" s="80">
        <v>0</v>
      </c>
      <c r="BZ39" s="80">
        <v>6168000</v>
      </c>
      <c r="CA39" s="80">
        <v>6281845</v>
      </c>
      <c r="CB39" s="80">
        <v>35479388</v>
      </c>
      <c r="CC39" s="80">
        <v>34736109</v>
      </c>
      <c r="CD39" s="80">
        <v>40514898</v>
      </c>
      <c r="CE39" s="80">
        <v>78810399</v>
      </c>
      <c r="CF39" s="80">
        <v>37348332</v>
      </c>
      <c r="CG39" s="80">
        <v>35315701</v>
      </c>
      <c r="CH39" s="80">
        <v>34584426</v>
      </c>
      <c r="CI39" s="80">
        <v>4500000</v>
      </c>
      <c r="CJ39" s="80">
        <v>4500000</v>
      </c>
      <c r="CK39" s="80">
        <v>31870000</v>
      </c>
      <c r="CL39" s="80">
        <v>31870000</v>
      </c>
      <c r="CM39" s="80">
        <v>36764200</v>
      </c>
      <c r="CN39" s="80">
        <v>74767400</v>
      </c>
      <c r="CO39" s="80">
        <v>33826600</v>
      </c>
      <c r="CP39" s="80">
        <v>32357800</v>
      </c>
      <c r="CQ39" s="80">
        <v>30889000</v>
      </c>
      <c r="CR39" s="80">
        <v>4500000</v>
      </c>
      <c r="CS39" s="80">
        <v>4500000</v>
      </c>
      <c r="CT39" s="80">
        <v>31870000</v>
      </c>
      <c r="CU39" s="80">
        <v>31870000</v>
      </c>
      <c r="CV39" s="80">
        <v>36764200</v>
      </c>
      <c r="CW39" s="80">
        <v>74767400</v>
      </c>
      <c r="CX39" s="80">
        <v>33826600</v>
      </c>
      <c r="CY39" s="80">
        <v>32357800</v>
      </c>
      <c r="CZ39" s="80">
        <v>30889000</v>
      </c>
      <c r="DA39" s="80">
        <v>0</v>
      </c>
      <c r="DB39" s="80">
        <v>0</v>
      </c>
      <c r="DC39" s="80">
        <v>27370000</v>
      </c>
      <c r="DD39" s="80">
        <v>27370000</v>
      </c>
      <c r="DE39" s="80">
        <v>27370000</v>
      </c>
      <c r="DF39" s="80">
        <v>66842000</v>
      </c>
      <c r="DG39" s="80">
        <v>27370000</v>
      </c>
      <c r="DH39" s="80">
        <v>27370000</v>
      </c>
      <c r="DI39" s="80">
        <v>27370000</v>
      </c>
      <c r="DJ39" s="80">
        <v>1649000</v>
      </c>
      <c r="DK39" s="80">
        <v>1778989</v>
      </c>
      <c r="DL39" s="80">
        <v>3607116</v>
      </c>
      <c r="DM39" s="80">
        <v>2863204</v>
      </c>
      <c r="DN39" s="80">
        <v>3733172</v>
      </c>
      <c r="DO39" s="80">
        <v>2937547</v>
      </c>
      <c r="DP39" s="80">
        <v>3496074</v>
      </c>
      <c r="DQ39" s="80">
        <v>2947479</v>
      </c>
      <c r="DR39" s="80">
        <v>3672756</v>
      </c>
      <c r="DS39" s="80">
        <v>0</v>
      </c>
      <c r="DT39" s="80">
        <v>0</v>
      </c>
      <c r="DU39" s="80">
        <v>0</v>
      </c>
      <c r="DV39" s="80">
        <v>0</v>
      </c>
      <c r="DW39" s="80">
        <v>0</v>
      </c>
      <c r="DX39" s="80">
        <v>0</v>
      </c>
      <c r="DY39" s="80">
        <v>0</v>
      </c>
      <c r="DZ39" s="80">
        <v>0</v>
      </c>
      <c r="EA39" s="80">
        <v>155</v>
      </c>
      <c r="EB39" s="80">
        <v>0</v>
      </c>
      <c r="EC39" s="80">
        <v>0</v>
      </c>
      <c r="ED39" s="80">
        <v>0</v>
      </c>
      <c r="EE39" s="80">
        <v>0</v>
      </c>
      <c r="EF39" s="80">
        <v>0</v>
      </c>
      <c r="EG39" s="80">
        <v>0</v>
      </c>
      <c r="EH39" s="80">
        <v>0</v>
      </c>
      <c r="EI39" s="80">
        <v>0</v>
      </c>
      <c r="EJ39" s="80">
        <v>0</v>
      </c>
      <c r="EK39" s="80">
        <v>0</v>
      </c>
      <c r="EL39" s="80">
        <v>0</v>
      </c>
      <c r="EM39" s="80">
        <v>0</v>
      </c>
      <c r="EN39" s="80">
        <v>0</v>
      </c>
      <c r="EO39" s="80">
        <v>793800</v>
      </c>
      <c r="EP39" s="80">
        <v>1468800</v>
      </c>
      <c r="EQ39" s="80">
        <v>1468800</v>
      </c>
      <c r="ER39" s="80">
        <v>1468800</v>
      </c>
      <c r="ES39" s="80">
        <v>1468800</v>
      </c>
      <c r="ET39" s="80">
        <v>0</v>
      </c>
      <c r="EU39" s="80">
        <v>0</v>
      </c>
      <c r="EV39" s="80">
        <v>0</v>
      </c>
      <c r="EW39" s="80">
        <v>0</v>
      </c>
      <c r="EX39" s="80">
        <v>0</v>
      </c>
      <c r="EY39" s="80">
        <v>0</v>
      </c>
      <c r="EZ39" s="80">
        <v>0</v>
      </c>
      <c r="FA39" s="80">
        <v>0</v>
      </c>
      <c r="FB39" s="80">
        <v>0</v>
      </c>
      <c r="FC39" s="80">
        <v>0</v>
      </c>
      <c r="FD39" s="80">
        <v>0</v>
      </c>
      <c r="FE39" s="80">
        <v>0</v>
      </c>
      <c r="FF39" s="80">
        <v>0</v>
      </c>
      <c r="FG39" s="80">
        <v>0</v>
      </c>
      <c r="FH39" s="80">
        <v>0</v>
      </c>
      <c r="FI39" s="80">
        <v>0</v>
      </c>
      <c r="FJ39" s="80">
        <v>0</v>
      </c>
      <c r="FK39" s="80">
        <v>0</v>
      </c>
      <c r="FL39" s="80">
        <v>0</v>
      </c>
      <c r="FM39" s="80">
        <v>0</v>
      </c>
      <c r="FN39" s="80">
        <v>0</v>
      </c>
      <c r="FO39" s="80">
        <v>0</v>
      </c>
      <c r="FP39" s="80">
        <v>0</v>
      </c>
      <c r="FQ39" s="80">
        <v>0</v>
      </c>
      <c r="FR39" s="80">
        <v>0</v>
      </c>
      <c r="FS39" s="80">
        <v>0</v>
      </c>
      <c r="FT39" s="80">
        <v>0</v>
      </c>
      <c r="FU39" s="80">
        <v>0</v>
      </c>
      <c r="FV39" s="80">
        <v>0</v>
      </c>
      <c r="FW39" s="80">
        <v>0</v>
      </c>
      <c r="FX39" s="80">
        <v>0</v>
      </c>
      <c r="FY39" s="80">
        <v>0</v>
      </c>
      <c r="FZ39" s="80">
        <v>0</v>
      </c>
      <c r="GA39" s="80">
        <v>0</v>
      </c>
      <c r="GB39" s="80">
        <v>0</v>
      </c>
      <c r="GC39" s="80">
        <v>0</v>
      </c>
      <c r="GD39" s="80">
        <v>0</v>
      </c>
      <c r="GE39" s="80">
        <v>0</v>
      </c>
      <c r="GF39" s="80">
        <v>27370000</v>
      </c>
      <c r="GG39" s="80">
        <v>27370000</v>
      </c>
      <c r="GH39" s="80">
        <v>27370000</v>
      </c>
      <c r="GI39" s="80">
        <v>66842000</v>
      </c>
      <c r="GJ39" s="80">
        <v>27370000</v>
      </c>
      <c r="GK39" s="80">
        <v>27370000</v>
      </c>
      <c r="GL39" s="80">
        <v>27370000</v>
      </c>
      <c r="GM39" s="80">
        <v>840000</v>
      </c>
      <c r="GN39" s="80">
        <v>1069103</v>
      </c>
      <c r="GO39" s="80">
        <v>2242470</v>
      </c>
      <c r="GP39" s="80">
        <v>1776701</v>
      </c>
      <c r="GQ39" s="80">
        <v>994160</v>
      </c>
      <c r="GR39" s="80">
        <v>721709</v>
      </c>
      <c r="GS39" s="80">
        <v>1153187</v>
      </c>
      <c r="GT39" s="80">
        <v>848400</v>
      </c>
      <c r="GU39" s="80">
        <v>1215893</v>
      </c>
      <c r="GV39" s="80">
        <v>0</v>
      </c>
      <c r="GW39" s="80">
        <v>0</v>
      </c>
      <c r="GX39" s="80">
        <v>0</v>
      </c>
      <c r="GY39" s="80">
        <v>0</v>
      </c>
      <c r="GZ39" s="80">
        <v>0</v>
      </c>
      <c r="HA39" s="80">
        <v>0</v>
      </c>
      <c r="HB39" s="80">
        <v>0</v>
      </c>
      <c r="HC39" s="80">
        <v>0</v>
      </c>
      <c r="HD39" s="80">
        <v>0</v>
      </c>
      <c r="HE39" s="80">
        <v>0</v>
      </c>
      <c r="HF39" s="80">
        <v>0</v>
      </c>
      <c r="HG39" s="80">
        <v>0</v>
      </c>
      <c r="HH39" s="80">
        <v>0</v>
      </c>
      <c r="HI39" s="80">
        <v>0</v>
      </c>
      <c r="HJ39" s="80">
        <v>0</v>
      </c>
      <c r="HK39" s="80">
        <v>0</v>
      </c>
      <c r="HL39" s="80">
        <v>0</v>
      </c>
      <c r="HM39" s="80">
        <v>0</v>
      </c>
      <c r="HN39" s="80">
        <v>0</v>
      </c>
      <c r="HO39" s="80">
        <v>0</v>
      </c>
      <c r="HP39" s="80">
        <v>0</v>
      </c>
      <c r="HQ39" s="80">
        <v>0</v>
      </c>
      <c r="HR39" s="80">
        <v>0</v>
      </c>
      <c r="HS39" s="80">
        <v>0</v>
      </c>
      <c r="HT39" s="80">
        <v>0</v>
      </c>
      <c r="HU39" s="80">
        <v>0</v>
      </c>
      <c r="HV39" s="80">
        <v>0</v>
      </c>
      <c r="HW39" s="80">
        <v>25000</v>
      </c>
      <c r="HX39" s="80">
        <v>0</v>
      </c>
      <c r="HY39" s="80">
        <v>2775014</v>
      </c>
      <c r="HZ39" s="80">
        <v>2803843</v>
      </c>
      <c r="IA39" s="80">
        <v>2781568</v>
      </c>
      <c r="IB39" s="80">
        <v>3877279</v>
      </c>
      <c r="IC39" s="80">
        <v>6293467</v>
      </c>
      <c r="ID39" s="80">
        <v>820264</v>
      </c>
      <c r="IE39" s="80">
        <v>2181241</v>
      </c>
      <c r="IF39" s="80">
        <v>0</v>
      </c>
      <c r="IG39" s="80">
        <v>0</v>
      </c>
      <c r="IH39" s="80">
        <v>0</v>
      </c>
      <c r="II39" s="80">
        <v>0</v>
      </c>
      <c r="IJ39" s="80">
        <v>0</v>
      </c>
      <c r="IK39" s="80">
        <v>0</v>
      </c>
      <c r="IL39" s="80">
        <v>0</v>
      </c>
      <c r="IM39" s="80">
        <v>0</v>
      </c>
      <c r="IN39" s="80">
        <v>0</v>
      </c>
    </row>
    <row r="67" spans="1:248" x14ac:dyDescent="0.25"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</row>
    <row r="68" spans="1:248" x14ac:dyDescent="0.25"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</row>
    <row r="69" spans="1:248" x14ac:dyDescent="0.25"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</row>
    <row r="70" spans="1:248" x14ac:dyDescent="0.25"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</row>
    <row r="71" spans="1:248" s="26" customFormat="1" x14ac:dyDescent="0.25">
      <c r="A71"/>
      <c r="B71"/>
      <c r="C71"/>
      <c r="D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</row>
    <row r="72" spans="1:248" x14ac:dyDescent="0.25">
      <c r="A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</row>
    <row r="73" spans="1:248" x14ac:dyDescent="0.25"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</row>
    <row r="74" spans="1:248" x14ac:dyDescent="0.25"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</row>
    <row r="75" spans="1:248" x14ac:dyDescent="0.25"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</row>
    <row r="76" spans="1:248" x14ac:dyDescent="0.25"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</row>
    <row r="77" spans="1:248" x14ac:dyDescent="0.25"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</row>
    <row r="78" spans="1:248" x14ac:dyDescent="0.25"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</row>
    <row r="79" spans="1:248" x14ac:dyDescent="0.25"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</row>
    <row r="80" spans="1:248" x14ac:dyDescent="0.25"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</row>
    <row r="81" spans="2:230" x14ac:dyDescent="0.25"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</row>
    <row r="82" spans="2:230" x14ac:dyDescent="0.25"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</row>
    <row r="83" spans="2:230" x14ac:dyDescent="0.25"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</row>
    <row r="84" spans="2:230" x14ac:dyDescent="0.25"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</row>
    <row r="85" spans="2:230" x14ac:dyDescent="0.25"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</row>
    <row r="86" spans="2:230" x14ac:dyDescent="0.25"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</row>
    <row r="87" spans="2:230" x14ac:dyDescent="0.25"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</row>
    <row r="88" spans="2:230" x14ac:dyDescent="0.25"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</row>
    <row r="89" spans="2:230" x14ac:dyDescent="0.25"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</row>
    <row r="90" spans="2:230" x14ac:dyDescent="0.25"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</row>
    <row r="91" spans="2:230" x14ac:dyDescent="0.2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</row>
    <row r="92" spans="2:230" x14ac:dyDescent="0.25"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</row>
    <row r="93" spans="2:230" x14ac:dyDescent="0.25"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</row>
    <row r="94" spans="2:230" x14ac:dyDescent="0.25"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  <c r="GP94" s="26"/>
      <c r="GQ94" s="26"/>
      <c r="GR94" s="26"/>
      <c r="GS94" s="26"/>
      <c r="GT94" s="26"/>
      <c r="GU94" s="26"/>
      <c r="GV94" s="26"/>
      <c r="GW94" s="26"/>
      <c r="GX94" s="26"/>
      <c r="GY94" s="26"/>
      <c r="GZ94" s="26"/>
      <c r="HA94" s="26"/>
      <c r="HB94" s="26"/>
      <c r="HC94" s="26"/>
      <c r="HD94" s="26"/>
      <c r="HE94" s="26"/>
      <c r="HF94" s="26"/>
      <c r="HG94" s="26"/>
      <c r="HH94" s="26"/>
      <c r="HI94" s="26"/>
      <c r="HJ94" s="26"/>
      <c r="HK94" s="26"/>
      <c r="HL94" s="26"/>
      <c r="HM94" s="26"/>
      <c r="HN94" s="26"/>
      <c r="HO94" s="26"/>
      <c r="HP94" s="26"/>
      <c r="HQ94" s="26"/>
      <c r="HR94" s="26"/>
      <c r="HS94" s="26"/>
      <c r="HT94" s="26"/>
      <c r="HU94" s="26"/>
      <c r="HV94" s="26"/>
    </row>
    <row r="95" spans="2:230" x14ac:dyDescent="0.25"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</row>
    <row r="96" spans="2:230" x14ac:dyDescent="0.25"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</row>
    <row r="97" spans="5:230" x14ac:dyDescent="0.25"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</row>
    <row r="98" spans="5:230" x14ac:dyDescent="0.25"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</row>
    <row r="99" spans="5:230" x14ac:dyDescent="0.25"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</row>
    <row r="100" spans="5:230" x14ac:dyDescent="0.25"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</row>
    <row r="101" spans="5:230" x14ac:dyDescent="0.25"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</row>
    <row r="102" spans="5:230" x14ac:dyDescent="0.25"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Q149"/>
  <sheetViews>
    <sheetView zoomScale="70" zoomScaleNormal="70" workbookViewId="0">
      <selection activeCell="B44" sqref="B44"/>
    </sheetView>
  </sheetViews>
  <sheetFormatPr baseColWidth="10" defaultColWidth="11.42578125" defaultRowHeight="15" x14ac:dyDescent="0.25"/>
  <cols>
    <col min="2" max="2" width="27" customWidth="1"/>
  </cols>
  <sheetData>
    <row r="2" spans="2:173" x14ac:dyDescent="0.25">
      <c r="C2" s="2" t="s">
        <v>111</v>
      </c>
      <c r="D2" s="2"/>
      <c r="E2" s="2"/>
      <c r="F2" s="2"/>
      <c r="G2" s="2"/>
      <c r="H2" s="2"/>
      <c r="I2" s="2"/>
      <c r="J2" s="2"/>
      <c r="K2" s="2"/>
      <c r="L2" s="3" t="s">
        <v>112</v>
      </c>
      <c r="M2" s="3"/>
      <c r="N2" s="3"/>
      <c r="O2" s="3"/>
      <c r="P2" s="3"/>
      <c r="Q2" s="3"/>
      <c r="R2" s="3"/>
      <c r="S2" s="3"/>
      <c r="T2" s="3"/>
      <c r="U2" s="2" t="s">
        <v>113</v>
      </c>
      <c r="V2" s="2"/>
      <c r="W2" s="2"/>
      <c r="X2" s="2"/>
      <c r="Y2" s="2"/>
      <c r="Z2" s="2"/>
      <c r="AA2" s="2"/>
      <c r="AB2" s="2"/>
      <c r="AC2" s="2"/>
      <c r="AD2" s="4" t="s">
        <v>114</v>
      </c>
      <c r="AE2" s="4"/>
      <c r="AF2" s="4"/>
      <c r="AG2" s="4"/>
      <c r="AH2" s="4"/>
      <c r="AI2" s="4"/>
      <c r="AJ2" s="4"/>
      <c r="AK2" s="4"/>
      <c r="AL2" s="4"/>
      <c r="AM2" s="2" t="s">
        <v>115</v>
      </c>
      <c r="AN2" s="2"/>
      <c r="AO2" s="2"/>
      <c r="AP2" s="2"/>
      <c r="AQ2" s="2"/>
      <c r="AR2" s="2"/>
      <c r="AS2" s="2"/>
      <c r="AT2" s="2"/>
      <c r="AU2" s="2"/>
      <c r="AV2" s="4" t="s">
        <v>116</v>
      </c>
      <c r="AW2" s="4"/>
      <c r="AX2" s="4"/>
      <c r="AY2" s="4"/>
      <c r="AZ2" s="4"/>
      <c r="BA2" s="4"/>
      <c r="BB2" s="4"/>
      <c r="BC2" s="4"/>
      <c r="BD2" s="4"/>
      <c r="BE2" s="2" t="s">
        <v>117</v>
      </c>
      <c r="BF2" s="2"/>
      <c r="BG2" s="2"/>
      <c r="BH2" s="2"/>
      <c r="BI2" s="2"/>
      <c r="BJ2" s="2"/>
      <c r="BK2" s="2"/>
      <c r="BL2" s="2"/>
      <c r="BM2" s="2"/>
      <c r="BN2" s="4" t="s">
        <v>0</v>
      </c>
      <c r="BO2" s="4"/>
      <c r="BP2" s="4"/>
      <c r="BQ2" s="4"/>
      <c r="BR2" s="4"/>
      <c r="BS2" s="4"/>
      <c r="BT2" s="4"/>
      <c r="BU2" s="4"/>
      <c r="BV2" s="4"/>
      <c r="BW2" s="2" t="s">
        <v>1</v>
      </c>
      <c r="BX2" s="2"/>
      <c r="BY2" s="2"/>
      <c r="BZ2" s="2"/>
      <c r="CA2" s="2"/>
      <c r="CB2" s="2"/>
      <c r="CC2" s="2"/>
      <c r="CD2" s="2"/>
      <c r="CE2" s="2"/>
      <c r="CF2" s="4" t="s">
        <v>2</v>
      </c>
      <c r="CG2" s="4"/>
      <c r="CH2" s="4"/>
      <c r="CI2" s="4"/>
      <c r="CJ2" s="4"/>
      <c r="CK2" s="4"/>
      <c r="CL2" s="4"/>
      <c r="CM2" s="4"/>
      <c r="CN2" s="4"/>
      <c r="CO2" s="2" t="s">
        <v>3</v>
      </c>
      <c r="CP2" s="2"/>
      <c r="CQ2" s="2"/>
      <c r="CR2" s="2"/>
      <c r="CS2" s="2"/>
      <c r="CT2" s="2"/>
      <c r="CU2" s="2"/>
      <c r="CV2" s="2"/>
      <c r="CW2" s="2"/>
      <c r="CX2" s="4" t="s">
        <v>4</v>
      </c>
      <c r="CY2" s="4"/>
      <c r="CZ2" s="4"/>
      <c r="DA2" s="4"/>
      <c r="DB2" s="4"/>
      <c r="DC2" s="4"/>
      <c r="DD2" s="4"/>
      <c r="DE2" s="4"/>
      <c r="DF2" s="4"/>
      <c r="DG2" s="2" t="s">
        <v>5</v>
      </c>
      <c r="DH2" s="2"/>
      <c r="DI2" s="2"/>
      <c r="DJ2" s="2"/>
      <c r="DK2" s="2"/>
      <c r="DL2" s="2"/>
      <c r="DM2" s="2"/>
      <c r="DN2" s="2"/>
      <c r="DO2" s="2"/>
      <c r="DP2" s="30" t="s">
        <v>6</v>
      </c>
      <c r="DQ2" s="30"/>
      <c r="DR2" s="30"/>
      <c r="DS2" s="30"/>
      <c r="DT2" s="30"/>
      <c r="DU2" s="30"/>
      <c r="DV2" s="30"/>
      <c r="DW2" s="30"/>
      <c r="DX2" s="30"/>
      <c r="DY2" s="31" t="s">
        <v>7</v>
      </c>
      <c r="DZ2" s="31"/>
      <c r="EA2" s="31"/>
      <c r="EB2" s="31"/>
      <c r="EC2" s="31"/>
      <c r="ED2" s="31"/>
      <c r="EE2" s="31"/>
      <c r="EF2" s="31"/>
      <c r="EG2" s="31"/>
      <c r="EH2" s="50" t="s">
        <v>8</v>
      </c>
      <c r="EI2" s="50"/>
      <c r="EJ2" s="50"/>
      <c r="EK2" s="50"/>
      <c r="EL2" s="50"/>
      <c r="EM2" s="50"/>
      <c r="EN2" s="50"/>
      <c r="EO2" s="50"/>
      <c r="EP2" s="50"/>
      <c r="EQ2" s="31" t="s">
        <v>9</v>
      </c>
      <c r="ER2" s="31"/>
      <c r="ES2" s="31"/>
      <c r="ET2" s="31"/>
      <c r="EU2" s="31"/>
      <c r="EV2" s="31"/>
      <c r="EW2" s="31"/>
      <c r="EX2" s="31"/>
      <c r="EY2" s="31"/>
      <c r="EZ2" s="30" t="s">
        <v>10</v>
      </c>
      <c r="FA2" s="30"/>
      <c r="FB2" s="30"/>
      <c r="FC2" s="30"/>
      <c r="FD2" s="30"/>
      <c r="FE2" s="30"/>
      <c r="FF2" s="30"/>
      <c r="FG2" s="30"/>
      <c r="FH2" s="30"/>
      <c r="FI2" s="52" t="s">
        <v>11</v>
      </c>
      <c r="FJ2" s="52"/>
      <c r="FK2" s="52"/>
      <c r="FL2" s="52"/>
      <c r="FM2" s="52"/>
      <c r="FN2" s="52"/>
      <c r="FO2" s="52"/>
      <c r="FP2" s="52"/>
      <c r="FQ2" s="52"/>
    </row>
    <row r="3" spans="2:173" x14ac:dyDescent="0.25"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2005</v>
      </c>
      <c r="M3" s="1">
        <v>2006</v>
      </c>
      <c r="N3" s="1">
        <v>2007</v>
      </c>
      <c r="O3" s="1">
        <v>2008</v>
      </c>
      <c r="P3" s="1">
        <v>2009</v>
      </c>
      <c r="Q3" s="1">
        <v>2010</v>
      </c>
      <c r="R3" s="1">
        <v>2011</v>
      </c>
      <c r="S3" s="1">
        <v>2012</v>
      </c>
      <c r="T3" s="1">
        <v>2013</v>
      </c>
      <c r="U3" s="1">
        <v>2005</v>
      </c>
      <c r="V3" s="1">
        <v>2006</v>
      </c>
      <c r="W3" s="1">
        <v>2007</v>
      </c>
      <c r="X3" s="1">
        <v>2008</v>
      </c>
      <c r="Y3" s="1">
        <v>2009</v>
      </c>
      <c r="Z3" s="1">
        <v>2010</v>
      </c>
      <c r="AA3" s="1">
        <v>2011</v>
      </c>
      <c r="AB3" s="1">
        <v>2012</v>
      </c>
      <c r="AC3" s="1">
        <v>2013</v>
      </c>
      <c r="AD3" s="1">
        <v>2005</v>
      </c>
      <c r="AE3" s="1">
        <v>2006</v>
      </c>
      <c r="AF3" s="1">
        <v>2007</v>
      </c>
      <c r="AG3" s="1">
        <v>2008</v>
      </c>
      <c r="AH3" s="1">
        <v>2009</v>
      </c>
      <c r="AI3" s="1">
        <v>2010</v>
      </c>
      <c r="AJ3" s="1">
        <v>2011</v>
      </c>
      <c r="AK3" s="1">
        <v>2012</v>
      </c>
      <c r="AL3" s="1">
        <v>2013</v>
      </c>
      <c r="AM3" s="1">
        <v>2005</v>
      </c>
      <c r="AN3" s="1">
        <v>2006</v>
      </c>
      <c r="AO3" s="1">
        <v>2007</v>
      </c>
      <c r="AP3" s="1">
        <v>2008</v>
      </c>
      <c r="AQ3" s="1">
        <v>2009</v>
      </c>
      <c r="AR3" s="1">
        <v>2010</v>
      </c>
      <c r="AS3" s="1">
        <v>2011</v>
      </c>
      <c r="AT3" s="1">
        <v>2012</v>
      </c>
      <c r="AU3" s="1">
        <v>2013</v>
      </c>
      <c r="AV3" s="1">
        <v>2005</v>
      </c>
      <c r="AW3" s="1">
        <v>2006</v>
      </c>
      <c r="AX3" s="1">
        <v>2007</v>
      </c>
      <c r="AY3" s="1">
        <v>2008</v>
      </c>
      <c r="AZ3" s="1">
        <v>2009</v>
      </c>
      <c r="BA3" s="1">
        <v>2010</v>
      </c>
      <c r="BB3" s="1">
        <v>2011</v>
      </c>
      <c r="BC3" s="1">
        <v>2012</v>
      </c>
      <c r="BD3" s="1">
        <v>2013</v>
      </c>
      <c r="BE3" s="1">
        <v>2005</v>
      </c>
      <c r="BF3" s="1">
        <v>2006</v>
      </c>
      <c r="BG3" s="1">
        <v>2007</v>
      </c>
      <c r="BH3" s="1">
        <v>2008</v>
      </c>
      <c r="BI3" s="1">
        <v>2009</v>
      </c>
      <c r="BJ3" s="1">
        <v>2010</v>
      </c>
      <c r="BK3" s="1">
        <v>2011</v>
      </c>
      <c r="BL3" s="1">
        <v>2012</v>
      </c>
      <c r="BM3" s="1">
        <v>2013</v>
      </c>
      <c r="BN3" s="1">
        <v>2005</v>
      </c>
      <c r="BO3" s="1">
        <v>2006</v>
      </c>
      <c r="BP3" s="1">
        <v>2007</v>
      </c>
      <c r="BQ3" s="1">
        <v>2008</v>
      </c>
      <c r="BR3" s="1">
        <v>2009</v>
      </c>
      <c r="BS3" s="1">
        <v>2010</v>
      </c>
      <c r="BT3" s="1">
        <v>2011</v>
      </c>
      <c r="BU3" s="1">
        <v>2012</v>
      </c>
      <c r="BV3" s="1">
        <v>2013</v>
      </c>
      <c r="BW3" s="1">
        <v>2005</v>
      </c>
      <c r="BX3" s="1">
        <v>2006</v>
      </c>
      <c r="BY3" s="1">
        <v>2007</v>
      </c>
      <c r="BZ3" s="1">
        <v>2008</v>
      </c>
      <c r="CA3" s="1">
        <v>2009</v>
      </c>
      <c r="CB3" s="1">
        <v>2010</v>
      </c>
      <c r="CC3" s="1">
        <v>2011</v>
      </c>
      <c r="CD3" s="1">
        <v>2012</v>
      </c>
      <c r="CE3" s="1">
        <v>2013</v>
      </c>
      <c r="CF3" s="1">
        <v>2005</v>
      </c>
      <c r="CG3" s="1">
        <v>2006</v>
      </c>
      <c r="CH3" s="1">
        <v>2007</v>
      </c>
      <c r="CI3" s="1">
        <v>2008</v>
      </c>
      <c r="CJ3" s="1">
        <v>2009</v>
      </c>
      <c r="CK3" s="1">
        <v>2010</v>
      </c>
      <c r="CL3" s="1">
        <v>2011</v>
      </c>
      <c r="CM3" s="1">
        <v>2012</v>
      </c>
      <c r="CN3" s="1">
        <v>2013</v>
      </c>
      <c r="CO3" s="1">
        <v>2005</v>
      </c>
      <c r="CP3" s="1">
        <v>2006</v>
      </c>
      <c r="CQ3" s="1">
        <v>2007</v>
      </c>
      <c r="CR3" s="1">
        <v>2008</v>
      </c>
      <c r="CS3" s="1">
        <v>2009</v>
      </c>
      <c r="CT3" s="1">
        <v>2010</v>
      </c>
      <c r="CU3" s="1">
        <v>2011</v>
      </c>
      <c r="CV3" s="1">
        <v>2012</v>
      </c>
      <c r="CW3" s="1">
        <v>2013</v>
      </c>
      <c r="CX3" s="1">
        <v>2005</v>
      </c>
      <c r="CY3" s="1">
        <v>2006</v>
      </c>
      <c r="CZ3" s="1">
        <v>2007</v>
      </c>
      <c r="DA3" s="1">
        <v>2008</v>
      </c>
      <c r="DB3" s="1">
        <v>2009</v>
      </c>
      <c r="DC3" s="1">
        <v>2010</v>
      </c>
      <c r="DD3" s="1">
        <v>2011</v>
      </c>
      <c r="DE3" s="1">
        <v>2012</v>
      </c>
      <c r="DF3" s="1">
        <v>2013</v>
      </c>
      <c r="DG3" s="1">
        <v>2005</v>
      </c>
      <c r="DH3" s="1">
        <v>2006</v>
      </c>
      <c r="DI3" s="1">
        <v>2007</v>
      </c>
      <c r="DJ3" s="1">
        <v>2008</v>
      </c>
      <c r="DK3" s="1">
        <v>2009</v>
      </c>
      <c r="DL3" s="1">
        <v>2010</v>
      </c>
      <c r="DM3" s="1">
        <v>2011</v>
      </c>
      <c r="DN3" s="1">
        <v>2012</v>
      </c>
      <c r="DO3" s="1">
        <v>2013</v>
      </c>
      <c r="DP3" s="51">
        <v>2005</v>
      </c>
      <c r="DQ3" s="51">
        <v>2006</v>
      </c>
      <c r="DR3" s="51">
        <v>2007</v>
      </c>
      <c r="DS3" s="51">
        <v>2008</v>
      </c>
      <c r="DT3" s="51">
        <v>2009</v>
      </c>
      <c r="DU3" s="51">
        <v>2010</v>
      </c>
      <c r="DV3" s="51">
        <v>2011</v>
      </c>
      <c r="DW3" s="51">
        <v>2012</v>
      </c>
      <c r="DX3" s="51">
        <v>2013</v>
      </c>
      <c r="DY3" s="31">
        <v>2005</v>
      </c>
      <c r="DZ3" s="31">
        <v>2006</v>
      </c>
      <c r="EA3" s="31">
        <v>2007</v>
      </c>
      <c r="EB3" s="31">
        <v>2008</v>
      </c>
      <c r="EC3" s="31">
        <v>2009</v>
      </c>
      <c r="ED3" s="31">
        <v>2010</v>
      </c>
      <c r="EE3" s="31">
        <v>2011</v>
      </c>
      <c r="EF3" s="31">
        <v>2012</v>
      </c>
      <c r="EG3" s="31">
        <v>2013</v>
      </c>
      <c r="EH3" s="30">
        <v>2005</v>
      </c>
      <c r="EI3" s="30">
        <v>2006</v>
      </c>
      <c r="EJ3" s="30">
        <v>2007</v>
      </c>
      <c r="EK3" s="30">
        <v>2008</v>
      </c>
      <c r="EL3" s="30">
        <v>2009</v>
      </c>
      <c r="EM3" s="30">
        <v>2010</v>
      </c>
      <c r="EN3" s="30">
        <v>2011</v>
      </c>
      <c r="EO3" s="30">
        <v>2012</v>
      </c>
      <c r="EP3" s="30">
        <v>2013</v>
      </c>
      <c r="EQ3" s="31">
        <v>2005</v>
      </c>
      <c r="ER3" s="31">
        <v>2006</v>
      </c>
      <c r="ES3" s="31">
        <v>2007</v>
      </c>
      <c r="ET3" s="31">
        <v>2008</v>
      </c>
      <c r="EU3" s="31">
        <v>2009</v>
      </c>
      <c r="EV3" s="31">
        <v>2010</v>
      </c>
      <c r="EW3" s="31">
        <v>2011</v>
      </c>
      <c r="EX3" s="31">
        <v>2012</v>
      </c>
      <c r="EY3" s="31">
        <v>2013</v>
      </c>
      <c r="EZ3" s="30">
        <v>2005</v>
      </c>
      <c r="FA3" s="30">
        <v>2006</v>
      </c>
      <c r="FB3" s="30">
        <v>2007</v>
      </c>
      <c r="FC3" s="30">
        <v>2008</v>
      </c>
      <c r="FD3" s="30">
        <v>2009</v>
      </c>
      <c r="FE3" s="30">
        <v>2010</v>
      </c>
      <c r="FF3" s="30">
        <v>2011</v>
      </c>
      <c r="FG3" s="30">
        <v>2012</v>
      </c>
      <c r="FH3" s="30">
        <v>2013</v>
      </c>
      <c r="FI3" s="31">
        <v>2005</v>
      </c>
      <c r="FJ3" s="31">
        <v>2006</v>
      </c>
      <c r="FK3" s="31">
        <v>2007</v>
      </c>
      <c r="FL3" s="31">
        <v>2008</v>
      </c>
      <c r="FM3" s="31">
        <v>2009</v>
      </c>
      <c r="FN3" s="31">
        <v>2010</v>
      </c>
      <c r="FO3" s="31">
        <v>2011</v>
      </c>
      <c r="FP3" s="31">
        <v>2012</v>
      </c>
      <c r="FQ3" s="31">
        <v>2013</v>
      </c>
    </row>
    <row r="4" spans="2:173" x14ac:dyDescent="0.25">
      <c r="B4" t="str">
        <f>+'Bilan et annexes'!E3</f>
        <v>AERTSSEN TRANSPORT</v>
      </c>
      <c r="C4">
        <v>6636000</v>
      </c>
      <c r="D4">
        <v>7347747</v>
      </c>
      <c r="E4">
        <v>9296027</v>
      </c>
      <c r="F4">
        <v>11334309</v>
      </c>
      <c r="G4">
        <v>8303269</v>
      </c>
      <c r="H4">
        <v>9875426</v>
      </c>
      <c r="I4">
        <v>13894860</v>
      </c>
      <c r="J4">
        <v>14470157</v>
      </c>
      <c r="K4">
        <v>15707931</v>
      </c>
      <c r="L4">
        <v>6406000</v>
      </c>
      <c r="M4">
        <v>7218322</v>
      </c>
      <c r="N4">
        <v>9275787</v>
      </c>
      <c r="O4">
        <v>11295919</v>
      </c>
      <c r="P4">
        <v>8705190</v>
      </c>
      <c r="Q4">
        <v>10546061</v>
      </c>
      <c r="R4">
        <v>14019932</v>
      </c>
      <c r="S4">
        <v>13706500</v>
      </c>
      <c r="T4">
        <v>15364904</v>
      </c>
      <c r="U4">
        <v>3465000</v>
      </c>
      <c r="V4">
        <v>4091983</v>
      </c>
      <c r="W4">
        <v>4894344</v>
      </c>
      <c r="X4">
        <v>5967205</v>
      </c>
      <c r="Y4">
        <v>4599347</v>
      </c>
      <c r="Z4">
        <v>5649408</v>
      </c>
      <c r="AA4">
        <v>7650093</v>
      </c>
      <c r="AB4">
        <v>7274428</v>
      </c>
      <c r="AC4">
        <v>8586593</v>
      </c>
      <c r="AD4">
        <v>1959000</v>
      </c>
      <c r="AE4">
        <v>2178029</v>
      </c>
      <c r="AF4">
        <v>2813729</v>
      </c>
      <c r="AG4">
        <v>3330434</v>
      </c>
      <c r="AH4">
        <v>2679499</v>
      </c>
      <c r="AI4">
        <v>3519916</v>
      </c>
      <c r="AJ4">
        <v>4720364</v>
      </c>
      <c r="AK4">
        <v>4967340</v>
      </c>
      <c r="AL4">
        <v>5432048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85000</v>
      </c>
      <c r="AW4">
        <v>81336</v>
      </c>
      <c r="AX4">
        <v>94644</v>
      </c>
      <c r="AY4">
        <v>114807</v>
      </c>
      <c r="AZ4">
        <v>130680</v>
      </c>
      <c r="BA4">
        <v>143034</v>
      </c>
      <c r="BB4">
        <v>163023</v>
      </c>
      <c r="BC4">
        <v>143495</v>
      </c>
      <c r="BD4">
        <v>149698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898000</v>
      </c>
      <c r="BO4">
        <v>825502</v>
      </c>
      <c r="BP4">
        <v>1473070</v>
      </c>
      <c r="BQ4">
        <v>1868785</v>
      </c>
      <c r="BR4">
        <v>1292311</v>
      </c>
      <c r="BS4">
        <v>1237331</v>
      </c>
      <c r="BT4">
        <v>1473036</v>
      </c>
      <c r="BU4">
        <v>1326172</v>
      </c>
      <c r="BV4">
        <v>1201330</v>
      </c>
      <c r="BW4">
        <v>-1000</v>
      </c>
      <c r="BX4">
        <v>41472</v>
      </c>
      <c r="BY4">
        <v>0</v>
      </c>
      <c r="BZ4">
        <v>14688</v>
      </c>
      <c r="CA4">
        <v>3353</v>
      </c>
      <c r="CB4">
        <v>-3628</v>
      </c>
      <c r="CC4">
        <v>13416</v>
      </c>
      <c r="CD4">
        <v>-4935</v>
      </c>
      <c r="CE4">
        <v>-4765</v>
      </c>
      <c r="CF4">
        <v>230000</v>
      </c>
      <c r="CG4">
        <v>129425</v>
      </c>
      <c r="CH4">
        <v>20240</v>
      </c>
      <c r="CI4">
        <v>38390</v>
      </c>
      <c r="CJ4">
        <v>-401921</v>
      </c>
      <c r="CK4">
        <v>-670635</v>
      </c>
      <c r="CL4">
        <v>-125072</v>
      </c>
      <c r="CM4">
        <v>763657</v>
      </c>
      <c r="CN4">
        <v>343027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2000</v>
      </c>
      <c r="CY4">
        <v>470</v>
      </c>
      <c r="CZ4">
        <v>625</v>
      </c>
      <c r="DA4">
        <v>1724</v>
      </c>
      <c r="DB4">
        <v>2589</v>
      </c>
      <c r="DC4">
        <v>1605</v>
      </c>
      <c r="DD4">
        <v>637</v>
      </c>
      <c r="DE4">
        <v>65319</v>
      </c>
      <c r="DF4">
        <v>1589</v>
      </c>
      <c r="DG4">
        <v>0</v>
      </c>
      <c r="DH4">
        <v>21</v>
      </c>
      <c r="DI4">
        <v>425</v>
      </c>
      <c r="DJ4">
        <v>3271</v>
      </c>
      <c r="DK4">
        <v>2668</v>
      </c>
      <c r="DL4">
        <v>31841</v>
      </c>
      <c r="DM4">
        <v>4490</v>
      </c>
      <c r="DN4">
        <v>2184</v>
      </c>
      <c r="DO4">
        <v>9015</v>
      </c>
      <c r="DP4">
        <v>28000</v>
      </c>
      <c r="DQ4">
        <v>18846</v>
      </c>
      <c r="DR4">
        <v>71262</v>
      </c>
      <c r="DS4">
        <v>142048</v>
      </c>
      <c r="DT4">
        <v>112476</v>
      </c>
      <c r="DU4">
        <v>143901</v>
      </c>
      <c r="DV4">
        <v>179080</v>
      </c>
      <c r="DW4">
        <v>91934</v>
      </c>
      <c r="DX4">
        <v>88997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2000</v>
      </c>
      <c r="EI4">
        <v>3565</v>
      </c>
      <c r="EJ4">
        <v>2906</v>
      </c>
      <c r="EK4">
        <v>6922</v>
      </c>
      <c r="EL4">
        <v>6789</v>
      </c>
      <c r="EM4">
        <v>34486</v>
      </c>
      <c r="EN4">
        <v>10148</v>
      </c>
      <c r="EO4">
        <v>5731</v>
      </c>
      <c r="EP4">
        <v>11146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218000</v>
      </c>
      <c r="FJ4">
        <v>186895</v>
      </c>
      <c r="FK4">
        <v>52356</v>
      </c>
      <c r="FL4">
        <v>66095</v>
      </c>
      <c r="FM4">
        <v>-334607</v>
      </c>
      <c r="FN4">
        <v>-369576</v>
      </c>
      <c r="FO4">
        <v>164836</v>
      </c>
      <c r="FP4">
        <v>1459455</v>
      </c>
      <c r="FQ4">
        <v>645968</v>
      </c>
    </row>
    <row r="5" spans="2:173" x14ac:dyDescent="0.25">
      <c r="B5" t="str">
        <f>+'Bilan et annexes'!E4</f>
        <v>ARCOMET SERVICE</v>
      </c>
      <c r="C5">
        <v>41401000</v>
      </c>
      <c r="D5">
        <v>52479000</v>
      </c>
      <c r="E5">
        <v>62193443</v>
      </c>
      <c r="F5">
        <v>66866874</v>
      </c>
      <c r="G5">
        <v>54245398</v>
      </c>
      <c r="H5">
        <v>43404269</v>
      </c>
      <c r="I5">
        <v>76265058</v>
      </c>
      <c r="J5">
        <v>39243403</v>
      </c>
      <c r="K5">
        <v>32745003</v>
      </c>
      <c r="L5">
        <v>38936000</v>
      </c>
      <c r="M5">
        <v>49841000</v>
      </c>
      <c r="N5">
        <v>57236511</v>
      </c>
      <c r="O5">
        <v>66685235</v>
      </c>
      <c r="P5">
        <v>48967405</v>
      </c>
      <c r="Q5">
        <v>38599428</v>
      </c>
      <c r="R5">
        <v>74770868</v>
      </c>
      <c r="S5">
        <v>38599258</v>
      </c>
      <c r="T5">
        <v>35069052</v>
      </c>
      <c r="U5">
        <v>25949000</v>
      </c>
      <c r="V5">
        <v>36212000</v>
      </c>
      <c r="W5">
        <v>40164366</v>
      </c>
      <c r="X5">
        <v>46436099</v>
      </c>
      <c r="Y5">
        <v>30645569</v>
      </c>
      <c r="Z5">
        <v>24609686</v>
      </c>
      <c r="AA5">
        <v>60864310</v>
      </c>
      <c r="AB5">
        <v>24188708</v>
      </c>
      <c r="AC5">
        <v>19718360</v>
      </c>
      <c r="AD5">
        <v>4899000</v>
      </c>
      <c r="AE5">
        <v>5365000</v>
      </c>
      <c r="AF5">
        <v>7230172</v>
      </c>
      <c r="AG5">
        <v>8638283</v>
      </c>
      <c r="AH5">
        <v>7973248</v>
      </c>
      <c r="AI5">
        <v>6487574</v>
      </c>
      <c r="AJ5">
        <v>6939482</v>
      </c>
      <c r="AK5">
        <v>7138620</v>
      </c>
      <c r="AL5">
        <v>7228448</v>
      </c>
      <c r="AM5">
        <v>-3000</v>
      </c>
      <c r="AN5">
        <v>-1000</v>
      </c>
      <c r="AO5">
        <v>-5110</v>
      </c>
      <c r="AP5">
        <v>68951</v>
      </c>
      <c r="AQ5">
        <v>-53659</v>
      </c>
      <c r="AR5">
        <v>-13216</v>
      </c>
      <c r="AS5">
        <v>6886</v>
      </c>
      <c r="AT5">
        <v>-56571</v>
      </c>
      <c r="AU5">
        <v>11664</v>
      </c>
      <c r="AV5">
        <v>144000</v>
      </c>
      <c r="AW5">
        <v>136000</v>
      </c>
      <c r="AX5">
        <v>233697</v>
      </c>
      <c r="AY5">
        <v>333733</v>
      </c>
      <c r="AZ5">
        <v>112060</v>
      </c>
      <c r="BA5">
        <v>830675</v>
      </c>
      <c r="BB5">
        <v>2600327</v>
      </c>
      <c r="BC5">
        <v>3043995</v>
      </c>
      <c r="BD5">
        <v>4225614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7926000</v>
      </c>
      <c r="BO5">
        <v>8062000</v>
      </c>
      <c r="BP5">
        <v>9583777</v>
      </c>
      <c r="BQ5">
        <v>11118598</v>
      </c>
      <c r="BR5">
        <v>10191868</v>
      </c>
      <c r="BS5">
        <v>6569495</v>
      </c>
      <c r="BT5">
        <v>4086894</v>
      </c>
      <c r="BU5">
        <v>3734241</v>
      </c>
      <c r="BV5">
        <v>3793235</v>
      </c>
      <c r="BW5">
        <v>21000</v>
      </c>
      <c r="BX5">
        <v>67000</v>
      </c>
      <c r="BY5">
        <v>29609</v>
      </c>
      <c r="BZ5">
        <v>89571</v>
      </c>
      <c r="CA5">
        <v>98319</v>
      </c>
      <c r="CB5">
        <v>115214</v>
      </c>
      <c r="CC5">
        <v>272969</v>
      </c>
      <c r="CD5">
        <v>550265</v>
      </c>
      <c r="CE5">
        <v>91731</v>
      </c>
      <c r="CF5">
        <v>2465000</v>
      </c>
      <c r="CG5">
        <v>2638000</v>
      </c>
      <c r="CH5">
        <v>4956932</v>
      </c>
      <c r="CI5">
        <v>181639</v>
      </c>
      <c r="CJ5">
        <v>5277993</v>
      </c>
      <c r="CK5">
        <v>4804841</v>
      </c>
      <c r="CL5">
        <v>1494190</v>
      </c>
      <c r="CM5">
        <v>644145</v>
      </c>
      <c r="CN5">
        <v>-2324049</v>
      </c>
      <c r="CO5">
        <v>0</v>
      </c>
      <c r="CP5">
        <v>0</v>
      </c>
      <c r="CQ5">
        <v>44998</v>
      </c>
      <c r="CR5">
        <v>20058</v>
      </c>
      <c r="CS5">
        <v>3115078</v>
      </c>
      <c r="CT5">
        <v>1896059</v>
      </c>
      <c r="CU5">
        <v>3697237</v>
      </c>
      <c r="CV5">
        <v>5918865</v>
      </c>
      <c r="CW5">
        <v>5427866</v>
      </c>
      <c r="CX5">
        <v>87000</v>
      </c>
      <c r="CY5">
        <v>38000</v>
      </c>
      <c r="CZ5">
        <v>0</v>
      </c>
      <c r="DA5">
        <v>51165</v>
      </c>
      <c r="DB5">
        <v>92927</v>
      </c>
      <c r="DC5">
        <v>19251</v>
      </c>
      <c r="DD5">
        <v>42296</v>
      </c>
      <c r="DE5">
        <v>27138</v>
      </c>
      <c r="DF5">
        <v>14732</v>
      </c>
      <c r="DG5">
        <v>143000</v>
      </c>
      <c r="DH5">
        <v>63000</v>
      </c>
      <c r="DI5">
        <v>49987</v>
      </c>
      <c r="DJ5">
        <v>405464</v>
      </c>
      <c r="DK5">
        <v>1306071</v>
      </c>
      <c r="DL5">
        <v>421269</v>
      </c>
      <c r="DM5">
        <v>256032</v>
      </c>
      <c r="DN5">
        <v>176780</v>
      </c>
      <c r="DO5">
        <v>89988</v>
      </c>
      <c r="DP5">
        <v>1643000</v>
      </c>
      <c r="DQ5">
        <v>1584000</v>
      </c>
      <c r="DR5">
        <v>2093818</v>
      </c>
      <c r="DS5">
        <v>4463746</v>
      </c>
      <c r="DT5">
        <v>11356172</v>
      </c>
      <c r="DU5">
        <v>9901518</v>
      </c>
      <c r="DV5">
        <v>12825582</v>
      </c>
      <c r="DW5">
        <v>9261764</v>
      </c>
      <c r="DX5">
        <v>3342376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280000</v>
      </c>
      <c r="EI5">
        <v>265000</v>
      </c>
      <c r="EJ5">
        <v>172890</v>
      </c>
      <c r="EK5">
        <v>177411</v>
      </c>
      <c r="EL5">
        <v>852878</v>
      </c>
      <c r="EM5">
        <v>138594</v>
      </c>
      <c r="EN5">
        <v>1416929</v>
      </c>
      <c r="EO5">
        <v>4502629</v>
      </c>
      <c r="EP5">
        <v>6409801</v>
      </c>
      <c r="EQ5">
        <v>0</v>
      </c>
      <c r="ER5">
        <v>0</v>
      </c>
      <c r="ES5">
        <v>0</v>
      </c>
      <c r="ET5">
        <v>0</v>
      </c>
      <c r="EU5">
        <v>4628189</v>
      </c>
      <c r="EV5">
        <v>5453503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1663</v>
      </c>
      <c r="FD5">
        <v>0</v>
      </c>
      <c r="FE5">
        <v>0</v>
      </c>
      <c r="FF5">
        <v>39045</v>
      </c>
      <c r="FG5">
        <v>488811</v>
      </c>
      <c r="FH5">
        <v>68299</v>
      </c>
      <c r="FI5">
        <v>4442000</v>
      </c>
      <c r="FJ5">
        <v>5825000</v>
      </c>
      <c r="FK5">
        <v>6231583</v>
      </c>
      <c r="FL5">
        <v>-6758700</v>
      </c>
      <c r="FM5">
        <v>-116200</v>
      </c>
      <c r="FN5">
        <v>-5052298</v>
      </c>
      <c r="FO5">
        <v>-37102870</v>
      </c>
      <c r="FP5">
        <v>-6646979</v>
      </c>
      <c r="FQ5">
        <v>-16708291</v>
      </c>
    </row>
    <row r="6" spans="2:173" x14ac:dyDescent="0.25">
      <c r="B6" t="str">
        <f>+'Bilan et annexes'!E5</f>
        <v>BETAFENCE</v>
      </c>
      <c r="C6">
        <v>175930000</v>
      </c>
      <c r="D6">
        <v>184643681</v>
      </c>
      <c r="E6">
        <v>188760904</v>
      </c>
      <c r="F6">
        <v>203464968</v>
      </c>
      <c r="G6">
        <v>160573373</v>
      </c>
      <c r="H6">
        <v>199032543</v>
      </c>
      <c r="I6">
        <v>197127694</v>
      </c>
      <c r="J6">
        <v>175506550</v>
      </c>
      <c r="K6">
        <v>188531186</v>
      </c>
      <c r="L6">
        <v>172916000</v>
      </c>
      <c r="M6">
        <v>171070340</v>
      </c>
      <c r="N6">
        <v>180623411</v>
      </c>
      <c r="O6">
        <v>192271939</v>
      </c>
      <c r="P6">
        <v>154790327</v>
      </c>
      <c r="Q6">
        <v>192980212</v>
      </c>
      <c r="R6">
        <v>194156102</v>
      </c>
      <c r="S6">
        <v>171875469</v>
      </c>
      <c r="T6">
        <v>181647580</v>
      </c>
      <c r="U6">
        <v>138985000</v>
      </c>
      <c r="V6">
        <v>138193007</v>
      </c>
      <c r="W6">
        <v>148509997</v>
      </c>
      <c r="X6">
        <v>156759311</v>
      </c>
      <c r="Y6">
        <v>125795141</v>
      </c>
      <c r="Z6">
        <v>158422352</v>
      </c>
      <c r="AA6">
        <v>159670393</v>
      </c>
      <c r="AB6">
        <v>137559303</v>
      </c>
      <c r="AC6">
        <v>149532688</v>
      </c>
      <c r="AD6">
        <v>29032000</v>
      </c>
      <c r="AE6">
        <v>29003933</v>
      </c>
      <c r="AF6">
        <v>29069658</v>
      </c>
      <c r="AG6">
        <v>28734344</v>
      </c>
      <c r="AH6">
        <v>26782541</v>
      </c>
      <c r="AI6">
        <v>29882105</v>
      </c>
      <c r="AJ6">
        <v>29007479</v>
      </c>
      <c r="AK6">
        <v>28089174</v>
      </c>
      <c r="AL6">
        <v>24839743</v>
      </c>
      <c r="AM6">
        <v>196000</v>
      </c>
      <c r="AN6">
        <v>-182332</v>
      </c>
      <c r="AO6">
        <v>-1446538</v>
      </c>
      <c r="AP6">
        <v>1527525</v>
      </c>
      <c r="AQ6">
        <v>-1722150</v>
      </c>
      <c r="AR6">
        <v>-82230</v>
      </c>
      <c r="AS6">
        <v>664059</v>
      </c>
      <c r="AT6">
        <v>481394</v>
      </c>
      <c r="AU6">
        <v>971866</v>
      </c>
      <c r="AV6">
        <v>1164000</v>
      </c>
      <c r="AW6">
        <v>1192878</v>
      </c>
      <c r="AX6">
        <v>1179348</v>
      </c>
      <c r="AY6">
        <v>1160564</v>
      </c>
      <c r="AZ6">
        <v>972257</v>
      </c>
      <c r="BA6">
        <v>1133880</v>
      </c>
      <c r="BB6">
        <v>1173844</v>
      </c>
      <c r="BC6">
        <v>1239357</v>
      </c>
      <c r="BD6">
        <v>1067863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3083000</v>
      </c>
      <c r="BO6">
        <v>3172483</v>
      </c>
      <c r="BP6">
        <v>3172438</v>
      </c>
      <c r="BQ6">
        <v>3233141</v>
      </c>
      <c r="BR6">
        <v>3063761</v>
      </c>
      <c r="BS6">
        <v>3176380</v>
      </c>
      <c r="BT6">
        <v>3054080</v>
      </c>
      <c r="BU6">
        <v>2822977</v>
      </c>
      <c r="BV6">
        <v>3213860</v>
      </c>
      <c r="BW6">
        <v>456000</v>
      </c>
      <c r="BX6">
        <v>-309629</v>
      </c>
      <c r="BY6">
        <v>138508</v>
      </c>
      <c r="BZ6">
        <v>857054</v>
      </c>
      <c r="CA6">
        <v>-101223</v>
      </c>
      <c r="CB6">
        <v>447725</v>
      </c>
      <c r="CC6">
        <v>586247</v>
      </c>
      <c r="CD6">
        <v>1683264</v>
      </c>
      <c r="CE6">
        <v>2021560</v>
      </c>
      <c r="CF6">
        <v>3014000</v>
      </c>
      <c r="CG6">
        <v>13573341</v>
      </c>
      <c r="CH6">
        <v>8137493</v>
      </c>
      <c r="CI6">
        <v>11193029</v>
      </c>
      <c r="CJ6">
        <v>5783046</v>
      </c>
      <c r="CK6">
        <v>6052331</v>
      </c>
      <c r="CL6">
        <v>2971592</v>
      </c>
      <c r="CM6">
        <v>3631081</v>
      </c>
      <c r="CN6">
        <v>6883606</v>
      </c>
      <c r="CO6">
        <v>0</v>
      </c>
      <c r="CP6">
        <v>0</v>
      </c>
      <c r="CQ6">
        <v>0</v>
      </c>
      <c r="CR6">
        <v>18300000</v>
      </c>
      <c r="CS6">
        <v>0</v>
      </c>
      <c r="CT6">
        <v>24700000</v>
      </c>
      <c r="CU6">
        <v>0</v>
      </c>
      <c r="CV6">
        <v>0</v>
      </c>
      <c r="CW6">
        <v>4000000</v>
      </c>
      <c r="CX6">
        <v>285000</v>
      </c>
      <c r="CY6">
        <v>147532</v>
      </c>
      <c r="CZ6">
        <v>359779</v>
      </c>
      <c r="DA6">
        <v>74892</v>
      </c>
      <c r="DB6">
        <v>1117366</v>
      </c>
      <c r="DC6">
        <v>153096</v>
      </c>
      <c r="DD6">
        <v>60646</v>
      </c>
      <c r="DE6">
        <v>172194</v>
      </c>
      <c r="DF6">
        <v>79334</v>
      </c>
      <c r="DG6">
        <v>2811000</v>
      </c>
      <c r="DH6">
        <v>1278310</v>
      </c>
      <c r="DI6">
        <v>2415540</v>
      </c>
      <c r="DJ6">
        <v>3057064</v>
      </c>
      <c r="DK6">
        <v>826734</v>
      </c>
      <c r="DL6">
        <v>1754928</v>
      </c>
      <c r="DM6">
        <v>835163</v>
      </c>
      <c r="DN6">
        <v>1854245</v>
      </c>
      <c r="DO6">
        <v>1178042</v>
      </c>
      <c r="DP6">
        <v>7337000</v>
      </c>
      <c r="DQ6">
        <v>11734166</v>
      </c>
      <c r="DR6">
        <v>16385572</v>
      </c>
      <c r="DS6">
        <v>18095931</v>
      </c>
      <c r="DT6">
        <v>17312353</v>
      </c>
      <c r="DU6">
        <v>20080994</v>
      </c>
      <c r="DV6">
        <v>19226081</v>
      </c>
      <c r="DW6">
        <v>22280423</v>
      </c>
      <c r="DX6">
        <v>12426632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2302000</v>
      </c>
      <c r="EI6">
        <v>2509584</v>
      </c>
      <c r="EJ6">
        <v>781107</v>
      </c>
      <c r="EK6">
        <v>1991889</v>
      </c>
      <c r="EL6">
        <v>2389207</v>
      </c>
      <c r="EM6">
        <v>1683674</v>
      </c>
      <c r="EN6">
        <v>1401031</v>
      </c>
      <c r="EO6">
        <v>1897612</v>
      </c>
      <c r="EP6">
        <v>2762715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87665000</v>
      </c>
      <c r="FJ6">
        <v>812364</v>
      </c>
      <c r="FK6">
        <v>-6137658</v>
      </c>
      <c r="FL6">
        <v>12537164</v>
      </c>
      <c r="FM6">
        <v>-11937777</v>
      </c>
      <c r="FN6">
        <v>10901764</v>
      </c>
      <c r="FO6">
        <v>-16911573</v>
      </c>
      <c r="FP6">
        <v>-9623276</v>
      </c>
      <c r="FQ6">
        <v>-2974541</v>
      </c>
    </row>
    <row r="7" spans="2:173" x14ac:dyDescent="0.25">
      <c r="B7" t="str">
        <f>+'Bilan et annexes'!E6</f>
        <v>BMT AEROSPACE INTERNATIONAL</v>
      </c>
      <c r="C7">
        <v>0</v>
      </c>
      <c r="D7">
        <v>0</v>
      </c>
      <c r="E7">
        <v>7540062</v>
      </c>
      <c r="F7">
        <v>15409029</v>
      </c>
      <c r="G7">
        <v>17340996</v>
      </c>
      <c r="H7">
        <v>17246051</v>
      </c>
      <c r="I7">
        <v>18660688</v>
      </c>
      <c r="J7">
        <v>22735013</v>
      </c>
      <c r="K7">
        <v>25314163</v>
      </c>
      <c r="L7">
        <v>1000</v>
      </c>
      <c r="M7">
        <v>1855</v>
      </c>
      <c r="N7">
        <v>6080133</v>
      </c>
      <c r="O7">
        <v>9892382</v>
      </c>
      <c r="P7">
        <v>10844343</v>
      </c>
      <c r="Q7">
        <v>9624784</v>
      </c>
      <c r="R7">
        <v>11103594</v>
      </c>
      <c r="S7">
        <v>13304107</v>
      </c>
      <c r="T7">
        <v>16323496</v>
      </c>
      <c r="U7">
        <v>1000</v>
      </c>
      <c r="V7">
        <v>1425</v>
      </c>
      <c r="W7">
        <v>4297265</v>
      </c>
      <c r="X7">
        <v>5789036</v>
      </c>
      <c r="Y7">
        <v>5522201</v>
      </c>
      <c r="Z7">
        <v>4217379</v>
      </c>
      <c r="AA7">
        <v>5394658</v>
      </c>
      <c r="AB7">
        <v>6581521</v>
      </c>
      <c r="AC7">
        <v>8149701</v>
      </c>
      <c r="AD7">
        <v>0</v>
      </c>
      <c r="AE7">
        <v>0</v>
      </c>
      <c r="AF7">
        <v>786422</v>
      </c>
      <c r="AG7">
        <v>3029913</v>
      </c>
      <c r="AH7">
        <v>3787514</v>
      </c>
      <c r="AI7">
        <v>4118608</v>
      </c>
      <c r="AJ7">
        <v>4536220</v>
      </c>
      <c r="AK7">
        <v>5312629</v>
      </c>
      <c r="AL7">
        <v>6285730</v>
      </c>
      <c r="AM7">
        <v>0</v>
      </c>
      <c r="AN7">
        <v>0</v>
      </c>
      <c r="AO7">
        <v>722612</v>
      </c>
      <c r="AP7">
        <v>39617</v>
      </c>
      <c r="AQ7">
        <v>81125</v>
      </c>
      <c r="AR7">
        <v>139683</v>
      </c>
      <c r="AS7">
        <v>18660</v>
      </c>
      <c r="AT7">
        <v>81740</v>
      </c>
      <c r="AU7">
        <v>12976</v>
      </c>
      <c r="AV7">
        <v>0</v>
      </c>
      <c r="AW7">
        <v>430</v>
      </c>
      <c r="AX7">
        <v>1796</v>
      </c>
      <c r="AY7">
        <v>62307</v>
      </c>
      <c r="AZ7">
        <v>46444</v>
      </c>
      <c r="BA7">
        <v>67320</v>
      </c>
      <c r="BB7">
        <v>67471</v>
      </c>
      <c r="BC7">
        <v>57471</v>
      </c>
      <c r="BD7">
        <v>60774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272038</v>
      </c>
      <c r="BQ7">
        <v>971509</v>
      </c>
      <c r="BR7">
        <v>1407059</v>
      </c>
      <c r="BS7">
        <v>1081794</v>
      </c>
      <c r="BT7">
        <v>1086585</v>
      </c>
      <c r="BU7">
        <v>1270746</v>
      </c>
      <c r="BV7">
        <v>1814315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-1000</v>
      </c>
      <c r="CG7">
        <v>-1855</v>
      </c>
      <c r="CH7">
        <v>1459929</v>
      </c>
      <c r="CI7">
        <v>5516647</v>
      </c>
      <c r="CJ7">
        <v>6496653</v>
      </c>
      <c r="CK7">
        <v>7621267</v>
      </c>
      <c r="CL7">
        <v>7557094</v>
      </c>
      <c r="CM7">
        <v>9430906</v>
      </c>
      <c r="CN7">
        <v>8990667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3095041</v>
      </c>
      <c r="CV7">
        <v>4255920</v>
      </c>
      <c r="CW7">
        <v>5571425</v>
      </c>
      <c r="CX7">
        <v>0</v>
      </c>
      <c r="CY7">
        <v>134</v>
      </c>
      <c r="CZ7">
        <v>6343</v>
      </c>
      <c r="DA7">
        <v>84095</v>
      </c>
      <c r="DB7">
        <v>90327</v>
      </c>
      <c r="DC7">
        <v>91111</v>
      </c>
      <c r="DD7">
        <v>118273</v>
      </c>
      <c r="DE7">
        <v>656</v>
      </c>
      <c r="DF7">
        <v>7200</v>
      </c>
      <c r="DG7">
        <v>0</v>
      </c>
      <c r="DH7">
        <v>0</v>
      </c>
      <c r="DI7">
        <v>0</v>
      </c>
      <c r="DJ7">
        <v>42</v>
      </c>
      <c r="DK7">
        <v>18602</v>
      </c>
      <c r="DL7">
        <v>1607</v>
      </c>
      <c r="DM7">
        <v>6153</v>
      </c>
      <c r="DN7">
        <v>4610</v>
      </c>
      <c r="DO7">
        <v>12902</v>
      </c>
      <c r="DP7">
        <v>0</v>
      </c>
      <c r="DQ7">
        <v>0</v>
      </c>
      <c r="DR7">
        <v>156450</v>
      </c>
      <c r="DS7">
        <v>730874</v>
      </c>
      <c r="DT7">
        <v>542583</v>
      </c>
      <c r="DU7">
        <v>2875586</v>
      </c>
      <c r="DV7">
        <v>3100632</v>
      </c>
      <c r="DW7">
        <v>2354802</v>
      </c>
      <c r="DX7">
        <v>1541192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84</v>
      </c>
      <c r="EJ7">
        <v>10880</v>
      </c>
      <c r="EK7">
        <v>4798</v>
      </c>
      <c r="EL7">
        <v>3920</v>
      </c>
      <c r="EM7">
        <v>2680</v>
      </c>
      <c r="EN7">
        <v>8583</v>
      </c>
      <c r="EO7">
        <v>22723</v>
      </c>
      <c r="EP7">
        <v>8777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-1000</v>
      </c>
      <c r="FJ7">
        <v>-1805</v>
      </c>
      <c r="FK7">
        <v>1298942</v>
      </c>
      <c r="FL7">
        <v>4851285</v>
      </c>
      <c r="FM7">
        <v>6002901</v>
      </c>
      <c r="FN7">
        <v>4865832</v>
      </c>
      <c r="FO7">
        <v>7707283</v>
      </c>
      <c r="FP7">
        <v>11354781</v>
      </c>
      <c r="FQ7">
        <v>13044262</v>
      </c>
    </row>
    <row r="8" spans="2:173" x14ac:dyDescent="0.25">
      <c r="B8" t="str">
        <f>+'Bilan et annexes'!E7</f>
        <v>HENRI ESSERS HENRI EN ZONEN INTERNATIONAAL TRANSPORT</v>
      </c>
      <c r="C8">
        <v>112340000</v>
      </c>
      <c r="D8">
        <v>141535868</v>
      </c>
      <c r="E8">
        <v>162086058</v>
      </c>
      <c r="F8">
        <v>177605689</v>
      </c>
      <c r="G8">
        <v>185500885</v>
      </c>
      <c r="H8">
        <v>223076492</v>
      </c>
      <c r="I8">
        <v>251162661</v>
      </c>
      <c r="J8">
        <v>273893937</v>
      </c>
      <c r="K8">
        <v>292860366</v>
      </c>
      <c r="L8">
        <v>111443000</v>
      </c>
      <c r="M8">
        <v>140140275</v>
      </c>
      <c r="N8">
        <v>156637310</v>
      </c>
      <c r="O8">
        <v>171790104</v>
      </c>
      <c r="P8">
        <v>180962360</v>
      </c>
      <c r="Q8">
        <v>212726307</v>
      </c>
      <c r="R8">
        <v>245181951</v>
      </c>
      <c r="S8">
        <v>268744518</v>
      </c>
      <c r="T8">
        <v>287950353</v>
      </c>
      <c r="U8">
        <v>95864000</v>
      </c>
      <c r="V8">
        <v>121821450</v>
      </c>
      <c r="W8">
        <v>135686583</v>
      </c>
      <c r="X8">
        <v>153741956</v>
      </c>
      <c r="Y8">
        <v>162717882</v>
      </c>
      <c r="Z8">
        <v>194324001</v>
      </c>
      <c r="AA8">
        <v>222787189</v>
      </c>
      <c r="AB8">
        <v>242309129</v>
      </c>
      <c r="AC8">
        <v>256501595</v>
      </c>
      <c r="AD8">
        <v>14216000</v>
      </c>
      <c r="AE8">
        <v>16660968</v>
      </c>
      <c r="AF8">
        <v>18599430</v>
      </c>
      <c r="AG8">
        <v>16310088</v>
      </c>
      <c r="AH8">
        <v>16176970</v>
      </c>
      <c r="AI8">
        <v>16789643</v>
      </c>
      <c r="AJ8">
        <v>20472218</v>
      </c>
      <c r="AK8">
        <v>23983572</v>
      </c>
      <c r="AL8">
        <v>27593373</v>
      </c>
      <c r="AM8">
        <v>30000</v>
      </c>
      <c r="AN8">
        <v>-2560</v>
      </c>
      <c r="AO8">
        <v>-54548</v>
      </c>
      <c r="AP8">
        <v>-94446</v>
      </c>
      <c r="AQ8">
        <v>-75707</v>
      </c>
      <c r="AR8">
        <v>203775</v>
      </c>
      <c r="AS8">
        <v>146242</v>
      </c>
      <c r="AT8">
        <v>-76291</v>
      </c>
      <c r="AU8">
        <v>551878</v>
      </c>
      <c r="AV8">
        <v>490000</v>
      </c>
      <c r="AW8">
        <v>452199</v>
      </c>
      <c r="AX8">
        <v>1457452</v>
      </c>
      <c r="AY8">
        <v>871642</v>
      </c>
      <c r="AZ8">
        <v>1066869</v>
      </c>
      <c r="BA8">
        <v>554860</v>
      </c>
      <c r="BB8">
        <v>515410</v>
      </c>
      <c r="BC8">
        <v>1390404</v>
      </c>
      <c r="BD8">
        <v>958551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821000</v>
      </c>
      <c r="BO8">
        <v>986432</v>
      </c>
      <c r="BP8">
        <v>1134996</v>
      </c>
      <c r="BQ8">
        <v>1135819</v>
      </c>
      <c r="BR8">
        <v>990862</v>
      </c>
      <c r="BS8">
        <v>1070631</v>
      </c>
      <c r="BT8">
        <v>1358640</v>
      </c>
      <c r="BU8">
        <v>1749566</v>
      </c>
      <c r="BV8">
        <v>2363339</v>
      </c>
      <c r="BW8">
        <v>22000</v>
      </c>
      <c r="BX8">
        <v>221786</v>
      </c>
      <c r="BY8">
        <v>-186603</v>
      </c>
      <c r="BZ8">
        <v>-174955</v>
      </c>
      <c r="CA8">
        <v>85484</v>
      </c>
      <c r="CB8">
        <v>-216603</v>
      </c>
      <c r="CC8">
        <v>-97748</v>
      </c>
      <c r="CD8">
        <v>-611862</v>
      </c>
      <c r="CE8">
        <v>-18383</v>
      </c>
      <c r="CF8">
        <v>897000</v>
      </c>
      <c r="CG8">
        <v>1395593</v>
      </c>
      <c r="CH8">
        <v>5448748</v>
      </c>
      <c r="CI8">
        <v>5815585</v>
      </c>
      <c r="CJ8">
        <v>4538525</v>
      </c>
      <c r="CK8">
        <v>10350185</v>
      </c>
      <c r="CL8">
        <v>5980710</v>
      </c>
      <c r="CM8">
        <v>5149419</v>
      </c>
      <c r="CN8">
        <v>4910013</v>
      </c>
      <c r="CO8">
        <v>2499000</v>
      </c>
      <c r="CP8">
        <v>9900</v>
      </c>
      <c r="CQ8">
        <v>0</v>
      </c>
      <c r="CR8">
        <v>44445005</v>
      </c>
      <c r="CS8">
        <v>3362095</v>
      </c>
      <c r="CT8">
        <v>1736138</v>
      </c>
      <c r="CU8">
        <v>26037911</v>
      </c>
      <c r="CV8">
        <v>10892948</v>
      </c>
      <c r="CW8">
        <v>0</v>
      </c>
      <c r="CX8">
        <v>1133000</v>
      </c>
      <c r="CY8">
        <v>1232182</v>
      </c>
      <c r="CZ8">
        <v>1686792</v>
      </c>
      <c r="DA8">
        <v>862093</v>
      </c>
      <c r="DB8">
        <v>66047</v>
      </c>
      <c r="DC8">
        <v>133293</v>
      </c>
      <c r="DD8">
        <v>28323</v>
      </c>
      <c r="DE8">
        <v>35205</v>
      </c>
      <c r="DF8">
        <v>12564</v>
      </c>
      <c r="DG8">
        <v>138000</v>
      </c>
      <c r="DH8">
        <v>71339</v>
      </c>
      <c r="DI8">
        <v>81579</v>
      </c>
      <c r="DJ8">
        <v>208860</v>
      </c>
      <c r="DK8">
        <v>72638</v>
      </c>
      <c r="DL8">
        <v>97872</v>
      </c>
      <c r="DM8">
        <v>103483</v>
      </c>
      <c r="DN8">
        <v>27014</v>
      </c>
      <c r="DO8">
        <v>35596</v>
      </c>
      <c r="DP8">
        <v>2246000</v>
      </c>
      <c r="DQ8">
        <v>3132108</v>
      </c>
      <c r="DR8">
        <v>5992397</v>
      </c>
      <c r="DS8">
        <v>9836604</v>
      </c>
      <c r="DT8">
        <v>7044379</v>
      </c>
      <c r="DU8">
        <v>8972169</v>
      </c>
      <c r="DV8">
        <v>8463877</v>
      </c>
      <c r="DW8">
        <v>6147557</v>
      </c>
      <c r="DX8">
        <v>7284738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117000</v>
      </c>
      <c r="EI8">
        <v>225972</v>
      </c>
      <c r="EJ8">
        <v>310432</v>
      </c>
      <c r="EK8">
        <v>169108</v>
      </c>
      <c r="EL8">
        <v>176607</v>
      </c>
      <c r="EM8">
        <v>109407</v>
      </c>
      <c r="EN8">
        <v>80992</v>
      </c>
      <c r="EO8">
        <v>167896</v>
      </c>
      <c r="EP8">
        <v>108801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2461000</v>
      </c>
      <c r="FJ8">
        <v>-711393</v>
      </c>
      <c r="FK8">
        <v>855629</v>
      </c>
      <c r="FL8">
        <v>32200486</v>
      </c>
      <c r="FM8">
        <v>552360</v>
      </c>
      <c r="FN8">
        <v>2233261</v>
      </c>
      <c r="FO8">
        <v>21925177</v>
      </c>
      <c r="FP8">
        <v>9789132</v>
      </c>
      <c r="FQ8">
        <v>-2435367</v>
      </c>
    </row>
    <row r="9" spans="2:173" x14ac:dyDescent="0.25">
      <c r="B9" t="str">
        <f>+'Bilan et annexes'!E8</f>
        <v>IG WATTEEUW INTERNATIONAL</v>
      </c>
      <c r="C9">
        <v>50252000</v>
      </c>
      <c r="D9">
        <v>56955912</v>
      </c>
      <c r="E9">
        <v>56033137</v>
      </c>
      <c r="F9">
        <v>47246937</v>
      </c>
      <c r="G9">
        <v>35159925</v>
      </c>
      <c r="H9">
        <v>28237707</v>
      </c>
      <c r="I9">
        <v>33608209</v>
      </c>
      <c r="J9">
        <v>33232165</v>
      </c>
      <c r="K9">
        <v>28501159</v>
      </c>
      <c r="L9">
        <v>44536000</v>
      </c>
      <c r="M9">
        <v>45470417</v>
      </c>
      <c r="N9">
        <v>47691344</v>
      </c>
      <c r="O9">
        <v>42691678</v>
      </c>
      <c r="P9">
        <v>34707220</v>
      </c>
      <c r="Q9">
        <v>28331780</v>
      </c>
      <c r="R9">
        <v>32104577</v>
      </c>
      <c r="S9">
        <v>30914763</v>
      </c>
      <c r="T9">
        <v>28441033</v>
      </c>
      <c r="U9">
        <v>28500000</v>
      </c>
      <c r="V9">
        <v>30503271</v>
      </c>
      <c r="W9">
        <v>32088051</v>
      </c>
      <c r="X9">
        <v>29635671</v>
      </c>
      <c r="Y9">
        <v>22202034</v>
      </c>
      <c r="Z9">
        <v>18047031</v>
      </c>
      <c r="AA9">
        <v>21864715</v>
      </c>
      <c r="AB9">
        <v>20051833</v>
      </c>
      <c r="AC9">
        <v>16828074</v>
      </c>
      <c r="AD9">
        <v>12467000</v>
      </c>
      <c r="AE9">
        <v>12468171</v>
      </c>
      <c r="AF9">
        <v>12681087</v>
      </c>
      <c r="AG9">
        <v>11914728</v>
      </c>
      <c r="AH9">
        <v>10743276</v>
      </c>
      <c r="AI9">
        <v>8954714</v>
      </c>
      <c r="AJ9">
        <v>9082836</v>
      </c>
      <c r="AK9">
        <v>9505757</v>
      </c>
      <c r="AL9">
        <v>9382297</v>
      </c>
      <c r="AM9">
        <v>449000</v>
      </c>
      <c r="AN9">
        <v>-319661</v>
      </c>
      <c r="AO9">
        <v>-32638</v>
      </c>
      <c r="AP9">
        <v>-129295</v>
      </c>
      <c r="AQ9">
        <v>21987</v>
      </c>
      <c r="AR9">
        <v>-58136</v>
      </c>
      <c r="AS9">
        <v>-33993</v>
      </c>
      <c r="AT9">
        <v>-21313</v>
      </c>
      <c r="AU9">
        <v>193987</v>
      </c>
      <c r="AV9">
        <v>256000</v>
      </c>
      <c r="AW9">
        <v>226609</v>
      </c>
      <c r="AX9">
        <v>261410</v>
      </c>
      <c r="AY9">
        <v>196877</v>
      </c>
      <c r="AZ9">
        <v>187667</v>
      </c>
      <c r="BA9">
        <v>221734</v>
      </c>
      <c r="BB9">
        <v>201622</v>
      </c>
      <c r="BC9">
        <v>183989</v>
      </c>
      <c r="BD9">
        <v>197347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2837000</v>
      </c>
      <c r="BO9">
        <v>2612399</v>
      </c>
      <c r="BP9">
        <v>2698501</v>
      </c>
      <c r="BQ9">
        <v>1074402</v>
      </c>
      <c r="BR9">
        <v>1552256</v>
      </c>
      <c r="BS9">
        <v>1166437</v>
      </c>
      <c r="BT9">
        <v>987543</v>
      </c>
      <c r="BU9">
        <v>1194497</v>
      </c>
      <c r="BV9">
        <v>1826828</v>
      </c>
      <c r="BW9">
        <v>27000</v>
      </c>
      <c r="BX9">
        <v>-20372</v>
      </c>
      <c r="BY9">
        <v>-5067</v>
      </c>
      <c r="BZ9">
        <v>-705</v>
      </c>
      <c r="CA9">
        <v>0</v>
      </c>
      <c r="CB9">
        <v>0</v>
      </c>
      <c r="CC9">
        <v>1854</v>
      </c>
      <c r="CD9">
        <v>0</v>
      </c>
      <c r="CE9">
        <v>12500</v>
      </c>
      <c r="CF9">
        <v>5716000</v>
      </c>
      <c r="CG9">
        <v>11485495</v>
      </c>
      <c r="CH9">
        <v>8341793</v>
      </c>
      <c r="CI9">
        <v>4555259</v>
      </c>
      <c r="CJ9">
        <v>452705</v>
      </c>
      <c r="CK9">
        <v>-94073</v>
      </c>
      <c r="CL9">
        <v>1503632</v>
      </c>
      <c r="CM9">
        <v>2317402</v>
      </c>
      <c r="CN9">
        <v>60126</v>
      </c>
      <c r="CO9">
        <v>0</v>
      </c>
      <c r="CP9">
        <v>0</v>
      </c>
      <c r="CQ9">
        <v>4273083</v>
      </c>
      <c r="CR9">
        <v>336342</v>
      </c>
      <c r="CS9">
        <v>0</v>
      </c>
      <c r="CT9">
        <v>0</v>
      </c>
      <c r="CU9">
        <v>7260508</v>
      </c>
      <c r="CV9">
        <v>4268656</v>
      </c>
      <c r="CW9">
        <v>3263438</v>
      </c>
      <c r="CX9">
        <v>223000</v>
      </c>
      <c r="CY9">
        <v>334817</v>
      </c>
      <c r="CZ9">
        <v>670913</v>
      </c>
      <c r="DA9">
        <v>1271830</v>
      </c>
      <c r="DB9">
        <v>980784</v>
      </c>
      <c r="DC9">
        <v>780142</v>
      </c>
      <c r="DD9">
        <v>808464</v>
      </c>
      <c r="DE9">
        <v>1033006</v>
      </c>
      <c r="DF9">
        <v>708116</v>
      </c>
      <c r="DG9">
        <v>209000</v>
      </c>
      <c r="DH9">
        <v>55366</v>
      </c>
      <c r="DI9">
        <v>59715</v>
      </c>
      <c r="DJ9">
        <v>872046</v>
      </c>
      <c r="DK9">
        <v>401371</v>
      </c>
      <c r="DL9">
        <v>622601</v>
      </c>
      <c r="DM9">
        <v>1083640</v>
      </c>
      <c r="DN9">
        <v>842365</v>
      </c>
      <c r="DO9">
        <v>872055</v>
      </c>
      <c r="DP9">
        <v>2885000</v>
      </c>
      <c r="DQ9">
        <v>3138661</v>
      </c>
      <c r="DR9">
        <v>3623891</v>
      </c>
      <c r="DS9">
        <v>3591232</v>
      </c>
      <c r="DT9">
        <v>3338110</v>
      </c>
      <c r="DU9">
        <v>3279780</v>
      </c>
      <c r="DV9">
        <v>3183909</v>
      </c>
      <c r="DW9">
        <v>2351252</v>
      </c>
      <c r="DX9">
        <v>2084194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21000</v>
      </c>
      <c r="EI9">
        <v>182274</v>
      </c>
      <c r="EJ9">
        <v>761560</v>
      </c>
      <c r="EK9">
        <v>1729919</v>
      </c>
      <c r="EL9">
        <v>873943</v>
      </c>
      <c r="EM9">
        <v>622368</v>
      </c>
      <c r="EN9">
        <v>1033883</v>
      </c>
      <c r="EO9">
        <v>1082024</v>
      </c>
      <c r="EP9">
        <v>1273406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3890000</v>
      </c>
      <c r="FJ9">
        <v>9215944</v>
      </c>
      <c r="FK9">
        <v>11223402</v>
      </c>
      <c r="FL9">
        <v>1822040</v>
      </c>
      <c r="FM9">
        <v>-2327790</v>
      </c>
      <c r="FN9">
        <v>-2499387</v>
      </c>
      <c r="FO9">
        <v>6461860</v>
      </c>
      <c r="FP9">
        <v>6032079</v>
      </c>
      <c r="FQ9">
        <v>2047415</v>
      </c>
    </row>
    <row r="10" spans="2:173" x14ac:dyDescent="0.25">
      <c r="B10" t="str">
        <f>+'Bilan et annexes'!E9</f>
        <v>LECOMTE INDUSTRIES</v>
      </c>
      <c r="C10">
        <v>549410</v>
      </c>
      <c r="D10">
        <v>639874</v>
      </c>
      <c r="E10">
        <v>538130</v>
      </c>
      <c r="F10">
        <v>2319278</v>
      </c>
      <c r="G10">
        <v>1592526</v>
      </c>
      <c r="H10">
        <v>23182</v>
      </c>
      <c r="I10">
        <v>23358</v>
      </c>
      <c r="J10">
        <v>23659</v>
      </c>
      <c r="K10">
        <v>23908</v>
      </c>
      <c r="L10">
        <v>446369</v>
      </c>
      <c r="M10">
        <v>442185</v>
      </c>
      <c r="N10">
        <v>385988</v>
      </c>
      <c r="O10">
        <v>2132856</v>
      </c>
      <c r="P10">
        <v>1506550</v>
      </c>
      <c r="Q10">
        <v>21098</v>
      </c>
      <c r="R10">
        <v>13145</v>
      </c>
      <c r="S10">
        <v>25418</v>
      </c>
      <c r="T10">
        <v>49649</v>
      </c>
      <c r="U10">
        <v>0</v>
      </c>
      <c r="V10">
        <v>0</v>
      </c>
      <c r="W10">
        <v>0</v>
      </c>
      <c r="X10">
        <v>1803816</v>
      </c>
      <c r="Y10">
        <v>1152966</v>
      </c>
      <c r="Z10">
        <v>6751</v>
      </c>
      <c r="AA10">
        <v>732</v>
      </c>
      <c r="AB10">
        <v>12363</v>
      </c>
      <c r="AC10">
        <v>36379</v>
      </c>
      <c r="AD10">
        <v>436204</v>
      </c>
      <c r="AE10">
        <v>434217</v>
      </c>
      <c r="AF10">
        <v>377822</v>
      </c>
      <c r="AG10">
        <v>313428</v>
      </c>
      <c r="AH10">
        <v>344621</v>
      </c>
      <c r="AI10">
        <v>2193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10165</v>
      </c>
      <c r="AW10">
        <v>7968</v>
      </c>
      <c r="AX10">
        <v>8166</v>
      </c>
      <c r="AY10">
        <v>15612</v>
      </c>
      <c r="AZ10">
        <v>8963</v>
      </c>
      <c r="BA10">
        <v>9797</v>
      </c>
      <c r="BB10">
        <v>10056</v>
      </c>
      <c r="BC10">
        <v>10697</v>
      </c>
      <c r="BD10">
        <v>10913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2357</v>
      </c>
      <c r="BT10">
        <v>2357</v>
      </c>
      <c r="BU10">
        <v>2358</v>
      </c>
      <c r="BV10">
        <v>2357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103041</v>
      </c>
      <c r="CG10">
        <v>197689</v>
      </c>
      <c r="CH10">
        <v>152142</v>
      </c>
      <c r="CI10">
        <v>186422</v>
      </c>
      <c r="CJ10">
        <v>85976</v>
      </c>
      <c r="CK10">
        <v>2084</v>
      </c>
      <c r="CL10">
        <v>10213</v>
      </c>
      <c r="CM10">
        <v>-1759</v>
      </c>
      <c r="CN10">
        <v>-25741</v>
      </c>
      <c r="CR10">
        <v>2649600</v>
      </c>
      <c r="CS10">
        <v>0</v>
      </c>
      <c r="CT10">
        <v>0</v>
      </c>
      <c r="CU10">
        <v>0</v>
      </c>
      <c r="CV10">
        <v>0</v>
      </c>
      <c r="CW10">
        <v>0</v>
      </c>
      <c r="DA10">
        <v>0</v>
      </c>
      <c r="DB10">
        <v>53012</v>
      </c>
      <c r="DC10">
        <v>52780</v>
      </c>
      <c r="DD10">
        <v>57159</v>
      </c>
      <c r="DE10">
        <v>62010</v>
      </c>
      <c r="DF10">
        <v>417908</v>
      </c>
      <c r="DJ10">
        <v>0</v>
      </c>
      <c r="DK10">
        <v>100000</v>
      </c>
      <c r="DL10">
        <v>0</v>
      </c>
      <c r="DM10">
        <v>0</v>
      </c>
      <c r="DN10">
        <v>0</v>
      </c>
      <c r="DO10">
        <v>0</v>
      </c>
      <c r="DS10">
        <v>269572</v>
      </c>
      <c r="DT10">
        <v>351600</v>
      </c>
      <c r="DU10">
        <v>289300</v>
      </c>
      <c r="DV10">
        <v>299225</v>
      </c>
      <c r="DW10">
        <v>307174</v>
      </c>
      <c r="DX10">
        <v>313219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680</v>
      </c>
      <c r="EM10">
        <v>903</v>
      </c>
      <c r="EN10">
        <v>0</v>
      </c>
      <c r="EO10">
        <v>0</v>
      </c>
      <c r="EP10">
        <v>17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102863</v>
      </c>
      <c r="FJ10">
        <v>197433</v>
      </c>
      <c r="FK10">
        <v>151762</v>
      </c>
      <c r="FL10">
        <v>2566450</v>
      </c>
      <c r="FM10">
        <v>-113292</v>
      </c>
      <c r="FN10">
        <v>-185339</v>
      </c>
      <c r="FO10">
        <v>-231853</v>
      </c>
      <c r="FP10">
        <v>-246923</v>
      </c>
      <c r="FQ10">
        <v>78931</v>
      </c>
    </row>
    <row r="11" spans="2:173" x14ac:dyDescent="0.25">
      <c r="B11" t="str">
        <f>+'Bilan et annexes'!E10</f>
        <v>MECHANIEK EN TRANSPORTMIDDELEN ONDERNEMING</v>
      </c>
      <c r="C11">
        <v>31471000</v>
      </c>
      <c r="D11">
        <v>31906023</v>
      </c>
      <c r="E11">
        <v>34712603</v>
      </c>
      <c r="F11">
        <v>38273242</v>
      </c>
      <c r="G11">
        <v>35917353</v>
      </c>
      <c r="H11">
        <v>38570479</v>
      </c>
      <c r="I11">
        <v>42268175</v>
      </c>
      <c r="J11">
        <v>48817995</v>
      </c>
      <c r="K11">
        <v>68849953</v>
      </c>
      <c r="L11">
        <v>29524000</v>
      </c>
      <c r="M11">
        <v>29717160</v>
      </c>
      <c r="N11">
        <v>31434721</v>
      </c>
      <c r="O11">
        <v>35757751</v>
      </c>
      <c r="P11">
        <v>33305260</v>
      </c>
      <c r="Q11">
        <v>37105110</v>
      </c>
      <c r="R11">
        <v>41505821</v>
      </c>
      <c r="S11">
        <v>46702519</v>
      </c>
      <c r="T11">
        <v>67143623</v>
      </c>
      <c r="U11">
        <v>25749000</v>
      </c>
      <c r="V11">
        <v>26118177</v>
      </c>
      <c r="W11">
        <v>27853178</v>
      </c>
      <c r="X11">
        <v>31718453</v>
      </c>
      <c r="Y11">
        <v>29505971</v>
      </c>
      <c r="Z11">
        <v>33829038</v>
      </c>
      <c r="AA11">
        <v>38544895</v>
      </c>
      <c r="AB11">
        <v>43788026</v>
      </c>
      <c r="AC11">
        <v>64030005</v>
      </c>
      <c r="AD11">
        <v>3119000</v>
      </c>
      <c r="AE11">
        <v>3216890</v>
      </c>
      <c r="AF11">
        <v>3150569</v>
      </c>
      <c r="AG11">
        <v>3460144</v>
      </c>
      <c r="AH11">
        <v>3239117</v>
      </c>
      <c r="AI11">
        <v>2892257</v>
      </c>
      <c r="AJ11">
        <v>2588315</v>
      </c>
      <c r="AK11">
        <v>2661187</v>
      </c>
      <c r="AL11">
        <v>2433601</v>
      </c>
      <c r="AM11">
        <v>238000</v>
      </c>
      <c r="AN11">
        <v>-6844</v>
      </c>
      <c r="AO11">
        <v>-7657</v>
      </c>
      <c r="AP11">
        <v>-398</v>
      </c>
      <c r="AQ11">
        <v>6610</v>
      </c>
      <c r="AR11">
        <v>3254</v>
      </c>
      <c r="AS11">
        <v>29349</v>
      </c>
      <c r="AT11">
        <v>49122</v>
      </c>
      <c r="AU11">
        <v>453996</v>
      </c>
      <c r="AV11">
        <v>84000</v>
      </c>
      <c r="AW11">
        <v>78171</v>
      </c>
      <c r="AX11">
        <v>91469</v>
      </c>
      <c r="AY11">
        <v>94843</v>
      </c>
      <c r="AZ11">
        <v>80206</v>
      </c>
      <c r="BA11">
        <v>84685</v>
      </c>
      <c r="BB11">
        <v>68658</v>
      </c>
      <c r="BC11">
        <v>53184</v>
      </c>
      <c r="BD11">
        <v>50926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335000</v>
      </c>
      <c r="BO11">
        <v>305183</v>
      </c>
      <c r="BP11">
        <v>354006</v>
      </c>
      <c r="BQ11">
        <v>446058</v>
      </c>
      <c r="BR11">
        <v>499444</v>
      </c>
      <c r="BS11">
        <v>302262</v>
      </c>
      <c r="BT11">
        <v>307517</v>
      </c>
      <c r="BU11">
        <v>175228</v>
      </c>
      <c r="BV11">
        <v>154828</v>
      </c>
      <c r="BW11">
        <v>-1000</v>
      </c>
      <c r="BX11">
        <v>5583</v>
      </c>
      <c r="BY11">
        <v>-6844</v>
      </c>
      <c r="BZ11">
        <v>38651</v>
      </c>
      <c r="CA11">
        <v>-26088</v>
      </c>
      <c r="CB11">
        <v>-6386</v>
      </c>
      <c r="CC11">
        <v>-32913</v>
      </c>
      <c r="CD11">
        <v>-24228</v>
      </c>
      <c r="CE11">
        <v>20267</v>
      </c>
      <c r="CF11">
        <v>1947000</v>
      </c>
      <c r="CG11">
        <v>2188863</v>
      </c>
      <c r="CH11">
        <v>3277882</v>
      </c>
      <c r="CI11">
        <v>2515491</v>
      </c>
      <c r="CJ11">
        <v>2612093</v>
      </c>
      <c r="CK11">
        <v>1465369</v>
      </c>
      <c r="CL11">
        <v>762354</v>
      </c>
      <c r="CM11">
        <v>2115476</v>
      </c>
      <c r="CN11">
        <v>1706330</v>
      </c>
      <c r="CO11">
        <v>0</v>
      </c>
      <c r="CP11">
        <v>0</v>
      </c>
      <c r="CQ11">
        <v>732496</v>
      </c>
      <c r="CR11">
        <v>1073710</v>
      </c>
      <c r="CS11">
        <v>0</v>
      </c>
      <c r="CT11">
        <v>776593</v>
      </c>
      <c r="CU11">
        <v>896289</v>
      </c>
      <c r="CV11">
        <v>896289</v>
      </c>
      <c r="CW11">
        <v>896289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64833</v>
      </c>
      <c r="DD11">
        <v>114200</v>
      </c>
      <c r="DE11">
        <v>32798</v>
      </c>
      <c r="DF11">
        <v>14099</v>
      </c>
      <c r="DG11">
        <v>72000</v>
      </c>
      <c r="DH11">
        <v>152184</v>
      </c>
      <c r="DI11">
        <v>177453</v>
      </c>
      <c r="DJ11">
        <v>379647</v>
      </c>
      <c r="DK11">
        <v>119833</v>
      </c>
      <c r="DL11">
        <v>7033</v>
      </c>
      <c r="DM11">
        <v>31252</v>
      </c>
      <c r="DN11">
        <v>86515</v>
      </c>
      <c r="DO11">
        <v>21553</v>
      </c>
      <c r="DP11">
        <v>0</v>
      </c>
      <c r="DQ11">
        <v>52253</v>
      </c>
      <c r="DR11">
        <v>2020261</v>
      </c>
      <c r="DS11">
        <v>1793742</v>
      </c>
      <c r="DT11">
        <v>1794229</v>
      </c>
      <c r="DU11">
        <v>2226673</v>
      </c>
      <c r="DV11">
        <v>2649147</v>
      </c>
      <c r="DW11">
        <v>3266520</v>
      </c>
      <c r="DX11">
        <v>2246922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6000</v>
      </c>
      <c r="EI11">
        <v>14363</v>
      </c>
      <c r="EJ11">
        <v>53613</v>
      </c>
      <c r="EK11">
        <v>86992</v>
      </c>
      <c r="EL11">
        <v>37230</v>
      </c>
      <c r="EM11">
        <v>7821</v>
      </c>
      <c r="EN11">
        <v>18314</v>
      </c>
      <c r="EO11">
        <v>19242</v>
      </c>
      <c r="EP11">
        <v>33098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2040000</v>
      </c>
      <c r="FJ11">
        <v>2405313</v>
      </c>
      <c r="FK11">
        <v>10133531</v>
      </c>
      <c r="FL11">
        <v>-6743635</v>
      </c>
      <c r="FM11">
        <v>1016718</v>
      </c>
      <c r="FN11">
        <v>125084</v>
      </c>
      <c r="FO11">
        <v>-842366</v>
      </c>
      <c r="FP11">
        <v>-73584</v>
      </c>
      <c r="FQ11">
        <v>397001</v>
      </c>
    </row>
    <row r="12" spans="2:173" x14ac:dyDescent="0.25">
      <c r="B12" t="str">
        <f>+'Bilan et annexes'!E11</f>
        <v>MIKO PAC</v>
      </c>
      <c r="C12">
        <v>31337000</v>
      </c>
      <c r="D12">
        <v>33651757</v>
      </c>
      <c r="E12">
        <v>36759778</v>
      </c>
      <c r="F12">
        <v>43258364</v>
      </c>
      <c r="G12">
        <v>38145969</v>
      </c>
      <c r="H12">
        <v>40738385</v>
      </c>
      <c r="I12">
        <v>47698660</v>
      </c>
      <c r="J12">
        <v>49025545</v>
      </c>
      <c r="K12">
        <v>49374689</v>
      </c>
      <c r="L12">
        <v>29021000</v>
      </c>
      <c r="M12">
        <v>31375258</v>
      </c>
      <c r="N12">
        <v>35495820</v>
      </c>
      <c r="O12">
        <v>42178657</v>
      </c>
      <c r="P12">
        <v>35948162</v>
      </c>
      <c r="Q12">
        <v>38845256</v>
      </c>
      <c r="R12">
        <v>46209859</v>
      </c>
      <c r="S12">
        <v>47373090</v>
      </c>
      <c r="T12">
        <v>46630011</v>
      </c>
      <c r="U12">
        <v>22430000</v>
      </c>
      <c r="V12">
        <v>23780158</v>
      </c>
      <c r="W12">
        <v>26945131</v>
      </c>
      <c r="X12">
        <v>33177615</v>
      </c>
      <c r="Y12">
        <v>27132957</v>
      </c>
      <c r="Z12">
        <v>30020424</v>
      </c>
      <c r="AA12">
        <v>35446228</v>
      </c>
      <c r="AB12">
        <v>36803309</v>
      </c>
      <c r="AC12">
        <v>36268340</v>
      </c>
      <c r="AD12">
        <v>4455000</v>
      </c>
      <c r="AE12">
        <v>4909363</v>
      </c>
      <c r="AF12">
        <v>5241619</v>
      </c>
      <c r="AG12">
        <v>6190345</v>
      </c>
      <c r="AH12">
        <v>6435571</v>
      </c>
      <c r="AI12">
        <v>6719727</v>
      </c>
      <c r="AJ12">
        <v>7978743</v>
      </c>
      <c r="AK12">
        <v>7571858</v>
      </c>
      <c r="AL12">
        <v>7431300</v>
      </c>
      <c r="AM12">
        <v>-10000</v>
      </c>
      <c r="AN12">
        <v>760</v>
      </c>
      <c r="AO12">
        <v>91838</v>
      </c>
      <c r="AP12">
        <v>-37603</v>
      </c>
      <c r="AQ12">
        <v>43749</v>
      </c>
      <c r="AR12">
        <v>40789</v>
      </c>
      <c r="AS12">
        <v>-4726</v>
      </c>
      <c r="AT12">
        <v>-74893</v>
      </c>
      <c r="AU12">
        <v>1211</v>
      </c>
      <c r="AV12">
        <v>63000</v>
      </c>
      <c r="AW12">
        <v>52935</v>
      </c>
      <c r="AX12">
        <v>60925</v>
      </c>
      <c r="AY12">
        <v>91711</v>
      </c>
      <c r="AZ12">
        <v>32627</v>
      </c>
      <c r="BA12">
        <v>92667</v>
      </c>
      <c r="BB12">
        <v>86701</v>
      </c>
      <c r="BC12">
        <v>70805</v>
      </c>
      <c r="BD12">
        <v>106846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2088000</v>
      </c>
      <c r="BO12">
        <v>2632115</v>
      </c>
      <c r="BP12">
        <v>3150580</v>
      </c>
      <c r="BQ12">
        <v>2795931</v>
      </c>
      <c r="BR12">
        <v>2303990</v>
      </c>
      <c r="BS12">
        <v>1958768</v>
      </c>
      <c r="BT12">
        <v>2683862</v>
      </c>
      <c r="BU12">
        <v>2884043</v>
      </c>
      <c r="BV12">
        <v>2869854</v>
      </c>
      <c r="BW12">
        <v>-5000</v>
      </c>
      <c r="BX12">
        <v>-73</v>
      </c>
      <c r="BY12">
        <v>5727</v>
      </c>
      <c r="BZ12">
        <v>-39342</v>
      </c>
      <c r="CA12">
        <v>-732</v>
      </c>
      <c r="CB12">
        <v>12881</v>
      </c>
      <c r="CC12">
        <v>19051</v>
      </c>
      <c r="CD12">
        <v>117968</v>
      </c>
      <c r="CE12">
        <v>-47540</v>
      </c>
      <c r="CF12">
        <v>2316000</v>
      </c>
      <c r="CG12">
        <v>2276499</v>
      </c>
      <c r="CH12">
        <v>1263958</v>
      </c>
      <c r="CI12">
        <v>1079707</v>
      </c>
      <c r="CJ12">
        <v>2197807</v>
      </c>
      <c r="CK12">
        <v>1893129</v>
      </c>
      <c r="CL12">
        <v>1488801</v>
      </c>
      <c r="CM12">
        <v>1652455</v>
      </c>
      <c r="CN12">
        <v>2744678</v>
      </c>
      <c r="CO12">
        <v>79000</v>
      </c>
      <c r="CP12">
        <v>0</v>
      </c>
      <c r="CQ12">
        <v>131626</v>
      </c>
      <c r="CR12">
        <v>93124</v>
      </c>
      <c r="CS12">
        <v>109025</v>
      </c>
      <c r="CT12">
        <v>2087375</v>
      </c>
      <c r="CU12">
        <v>1601679</v>
      </c>
      <c r="CV12">
        <v>1827430</v>
      </c>
      <c r="CW12">
        <v>1171488</v>
      </c>
      <c r="CX12">
        <v>45000</v>
      </c>
      <c r="CY12">
        <v>218212</v>
      </c>
      <c r="CZ12">
        <v>76866</v>
      </c>
      <c r="DA12">
        <v>22490</v>
      </c>
      <c r="DB12">
        <v>6267</v>
      </c>
      <c r="DC12">
        <v>4853</v>
      </c>
      <c r="DD12">
        <v>9843</v>
      </c>
      <c r="DE12">
        <v>9885</v>
      </c>
      <c r="DF12">
        <v>21836</v>
      </c>
      <c r="DG12">
        <v>209000</v>
      </c>
      <c r="DH12">
        <v>219711</v>
      </c>
      <c r="DI12">
        <v>247303</v>
      </c>
      <c r="DJ12">
        <v>316481</v>
      </c>
      <c r="DK12">
        <v>262559</v>
      </c>
      <c r="DL12">
        <v>343022</v>
      </c>
      <c r="DM12">
        <v>454756</v>
      </c>
      <c r="DN12">
        <v>409587</v>
      </c>
      <c r="DO12">
        <v>407206</v>
      </c>
      <c r="DP12">
        <v>156000</v>
      </c>
      <c r="DQ12">
        <v>665770</v>
      </c>
      <c r="DR12">
        <v>1102395</v>
      </c>
      <c r="DS12">
        <v>1257415</v>
      </c>
      <c r="DT12">
        <v>1287638</v>
      </c>
      <c r="DU12">
        <v>1311642</v>
      </c>
      <c r="DV12">
        <v>1563560</v>
      </c>
      <c r="DW12">
        <v>1469028</v>
      </c>
      <c r="DX12">
        <v>1306014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48948</v>
      </c>
      <c r="EG12">
        <v>234585</v>
      </c>
      <c r="EH12">
        <v>21000</v>
      </c>
      <c r="EI12">
        <v>29948</v>
      </c>
      <c r="EJ12">
        <v>28934</v>
      </c>
      <c r="EK12">
        <v>32416</v>
      </c>
      <c r="EL12">
        <v>21452</v>
      </c>
      <c r="EM12">
        <v>29206</v>
      </c>
      <c r="EN12">
        <v>59508</v>
      </c>
      <c r="EO12">
        <v>68404</v>
      </c>
      <c r="EP12">
        <v>56760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3036000</v>
      </c>
      <c r="FJ12">
        <v>2083018</v>
      </c>
      <c r="FK12">
        <v>779417</v>
      </c>
      <c r="FL12">
        <v>196709</v>
      </c>
      <c r="FM12">
        <v>1552322</v>
      </c>
      <c r="FN12">
        <v>3315038</v>
      </c>
      <c r="FO12">
        <v>2418329</v>
      </c>
      <c r="FP12">
        <v>3028008</v>
      </c>
      <c r="FQ12">
        <v>3011576</v>
      </c>
    </row>
    <row r="13" spans="2:173" x14ac:dyDescent="0.25">
      <c r="B13" t="str">
        <f>+'Bilan et annexes'!E12</f>
        <v>PROVIRON INDUSTRIES</v>
      </c>
      <c r="C13">
        <v>8330000</v>
      </c>
      <c r="D13">
        <v>7731894</v>
      </c>
      <c r="E13">
        <v>6888628</v>
      </c>
      <c r="F13">
        <v>8083981</v>
      </c>
      <c r="G13">
        <v>10529164</v>
      </c>
      <c r="H13">
        <v>15840877</v>
      </c>
      <c r="I13">
        <v>7862802</v>
      </c>
      <c r="J13">
        <v>9678736</v>
      </c>
      <c r="K13">
        <v>16432026</v>
      </c>
      <c r="L13">
        <v>8022000</v>
      </c>
      <c r="M13">
        <v>7692951</v>
      </c>
      <c r="N13">
        <v>6842836</v>
      </c>
      <c r="O13">
        <v>8070076</v>
      </c>
      <c r="P13">
        <v>10183727</v>
      </c>
      <c r="Q13">
        <v>14085871</v>
      </c>
      <c r="R13">
        <v>8381141</v>
      </c>
      <c r="S13">
        <v>9814427</v>
      </c>
      <c r="T13">
        <v>14957311</v>
      </c>
      <c r="U13">
        <v>4943000</v>
      </c>
      <c r="V13">
        <v>4776565</v>
      </c>
      <c r="W13">
        <v>3857546</v>
      </c>
      <c r="X13">
        <v>4974035</v>
      </c>
      <c r="Y13">
        <v>7406111</v>
      </c>
      <c r="Z13">
        <v>11268310</v>
      </c>
      <c r="AA13">
        <v>5597102</v>
      </c>
      <c r="AB13">
        <v>7076060</v>
      </c>
      <c r="AC13">
        <v>12304249</v>
      </c>
      <c r="AD13">
        <v>2544000</v>
      </c>
      <c r="AE13">
        <v>2336809</v>
      </c>
      <c r="AF13">
        <v>2417384</v>
      </c>
      <c r="AG13">
        <v>2530125</v>
      </c>
      <c r="AH13">
        <v>2261379</v>
      </c>
      <c r="AI13">
        <v>2313376</v>
      </c>
      <c r="AJ13">
        <v>2311205</v>
      </c>
      <c r="AK13">
        <v>2372266</v>
      </c>
      <c r="AL13">
        <v>2183135</v>
      </c>
      <c r="AM13">
        <v>0</v>
      </c>
      <c r="AN13">
        <v>0</v>
      </c>
      <c r="AO13">
        <v>12345</v>
      </c>
      <c r="AP13">
        <v>-2605</v>
      </c>
      <c r="AQ13">
        <v>-2681</v>
      </c>
      <c r="AR13">
        <v>18822</v>
      </c>
      <c r="AS13">
        <v>-8199</v>
      </c>
      <c r="AT13">
        <v>26633</v>
      </c>
      <c r="AU13">
        <v>-14770</v>
      </c>
      <c r="AV13">
        <v>51000</v>
      </c>
      <c r="AW13">
        <v>68072</v>
      </c>
      <c r="AX13">
        <v>61383</v>
      </c>
      <c r="AY13">
        <v>68232</v>
      </c>
      <c r="AZ13">
        <v>65200</v>
      </c>
      <c r="BA13">
        <v>64188</v>
      </c>
      <c r="BB13">
        <v>73630</v>
      </c>
      <c r="BC13">
        <v>56425</v>
      </c>
      <c r="BD13">
        <v>64780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-87497</v>
      </c>
      <c r="BM13">
        <v>0</v>
      </c>
      <c r="BN13">
        <v>484000</v>
      </c>
      <c r="BO13">
        <v>511505</v>
      </c>
      <c r="BP13">
        <v>494178</v>
      </c>
      <c r="BQ13">
        <v>500289</v>
      </c>
      <c r="BR13">
        <v>453718</v>
      </c>
      <c r="BS13">
        <v>419345</v>
      </c>
      <c r="BT13">
        <v>407403</v>
      </c>
      <c r="BU13">
        <v>370540</v>
      </c>
      <c r="BV13">
        <v>419917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1830</v>
      </c>
      <c r="CC13">
        <v>0</v>
      </c>
      <c r="CD13">
        <v>0</v>
      </c>
      <c r="CE13">
        <v>0</v>
      </c>
      <c r="CF13">
        <v>308000</v>
      </c>
      <c r="CG13">
        <v>38943</v>
      </c>
      <c r="CH13">
        <v>45792</v>
      </c>
      <c r="CI13">
        <v>13905</v>
      </c>
      <c r="CJ13">
        <v>345437</v>
      </c>
      <c r="CK13">
        <v>1755006</v>
      </c>
      <c r="CL13">
        <v>-518339</v>
      </c>
      <c r="CM13">
        <v>-135691</v>
      </c>
      <c r="CN13">
        <v>1474715</v>
      </c>
      <c r="CO13">
        <v>0</v>
      </c>
      <c r="CP13">
        <v>0</v>
      </c>
      <c r="CQ13">
        <v>4000</v>
      </c>
      <c r="CR13">
        <v>3520</v>
      </c>
      <c r="CS13">
        <v>5920</v>
      </c>
      <c r="CT13">
        <v>1920</v>
      </c>
      <c r="CU13">
        <v>8750</v>
      </c>
      <c r="CV13">
        <v>2750</v>
      </c>
      <c r="CW13">
        <v>5300</v>
      </c>
      <c r="CX13">
        <v>0</v>
      </c>
      <c r="CY13">
        <v>249</v>
      </c>
      <c r="CZ13">
        <v>561</v>
      </c>
      <c r="DA13">
        <v>5258</v>
      </c>
      <c r="DB13">
        <v>7210</v>
      </c>
      <c r="DC13">
        <v>13498</v>
      </c>
      <c r="DD13">
        <v>2119</v>
      </c>
      <c r="DE13">
        <v>8749</v>
      </c>
      <c r="DF13">
        <v>0</v>
      </c>
      <c r="DG13">
        <v>24000</v>
      </c>
      <c r="DH13">
        <v>29013</v>
      </c>
      <c r="DI13">
        <v>5166</v>
      </c>
      <c r="DJ13">
        <v>42937</v>
      </c>
      <c r="DK13">
        <v>49380</v>
      </c>
      <c r="DL13">
        <v>32225</v>
      </c>
      <c r="DM13">
        <v>81139</v>
      </c>
      <c r="DN13">
        <v>29916</v>
      </c>
      <c r="DO13">
        <v>27719</v>
      </c>
      <c r="DP13">
        <v>279000</v>
      </c>
      <c r="DQ13">
        <v>348461</v>
      </c>
      <c r="DR13">
        <v>459476</v>
      </c>
      <c r="DS13">
        <v>519522</v>
      </c>
      <c r="DT13">
        <v>257567</v>
      </c>
      <c r="DU13">
        <v>699536</v>
      </c>
      <c r="DV13">
        <v>666461</v>
      </c>
      <c r="DW13">
        <v>600053</v>
      </c>
      <c r="DX13">
        <v>461371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17000</v>
      </c>
      <c r="EI13">
        <v>45049</v>
      </c>
      <c r="EJ13">
        <v>37847</v>
      </c>
      <c r="EK13">
        <v>44258</v>
      </c>
      <c r="EL13">
        <v>41247</v>
      </c>
      <c r="EM13">
        <v>61105</v>
      </c>
      <c r="EN13">
        <v>51045</v>
      </c>
      <c r="EO13">
        <v>28858</v>
      </c>
      <c r="EP13">
        <v>57423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36000</v>
      </c>
      <c r="FJ13">
        <v>-325306</v>
      </c>
      <c r="FK13">
        <v>-442230</v>
      </c>
      <c r="FL13">
        <v>-497907</v>
      </c>
      <c r="FM13">
        <v>106902</v>
      </c>
      <c r="FN13">
        <v>1068122</v>
      </c>
      <c r="FO13">
        <v>-1143837</v>
      </c>
      <c r="FP13">
        <v>-723246</v>
      </c>
      <c r="FQ13">
        <v>989939</v>
      </c>
    </row>
    <row r="14" spans="2:173" x14ac:dyDescent="0.25">
      <c r="B14" t="str">
        <f>+'Bilan et annexes'!E13</f>
        <v>SIOEN FABRICS</v>
      </c>
      <c r="C14">
        <v>52148000</v>
      </c>
      <c r="D14">
        <v>57173778</v>
      </c>
      <c r="E14">
        <v>61314806</v>
      </c>
      <c r="F14">
        <v>56751437</v>
      </c>
      <c r="G14">
        <v>28104659</v>
      </c>
      <c r="H14">
        <v>34414132</v>
      </c>
      <c r="I14">
        <v>33795755</v>
      </c>
      <c r="J14">
        <v>34713179</v>
      </c>
      <c r="K14">
        <v>33626897</v>
      </c>
      <c r="L14">
        <v>49659000</v>
      </c>
      <c r="M14">
        <v>51931629</v>
      </c>
      <c r="N14">
        <v>52650811</v>
      </c>
      <c r="O14">
        <v>53854965</v>
      </c>
      <c r="P14">
        <v>28437239</v>
      </c>
      <c r="Q14">
        <v>34225060</v>
      </c>
      <c r="R14">
        <v>35645911</v>
      </c>
      <c r="S14">
        <v>35300300</v>
      </c>
      <c r="T14">
        <v>33888879</v>
      </c>
      <c r="U14">
        <v>41946000</v>
      </c>
      <c r="V14">
        <v>45061459</v>
      </c>
      <c r="W14">
        <v>45961989</v>
      </c>
      <c r="X14">
        <v>45517300</v>
      </c>
      <c r="Y14">
        <v>20770119</v>
      </c>
      <c r="Z14">
        <v>25563618</v>
      </c>
      <c r="AA14">
        <v>27010852</v>
      </c>
      <c r="AB14">
        <v>27319811</v>
      </c>
      <c r="AC14">
        <v>26066815</v>
      </c>
      <c r="AD14">
        <v>5077000</v>
      </c>
      <c r="AE14">
        <v>5551779</v>
      </c>
      <c r="AF14">
        <v>5431472</v>
      </c>
      <c r="AG14">
        <v>6130964</v>
      </c>
      <c r="AH14">
        <v>3580792</v>
      </c>
      <c r="AI14">
        <v>4421932</v>
      </c>
      <c r="AJ14">
        <v>4589865</v>
      </c>
      <c r="AK14">
        <v>4483389</v>
      </c>
      <c r="AL14">
        <v>4338741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381000</v>
      </c>
      <c r="AW14">
        <v>362922</v>
      </c>
      <c r="AX14">
        <v>270808</v>
      </c>
      <c r="AY14">
        <v>479469</v>
      </c>
      <c r="AZ14">
        <v>480903</v>
      </c>
      <c r="BA14">
        <v>439323</v>
      </c>
      <c r="BB14">
        <v>311809</v>
      </c>
      <c r="BC14">
        <v>214066</v>
      </c>
      <c r="BD14">
        <v>411862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2334000</v>
      </c>
      <c r="BO14">
        <v>1115841</v>
      </c>
      <c r="BP14">
        <v>1023619</v>
      </c>
      <c r="BQ14">
        <v>1690001</v>
      </c>
      <c r="BR14">
        <v>3604841</v>
      </c>
      <c r="BS14">
        <v>3571240</v>
      </c>
      <c r="BT14">
        <v>3847102</v>
      </c>
      <c r="BU14">
        <v>3314949</v>
      </c>
      <c r="BV14">
        <v>3066586</v>
      </c>
      <c r="BW14">
        <v>-79000</v>
      </c>
      <c r="BX14">
        <v>-160372</v>
      </c>
      <c r="BY14">
        <v>-37077</v>
      </c>
      <c r="BZ14">
        <v>37231</v>
      </c>
      <c r="CA14">
        <v>584</v>
      </c>
      <c r="CB14">
        <v>228947</v>
      </c>
      <c r="CC14">
        <v>-113717</v>
      </c>
      <c r="CD14">
        <v>-31915</v>
      </c>
      <c r="CE14">
        <v>4875</v>
      </c>
      <c r="CF14">
        <v>2489000</v>
      </c>
      <c r="CG14">
        <v>5242149</v>
      </c>
      <c r="CH14">
        <v>8663995</v>
      </c>
      <c r="CI14">
        <v>2896472</v>
      </c>
      <c r="CJ14">
        <v>-332580</v>
      </c>
      <c r="CK14">
        <v>189072</v>
      </c>
      <c r="CL14">
        <v>-1850156</v>
      </c>
      <c r="CM14">
        <v>-587121</v>
      </c>
      <c r="CN14">
        <v>-261982</v>
      </c>
      <c r="CO14">
        <v>0</v>
      </c>
      <c r="CP14">
        <v>0</v>
      </c>
      <c r="CQ14">
        <v>0</v>
      </c>
      <c r="CR14">
        <v>303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3000</v>
      </c>
      <c r="CY14">
        <v>2461</v>
      </c>
      <c r="CZ14">
        <v>4863</v>
      </c>
      <c r="DA14">
        <v>5114</v>
      </c>
      <c r="DB14">
        <v>782</v>
      </c>
      <c r="DC14">
        <v>636</v>
      </c>
      <c r="DD14">
        <v>1243</v>
      </c>
      <c r="DE14">
        <v>484</v>
      </c>
      <c r="DF14">
        <v>143</v>
      </c>
      <c r="DG14">
        <v>836000</v>
      </c>
      <c r="DH14">
        <v>504708</v>
      </c>
      <c r="DI14">
        <v>491131</v>
      </c>
      <c r="DJ14">
        <v>393803</v>
      </c>
      <c r="DK14">
        <v>349337</v>
      </c>
      <c r="DL14">
        <v>366867</v>
      </c>
      <c r="DM14">
        <v>347991</v>
      </c>
      <c r="DN14">
        <v>262541</v>
      </c>
      <c r="DO14">
        <v>174949</v>
      </c>
      <c r="DP14">
        <v>428000</v>
      </c>
      <c r="DQ14">
        <v>491553</v>
      </c>
      <c r="DR14">
        <v>394630</v>
      </c>
      <c r="DS14">
        <v>1162199</v>
      </c>
      <c r="DT14">
        <v>993908</v>
      </c>
      <c r="DU14">
        <v>977534</v>
      </c>
      <c r="DV14">
        <v>1190852</v>
      </c>
      <c r="DW14">
        <v>1053358</v>
      </c>
      <c r="DX14">
        <v>669387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152000</v>
      </c>
      <c r="EI14">
        <v>143186</v>
      </c>
      <c r="EJ14">
        <v>135601</v>
      </c>
      <c r="EK14">
        <v>147446</v>
      </c>
      <c r="EL14">
        <v>160520</v>
      </c>
      <c r="EM14">
        <v>234143</v>
      </c>
      <c r="EN14">
        <v>219185</v>
      </c>
      <c r="EO14">
        <v>211288</v>
      </c>
      <c r="EP14">
        <v>217509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2748000</v>
      </c>
      <c r="FJ14">
        <v>5114579</v>
      </c>
      <c r="FK14">
        <v>8629758</v>
      </c>
      <c r="FL14">
        <v>1986047</v>
      </c>
      <c r="FM14">
        <v>-1136889</v>
      </c>
      <c r="FN14">
        <v>-655102</v>
      </c>
      <c r="FO14">
        <v>-2910959</v>
      </c>
      <c r="FP14">
        <v>-1588742</v>
      </c>
      <c r="FQ14">
        <v>-973786</v>
      </c>
    </row>
    <row r="15" spans="2:173" x14ac:dyDescent="0.25">
      <c r="B15" t="str">
        <f>+'Bilan et annexes'!E14</f>
        <v>TECONEX</v>
      </c>
      <c r="C15">
        <v>18409000</v>
      </c>
      <c r="D15">
        <v>24218352</v>
      </c>
      <c r="E15">
        <v>24092336</v>
      </c>
      <c r="F15">
        <v>25512402</v>
      </c>
      <c r="G15">
        <v>24200465</v>
      </c>
      <c r="H15">
        <v>23196599</v>
      </c>
      <c r="I15">
        <v>26486522</v>
      </c>
      <c r="J15">
        <v>26560477</v>
      </c>
      <c r="K15">
        <v>22944716</v>
      </c>
      <c r="L15">
        <v>16318000</v>
      </c>
      <c r="M15">
        <v>21227694</v>
      </c>
      <c r="N15">
        <v>21582444</v>
      </c>
      <c r="O15">
        <v>23728092</v>
      </c>
      <c r="P15">
        <v>22418522</v>
      </c>
      <c r="Q15">
        <v>21720590</v>
      </c>
      <c r="R15">
        <v>25235486</v>
      </c>
      <c r="S15">
        <v>25370663</v>
      </c>
      <c r="T15">
        <v>22406040</v>
      </c>
      <c r="U15">
        <v>13704000</v>
      </c>
      <c r="V15">
        <v>18434907</v>
      </c>
      <c r="W15">
        <v>18650681</v>
      </c>
      <c r="X15">
        <v>20025217</v>
      </c>
      <c r="Y15">
        <v>19270817</v>
      </c>
      <c r="Z15">
        <v>18908007</v>
      </c>
      <c r="AA15">
        <v>21931093</v>
      </c>
      <c r="AB15">
        <v>21701329</v>
      </c>
      <c r="AC15">
        <v>18322098</v>
      </c>
      <c r="AD15">
        <v>1934000</v>
      </c>
      <c r="AE15">
        <v>2189403</v>
      </c>
      <c r="AF15">
        <v>2523822</v>
      </c>
      <c r="AG15">
        <v>2939019</v>
      </c>
      <c r="AH15">
        <v>2709938</v>
      </c>
      <c r="AI15">
        <v>2811603</v>
      </c>
      <c r="AJ15">
        <v>3210824</v>
      </c>
      <c r="AK15">
        <v>3521704</v>
      </c>
      <c r="AL15">
        <v>3591740</v>
      </c>
      <c r="AM15">
        <v>0</v>
      </c>
      <c r="AN15">
        <v>0</v>
      </c>
      <c r="AO15">
        <v>0</v>
      </c>
      <c r="AP15">
        <v>417563</v>
      </c>
      <c r="AQ15">
        <v>-15000</v>
      </c>
      <c r="AR15">
        <v>-100000</v>
      </c>
      <c r="AS15">
        <v>-285000</v>
      </c>
      <c r="AT15">
        <v>-25000</v>
      </c>
      <c r="AU15">
        <v>0</v>
      </c>
      <c r="AV15">
        <v>135000</v>
      </c>
      <c r="AW15">
        <v>45388</v>
      </c>
      <c r="AX15">
        <v>51606</v>
      </c>
      <c r="AY15">
        <v>60705</v>
      </c>
      <c r="AZ15">
        <v>49358</v>
      </c>
      <c r="BA15">
        <v>82255</v>
      </c>
      <c r="BB15">
        <v>55446</v>
      </c>
      <c r="BC15">
        <v>63007</v>
      </c>
      <c r="BD15">
        <v>121155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462000</v>
      </c>
      <c r="BO15">
        <v>431593</v>
      </c>
      <c r="BP15">
        <v>310860</v>
      </c>
      <c r="BQ15">
        <v>282939</v>
      </c>
      <c r="BR15">
        <v>268908</v>
      </c>
      <c r="BS15">
        <v>213047</v>
      </c>
      <c r="BT15">
        <v>241226</v>
      </c>
      <c r="BU15">
        <v>263991</v>
      </c>
      <c r="BV15">
        <v>288910</v>
      </c>
      <c r="BW15">
        <v>83000</v>
      </c>
      <c r="BX15">
        <v>126403</v>
      </c>
      <c r="BY15">
        <v>45475</v>
      </c>
      <c r="BZ15">
        <v>2649</v>
      </c>
      <c r="CA15">
        <v>134501</v>
      </c>
      <c r="CB15">
        <v>-194322</v>
      </c>
      <c r="CC15">
        <v>81897</v>
      </c>
      <c r="CD15">
        <v>-154368</v>
      </c>
      <c r="CE15">
        <v>82137</v>
      </c>
      <c r="CF15">
        <v>2091000</v>
      </c>
      <c r="CG15">
        <v>2990658</v>
      </c>
      <c r="CH15">
        <v>2509892</v>
      </c>
      <c r="CI15">
        <v>1784310</v>
      </c>
      <c r="CJ15">
        <v>1781943</v>
      </c>
      <c r="CK15">
        <v>1476009</v>
      </c>
      <c r="CL15">
        <v>1251036</v>
      </c>
      <c r="CM15">
        <v>1189814</v>
      </c>
      <c r="CN15">
        <v>538676</v>
      </c>
      <c r="CO15">
        <v>0</v>
      </c>
      <c r="CP15">
        <v>0</v>
      </c>
      <c r="CQ15">
        <v>0</v>
      </c>
      <c r="CR15">
        <v>21921</v>
      </c>
      <c r="CS15">
        <v>19917</v>
      </c>
      <c r="CT15">
        <v>28879</v>
      </c>
      <c r="CU15">
        <v>1477</v>
      </c>
      <c r="CV15">
        <v>3271</v>
      </c>
      <c r="CW15">
        <v>477</v>
      </c>
      <c r="CX15">
        <v>50000</v>
      </c>
      <c r="CY15">
        <v>110763</v>
      </c>
      <c r="CZ15">
        <v>123870</v>
      </c>
      <c r="DA15">
        <v>120353</v>
      </c>
      <c r="DB15">
        <v>120766</v>
      </c>
      <c r="DC15">
        <v>145179</v>
      </c>
      <c r="DD15">
        <v>136083</v>
      </c>
      <c r="DE15">
        <v>190348</v>
      </c>
      <c r="DF15">
        <v>120607</v>
      </c>
      <c r="DG15">
        <v>14000</v>
      </c>
      <c r="DH15">
        <v>16030</v>
      </c>
      <c r="DI15">
        <v>5503</v>
      </c>
      <c r="DJ15">
        <v>101524</v>
      </c>
      <c r="DK15">
        <v>23940</v>
      </c>
      <c r="DL15">
        <v>22417</v>
      </c>
      <c r="DM15">
        <v>698063</v>
      </c>
      <c r="DN15">
        <v>24359</v>
      </c>
      <c r="DO15">
        <v>712515</v>
      </c>
      <c r="DP15">
        <v>299000</v>
      </c>
      <c r="DQ15">
        <v>380178</v>
      </c>
      <c r="DR15">
        <v>343991</v>
      </c>
      <c r="DS15">
        <v>418164</v>
      </c>
      <c r="DT15">
        <v>1668144</v>
      </c>
      <c r="DU15">
        <v>1714917</v>
      </c>
      <c r="DV15">
        <v>1053752</v>
      </c>
      <c r="DW15">
        <v>1059440</v>
      </c>
      <c r="DX15">
        <v>1015165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112000</v>
      </c>
      <c r="EI15">
        <v>62437</v>
      </c>
      <c r="EJ15">
        <v>79880</v>
      </c>
      <c r="EK15">
        <v>153973</v>
      </c>
      <c r="EL15">
        <v>102982</v>
      </c>
      <c r="EM15">
        <v>91637</v>
      </c>
      <c r="EN15">
        <v>117156</v>
      </c>
      <c r="EO15">
        <v>153338</v>
      </c>
      <c r="EP15">
        <v>157097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61095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1657000</v>
      </c>
      <c r="FJ15">
        <v>2669342</v>
      </c>
      <c r="FK15">
        <v>2147535</v>
      </c>
      <c r="FL15">
        <v>2027444</v>
      </c>
      <c r="FM15">
        <v>167320</v>
      </c>
      <c r="FN15">
        <v>-138591</v>
      </c>
      <c r="FO15">
        <v>693101</v>
      </c>
      <c r="FP15">
        <v>219793</v>
      </c>
      <c r="FQ15">
        <v>130318</v>
      </c>
    </row>
    <row r="16" spans="2:173" x14ac:dyDescent="0.25">
      <c r="B16" t="str">
        <f>+'Bilan et annexes'!E15</f>
        <v>UMICORE SPECIALTY MATERIALS BRUGGE</v>
      </c>
      <c r="C16">
        <v>21779000</v>
      </c>
      <c r="D16">
        <v>23664413</v>
      </c>
      <c r="E16">
        <v>30281881</v>
      </c>
      <c r="F16">
        <v>35529255</v>
      </c>
      <c r="G16">
        <v>30264876</v>
      </c>
      <c r="H16">
        <v>31456687</v>
      </c>
      <c r="I16">
        <v>36941655</v>
      </c>
      <c r="J16">
        <v>39484506</v>
      </c>
      <c r="K16">
        <v>45312516</v>
      </c>
      <c r="L16">
        <v>20849000</v>
      </c>
      <c r="M16">
        <v>22708195</v>
      </c>
      <c r="N16">
        <v>28433497</v>
      </c>
      <c r="O16">
        <v>33366429</v>
      </c>
      <c r="P16">
        <v>26840174</v>
      </c>
      <c r="Q16">
        <v>28046071</v>
      </c>
      <c r="R16">
        <v>33527469</v>
      </c>
      <c r="S16">
        <v>36554085</v>
      </c>
      <c r="T16">
        <v>40569131</v>
      </c>
      <c r="U16">
        <v>17210000</v>
      </c>
      <c r="V16">
        <v>18744070</v>
      </c>
      <c r="W16">
        <v>23852882</v>
      </c>
      <c r="X16">
        <v>28320950</v>
      </c>
      <c r="Y16">
        <v>22366841</v>
      </c>
      <c r="Z16">
        <v>22651367</v>
      </c>
      <c r="AA16">
        <v>27423121</v>
      </c>
      <c r="AB16">
        <v>29922337</v>
      </c>
      <c r="AC16">
        <v>33552124</v>
      </c>
      <c r="AD16">
        <v>2629000</v>
      </c>
      <c r="AE16">
        <v>2656927</v>
      </c>
      <c r="AF16">
        <v>3347692</v>
      </c>
      <c r="AG16">
        <v>3650466</v>
      </c>
      <c r="AH16">
        <v>3572874</v>
      </c>
      <c r="AI16">
        <v>4401491</v>
      </c>
      <c r="AJ16">
        <v>4855621</v>
      </c>
      <c r="AK16">
        <v>5285105</v>
      </c>
      <c r="AL16">
        <v>5401923</v>
      </c>
      <c r="AM16">
        <v>-4000</v>
      </c>
      <c r="AN16">
        <v>-4234</v>
      </c>
      <c r="AO16">
        <v>-4284</v>
      </c>
      <c r="AP16">
        <v>-1340</v>
      </c>
      <c r="AQ16">
        <v>0</v>
      </c>
      <c r="AR16">
        <v>44038</v>
      </c>
      <c r="AS16">
        <v>0</v>
      </c>
      <c r="AT16">
        <v>0</v>
      </c>
      <c r="AU16">
        <v>0</v>
      </c>
      <c r="AV16">
        <v>62000</v>
      </c>
      <c r="AW16">
        <v>62209</v>
      </c>
      <c r="AX16">
        <v>66527</v>
      </c>
      <c r="AY16">
        <v>105375</v>
      </c>
      <c r="AZ16">
        <v>129847</v>
      </c>
      <c r="BA16">
        <v>84883</v>
      </c>
      <c r="BB16">
        <v>116338</v>
      </c>
      <c r="BC16">
        <v>108590</v>
      </c>
      <c r="BD16">
        <v>137262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952000</v>
      </c>
      <c r="BO16">
        <v>1249223</v>
      </c>
      <c r="BP16">
        <v>1115252</v>
      </c>
      <c r="BQ16">
        <v>993638</v>
      </c>
      <c r="BR16">
        <v>954665</v>
      </c>
      <c r="BS16">
        <v>925583</v>
      </c>
      <c r="BT16">
        <v>1132389</v>
      </c>
      <c r="BU16">
        <v>1238053</v>
      </c>
      <c r="BV16">
        <v>1477822</v>
      </c>
      <c r="BW16">
        <v>0</v>
      </c>
      <c r="BX16">
        <v>0</v>
      </c>
      <c r="BY16">
        <v>55428</v>
      </c>
      <c r="BZ16">
        <v>297340</v>
      </c>
      <c r="CA16">
        <v>-184053</v>
      </c>
      <c r="CB16">
        <v>-61291</v>
      </c>
      <c r="CC16">
        <v>0</v>
      </c>
      <c r="CD16">
        <v>0</v>
      </c>
      <c r="CE16">
        <v>0</v>
      </c>
      <c r="CF16">
        <v>930000</v>
      </c>
      <c r="CG16">
        <v>956218</v>
      </c>
      <c r="CH16">
        <v>1848384</v>
      </c>
      <c r="CI16">
        <v>2162826</v>
      </c>
      <c r="CJ16">
        <v>3424702</v>
      </c>
      <c r="CK16">
        <v>3410616</v>
      </c>
      <c r="CL16">
        <v>3414186</v>
      </c>
      <c r="CM16">
        <v>2930421</v>
      </c>
      <c r="CN16">
        <v>4743385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3000</v>
      </c>
      <c r="CY16">
        <v>8485</v>
      </c>
      <c r="CZ16">
        <v>13250</v>
      </c>
      <c r="DA16">
        <v>19914</v>
      </c>
      <c r="DB16">
        <v>7848</v>
      </c>
      <c r="DC16">
        <v>4481</v>
      </c>
      <c r="DD16">
        <v>4164</v>
      </c>
      <c r="DE16">
        <v>1804</v>
      </c>
      <c r="DF16">
        <v>1293</v>
      </c>
      <c r="DG16">
        <v>82000</v>
      </c>
      <c r="DH16">
        <v>99132</v>
      </c>
      <c r="DI16">
        <v>153865</v>
      </c>
      <c r="DJ16">
        <v>154169</v>
      </c>
      <c r="DK16">
        <v>127150</v>
      </c>
      <c r="DL16">
        <v>144768</v>
      </c>
      <c r="DM16">
        <v>156183</v>
      </c>
      <c r="DN16">
        <v>76809</v>
      </c>
      <c r="DO16">
        <v>88794</v>
      </c>
      <c r="DP16">
        <v>129000</v>
      </c>
      <c r="DQ16">
        <v>177049</v>
      </c>
      <c r="DR16">
        <v>169886</v>
      </c>
      <c r="DS16">
        <v>188271</v>
      </c>
      <c r="DT16">
        <v>435916</v>
      </c>
      <c r="DU16">
        <v>416141</v>
      </c>
      <c r="DV16">
        <v>413942</v>
      </c>
      <c r="DW16">
        <v>482801</v>
      </c>
      <c r="DX16">
        <v>472147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104000</v>
      </c>
      <c r="EI16">
        <v>83220</v>
      </c>
      <c r="EJ16">
        <v>133595</v>
      </c>
      <c r="EK16">
        <v>152644</v>
      </c>
      <c r="EL16">
        <v>86069</v>
      </c>
      <c r="EM16">
        <v>112174</v>
      </c>
      <c r="EN16">
        <v>162263</v>
      </c>
      <c r="EO16">
        <v>143513</v>
      </c>
      <c r="EP16">
        <v>187981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782000</v>
      </c>
      <c r="FJ16">
        <v>811377</v>
      </c>
      <c r="FK16">
        <v>1891596</v>
      </c>
      <c r="FL16">
        <v>1986972</v>
      </c>
      <c r="FM16">
        <v>3043974</v>
      </c>
      <c r="FN16">
        <v>3033429</v>
      </c>
      <c r="FO16">
        <v>3038770</v>
      </c>
      <c r="FP16">
        <v>2276146</v>
      </c>
      <c r="FQ16">
        <v>4213154</v>
      </c>
    </row>
    <row r="17" spans="2:173" x14ac:dyDescent="0.25">
      <c r="B17" t="str">
        <f>+'Bilan et annexes'!E16</f>
        <v>VAMIX</v>
      </c>
      <c r="C17">
        <v>209621000</v>
      </c>
      <c r="D17">
        <v>250245000</v>
      </c>
      <c r="E17">
        <v>294769712</v>
      </c>
      <c r="F17">
        <v>335929668</v>
      </c>
      <c r="G17">
        <v>323758774</v>
      </c>
      <c r="H17">
        <v>353692510</v>
      </c>
      <c r="I17">
        <v>648718040</v>
      </c>
      <c r="J17">
        <v>651047651</v>
      </c>
      <c r="K17">
        <v>700275142</v>
      </c>
      <c r="L17">
        <v>195757000</v>
      </c>
      <c r="M17">
        <v>245061000</v>
      </c>
      <c r="N17">
        <v>290729756</v>
      </c>
      <c r="O17">
        <v>332986007</v>
      </c>
      <c r="P17">
        <v>314484913</v>
      </c>
      <c r="Q17">
        <v>340901004</v>
      </c>
      <c r="R17">
        <v>668083061</v>
      </c>
      <c r="S17">
        <v>665365978</v>
      </c>
      <c r="T17">
        <v>704613147</v>
      </c>
      <c r="U17">
        <v>173142000</v>
      </c>
      <c r="V17">
        <v>219471000</v>
      </c>
      <c r="W17">
        <v>265371200</v>
      </c>
      <c r="X17">
        <v>307052593</v>
      </c>
      <c r="Y17">
        <v>289158710</v>
      </c>
      <c r="Z17">
        <v>325987496</v>
      </c>
      <c r="AA17">
        <v>651331142</v>
      </c>
      <c r="AB17">
        <v>647133011</v>
      </c>
      <c r="AC17">
        <v>687109596</v>
      </c>
      <c r="AD17">
        <v>18256000</v>
      </c>
      <c r="AE17">
        <v>20791000</v>
      </c>
      <c r="AF17">
        <v>21053932</v>
      </c>
      <c r="AG17">
        <v>21323079</v>
      </c>
      <c r="AH17">
        <v>20932008</v>
      </c>
      <c r="AI17">
        <v>12712946</v>
      </c>
      <c r="AJ17">
        <v>14956577</v>
      </c>
      <c r="AK17">
        <v>16097114</v>
      </c>
      <c r="AL17">
        <v>16192511</v>
      </c>
      <c r="AM17">
        <v>92000</v>
      </c>
      <c r="AN17">
        <v>65000</v>
      </c>
      <c r="AO17">
        <v>-111555</v>
      </c>
      <c r="AP17">
        <v>-25087</v>
      </c>
      <c r="AQ17">
        <v>-447</v>
      </c>
      <c r="AR17">
        <v>-5325</v>
      </c>
      <c r="AS17">
        <v>12683</v>
      </c>
      <c r="AT17">
        <v>454706</v>
      </c>
      <c r="AU17">
        <v>-353113</v>
      </c>
      <c r="AV17">
        <v>1147000</v>
      </c>
      <c r="AW17">
        <v>1699000</v>
      </c>
      <c r="AX17">
        <v>1638129</v>
      </c>
      <c r="AY17">
        <v>1905032</v>
      </c>
      <c r="AZ17">
        <v>1634245</v>
      </c>
      <c r="BA17">
        <v>1693540</v>
      </c>
      <c r="BB17">
        <v>1175323</v>
      </c>
      <c r="BC17">
        <v>1015163</v>
      </c>
      <c r="BD17">
        <v>953803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2936000</v>
      </c>
      <c r="BO17">
        <v>2978000</v>
      </c>
      <c r="BP17">
        <v>2594828</v>
      </c>
      <c r="BQ17">
        <v>2692194</v>
      </c>
      <c r="BR17">
        <v>2581306</v>
      </c>
      <c r="BS17">
        <v>662174</v>
      </c>
      <c r="BT17">
        <v>688930</v>
      </c>
      <c r="BU17">
        <v>674154</v>
      </c>
      <c r="BV17">
        <v>620916</v>
      </c>
      <c r="BW17">
        <v>184000</v>
      </c>
      <c r="BX17">
        <v>57000</v>
      </c>
      <c r="BY17">
        <v>183222</v>
      </c>
      <c r="BZ17">
        <v>38196</v>
      </c>
      <c r="CA17">
        <v>179091</v>
      </c>
      <c r="CB17">
        <v>-149827</v>
      </c>
      <c r="CC17">
        <v>-81594</v>
      </c>
      <c r="CD17">
        <v>-8170</v>
      </c>
      <c r="CE17">
        <v>89434</v>
      </c>
      <c r="CF17">
        <v>13864000</v>
      </c>
      <c r="CG17">
        <v>5184000</v>
      </c>
      <c r="CH17">
        <v>4039956</v>
      </c>
      <c r="CI17">
        <v>2943661</v>
      </c>
      <c r="CJ17">
        <v>9273861</v>
      </c>
      <c r="CK17">
        <v>12791506</v>
      </c>
      <c r="CL17">
        <v>-19365021</v>
      </c>
      <c r="CM17">
        <v>-14318327</v>
      </c>
      <c r="CN17">
        <v>-4338005</v>
      </c>
      <c r="CO17">
        <v>500000</v>
      </c>
      <c r="CP17">
        <v>5634000</v>
      </c>
      <c r="CQ17">
        <v>7</v>
      </c>
      <c r="CR17">
        <v>572</v>
      </c>
      <c r="CS17">
        <v>142502</v>
      </c>
      <c r="CT17">
        <v>68273071</v>
      </c>
      <c r="CU17">
        <v>22120265</v>
      </c>
      <c r="CV17">
        <v>2047017</v>
      </c>
      <c r="CW17">
        <v>1374643</v>
      </c>
      <c r="CX17">
        <v>95000</v>
      </c>
      <c r="CY17">
        <v>22000</v>
      </c>
      <c r="CZ17">
        <v>42881</v>
      </c>
      <c r="DA17">
        <v>2245424</v>
      </c>
      <c r="DB17">
        <v>519854</v>
      </c>
      <c r="DC17">
        <v>529189</v>
      </c>
      <c r="DD17">
        <v>731183</v>
      </c>
      <c r="DE17">
        <v>594976</v>
      </c>
      <c r="DF17">
        <v>609421</v>
      </c>
      <c r="DG17">
        <v>354000</v>
      </c>
      <c r="DH17">
        <v>249000</v>
      </c>
      <c r="DI17">
        <v>358655</v>
      </c>
      <c r="DJ17">
        <v>737199</v>
      </c>
      <c r="DK17">
        <v>1307536</v>
      </c>
      <c r="DL17">
        <v>406055</v>
      </c>
      <c r="DM17">
        <v>523347</v>
      </c>
      <c r="DN17">
        <v>571191</v>
      </c>
      <c r="DO17">
        <v>855763</v>
      </c>
      <c r="DP17">
        <v>5320000</v>
      </c>
      <c r="DQ17">
        <v>5526000</v>
      </c>
      <c r="DR17">
        <v>6231639</v>
      </c>
      <c r="DS17">
        <v>10072612</v>
      </c>
      <c r="DT17">
        <v>12575084</v>
      </c>
      <c r="DU17">
        <v>14454811</v>
      </c>
      <c r="DV17">
        <v>16439127</v>
      </c>
      <c r="DW17">
        <v>14995947</v>
      </c>
      <c r="DX17">
        <v>13683441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379000</v>
      </c>
      <c r="EI17">
        <v>375000</v>
      </c>
      <c r="EJ17">
        <v>516127</v>
      </c>
      <c r="EK17">
        <v>1062110</v>
      </c>
      <c r="EL17">
        <v>1386880</v>
      </c>
      <c r="EM17">
        <v>606305</v>
      </c>
      <c r="EN17">
        <v>723077</v>
      </c>
      <c r="EO17">
        <v>-123046</v>
      </c>
      <c r="EP17">
        <v>1239414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14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9068000</v>
      </c>
      <c r="FJ17">
        <v>5146000</v>
      </c>
      <c r="FK17">
        <v>-2322662</v>
      </c>
      <c r="FL17">
        <v>-5207961</v>
      </c>
      <c r="FM17">
        <v>-37718162</v>
      </c>
      <c r="FN17">
        <v>-51089107</v>
      </c>
      <c r="FO17">
        <v>-48811008</v>
      </c>
      <c r="FP17">
        <v>-22090996</v>
      </c>
      <c r="FQ17">
        <v>-16420751</v>
      </c>
    </row>
    <row r="18" spans="2:173" x14ac:dyDescent="0.25">
      <c r="B18" t="str">
        <f>+'Bilan et annexes'!E17</f>
        <v>WINSOL</v>
      </c>
      <c r="C18">
        <v>65090000</v>
      </c>
      <c r="D18">
        <v>67722684</v>
      </c>
      <c r="E18">
        <v>69824067</v>
      </c>
      <c r="F18">
        <v>73788061</v>
      </c>
      <c r="G18">
        <v>66048477</v>
      </c>
      <c r="H18">
        <v>69891035</v>
      </c>
      <c r="I18">
        <v>73605470</v>
      </c>
      <c r="J18">
        <v>72679167</v>
      </c>
      <c r="K18">
        <v>68524056</v>
      </c>
      <c r="L18">
        <v>63643000</v>
      </c>
      <c r="M18">
        <v>66246020</v>
      </c>
      <c r="N18">
        <v>67045535</v>
      </c>
      <c r="O18">
        <v>71797790</v>
      </c>
      <c r="P18">
        <v>64875352</v>
      </c>
      <c r="Q18">
        <v>69396090</v>
      </c>
      <c r="R18">
        <v>72784895</v>
      </c>
      <c r="S18">
        <v>71660955</v>
      </c>
      <c r="T18">
        <v>67406386</v>
      </c>
      <c r="U18">
        <v>57526000</v>
      </c>
      <c r="V18">
        <v>59349802</v>
      </c>
      <c r="W18">
        <v>60443473</v>
      </c>
      <c r="X18">
        <v>64362749</v>
      </c>
      <c r="Y18">
        <v>57841599</v>
      </c>
      <c r="Z18">
        <v>62248861</v>
      </c>
      <c r="AA18">
        <v>64969680</v>
      </c>
      <c r="AB18">
        <v>63822483</v>
      </c>
      <c r="AC18">
        <v>59531629</v>
      </c>
      <c r="AD18">
        <v>5175000</v>
      </c>
      <c r="AE18">
        <v>5889102</v>
      </c>
      <c r="AF18">
        <v>5680464</v>
      </c>
      <c r="AG18">
        <v>6529444</v>
      </c>
      <c r="AH18">
        <v>6255705</v>
      </c>
      <c r="AI18">
        <v>6412156</v>
      </c>
      <c r="AJ18">
        <v>6957058</v>
      </c>
      <c r="AK18">
        <v>7017751</v>
      </c>
      <c r="AL18">
        <v>6900895</v>
      </c>
      <c r="AM18">
        <v>0</v>
      </c>
      <c r="AN18">
        <v>0</v>
      </c>
      <c r="AO18">
        <v>-441</v>
      </c>
      <c r="AP18">
        <v>0</v>
      </c>
      <c r="AQ18">
        <v>0</v>
      </c>
      <c r="AR18">
        <v>0</v>
      </c>
      <c r="AS18">
        <v>21419</v>
      </c>
      <c r="AT18">
        <v>15436</v>
      </c>
      <c r="AU18">
        <v>-26876</v>
      </c>
      <c r="AV18">
        <v>101000</v>
      </c>
      <c r="AW18">
        <v>127467</v>
      </c>
      <c r="AX18">
        <v>103973</v>
      </c>
      <c r="AY18">
        <v>113659</v>
      </c>
      <c r="AZ18">
        <v>68235</v>
      </c>
      <c r="BA18">
        <v>150722</v>
      </c>
      <c r="BB18">
        <v>92891</v>
      </c>
      <c r="BC18">
        <v>71110</v>
      </c>
      <c r="BD18">
        <v>153737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820000</v>
      </c>
      <c r="BO18">
        <v>870427</v>
      </c>
      <c r="BP18">
        <v>796307</v>
      </c>
      <c r="BQ18">
        <v>782619</v>
      </c>
      <c r="BR18">
        <v>672937</v>
      </c>
      <c r="BS18">
        <v>522185</v>
      </c>
      <c r="BT18">
        <v>585240</v>
      </c>
      <c r="BU18">
        <v>569229</v>
      </c>
      <c r="BV18">
        <v>477347</v>
      </c>
      <c r="BW18">
        <v>21000</v>
      </c>
      <c r="BX18">
        <v>9222</v>
      </c>
      <c r="BY18">
        <v>21759</v>
      </c>
      <c r="BZ18">
        <v>9319</v>
      </c>
      <c r="CA18">
        <v>36876</v>
      </c>
      <c r="CB18">
        <v>62166</v>
      </c>
      <c r="CC18">
        <v>158607</v>
      </c>
      <c r="CD18">
        <v>164946</v>
      </c>
      <c r="CE18">
        <v>369654</v>
      </c>
      <c r="CF18">
        <v>1447000</v>
      </c>
      <c r="CG18">
        <v>1476664</v>
      </c>
      <c r="CH18">
        <v>2778532</v>
      </c>
      <c r="CI18">
        <v>1990271</v>
      </c>
      <c r="CJ18">
        <v>1173125</v>
      </c>
      <c r="CK18">
        <v>494945</v>
      </c>
      <c r="CL18">
        <v>820575</v>
      </c>
      <c r="CM18">
        <v>1018212</v>
      </c>
      <c r="CN18">
        <v>1117670</v>
      </c>
      <c r="CO18">
        <v>1000</v>
      </c>
      <c r="CP18">
        <v>744</v>
      </c>
      <c r="CQ18">
        <v>1462</v>
      </c>
      <c r="CR18">
        <v>1467</v>
      </c>
      <c r="CS18">
        <v>1309</v>
      </c>
      <c r="CT18">
        <v>1022</v>
      </c>
      <c r="CU18">
        <v>1731</v>
      </c>
      <c r="CV18">
        <v>2870</v>
      </c>
      <c r="CW18">
        <v>866</v>
      </c>
      <c r="CX18">
        <v>5000</v>
      </c>
      <c r="CY18">
        <v>9998</v>
      </c>
      <c r="CZ18">
        <v>20454</v>
      </c>
      <c r="DA18">
        <v>132517</v>
      </c>
      <c r="DB18">
        <v>125112</v>
      </c>
      <c r="DC18">
        <v>136810</v>
      </c>
      <c r="DD18">
        <v>505648</v>
      </c>
      <c r="DE18">
        <v>207846</v>
      </c>
      <c r="DF18">
        <v>205206</v>
      </c>
      <c r="DG18">
        <v>16000</v>
      </c>
      <c r="DH18">
        <v>26599</v>
      </c>
      <c r="DI18">
        <v>29649</v>
      </c>
      <c r="DJ18">
        <v>87905</v>
      </c>
      <c r="DK18">
        <v>72686</v>
      </c>
      <c r="DL18">
        <v>60626</v>
      </c>
      <c r="DM18">
        <v>55481</v>
      </c>
      <c r="DN18">
        <v>93980</v>
      </c>
      <c r="DO18">
        <v>54934</v>
      </c>
      <c r="DP18">
        <v>410000</v>
      </c>
      <c r="DQ18">
        <v>1115198</v>
      </c>
      <c r="DR18">
        <v>2125086</v>
      </c>
      <c r="DS18">
        <v>2568318</v>
      </c>
      <c r="DT18">
        <v>1508087</v>
      </c>
      <c r="DU18">
        <v>1339284</v>
      </c>
      <c r="DV18">
        <v>1409597</v>
      </c>
      <c r="DW18">
        <v>752223</v>
      </c>
      <c r="DX18">
        <v>748564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194000</v>
      </c>
      <c r="EI18">
        <v>218136</v>
      </c>
      <c r="EJ18">
        <v>218613</v>
      </c>
      <c r="EK18">
        <v>207240</v>
      </c>
      <c r="EL18">
        <v>202549</v>
      </c>
      <c r="EM18">
        <v>224763</v>
      </c>
      <c r="EN18">
        <v>207009</v>
      </c>
      <c r="EO18">
        <v>203303</v>
      </c>
      <c r="EP18">
        <v>155812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860000</v>
      </c>
      <c r="FJ18">
        <v>185381</v>
      </c>
      <c r="FK18">
        <v>364780</v>
      </c>
      <c r="FL18">
        <v>-642515</v>
      </c>
      <c r="FM18">
        <v>-766583</v>
      </c>
      <c r="FN18">
        <v>257954</v>
      </c>
      <c r="FO18">
        <v>1113585</v>
      </c>
      <c r="FP18">
        <v>375637</v>
      </c>
      <c r="FQ18">
        <v>230243</v>
      </c>
    </row>
    <row r="19" spans="2:173" x14ac:dyDescent="0.25">
      <c r="B19" t="str">
        <f>+'Bilan et annexes'!E18</f>
        <v>UNIVEG BELGIUM</v>
      </c>
      <c r="C19">
        <v>59420000</v>
      </c>
      <c r="D19">
        <v>68324037</v>
      </c>
      <c r="E19">
        <v>69424617</v>
      </c>
      <c r="F19">
        <v>70503499</v>
      </c>
      <c r="G19">
        <v>70043613</v>
      </c>
      <c r="H19">
        <v>88297576</v>
      </c>
      <c r="I19">
        <v>104317603</v>
      </c>
      <c r="J19">
        <v>207812376</v>
      </c>
      <c r="K19">
        <v>220787135</v>
      </c>
      <c r="L19">
        <v>56841000</v>
      </c>
      <c r="M19">
        <v>63322269</v>
      </c>
      <c r="N19">
        <v>66169193</v>
      </c>
      <c r="O19">
        <v>67907473</v>
      </c>
      <c r="P19">
        <v>66042891</v>
      </c>
      <c r="Q19">
        <v>83271855</v>
      </c>
      <c r="R19">
        <v>99411958</v>
      </c>
      <c r="S19">
        <v>201642668</v>
      </c>
      <c r="T19">
        <v>212828913</v>
      </c>
      <c r="U19">
        <v>53999000</v>
      </c>
      <c r="V19">
        <v>60106623</v>
      </c>
      <c r="W19">
        <v>62717765</v>
      </c>
      <c r="X19">
        <v>63760336</v>
      </c>
      <c r="Y19">
        <v>61771389</v>
      </c>
      <c r="Z19">
        <v>78639452</v>
      </c>
      <c r="AA19">
        <v>94101800</v>
      </c>
      <c r="AB19">
        <v>179175563</v>
      </c>
      <c r="AC19">
        <v>188994572</v>
      </c>
      <c r="AD19">
        <v>2540000</v>
      </c>
      <c r="AE19">
        <v>2932484</v>
      </c>
      <c r="AF19">
        <v>2913686</v>
      </c>
      <c r="AG19">
        <v>3222639</v>
      </c>
      <c r="AH19">
        <v>3397180</v>
      </c>
      <c r="AI19">
        <v>3677384</v>
      </c>
      <c r="AJ19">
        <v>3968179</v>
      </c>
      <c r="AK19">
        <v>18559728</v>
      </c>
      <c r="AL19">
        <v>19602001</v>
      </c>
      <c r="AM19">
        <v>-7000</v>
      </c>
      <c r="AN19">
        <v>-14275</v>
      </c>
      <c r="AO19">
        <v>-6609</v>
      </c>
      <c r="AP19">
        <v>-6609</v>
      </c>
      <c r="AQ19">
        <v>-2970</v>
      </c>
      <c r="AR19">
        <v>0</v>
      </c>
      <c r="AS19">
        <v>236984</v>
      </c>
      <c r="AT19">
        <v>62706</v>
      </c>
      <c r="AU19">
        <v>-226707</v>
      </c>
      <c r="AV19">
        <v>244000</v>
      </c>
      <c r="AW19">
        <v>227880</v>
      </c>
      <c r="AX19">
        <v>452582</v>
      </c>
      <c r="AY19">
        <v>829442</v>
      </c>
      <c r="AZ19">
        <v>674733</v>
      </c>
      <c r="BA19">
        <v>720208</v>
      </c>
      <c r="BB19">
        <v>899834</v>
      </c>
      <c r="BC19">
        <v>1132810</v>
      </c>
      <c r="BD19">
        <v>2335751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65000</v>
      </c>
      <c r="BO19">
        <v>69557</v>
      </c>
      <c r="BP19">
        <v>91769</v>
      </c>
      <c r="BQ19">
        <v>113934</v>
      </c>
      <c r="BR19">
        <v>202559</v>
      </c>
      <c r="BS19">
        <v>234811</v>
      </c>
      <c r="BT19">
        <v>205161</v>
      </c>
      <c r="BU19">
        <v>2712173</v>
      </c>
      <c r="BV19">
        <v>2103620</v>
      </c>
      <c r="BW19">
        <v>0</v>
      </c>
      <c r="BX19">
        <v>0</v>
      </c>
      <c r="BY19">
        <v>0</v>
      </c>
      <c r="BZ19">
        <v>-12269</v>
      </c>
      <c r="CA19">
        <v>0</v>
      </c>
      <c r="CB19">
        <v>0</v>
      </c>
      <c r="CC19">
        <v>0</v>
      </c>
      <c r="CD19">
        <v>-312</v>
      </c>
      <c r="CE19">
        <v>19676</v>
      </c>
      <c r="CF19">
        <v>2579000</v>
      </c>
      <c r="CG19">
        <v>5001768</v>
      </c>
      <c r="CH19">
        <v>3255424</v>
      </c>
      <c r="CI19">
        <v>2596026</v>
      </c>
      <c r="CJ19">
        <v>4000722</v>
      </c>
      <c r="CK19">
        <v>5025721</v>
      </c>
      <c r="CL19">
        <v>4905645</v>
      </c>
      <c r="CM19">
        <v>6169708</v>
      </c>
      <c r="CN19">
        <v>7958222</v>
      </c>
      <c r="CO19">
        <v>0</v>
      </c>
      <c r="CP19">
        <v>500064</v>
      </c>
      <c r="CQ19">
        <v>5497980</v>
      </c>
      <c r="CR19">
        <v>3003000</v>
      </c>
      <c r="CS19">
        <v>123</v>
      </c>
      <c r="CT19">
        <v>0</v>
      </c>
      <c r="CU19">
        <v>9078</v>
      </c>
      <c r="CV19">
        <v>3460178</v>
      </c>
      <c r="CW19">
        <v>0</v>
      </c>
      <c r="CX19">
        <v>0</v>
      </c>
      <c r="CY19">
        <v>147877</v>
      </c>
      <c r="CZ19">
        <v>306542</v>
      </c>
      <c r="DA19">
        <v>78196</v>
      </c>
      <c r="DB19">
        <v>0</v>
      </c>
      <c r="DC19">
        <v>0</v>
      </c>
      <c r="DD19">
        <v>0</v>
      </c>
      <c r="DE19">
        <v>14170625</v>
      </c>
      <c r="DF19">
        <v>13497807</v>
      </c>
      <c r="DG19">
        <v>23000</v>
      </c>
      <c r="DH19">
        <v>239</v>
      </c>
      <c r="DI19">
        <v>0</v>
      </c>
      <c r="DJ19">
        <v>6</v>
      </c>
      <c r="DK19">
        <v>9882</v>
      </c>
      <c r="DL19">
        <v>1502</v>
      </c>
      <c r="DM19">
        <v>437</v>
      </c>
      <c r="DN19">
        <v>320853</v>
      </c>
      <c r="DO19">
        <v>1017993</v>
      </c>
      <c r="DP19">
        <v>578000</v>
      </c>
      <c r="DQ19">
        <v>866033</v>
      </c>
      <c r="DR19">
        <v>1283709</v>
      </c>
      <c r="DS19">
        <v>5046133</v>
      </c>
      <c r="DT19">
        <v>2713136</v>
      </c>
      <c r="DU19">
        <v>2987669</v>
      </c>
      <c r="DV19">
        <v>4416311</v>
      </c>
      <c r="DW19">
        <v>18767101</v>
      </c>
      <c r="DX19">
        <v>22372299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100394</v>
      </c>
      <c r="EE19">
        <v>0</v>
      </c>
      <c r="EF19">
        <v>0</v>
      </c>
      <c r="EG19">
        <v>0</v>
      </c>
      <c r="EH19">
        <v>26000</v>
      </c>
      <c r="EI19">
        <v>29442</v>
      </c>
      <c r="EJ19">
        <v>112822</v>
      </c>
      <c r="EK19">
        <v>106354</v>
      </c>
      <c r="EL19">
        <v>84752</v>
      </c>
      <c r="EM19">
        <v>331063</v>
      </c>
      <c r="EN19">
        <v>392382</v>
      </c>
      <c r="EO19">
        <v>1077617</v>
      </c>
      <c r="EP19">
        <v>3586914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279217</v>
      </c>
      <c r="FG19">
        <v>4918119</v>
      </c>
      <c r="FH19">
        <v>4918119</v>
      </c>
      <c r="FI19">
        <v>2612000</v>
      </c>
      <c r="FJ19">
        <v>4807890</v>
      </c>
      <c r="FK19">
        <v>7841091</v>
      </c>
      <c r="FL19">
        <v>522754</v>
      </c>
      <c r="FM19">
        <v>-2218561</v>
      </c>
      <c r="FN19">
        <v>1490883</v>
      </c>
      <c r="FO19">
        <v>-15692723</v>
      </c>
      <c r="FP19">
        <v>-36924873</v>
      </c>
      <c r="FQ19">
        <v>448553</v>
      </c>
    </row>
    <row r="20" spans="2:173" x14ac:dyDescent="0.25">
      <c r="B20" t="str">
        <f>+'Bilan et annexes'!E19</f>
        <v>ADB</v>
      </c>
      <c r="C20">
        <v>50217000</v>
      </c>
      <c r="D20">
        <v>55586000</v>
      </c>
      <c r="E20">
        <v>61495089</v>
      </c>
      <c r="F20">
        <v>62914483</v>
      </c>
      <c r="G20">
        <v>65448188</v>
      </c>
      <c r="H20">
        <v>59438339</v>
      </c>
      <c r="I20">
        <v>63124814</v>
      </c>
      <c r="J20">
        <v>90512851</v>
      </c>
      <c r="K20">
        <v>43849507</v>
      </c>
      <c r="L20">
        <v>45840000</v>
      </c>
      <c r="M20">
        <v>50512000</v>
      </c>
      <c r="N20">
        <v>54370103</v>
      </c>
      <c r="O20">
        <v>54696338</v>
      </c>
      <c r="P20">
        <v>62205939</v>
      </c>
      <c r="Q20">
        <v>62993301</v>
      </c>
      <c r="R20">
        <v>58116975</v>
      </c>
      <c r="S20">
        <v>80592608</v>
      </c>
      <c r="T20">
        <v>45610515</v>
      </c>
      <c r="U20">
        <v>32064000</v>
      </c>
      <c r="V20">
        <v>36519000</v>
      </c>
      <c r="W20">
        <v>41481077</v>
      </c>
      <c r="X20">
        <v>41760864</v>
      </c>
      <c r="Y20">
        <v>46201198</v>
      </c>
      <c r="Z20">
        <v>44091271</v>
      </c>
      <c r="AA20">
        <v>43457961</v>
      </c>
      <c r="AB20">
        <v>59635202</v>
      </c>
      <c r="AC20">
        <v>29968227</v>
      </c>
      <c r="AD20">
        <v>11282000</v>
      </c>
      <c r="AE20">
        <v>12181000</v>
      </c>
      <c r="AF20">
        <v>12906127</v>
      </c>
      <c r="AG20">
        <v>14621997</v>
      </c>
      <c r="AH20">
        <v>14928784</v>
      </c>
      <c r="AI20">
        <v>15836878</v>
      </c>
      <c r="AJ20">
        <v>15967579</v>
      </c>
      <c r="AK20">
        <v>18584550</v>
      </c>
      <c r="AL20">
        <v>16919615</v>
      </c>
      <c r="AM20">
        <v>739000</v>
      </c>
      <c r="AN20">
        <v>927000</v>
      </c>
      <c r="AO20">
        <v>-476795</v>
      </c>
      <c r="AP20">
        <v>-2671624</v>
      </c>
      <c r="AQ20">
        <v>112788</v>
      </c>
      <c r="AR20">
        <v>242148</v>
      </c>
      <c r="AS20">
        <v>-1540458</v>
      </c>
      <c r="AT20">
        <v>1379920</v>
      </c>
      <c r="AU20">
        <v>-2749548</v>
      </c>
      <c r="AV20">
        <v>56000</v>
      </c>
      <c r="AW20">
        <v>183000</v>
      </c>
      <c r="AX20">
        <v>88655</v>
      </c>
      <c r="AY20">
        <v>70403</v>
      </c>
      <c r="AZ20">
        <v>128138</v>
      </c>
      <c r="BA20">
        <v>160034</v>
      </c>
      <c r="BB20">
        <v>110600</v>
      </c>
      <c r="BC20">
        <v>191714</v>
      </c>
      <c r="BD20">
        <v>120629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617000</v>
      </c>
      <c r="BO20">
        <v>590000</v>
      </c>
      <c r="BP20">
        <v>613784</v>
      </c>
      <c r="BQ20">
        <v>702165</v>
      </c>
      <c r="BR20">
        <v>825304</v>
      </c>
      <c r="BS20">
        <v>914814</v>
      </c>
      <c r="BT20">
        <v>932924</v>
      </c>
      <c r="BU20">
        <v>940250</v>
      </c>
      <c r="BV20">
        <v>954075</v>
      </c>
      <c r="BW20">
        <v>1082000</v>
      </c>
      <c r="BX20">
        <v>112000</v>
      </c>
      <c r="BY20">
        <v>-242745</v>
      </c>
      <c r="BZ20">
        <v>212533</v>
      </c>
      <c r="CA20">
        <v>9727</v>
      </c>
      <c r="CB20">
        <v>1748156</v>
      </c>
      <c r="CC20">
        <v>-811631</v>
      </c>
      <c r="CD20">
        <v>-139028</v>
      </c>
      <c r="CE20">
        <v>397517</v>
      </c>
      <c r="CF20">
        <v>4377000</v>
      </c>
      <c r="CG20">
        <v>5074000</v>
      </c>
      <c r="CH20">
        <v>7124986</v>
      </c>
      <c r="CI20">
        <v>8218145</v>
      </c>
      <c r="CJ20">
        <v>3242249</v>
      </c>
      <c r="CK20">
        <v>-3554962</v>
      </c>
      <c r="CL20">
        <v>5007839</v>
      </c>
      <c r="CM20">
        <v>9920243</v>
      </c>
      <c r="CN20">
        <v>-1761008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6354466</v>
      </c>
      <c r="CV20">
        <v>314929</v>
      </c>
      <c r="CW20">
        <v>986148</v>
      </c>
      <c r="CX20">
        <v>0</v>
      </c>
      <c r="CY20">
        <v>89000</v>
      </c>
      <c r="CZ20">
        <v>375021</v>
      </c>
      <c r="DA20">
        <v>524301</v>
      </c>
      <c r="DB20">
        <v>220375</v>
      </c>
      <c r="DC20">
        <v>40451</v>
      </c>
      <c r="DD20">
        <v>158675</v>
      </c>
      <c r="DE20">
        <v>159676</v>
      </c>
      <c r="DF20">
        <v>664287</v>
      </c>
      <c r="DG20">
        <v>1036000</v>
      </c>
      <c r="DH20">
        <v>1514000</v>
      </c>
      <c r="DI20">
        <v>36529</v>
      </c>
      <c r="DJ20">
        <v>40629</v>
      </c>
      <c r="DK20">
        <v>2190048</v>
      </c>
      <c r="DL20">
        <v>3954530</v>
      </c>
      <c r="DM20">
        <v>2491106</v>
      </c>
      <c r="DN20">
        <v>5071360</v>
      </c>
      <c r="DO20">
        <v>2207472</v>
      </c>
      <c r="DP20">
        <v>0</v>
      </c>
      <c r="DQ20">
        <v>0</v>
      </c>
      <c r="DR20">
        <v>59192</v>
      </c>
      <c r="DS20">
        <v>40699</v>
      </c>
      <c r="DT20">
        <v>60525</v>
      </c>
      <c r="DU20">
        <v>4062059</v>
      </c>
      <c r="DV20">
        <v>4569065</v>
      </c>
      <c r="DW20">
        <v>4041074</v>
      </c>
      <c r="DX20">
        <v>4242497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1558000</v>
      </c>
      <c r="EI20">
        <v>1583000</v>
      </c>
      <c r="EJ20">
        <v>1085443</v>
      </c>
      <c r="EK20">
        <v>1063794</v>
      </c>
      <c r="EL20">
        <v>2378680</v>
      </c>
      <c r="EM20">
        <v>4453422</v>
      </c>
      <c r="EN20">
        <v>2969404</v>
      </c>
      <c r="EO20">
        <v>5067790</v>
      </c>
      <c r="EP20">
        <v>3088788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3855000</v>
      </c>
      <c r="FJ20">
        <v>5094000</v>
      </c>
      <c r="FK20">
        <v>6391902</v>
      </c>
      <c r="FL20">
        <v>7678582</v>
      </c>
      <c r="FM20">
        <v>3213467</v>
      </c>
      <c r="FN20">
        <v>-8075462</v>
      </c>
      <c r="FO20">
        <v>6473617</v>
      </c>
      <c r="FP20">
        <v>5752896</v>
      </c>
      <c r="FQ20">
        <v>107093175</v>
      </c>
    </row>
    <row r="21" spans="2:173" x14ac:dyDescent="0.25">
      <c r="B21" t="str">
        <f>+'Bilan et annexes'!E20</f>
        <v>ALIPLAST</v>
      </c>
      <c r="C21">
        <v>60621000</v>
      </c>
      <c r="D21">
        <v>71708119</v>
      </c>
      <c r="E21">
        <v>75628678</v>
      </c>
      <c r="F21">
        <v>72834438</v>
      </c>
      <c r="G21">
        <v>61710134</v>
      </c>
      <c r="H21">
        <v>62645802</v>
      </c>
      <c r="I21">
        <v>64425756</v>
      </c>
      <c r="J21">
        <v>61138385</v>
      </c>
      <c r="K21">
        <v>57345343</v>
      </c>
      <c r="L21">
        <v>49484000</v>
      </c>
      <c r="M21">
        <v>56722586</v>
      </c>
      <c r="N21">
        <v>58448360</v>
      </c>
      <c r="O21">
        <v>59216172</v>
      </c>
      <c r="P21">
        <v>47121516</v>
      </c>
      <c r="Q21">
        <v>46371208</v>
      </c>
      <c r="R21">
        <v>49162483</v>
      </c>
      <c r="S21">
        <v>47944776</v>
      </c>
      <c r="T21">
        <v>41876187</v>
      </c>
      <c r="U21">
        <v>38383000</v>
      </c>
      <c r="V21">
        <v>45915824</v>
      </c>
      <c r="W21">
        <v>45875187</v>
      </c>
      <c r="X21">
        <v>45265446</v>
      </c>
      <c r="Y21">
        <v>33201076</v>
      </c>
      <c r="Z21">
        <v>35942454</v>
      </c>
      <c r="AA21">
        <v>38422276</v>
      </c>
      <c r="AB21">
        <v>34991223</v>
      </c>
      <c r="AC21">
        <v>30768772</v>
      </c>
      <c r="AD21">
        <v>7024000</v>
      </c>
      <c r="AE21">
        <v>8208150</v>
      </c>
      <c r="AF21">
        <v>9085001</v>
      </c>
      <c r="AG21">
        <v>10498862</v>
      </c>
      <c r="AH21">
        <v>10120037</v>
      </c>
      <c r="AI21">
        <v>9816173</v>
      </c>
      <c r="AJ21">
        <v>9539206</v>
      </c>
      <c r="AK21">
        <v>9949828</v>
      </c>
      <c r="AL21">
        <v>9733844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551000</v>
      </c>
      <c r="AW21">
        <v>331307</v>
      </c>
      <c r="AX21">
        <v>201499</v>
      </c>
      <c r="AY21">
        <v>572929</v>
      </c>
      <c r="AZ21">
        <v>600500</v>
      </c>
      <c r="BA21">
        <v>294053</v>
      </c>
      <c r="BB21">
        <v>289035</v>
      </c>
      <c r="BC21">
        <v>365688</v>
      </c>
      <c r="BD21">
        <v>1039821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2348000</v>
      </c>
      <c r="BO21">
        <v>2051118</v>
      </c>
      <c r="BP21">
        <v>1880724</v>
      </c>
      <c r="BQ21">
        <v>1777331</v>
      </c>
      <c r="BR21">
        <v>1412639</v>
      </c>
      <c r="BS21">
        <v>1161455</v>
      </c>
      <c r="BT21">
        <v>1148987</v>
      </c>
      <c r="BU21">
        <v>1160547</v>
      </c>
      <c r="BV21">
        <v>990193</v>
      </c>
      <c r="BW21">
        <v>1178000</v>
      </c>
      <c r="BX21">
        <v>216187</v>
      </c>
      <c r="BY21">
        <v>1405949</v>
      </c>
      <c r="BZ21">
        <v>1101604</v>
      </c>
      <c r="CA21">
        <v>1787264</v>
      </c>
      <c r="CB21">
        <v>-842927</v>
      </c>
      <c r="CC21">
        <v>-237021</v>
      </c>
      <c r="CD21">
        <v>1477490</v>
      </c>
      <c r="CE21">
        <v>-656443</v>
      </c>
      <c r="CF21">
        <v>11137000</v>
      </c>
      <c r="CG21">
        <v>14985533</v>
      </c>
      <c r="CH21">
        <v>17180318</v>
      </c>
      <c r="CI21">
        <v>13618266</v>
      </c>
      <c r="CJ21">
        <v>14588618</v>
      </c>
      <c r="CK21">
        <v>16274594</v>
      </c>
      <c r="CL21">
        <v>15263273</v>
      </c>
      <c r="CM21">
        <v>13193609</v>
      </c>
      <c r="CN21">
        <v>15469156</v>
      </c>
      <c r="CO21">
        <v>343000</v>
      </c>
      <c r="CP21">
        <v>0</v>
      </c>
      <c r="CQ21">
        <v>620796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548000</v>
      </c>
      <c r="CY21">
        <v>936242</v>
      </c>
      <c r="CZ21">
        <v>443288</v>
      </c>
      <c r="DA21">
        <v>381978</v>
      </c>
      <c r="DB21">
        <v>59719</v>
      </c>
      <c r="DC21">
        <v>2138</v>
      </c>
      <c r="DD21">
        <v>72733</v>
      </c>
      <c r="DE21">
        <v>6133</v>
      </c>
      <c r="DF21">
        <v>64</v>
      </c>
      <c r="DG21">
        <v>118000</v>
      </c>
      <c r="DH21">
        <v>320123</v>
      </c>
      <c r="DI21">
        <v>26971</v>
      </c>
      <c r="DJ21">
        <v>1032934</v>
      </c>
      <c r="DK21">
        <v>938754</v>
      </c>
      <c r="DL21">
        <v>337744</v>
      </c>
      <c r="DM21">
        <v>218033</v>
      </c>
      <c r="DN21">
        <v>175245</v>
      </c>
      <c r="DO21">
        <v>78638</v>
      </c>
      <c r="DP21">
        <v>2930000</v>
      </c>
      <c r="DQ21">
        <v>1804513</v>
      </c>
      <c r="DR21">
        <v>4528267</v>
      </c>
      <c r="DS21">
        <v>3461626</v>
      </c>
      <c r="DT21">
        <v>1666521</v>
      </c>
      <c r="DU21">
        <v>3750118</v>
      </c>
      <c r="DV21">
        <v>7808847</v>
      </c>
      <c r="DW21">
        <v>7261052</v>
      </c>
      <c r="DX21">
        <v>6807369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2054000</v>
      </c>
      <c r="EI21">
        <v>967367</v>
      </c>
      <c r="EJ21">
        <v>953159</v>
      </c>
      <c r="EK21">
        <v>2322598</v>
      </c>
      <c r="EL21">
        <v>1471671</v>
      </c>
      <c r="EM21">
        <v>893238</v>
      </c>
      <c r="EN21">
        <v>829855</v>
      </c>
      <c r="EO21">
        <v>783168</v>
      </c>
      <c r="EP21">
        <v>712787</v>
      </c>
      <c r="EQ21">
        <v>28000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-18181000</v>
      </c>
      <c r="FJ21">
        <v>13402195</v>
      </c>
      <c r="FK21">
        <v>12774501</v>
      </c>
      <c r="FL21">
        <v>6868829</v>
      </c>
      <c r="FM21">
        <v>12397777</v>
      </c>
      <c r="FN21">
        <v>11971120</v>
      </c>
      <c r="FO21">
        <v>6914715</v>
      </c>
      <c r="FP21">
        <v>5330768</v>
      </c>
      <c r="FQ21">
        <v>8089932</v>
      </c>
    </row>
    <row r="22" spans="2:173" x14ac:dyDescent="0.25">
      <c r="B22" t="str">
        <f>+'Bilan et annexes'!E21</f>
        <v>BCTN MEERHOUT</v>
      </c>
      <c r="C22">
        <v>19633000</v>
      </c>
      <c r="D22">
        <v>19262000</v>
      </c>
      <c r="E22">
        <v>25700346</v>
      </c>
      <c r="F22">
        <v>32460620</v>
      </c>
      <c r="G22">
        <v>31515110</v>
      </c>
      <c r="H22">
        <v>33331941</v>
      </c>
      <c r="I22">
        <v>36781786</v>
      </c>
      <c r="J22">
        <v>28139378</v>
      </c>
      <c r="K22">
        <v>25751385</v>
      </c>
      <c r="L22">
        <v>18423000</v>
      </c>
      <c r="M22">
        <v>17848000</v>
      </c>
      <c r="N22">
        <v>24225667</v>
      </c>
      <c r="O22">
        <v>31959736</v>
      </c>
      <c r="P22">
        <v>29620870</v>
      </c>
      <c r="Q22">
        <v>30981190</v>
      </c>
      <c r="R22">
        <v>34677351</v>
      </c>
      <c r="S22">
        <v>26743267</v>
      </c>
      <c r="T22">
        <v>24405222</v>
      </c>
      <c r="U22">
        <v>16405000</v>
      </c>
      <c r="V22">
        <v>15622000</v>
      </c>
      <c r="W22">
        <v>21630230</v>
      </c>
      <c r="X22">
        <v>28069423</v>
      </c>
      <c r="Y22">
        <v>26018329</v>
      </c>
      <c r="Z22">
        <v>27448636</v>
      </c>
      <c r="AA22">
        <v>30208653</v>
      </c>
      <c r="AB22">
        <v>22595145</v>
      </c>
      <c r="AC22">
        <v>20191173</v>
      </c>
      <c r="AD22">
        <v>1017000</v>
      </c>
      <c r="AE22">
        <v>1091000</v>
      </c>
      <c r="AF22">
        <v>1290224</v>
      </c>
      <c r="AG22">
        <v>1899977</v>
      </c>
      <c r="AH22">
        <v>2285842</v>
      </c>
      <c r="AI22">
        <v>2367023</v>
      </c>
      <c r="AJ22">
        <v>3098725</v>
      </c>
      <c r="AK22">
        <v>2918755</v>
      </c>
      <c r="AL22">
        <v>2793959</v>
      </c>
      <c r="AM22">
        <v>92000</v>
      </c>
      <c r="AN22">
        <v>35000</v>
      </c>
      <c r="AO22">
        <v>92030</v>
      </c>
      <c r="AP22">
        <v>92030</v>
      </c>
      <c r="AQ22">
        <v>2932</v>
      </c>
      <c r="AR22">
        <v>70830</v>
      </c>
      <c r="AS22">
        <v>65927</v>
      </c>
      <c r="AT22">
        <v>20906</v>
      </c>
      <c r="AU22">
        <v>92030</v>
      </c>
      <c r="AV22">
        <v>37000</v>
      </c>
      <c r="AW22">
        <v>39000</v>
      </c>
      <c r="AX22">
        <v>48861</v>
      </c>
      <c r="AY22">
        <v>38807</v>
      </c>
      <c r="AZ22">
        <v>39520</v>
      </c>
      <c r="BA22">
        <v>90388</v>
      </c>
      <c r="BB22">
        <v>62320</v>
      </c>
      <c r="BC22">
        <v>519325</v>
      </c>
      <c r="BD22">
        <v>86948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872000</v>
      </c>
      <c r="BO22">
        <v>1061000</v>
      </c>
      <c r="BP22">
        <v>1164322</v>
      </c>
      <c r="BQ22">
        <v>1404499</v>
      </c>
      <c r="BR22">
        <v>1264336</v>
      </c>
      <c r="BS22">
        <v>1004313</v>
      </c>
      <c r="BT22">
        <v>1241726</v>
      </c>
      <c r="BU22">
        <v>1154047</v>
      </c>
      <c r="BV22">
        <v>1241112</v>
      </c>
      <c r="BW22">
        <v>0</v>
      </c>
      <c r="BX22">
        <v>0</v>
      </c>
      <c r="BY22">
        <v>0</v>
      </c>
      <c r="BZ22">
        <v>455000</v>
      </c>
      <c r="CA22">
        <v>9911</v>
      </c>
      <c r="CB22">
        <v>0</v>
      </c>
      <c r="CC22">
        <v>0</v>
      </c>
      <c r="CD22">
        <v>-464911</v>
      </c>
      <c r="CE22">
        <v>0</v>
      </c>
      <c r="CF22">
        <v>1210000</v>
      </c>
      <c r="CG22">
        <v>1414000</v>
      </c>
      <c r="CH22">
        <v>1474679</v>
      </c>
      <c r="CI22">
        <v>500884</v>
      </c>
      <c r="CJ22">
        <v>1894240</v>
      </c>
      <c r="CK22">
        <v>2350751</v>
      </c>
      <c r="CL22">
        <v>2104435</v>
      </c>
      <c r="CM22">
        <v>1396111</v>
      </c>
      <c r="CN22">
        <v>1346163</v>
      </c>
      <c r="CO22">
        <v>0</v>
      </c>
      <c r="CP22">
        <v>0</v>
      </c>
      <c r="CQ22">
        <v>0</v>
      </c>
      <c r="CR22">
        <v>4342</v>
      </c>
      <c r="CS22">
        <v>22800</v>
      </c>
      <c r="CT22">
        <v>21633</v>
      </c>
      <c r="CU22">
        <v>0</v>
      </c>
      <c r="CV22">
        <v>0</v>
      </c>
      <c r="CW22">
        <v>0</v>
      </c>
      <c r="CX22">
        <v>0</v>
      </c>
      <c r="CY22">
        <v>24000</v>
      </c>
      <c r="CZ22">
        <v>24000</v>
      </c>
      <c r="DA22">
        <v>23100</v>
      </c>
      <c r="DB22">
        <v>0</v>
      </c>
      <c r="DC22">
        <v>0</v>
      </c>
      <c r="DD22">
        <v>0</v>
      </c>
      <c r="DE22">
        <v>919</v>
      </c>
      <c r="DF22">
        <v>0</v>
      </c>
      <c r="DG22">
        <v>36000</v>
      </c>
      <c r="DH22">
        <v>16000</v>
      </c>
      <c r="DI22">
        <v>10384</v>
      </c>
      <c r="DJ22">
        <v>2640</v>
      </c>
      <c r="DK22">
        <v>5825</v>
      </c>
      <c r="DL22">
        <v>1643</v>
      </c>
      <c r="DM22">
        <v>2847</v>
      </c>
      <c r="DN22">
        <v>12</v>
      </c>
      <c r="DO22">
        <v>1833</v>
      </c>
      <c r="DP22">
        <v>105000</v>
      </c>
      <c r="DQ22">
        <v>241000</v>
      </c>
      <c r="DR22">
        <v>716941</v>
      </c>
      <c r="DS22">
        <v>762838</v>
      </c>
      <c r="DT22">
        <v>599711</v>
      </c>
      <c r="DU22">
        <v>273482</v>
      </c>
      <c r="DV22">
        <v>426688</v>
      </c>
      <c r="DW22">
        <v>555926</v>
      </c>
      <c r="DX22">
        <v>367986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89000</v>
      </c>
      <c r="EI22">
        <v>3000</v>
      </c>
      <c r="EJ22">
        <v>487</v>
      </c>
      <c r="EK22">
        <v>0</v>
      </c>
      <c r="EL22">
        <v>608</v>
      </c>
      <c r="EM22">
        <v>117</v>
      </c>
      <c r="EN22">
        <v>2371</v>
      </c>
      <c r="EO22">
        <v>6115</v>
      </c>
      <c r="EP22">
        <v>37626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1052000</v>
      </c>
      <c r="FJ22">
        <v>1210000</v>
      </c>
      <c r="FK22">
        <v>791635</v>
      </c>
      <c r="FL22">
        <v>-231872</v>
      </c>
      <c r="FM22">
        <v>1320822</v>
      </c>
      <c r="FN22">
        <v>2100429</v>
      </c>
      <c r="FO22">
        <v>1678223</v>
      </c>
      <c r="FP22">
        <v>1111001</v>
      </c>
      <c r="FQ22">
        <v>844278</v>
      </c>
    </row>
    <row r="23" spans="2:173" x14ac:dyDescent="0.25">
      <c r="B23" t="str">
        <f>+'Bilan et annexes'!E22</f>
        <v>BELSAY</v>
      </c>
      <c r="C23">
        <v>28218000</v>
      </c>
      <c r="D23">
        <v>27471861</v>
      </c>
      <c r="E23">
        <v>27280420</v>
      </c>
      <c r="F23">
        <v>30612094</v>
      </c>
      <c r="G23">
        <v>34807742</v>
      </c>
      <c r="H23">
        <v>33585895</v>
      </c>
      <c r="I23">
        <v>32120944</v>
      </c>
      <c r="J23">
        <v>30899422</v>
      </c>
      <c r="K23">
        <v>31599946</v>
      </c>
      <c r="L23">
        <v>28375000</v>
      </c>
      <c r="M23">
        <v>28453460</v>
      </c>
      <c r="N23">
        <v>30431683</v>
      </c>
      <c r="O23">
        <v>34051878</v>
      </c>
      <c r="P23">
        <v>37131300</v>
      </c>
      <c r="Q23">
        <v>37017986</v>
      </c>
      <c r="R23">
        <v>35992708</v>
      </c>
      <c r="S23">
        <v>30570612</v>
      </c>
      <c r="T23">
        <v>30843809</v>
      </c>
      <c r="U23">
        <v>22797000</v>
      </c>
      <c r="V23">
        <v>22954522</v>
      </c>
      <c r="W23">
        <v>24139981</v>
      </c>
      <c r="X23">
        <v>27107233</v>
      </c>
      <c r="Y23">
        <v>29522692</v>
      </c>
      <c r="Z23">
        <v>29227825</v>
      </c>
      <c r="AA23">
        <v>28530443</v>
      </c>
      <c r="AB23">
        <v>23937401</v>
      </c>
      <c r="AC23">
        <v>23874408</v>
      </c>
      <c r="AD23">
        <v>4028000</v>
      </c>
      <c r="AE23">
        <v>3795456</v>
      </c>
      <c r="AF23">
        <v>4420625</v>
      </c>
      <c r="AG23">
        <v>4796206</v>
      </c>
      <c r="AH23">
        <v>5506918</v>
      </c>
      <c r="AI23">
        <v>5733539</v>
      </c>
      <c r="AJ23">
        <v>5327857</v>
      </c>
      <c r="AK23">
        <v>5330195</v>
      </c>
      <c r="AL23">
        <v>5712743</v>
      </c>
      <c r="AM23">
        <v>0</v>
      </c>
      <c r="AN23">
        <v>0</v>
      </c>
      <c r="AO23">
        <v>22500</v>
      </c>
      <c r="AP23">
        <v>40175</v>
      </c>
      <c r="AQ23">
        <v>34918</v>
      </c>
      <c r="AR23">
        <v>-58593</v>
      </c>
      <c r="AS23">
        <v>50000</v>
      </c>
      <c r="AT23">
        <v>-50000</v>
      </c>
      <c r="AU23">
        <v>-52378</v>
      </c>
      <c r="AV23">
        <v>243000</v>
      </c>
      <c r="AW23">
        <v>254803</v>
      </c>
      <c r="AX23">
        <v>299542</v>
      </c>
      <c r="AY23">
        <v>293831</v>
      </c>
      <c r="AZ23">
        <v>320493</v>
      </c>
      <c r="BA23">
        <v>379750</v>
      </c>
      <c r="BB23">
        <v>350530</v>
      </c>
      <c r="BC23">
        <v>322252</v>
      </c>
      <c r="BD23">
        <v>373638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1315000</v>
      </c>
      <c r="BO23">
        <v>1379342</v>
      </c>
      <c r="BP23">
        <v>1507455</v>
      </c>
      <c r="BQ23">
        <v>1832502</v>
      </c>
      <c r="BR23">
        <v>1779135</v>
      </c>
      <c r="BS23">
        <v>1663474</v>
      </c>
      <c r="BT23">
        <v>1430912</v>
      </c>
      <c r="BU23">
        <v>1292514</v>
      </c>
      <c r="BV23">
        <v>964443</v>
      </c>
      <c r="BW23">
        <v>-8000</v>
      </c>
      <c r="BX23">
        <v>69337</v>
      </c>
      <c r="BY23">
        <v>41580</v>
      </c>
      <c r="BZ23">
        <v>-18069</v>
      </c>
      <c r="CA23">
        <v>-32856</v>
      </c>
      <c r="CB23">
        <v>71991</v>
      </c>
      <c r="CC23">
        <v>302966</v>
      </c>
      <c r="CD23">
        <v>-261750</v>
      </c>
      <c r="CE23">
        <v>-29045</v>
      </c>
      <c r="CF23">
        <v>-157000</v>
      </c>
      <c r="CG23">
        <v>-981599</v>
      </c>
      <c r="CH23">
        <v>-3151263</v>
      </c>
      <c r="CI23">
        <v>-3439784</v>
      </c>
      <c r="CJ23">
        <v>-2323558</v>
      </c>
      <c r="CK23">
        <v>-3432091</v>
      </c>
      <c r="CL23">
        <v>-3871764</v>
      </c>
      <c r="CM23">
        <v>328810</v>
      </c>
      <c r="CN23">
        <v>756137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32000</v>
      </c>
      <c r="CY23">
        <v>5780</v>
      </c>
      <c r="CZ23">
        <v>0</v>
      </c>
      <c r="DA23">
        <v>0</v>
      </c>
      <c r="DB23">
        <v>6963</v>
      </c>
      <c r="DC23">
        <v>1694</v>
      </c>
      <c r="DD23">
        <v>0</v>
      </c>
      <c r="DE23">
        <v>0</v>
      </c>
      <c r="DF23">
        <v>0</v>
      </c>
      <c r="DG23">
        <v>160000</v>
      </c>
      <c r="DH23">
        <v>53278</v>
      </c>
      <c r="DI23">
        <v>35427</v>
      </c>
      <c r="DJ23">
        <v>74671</v>
      </c>
      <c r="DK23">
        <v>11947</v>
      </c>
      <c r="DL23">
        <v>3597</v>
      </c>
      <c r="DM23">
        <v>48789</v>
      </c>
      <c r="DN23">
        <v>4764</v>
      </c>
      <c r="DO23">
        <v>0</v>
      </c>
      <c r="DP23">
        <v>11000</v>
      </c>
      <c r="DQ23">
        <v>5328</v>
      </c>
      <c r="DR23">
        <v>186101</v>
      </c>
      <c r="DS23">
        <v>358873</v>
      </c>
      <c r="DT23">
        <v>306667</v>
      </c>
      <c r="DU23">
        <v>102625</v>
      </c>
      <c r="DV23">
        <v>101001</v>
      </c>
      <c r="DW23">
        <v>74509</v>
      </c>
      <c r="DX23">
        <v>21735</v>
      </c>
      <c r="DY23">
        <v>0</v>
      </c>
      <c r="DZ23">
        <v>1541</v>
      </c>
      <c r="EA23">
        <v>8767</v>
      </c>
      <c r="EB23">
        <v>29814</v>
      </c>
      <c r="EC23">
        <v>18611</v>
      </c>
      <c r="ED23">
        <v>524</v>
      </c>
      <c r="EE23">
        <v>653</v>
      </c>
      <c r="EF23">
        <v>2233</v>
      </c>
      <c r="EG23">
        <v>1831</v>
      </c>
      <c r="EH23">
        <v>99000</v>
      </c>
      <c r="EI23">
        <v>97963</v>
      </c>
      <c r="EJ23">
        <v>106913</v>
      </c>
      <c r="EK23">
        <v>111119</v>
      </c>
      <c r="EL23">
        <v>150936</v>
      </c>
      <c r="EM23">
        <v>141722</v>
      </c>
      <c r="EN23">
        <v>148619</v>
      </c>
      <c r="EO23">
        <v>131602</v>
      </c>
      <c r="EP23">
        <v>133134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418000</v>
      </c>
      <c r="FA23">
        <v>0</v>
      </c>
      <c r="FB23">
        <v>0</v>
      </c>
      <c r="FC23">
        <v>0</v>
      </c>
      <c r="FD23">
        <v>19584</v>
      </c>
      <c r="FE23">
        <v>192541</v>
      </c>
      <c r="FF23">
        <v>10362</v>
      </c>
      <c r="FG23">
        <v>69152</v>
      </c>
      <c r="FH23">
        <v>31985</v>
      </c>
      <c r="FI23">
        <v>-708000</v>
      </c>
      <c r="FJ23">
        <v>-940084</v>
      </c>
      <c r="FK23">
        <v>-3503676</v>
      </c>
      <c r="FL23">
        <v>-3882080</v>
      </c>
      <c r="FM23">
        <v>-2904880</v>
      </c>
      <c r="FN23">
        <v>-3926505</v>
      </c>
      <c r="FO23">
        <v>-1761990</v>
      </c>
      <c r="FP23">
        <v>-25849</v>
      </c>
      <c r="FQ23">
        <v>558098</v>
      </c>
    </row>
    <row r="24" spans="2:173" x14ac:dyDescent="0.25">
      <c r="B24" t="str">
        <f>+'Bilan et annexes'!E23</f>
        <v>BOBST BENELUX</v>
      </c>
      <c r="C24">
        <v>24023000</v>
      </c>
      <c r="D24">
        <v>22966090</v>
      </c>
      <c r="E24">
        <v>14836475</v>
      </c>
      <c r="F24">
        <v>15211434</v>
      </c>
      <c r="G24">
        <v>16995281</v>
      </c>
      <c r="H24">
        <v>12804633</v>
      </c>
      <c r="I24">
        <v>15778380</v>
      </c>
      <c r="J24">
        <v>11940041</v>
      </c>
      <c r="K24">
        <v>12723685</v>
      </c>
      <c r="L24">
        <v>23496000</v>
      </c>
      <c r="M24">
        <v>22863801</v>
      </c>
      <c r="N24">
        <v>15694261</v>
      </c>
      <c r="O24">
        <v>15170468</v>
      </c>
      <c r="P24">
        <v>17452130</v>
      </c>
      <c r="Q24">
        <v>13852597</v>
      </c>
      <c r="R24">
        <v>16478578</v>
      </c>
      <c r="S24">
        <v>12027133</v>
      </c>
      <c r="T24">
        <v>12261301</v>
      </c>
      <c r="U24">
        <v>20745000</v>
      </c>
      <c r="V24">
        <v>20042247</v>
      </c>
      <c r="W24">
        <v>12515952</v>
      </c>
      <c r="X24">
        <v>12212055</v>
      </c>
      <c r="Y24">
        <v>14316510</v>
      </c>
      <c r="Z24">
        <v>10531556</v>
      </c>
      <c r="AA24">
        <v>12956326</v>
      </c>
      <c r="AB24">
        <v>8253707</v>
      </c>
      <c r="AC24">
        <v>8741570</v>
      </c>
      <c r="AD24">
        <v>2694000</v>
      </c>
      <c r="AE24">
        <v>2785869</v>
      </c>
      <c r="AF24">
        <v>2930941</v>
      </c>
      <c r="AG24">
        <v>2998590</v>
      </c>
      <c r="AH24">
        <v>3099603</v>
      </c>
      <c r="AI24">
        <v>3329137</v>
      </c>
      <c r="AJ24">
        <v>3247380</v>
      </c>
      <c r="AK24">
        <v>3705121</v>
      </c>
      <c r="AL24">
        <v>3488575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18000</v>
      </c>
      <c r="AW24">
        <v>16425</v>
      </c>
      <c r="AX24">
        <v>17545</v>
      </c>
      <c r="AY24">
        <v>15718</v>
      </c>
      <c r="AZ24">
        <v>3220</v>
      </c>
      <c r="BA24">
        <v>109551</v>
      </c>
      <c r="BB24">
        <v>143120</v>
      </c>
      <c r="BC24">
        <v>45205</v>
      </c>
      <c r="BD24">
        <v>13974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31000</v>
      </c>
      <c r="BO24">
        <v>27514</v>
      </c>
      <c r="BP24">
        <v>23993</v>
      </c>
      <c r="BQ24">
        <v>22107</v>
      </c>
      <c r="BR24">
        <v>32797</v>
      </c>
      <c r="BS24">
        <v>16448</v>
      </c>
      <c r="BT24">
        <v>17653</v>
      </c>
      <c r="BU24">
        <v>17864</v>
      </c>
      <c r="BV24">
        <v>7798</v>
      </c>
      <c r="BW24">
        <v>8000</v>
      </c>
      <c r="BX24">
        <v>-8254</v>
      </c>
      <c r="BY24">
        <v>205830</v>
      </c>
      <c r="BZ24">
        <v>-78002</v>
      </c>
      <c r="CA24">
        <v>0</v>
      </c>
      <c r="CB24">
        <v>-134095</v>
      </c>
      <c r="CC24">
        <v>114099</v>
      </c>
      <c r="CD24">
        <v>5236</v>
      </c>
      <c r="CE24">
        <v>9384</v>
      </c>
      <c r="CF24">
        <v>527000</v>
      </c>
      <c r="CG24">
        <v>102289</v>
      </c>
      <c r="CH24">
        <v>-857786</v>
      </c>
      <c r="CI24">
        <v>40966</v>
      </c>
      <c r="CJ24">
        <v>-456849</v>
      </c>
      <c r="CK24">
        <v>-1047964</v>
      </c>
      <c r="CL24">
        <v>-700198</v>
      </c>
      <c r="CM24">
        <v>-87092</v>
      </c>
      <c r="CN24">
        <v>462384</v>
      </c>
      <c r="CO24">
        <v>0</v>
      </c>
      <c r="CP24">
        <v>0</v>
      </c>
      <c r="CQ24">
        <v>0</v>
      </c>
      <c r="CR24">
        <v>0</v>
      </c>
      <c r="CS24">
        <v>75</v>
      </c>
      <c r="CT24">
        <v>0</v>
      </c>
      <c r="CU24">
        <v>0</v>
      </c>
      <c r="CV24">
        <v>0</v>
      </c>
      <c r="CW24">
        <v>0</v>
      </c>
      <c r="CX24">
        <v>6000</v>
      </c>
      <c r="CY24">
        <v>10019</v>
      </c>
      <c r="CZ24">
        <v>5532</v>
      </c>
      <c r="DA24">
        <v>4622</v>
      </c>
      <c r="DB24">
        <v>2763</v>
      </c>
      <c r="DC24">
        <v>1537</v>
      </c>
      <c r="DD24">
        <v>0</v>
      </c>
      <c r="DE24">
        <v>0</v>
      </c>
      <c r="DF24">
        <v>0</v>
      </c>
      <c r="DG24">
        <v>0</v>
      </c>
      <c r="DH24">
        <v>40653</v>
      </c>
      <c r="DI24">
        <v>2666</v>
      </c>
      <c r="DJ24">
        <v>8026</v>
      </c>
      <c r="DK24">
        <v>9265</v>
      </c>
      <c r="DL24">
        <v>2311</v>
      </c>
      <c r="DM24">
        <v>2</v>
      </c>
      <c r="DN24">
        <v>0</v>
      </c>
      <c r="DO24">
        <v>0</v>
      </c>
      <c r="DP24">
        <v>12000</v>
      </c>
      <c r="DQ24">
        <v>13680</v>
      </c>
      <c r="DR24">
        <v>28227</v>
      </c>
      <c r="DS24">
        <v>45835</v>
      </c>
      <c r="DT24">
        <v>4537</v>
      </c>
      <c r="DU24">
        <v>17049</v>
      </c>
      <c r="DV24">
        <v>60889</v>
      </c>
      <c r="DW24">
        <v>114111</v>
      </c>
      <c r="DX24">
        <v>74095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8000</v>
      </c>
      <c r="EI24">
        <v>9332</v>
      </c>
      <c r="EJ24">
        <v>20845</v>
      </c>
      <c r="EK24">
        <v>24397</v>
      </c>
      <c r="EL24">
        <v>15458</v>
      </c>
      <c r="EM24">
        <v>15109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515000</v>
      </c>
      <c r="FJ24">
        <v>129810</v>
      </c>
      <c r="FK24">
        <v>-986902</v>
      </c>
      <c r="FL24">
        <v>-24030</v>
      </c>
      <c r="FM24">
        <v>-462420</v>
      </c>
      <c r="FN24">
        <v>-1082805</v>
      </c>
      <c r="FO24">
        <v>-761214</v>
      </c>
      <c r="FP24">
        <v>-198055</v>
      </c>
      <c r="FQ24">
        <v>388434</v>
      </c>
    </row>
    <row r="25" spans="2:173" x14ac:dyDescent="0.25">
      <c r="B25" t="str">
        <f>+'Bilan et annexes'!E24</f>
        <v>BOSTON SCIENTIFIC BENELUX</v>
      </c>
      <c r="C25">
        <v>6683000</v>
      </c>
      <c r="D25">
        <v>5396566</v>
      </c>
      <c r="E25">
        <v>5956810</v>
      </c>
      <c r="F25">
        <v>42861773</v>
      </c>
      <c r="G25">
        <v>21673866</v>
      </c>
      <c r="H25">
        <v>27913088</v>
      </c>
      <c r="I25">
        <v>39870100</v>
      </c>
      <c r="J25">
        <v>34941960</v>
      </c>
      <c r="K25">
        <v>34491044</v>
      </c>
      <c r="L25">
        <v>6215000</v>
      </c>
      <c r="M25">
        <v>5323032</v>
      </c>
      <c r="N25">
        <v>5831262</v>
      </c>
      <c r="O25">
        <v>43423567</v>
      </c>
      <c r="P25">
        <v>21315521</v>
      </c>
      <c r="Q25">
        <v>27352729</v>
      </c>
      <c r="R25">
        <v>39541717</v>
      </c>
      <c r="S25">
        <v>34548332</v>
      </c>
      <c r="T25">
        <v>32601917</v>
      </c>
      <c r="U25">
        <v>2869000</v>
      </c>
      <c r="V25">
        <v>2241478</v>
      </c>
      <c r="W25">
        <v>2394073</v>
      </c>
      <c r="X25">
        <v>36114578</v>
      </c>
      <c r="Y25">
        <v>13533253</v>
      </c>
      <c r="Z25">
        <v>19226569</v>
      </c>
      <c r="AA25">
        <v>32118853</v>
      </c>
      <c r="AB25">
        <v>26960988</v>
      </c>
      <c r="AC25">
        <v>25110696</v>
      </c>
      <c r="AD25">
        <v>3331000</v>
      </c>
      <c r="AE25">
        <v>3068887</v>
      </c>
      <c r="AF25">
        <v>3432821</v>
      </c>
      <c r="AG25">
        <v>5540309</v>
      </c>
      <c r="AH25">
        <v>6651962</v>
      </c>
      <c r="AI25">
        <v>7157448</v>
      </c>
      <c r="AJ25">
        <v>6575994</v>
      </c>
      <c r="AK25">
        <v>6679087</v>
      </c>
      <c r="AL25">
        <v>7092946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459859</v>
      </c>
      <c r="AZ25">
        <v>154556</v>
      </c>
      <c r="BA25">
        <v>0</v>
      </c>
      <c r="BB25">
        <v>0</v>
      </c>
      <c r="BC25">
        <v>0</v>
      </c>
      <c r="BD25">
        <v>260425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15000</v>
      </c>
      <c r="BO25">
        <v>12667</v>
      </c>
      <c r="BP25">
        <v>4368</v>
      </c>
      <c r="BQ25">
        <v>1333019</v>
      </c>
      <c r="BR25">
        <v>975388</v>
      </c>
      <c r="BS25">
        <v>968712</v>
      </c>
      <c r="BT25">
        <v>846870</v>
      </c>
      <c r="BU25">
        <v>908257</v>
      </c>
      <c r="BV25">
        <v>137850</v>
      </c>
      <c r="BW25">
        <v>0</v>
      </c>
      <c r="BX25">
        <v>0</v>
      </c>
      <c r="BY25">
        <v>0</v>
      </c>
      <c r="BZ25">
        <v>-24198</v>
      </c>
      <c r="CA25">
        <v>362</v>
      </c>
      <c r="CB25">
        <v>0</v>
      </c>
      <c r="CC25">
        <v>0</v>
      </c>
      <c r="CD25">
        <v>0</v>
      </c>
      <c r="CE25">
        <v>0</v>
      </c>
      <c r="CF25">
        <v>468000</v>
      </c>
      <c r="CG25">
        <v>73534</v>
      </c>
      <c r="CH25">
        <v>125548</v>
      </c>
      <c r="CI25">
        <v>-561794</v>
      </c>
      <c r="CJ25">
        <v>358345</v>
      </c>
      <c r="CK25">
        <v>560359</v>
      </c>
      <c r="CL25">
        <v>328383</v>
      </c>
      <c r="CM25">
        <v>393628</v>
      </c>
      <c r="CN25">
        <v>1889127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11651</v>
      </c>
      <c r="DB25">
        <v>5340</v>
      </c>
      <c r="DC25">
        <v>5572</v>
      </c>
      <c r="DD25">
        <v>146754</v>
      </c>
      <c r="DE25">
        <v>0</v>
      </c>
      <c r="DF25">
        <v>527</v>
      </c>
      <c r="DG25">
        <v>41000</v>
      </c>
      <c r="DH25">
        <v>84520</v>
      </c>
      <c r="DI25">
        <v>99349</v>
      </c>
      <c r="DJ25">
        <v>620254</v>
      </c>
      <c r="DK25">
        <v>10843</v>
      </c>
      <c r="DL25">
        <v>0</v>
      </c>
      <c r="DM25">
        <v>0</v>
      </c>
      <c r="DN25">
        <v>0</v>
      </c>
      <c r="DO25">
        <v>0</v>
      </c>
      <c r="DP25">
        <v>2000</v>
      </c>
      <c r="DQ25">
        <v>6782</v>
      </c>
      <c r="DR25">
        <v>158499</v>
      </c>
      <c r="DS25">
        <v>36428</v>
      </c>
      <c r="DT25">
        <v>193762</v>
      </c>
      <c r="DU25">
        <v>242094</v>
      </c>
      <c r="DV25">
        <v>623946</v>
      </c>
      <c r="DW25">
        <v>339082</v>
      </c>
      <c r="DX25">
        <v>373238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643841</v>
      </c>
      <c r="EL25">
        <v>7741</v>
      </c>
      <c r="EM25">
        <v>27117</v>
      </c>
      <c r="EN25">
        <v>114948</v>
      </c>
      <c r="EO25">
        <v>23427</v>
      </c>
      <c r="EP25">
        <v>8195</v>
      </c>
      <c r="EQ25">
        <v>0</v>
      </c>
      <c r="ER25">
        <v>0</v>
      </c>
      <c r="ES25">
        <v>0</v>
      </c>
      <c r="ET25">
        <v>2501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403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563000</v>
      </c>
      <c r="FJ25">
        <v>151272</v>
      </c>
      <c r="FK25">
        <v>65995</v>
      </c>
      <c r="FL25">
        <v>-684839</v>
      </c>
      <c r="FM25">
        <v>231564</v>
      </c>
      <c r="FN25">
        <v>-254729</v>
      </c>
      <c r="FO25">
        <v>-153292</v>
      </c>
      <c r="FP25">
        <v>-318651</v>
      </c>
      <c r="FQ25">
        <v>1508221</v>
      </c>
    </row>
    <row r="26" spans="2:173" x14ac:dyDescent="0.25">
      <c r="B26" t="str">
        <f>+'Bilan et annexes'!E25</f>
        <v>COMAP</v>
      </c>
      <c r="C26">
        <v>27319000</v>
      </c>
      <c r="D26">
        <v>33454556</v>
      </c>
      <c r="E26">
        <v>38151148</v>
      </c>
      <c r="F26">
        <v>41032787</v>
      </c>
      <c r="G26">
        <v>39781536</v>
      </c>
      <c r="H26">
        <v>38423934</v>
      </c>
      <c r="I26">
        <v>42342221</v>
      </c>
      <c r="J26">
        <v>40645119</v>
      </c>
      <c r="K26">
        <v>38223351</v>
      </c>
      <c r="L26">
        <v>23955000</v>
      </c>
      <c r="M26">
        <v>27973790</v>
      </c>
      <c r="N26">
        <v>32349388</v>
      </c>
      <c r="O26">
        <v>35402825</v>
      </c>
      <c r="P26">
        <v>34890620</v>
      </c>
      <c r="Q26">
        <v>32427645</v>
      </c>
      <c r="R26">
        <v>35070919</v>
      </c>
      <c r="S26">
        <v>33261470</v>
      </c>
      <c r="T26">
        <v>31238040</v>
      </c>
      <c r="U26">
        <v>22172000</v>
      </c>
      <c r="V26">
        <v>25891341</v>
      </c>
      <c r="W26">
        <v>30303184</v>
      </c>
      <c r="X26">
        <v>33395053</v>
      </c>
      <c r="Y26">
        <v>32168813</v>
      </c>
      <c r="Z26">
        <v>29245317</v>
      </c>
      <c r="AA26">
        <v>31954011</v>
      </c>
      <c r="AB26">
        <v>29751954</v>
      </c>
      <c r="AC26">
        <v>27509899</v>
      </c>
      <c r="AD26">
        <v>1772000</v>
      </c>
      <c r="AE26">
        <v>1902664</v>
      </c>
      <c r="AF26">
        <v>2018132</v>
      </c>
      <c r="AG26">
        <v>2086998</v>
      </c>
      <c r="AH26">
        <v>2456587</v>
      </c>
      <c r="AI26">
        <v>2890033</v>
      </c>
      <c r="AJ26">
        <v>3074259</v>
      </c>
      <c r="AK26">
        <v>2995149</v>
      </c>
      <c r="AL26">
        <v>3196744</v>
      </c>
      <c r="AM26">
        <v>-41000</v>
      </c>
      <c r="AN26">
        <v>80145</v>
      </c>
      <c r="AO26">
        <v>-34256</v>
      </c>
      <c r="AP26">
        <v>-142665</v>
      </c>
      <c r="AQ26">
        <v>25739</v>
      </c>
      <c r="AR26">
        <v>-48787</v>
      </c>
      <c r="AS26">
        <v>-71931</v>
      </c>
      <c r="AT26">
        <v>-1674</v>
      </c>
      <c r="AU26">
        <v>17186</v>
      </c>
      <c r="AV26">
        <v>29000</v>
      </c>
      <c r="AW26">
        <v>32230</v>
      </c>
      <c r="AX26">
        <v>45</v>
      </c>
      <c r="AY26">
        <v>8859</v>
      </c>
      <c r="AZ26">
        <v>243325</v>
      </c>
      <c r="BA26">
        <v>165180</v>
      </c>
      <c r="BB26">
        <v>93250</v>
      </c>
      <c r="BC26">
        <v>428870</v>
      </c>
      <c r="BD26">
        <v>399440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41000</v>
      </c>
      <c r="BO26">
        <v>34290</v>
      </c>
      <c r="BP26">
        <v>46808</v>
      </c>
      <c r="BQ26">
        <v>55557</v>
      </c>
      <c r="BR26">
        <v>68748</v>
      </c>
      <c r="BS26">
        <v>75082</v>
      </c>
      <c r="BT26">
        <v>80284</v>
      </c>
      <c r="BU26">
        <v>85467</v>
      </c>
      <c r="BV26">
        <v>76697</v>
      </c>
      <c r="BW26">
        <v>-18000</v>
      </c>
      <c r="BX26">
        <v>33120</v>
      </c>
      <c r="BY26">
        <v>15475</v>
      </c>
      <c r="BZ26">
        <v>-977</v>
      </c>
      <c r="CA26">
        <v>-72592</v>
      </c>
      <c r="CB26">
        <v>100820</v>
      </c>
      <c r="CC26">
        <v>-58954</v>
      </c>
      <c r="CD26">
        <v>1704</v>
      </c>
      <c r="CE26">
        <v>38074</v>
      </c>
      <c r="CF26">
        <v>3364000</v>
      </c>
      <c r="CG26">
        <v>5480766</v>
      </c>
      <c r="CH26">
        <v>5801760</v>
      </c>
      <c r="CI26">
        <v>5629962</v>
      </c>
      <c r="CJ26">
        <v>4890916</v>
      </c>
      <c r="CK26">
        <v>5996289</v>
      </c>
      <c r="CL26">
        <v>7271302</v>
      </c>
      <c r="CM26">
        <v>7383649</v>
      </c>
      <c r="CN26">
        <v>6985311</v>
      </c>
      <c r="CO26">
        <v>0</v>
      </c>
      <c r="CP26">
        <v>178</v>
      </c>
      <c r="CQ26">
        <v>0</v>
      </c>
      <c r="CR26">
        <v>0</v>
      </c>
      <c r="CS26">
        <v>7500000</v>
      </c>
      <c r="CT26">
        <v>0</v>
      </c>
      <c r="CU26">
        <v>3500000</v>
      </c>
      <c r="CV26">
        <v>11000000</v>
      </c>
      <c r="CW26">
        <v>7000000</v>
      </c>
      <c r="CX26">
        <v>15000</v>
      </c>
      <c r="CY26">
        <v>66538</v>
      </c>
      <c r="CZ26">
        <v>147086</v>
      </c>
      <c r="DA26">
        <v>127919</v>
      </c>
      <c r="DB26">
        <v>56331</v>
      </c>
      <c r="DC26">
        <v>48676</v>
      </c>
      <c r="DD26">
        <v>168973</v>
      </c>
      <c r="DE26">
        <v>104006</v>
      </c>
      <c r="DF26">
        <v>95668</v>
      </c>
      <c r="DG26">
        <v>0</v>
      </c>
      <c r="DH26">
        <v>3515</v>
      </c>
      <c r="DI26">
        <v>1043</v>
      </c>
      <c r="DJ26">
        <v>274</v>
      </c>
      <c r="DK26">
        <v>448</v>
      </c>
      <c r="DL26">
        <v>6696</v>
      </c>
      <c r="DM26">
        <v>20383</v>
      </c>
      <c r="DN26">
        <v>2950</v>
      </c>
      <c r="DO26">
        <v>808</v>
      </c>
      <c r="DP26">
        <v>2000</v>
      </c>
      <c r="DQ26">
        <v>9086</v>
      </c>
      <c r="DR26">
        <v>7704</v>
      </c>
      <c r="DS26">
        <v>9692490</v>
      </c>
      <c r="DT26">
        <v>4018533</v>
      </c>
      <c r="DU26">
        <v>4019068</v>
      </c>
      <c r="DV26">
        <v>4016252</v>
      </c>
      <c r="DW26">
        <v>4017530</v>
      </c>
      <c r="DX26">
        <v>4014644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452000</v>
      </c>
      <c r="EI26">
        <v>575034</v>
      </c>
      <c r="EJ26">
        <v>735559</v>
      </c>
      <c r="EK26">
        <v>790937</v>
      </c>
      <c r="EL26">
        <v>1004996</v>
      </c>
      <c r="EM26">
        <v>913525</v>
      </c>
      <c r="EN26">
        <v>961879</v>
      </c>
      <c r="EO26">
        <v>944329</v>
      </c>
      <c r="EP26">
        <v>912072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2869000</v>
      </c>
      <c r="FJ26">
        <v>4958397</v>
      </c>
      <c r="FK26">
        <v>5223738</v>
      </c>
      <c r="FL26">
        <v>-4722280</v>
      </c>
      <c r="FM26">
        <v>7423941</v>
      </c>
      <c r="FN26">
        <v>1119003</v>
      </c>
      <c r="FO26">
        <v>6015306</v>
      </c>
      <c r="FP26">
        <v>13535476</v>
      </c>
      <c r="FQ26">
        <v>9156290</v>
      </c>
    </row>
    <row r="27" spans="2:173" x14ac:dyDescent="0.25">
      <c r="B27" t="str">
        <f>+'Bilan et annexes'!E26</f>
        <v>EARTHMINDED BENELUX</v>
      </c>
      <c r="C27">
        <v>23241000</v>
      </c>
      <c r="D27">
        <v>25866171</v>
      </c>
      <c r="E27">
        <v>30980419</v>
      </c>
      <c r="F27">
        <v>33100726</v>
      </c>
      <c r="G27">
        <v>28844040</v>
      </c>
      <c r="H27">
        <v>30745915</v>
      </c>
      <c r="I27">
        <v>31401684</v>
      </c>
      <c r="J27">
        <v>29121066</v>
      </c>
      <c r="K27">
        <v>26218627</v>
      </c>
      <c r="L27">
        <v>20768000</v>
      </c>
      <c r="M27">
        <v>21881301</v>
      </c>
      <c r="N27">
        <v>26577892</v>
      </c>
      <c r="O27">
        <v>31142309</v>
      </c>
      <c r="P27">
        <v>25876761</v>
      </c>
      <c r="Q27">
        <v>27956919</v>
      </c>
      <c r="R27">
        <v>28855640</v>
      </c>
      <c r="S27">
        <v>28868827</v>
      </c>
      <c r="T27">
        <v>25504210</v>
      </c>
      <c r="U27">
        <v>13898000</v>
      </c>
      <c r="V27">
        <v>15094392</v>
      </c>
      <c r="W27">
        <v>19104724</v>
      </c>
      <c r="X27">
        <v>22625751</v>
      </c>
      <c r="Y27">
        <v>17516019</v>
      </c>
      <c r="Z27">
        <v>19613595</v>
      </c>
      <c r="AA27">
        <v>20208875</v>
      </c>
      <c r="AB27">
        <v>19897907</v>
      </c>
      <c r="AC27">
        <v>17648876</v>
      </c>
      <c r="AD27">
        <v>6002000</v>
      </c>
      <c r="AE27">
        <v>6138339</v>
      </c>
      <c r="AF27">
        <v>6676844</v>
      </c>
      <c r="AG27">
        <v>7717020</v>
      </c>
      <c r="AH27">
        <v>7640042</v>
      </c>
      <c r="AI27">
        <v>7581643</v>
      </c>
      <c r="AJ27">
        <v>7955021</v>
      </c>
      <c r="AK27">
        <v>7459569</v>
      </c>
      <c r="AL27">
        <v>7035316</v>
      </c>
      <c r="AM27">
        <v>282000</v>
      </c>
      <c r="AN27">
        <v>56847</v>
      </c>
      <c r="AO27">
        <v>-120204</v>
      </c>
      <c r="AP27">
        <v>-314321</v>
      </c>
      <c r="AQ27">
        <v>-239426</v>
      </c>
      <c r="AR27">
        <v>-245757</v>
      </c>
      <c r="AS27">
        <v>-517909</v>
      </c>
      <c r="AT27">
        <v>183571</v>
      </c>
      <c r="AU27">
        <v>-379586</v>
      </c>
      <c r="AV27">
        <v>160000</v>
      </c>
      <c r="AW27">
        <v>143245</v>
      </c>
      <c r="AX27">
        <v>143113</v>
      </c>
      <c r="AY27">
        <v>140874</v>
      </c>
      <c r="AZ27">
        <v>152850</v>
      </c>
      <c r="BA27">
        <v>137147</v>
      </c>
      <c r="BB27">
        <v>141949</v>
      </c>
      <c r="BC27">
        <v>140404</v>
      </c>
      <c r="BD27">
        <v>160403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426000</v>
      </c>
      <c r="BO27">
        <v>405170</v>
      </c>
      <c r="BP27">
        <v>710277</v>
      </c>
      <c r="BQ27">
        <v>927424</v>
      </c>
      <c r="BR27">
        <v>803221</v>
      </c>
      <c r="BS27">
        <v>852348</v>
      </c>
      <c r="BT27">
        <v>843503</v>
      </c>
      <c r="BU27">
        <v>1095898</v>
      </c>
      <c r="BV27">
        <v>1121321</v>
      </c>
      <c r="BW27">
        <v>0</v>
      </c>
      <c r="BX27">
        <v>43308</v>
      </c>
      <c r="BY27">
        <v>63138</v>
      </c>
      <c r="BZ27">
        <v>45561</v>
      </c>
      <c r="CA27">
        <v>4055</v>
      </c>
      <c r="CB27">
        <v>17943</v>
      </c>
      <c r="CC27">
        <v>224201</v>
      </c>
      <c r="CD27">
        <v>91478</v>
      </c>
      <c r="CE27">
        <v>-82120</v>
      </c>
      <c r="CF27">
        <v>2473000</v>
      </c>
      <c r="CG27">
        <v>3984870</v>
      </c>
      <c r="CH27">
        <v>4402527</v>
      </c>
      <c r="CI27">
        <v>1958417</v>
      </c>
      <c r="CJ27">
        <v>2967279</v>
      </c>
      <c r="CK27">
        <v>2788996</v>
      </c>
      <c r="CL27">
        <v>2546044</v>
      </c>
      <c r="CM27">
        <v>252239</v>
      </c>
      <c r="CN27">
        <v>714417</v>
      </c>
      <c r="CO27">
        <v>0</v>
      </c>
      <c r="CP27">
        <v>651824</v>
      </c>
      <c r="CQ27">
        <v>650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8000</v>
      </c>
      <c r="CY27">
        <v>14319</v>
      </c>
      <c r="CZ27">
        <v>551908</v>
      </c>
      <c r="DA27">
        <v>816882</v>
      </c>
      <c r="DB27">
        <v>219752</v>
      </c>
      <c r="DC27">
        <v>164712</v>
      </c>
      <c r="DD27">
        <v>233279</v>
      </c>
      <c r="DE27">
        <v>173783</v>
      </c>
      <c r="DF27">
        <v>21690</v>
      </c>
      <c r="DG27">
        <v>0</v>
      </c>
      <c r="DH27">
        <v>16</v>
      </c>
      <c r="DI27">
        <v>374785</v>
      </c>
      <c r="DJ27">
        <v>321962</v>
      </c>
      <c r="DK27">
        <v>6717</v>
      </c>
      <c r="DL27">
        <v>24608</v>
      </c>
      <c r="DM27">
        <v>36383</v>
      </c>
      <c r="DN27">
        <v>40867</v>
      </c>
      <c r="DO27">
        <v>8933</v>
      </c>
      <c r="DP27">
        <v>2216000</v>
      </c>
      <c r="DQ27">
        <v>3033195</v>
      </c>
      <c r="DR27">
        <v>2876484</v>
      </c>
      <c r="DS27">
        <v>2982186</v>
      </c>
      <c r="DT27">
        <v>2149014</v>
      </c>
      <c r="DU27">
        <v>2243462</v>
      </c>
      <c r="DV27">
        <v>2436496</v>
      </c>
      <c r="DW27">
        <v>1362674</v>
      </c>
      <c r="DX27">
        <v>261279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21000</v>
      </c>
      <c r="EI27">
        <v>455861</v>
      </c>
      <c r="EJ27">
        <v>1361393</v>
      </c>
      <c r="EK27">
        <v>845576</v>
      </c>
      <c r="EL27">
        <v>91894</v>
      </c>
      <c r="EM27">
        <v>58390</v>
      </c>
      <c r="EN27">
        <v>83138</v>
      </c>
      <c r="EO27">
        <v>89676</v>
      </c>
      <c r="EP27">
        <v>39188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24999</v>
      </c>
      <c r="FE27">
        <v>0</v>
      </c>
      <c r="FF27">
        <v>0</v>
      </c>
      <c r="FG27">
        <v>0</v>
      </c>
      <c r="FH27">
        <v>0</v>
      </c>
      <c r="FI27">
        <v>-115000</v>
      </c>
      <c r="FJ27">
        <v>124118308</v>
      </c>
      <c r="FK27">
        <v>-1273554</v>
      </c>
      <c r="FL27">
        <v>-735600</v>
      </c>
      <c r="FM27">
        <v>312735</v>
      </c>
      <c r="FN27">
        <v>233768</v>
      </c>
      <c r="FO27">
        <v>-4344600</v>
      </c>
      <c r="FP27">
        <v>-1530834</v>
      </c>
      <c r="FQ27">
        <v>455444</v>
      </c>
    </row>
    <row r="28" spans="2:173" x14ac:dyDescent="0.25">
      <c r="B28" t="str">
        <f>+'Bilan et annexes'!E27</f>
        <v>ESKO - GRAPHICS</v>
      </c>
      <c r="C28">
        <v>62103000</v>
      </c>
      <c r="D28">
        <v>77805331</v>
      </c>
      <c r="E28">
        <v>69951170</v>
      </c>
      <c r="F28">
        <v>91624282</v>
      </c>
      <c r="G28">
        <v>80594887</v>
      </c>
      <c r="H28">
        <v>97739552</v>
      </c>
      <c r="I28">
        <v>117522673</v>
      </c>
      <c r="J28">
        <v>138813406</v>
      </c>
      <c r="K28">
        <v>142783328</v>
      </c>
      <c r="L28">
        <v>63381000</v>
      </c>
      <c r="M28">
        <v>75326154</v>
      </c>
      <c r="N28">
        <v>65621315</v>
      </c>
      <c r="O28">
        <v>85128119</v>
      </c>
      <c r="P28">
        <v>73595344</v>
      </c>
      <c r="Q28">
        <v>85033088</v>
      </c>
      <c r="R28">
        <v>100425841</v>
      </c>
      <c r="S28">
        <v>123826911</v>
      </c>
      <c r="T28">
        <v>124683147</v>
      </c>
      <c r="U28">
        <v>51014000</v>
      </c>
      <c r="V28">
        <v>57225906</v>
      </c>
      <c r="W28">
        <v>59955162</v>
      </c>
      <c r="X28">
        <v>77343385</v>
      </c>
      <c r="Y28">
        <v>65271426</v>
      </c>
      <c r="Z28">
        <v>76097434</v>
      </c>
      <c r="AA28">
        <v>85965686</v>
      </c>
      <c r="AB28">
        <v>103887326</v>
      </c>
      <c r="AC28">
        <v>102597133</v>
      </c>
      <c r="AD28">
        <v>13485000</v>
      </c>
      <c r="AE28">
        <v>14021789</v>
      </c>
      <c r="AF28">
        <v>6086600</v>
      </c>
      <c r="AG28">
        <v>7179733</v>
      </c>
      <c r="AH28">
        <v>7619880</v>
      </c>
      <c r="AI28">
        <v>8536403</v>
      </c>
      <c r="AJ28">
        <v>13350445</v>
      </c>
      <c r="AK28">
        <v>17821766</v>
      </c>
      <c r="AL28">
        <v>17983991</v>
      </c>
      <c r="AM28">
        <v>-2507000</v>
      </c>
      <c r="AN28">
        <v>168807</v>
      </c>
      <c r="AO28">
        <v>-457408</v>
      </c>
      <c r="AP28">
        <v>319243</v>
      </c>
      <c r="AQ28">
        <v>-26281</v>
      </c>
      <c r="AR28">
        <v>-203632</v>
      </c>
      <c r="AS28">
        <v>-297766</v>
      </c>
      <c r="AT28">
        <v>2211</v>
      </c>
      <c r="AU28">
        <v>-44004</v>
      </c>
      <c r="AV28">
        <v>877000</v>
      </c>
      <c r="AW28">
        <v>1479395</v>
      </c>
      <c r="AX28">
        <v>1689608</v>
      </c>
      <c r="AY28">
        <v>46836</v>
      </c>
      <c r="AZ28">
        <v>136253</v>
      </c>
      <c r="BA28">
        <v>198524</v>
      </c>
      <c r="BB28">
        <v>710658</v>
      </c>
      <c r="BC28">
        <v>684072</v>
      </c>
      <c r="BD28">
        <v>56357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2857000</v>
      </c>
      <c r="BO28">
        <v>3462136</v>
      </c>
      <c r="BP28">
        <v>287504</v>
      </c>
      <c r="BQ28">
        <v>305358</v>
      </c>
      <c r="BR28">
        <v>305542</v>
      </c>
      <c r="BS28">
        <v>263017</v>
      </c>
      <c r="BT28">
        <v>471905</v>
      </c>
      <c r="BU28">
        <v>2349489</v>
      </c>
      <c r="BV28">
        <v>3978379</v>
      </c>
      <c r="BW28">
        <v>-2345000</v>
      </c>
      <c r="BX28">
        <v>-1031879</v>
      </c>
      <c r="BY28">
        <v>-1940151</v>
      </c>
      <c r="BZ28">
        <v>-66436</v>
      </c>
      <c r="CA28">
        <v>288524</v>
      </c>
      <c r="CB28">
        <v>141342</v>
      </c>
      <c r="CC28">
        <v>224913</v>
      </c>
      <c r="CD28">
        <v>-917953</v>
      </c>
      <c r="CE28">
        <v>111291</v>
      </c>
      <c r="CF28">
        <v>-1278000</v>
      </c>
      <c r="CG28">
        <v>2479177</v>
      </c>
      <c r="CH28">
        <v>4329855</v>
      </c>
      <c r="CI28">
        <v>6496163</v>
      </c>
      <c r="CJ28">
        <v>6999543</v>
      </c>
      <c r="CK28">
        <v>12706464</v>
      </c>
      <c r="CL28">
        <v>17096832</v>
      </c>
      <c r="CM28">
        <v>14986495</v>
      </c>
      <c r="CN28">
        <v>18100181</v>
      </c>
      <c r="CO28">
        <v>16000</v>
      </c>
      <c r="CP28">
        <v>24215</v>
      </c>
      <c r="CQ28">
        <v>165203</v>
      </c>
      <c r="CR28">
        <v>18484</v>
      </c>
      <c r="CS28">
        <v>1000922</v>
      </c>
      <c r="CT28">
        <v>1825614</v>
      </c>
      <c r="CU28">
        <v>4175719</v>
      </c>
      <c r="CV28">
        <v>262191</v>
      </c>
      <c r="CW28">
        <v>0</v>
      </c>
      <c r="CX28">
        <v>227000</v>
      </c>
      <c r="CY28">
        <v>228179</v>
      </c>
      <c r="CZ28">
        <v>507973</v>
      </c>
      <c r="DA28">
        <v>179302</v>
      </c>
      <c r="DB28">
        <v>874</v>
      </c>
      <c r="DC28">
        <v>850</v>
      </c>
      <c r="DD28">
        <v>5682</v>
      </c>
      <c r="DE28">
        <v>1348858</v>
      </c>
      <c r="DF28">
        <v>1348709</v>
      </c>
      <c r="DG28">
        <v>259000</v>
      </c>
      <c r="DH28">
        <v>515700</v>
      </c>
      <c r="DI28">
        <v>165857</v>
      </c>
      <c r="DJ28">
        <v>33118</v>
      </c>
      <c r="DK28">
        <v>359959</v>
      </c>
      <c r="DL28">
        <v>1048963</v>
      </c>
      <c r="DM28">
        <v>271816</v>
      </c>
      <c r="DN28">
        <v>49811</v>
      </c>
      <c r="DO28">
        <v>145577</v>
      </c>
      <c r="DP28">
        <v>173000</v>
      </c>
      <c r="DQ28">
        <v>341307</v>
      </c>
      <c r="DR28">
        <v>37646</v>
      </c>
      <c r="DS28">
        <v>4451893</v>
      </c>
      <c r="DT28">
        <v>8396139</v>
      </c>
      <c r="DU28">
        <v>7018268</v>
      </c>
      <c r="DV28">
        <v>6068513</v>
      </c>
      <c r="DW28">
        <v>9342831</v>
      </c>
      <c r="DX28">
        <v>9763325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147000</v>
      </c>
      <c r="EI28">
        <v>309183</v>
      </c>
      <c r="EJ28">
        <v>485836</v>
      </c>
      <c r="EK28">
        <v>832004</v>
      </c>
      <c r="EL28">
        <v>438951</v>
      </c>
      <c r="EM28">
        <v>1345359</v>
      </c>
      <c r="EN28">
        <v>426006</v>
      </c>
      <c r="EO28">
        <v>434437</v>
      </c>
      <c r="EP28">
        <v>508490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-1038000</v>
      </c>
      <c r="FJ28">
        <v>22672674</v>
      </c>
      <c r="FK28">
        <v>4686525</v>
      </c>
      <c r="FL28">
        <v>1265898</v>
      </c>
      <c r="FM28">
        <v>-14636726</v>
      </c>
      <c r="FN28">
        <v>7218263</v>
      </c>
      <c r="FO28">
        <v>7122947</v>
      </c>
      <c r="FP28">
        <v>6686779</v>
      </c>
      <c r="FQ28">
        <v>12859658</v>
      </c>
    </row>
    <row r="29" spans="2:173" x14ac:dyDescent="0.25">
      <c r="B29" t="str">
        <f>+'Bilan et annexes'!E28</f>
        <v>FRIESLANDCAMPINA BELGIUM CHEESE</v>
      </c>
      <c r="C29">
        <v>94194000</v>
      </c>
      <c r="D29">
        <v>94018353</v>
      </c>
      <c r="E29">
        <v>129127253</v>
      </c>
      <c r="F29">
        <v>102579332</v>
      </c>
      <c r="G29">
        <v>88609388</v>
      </c>
      <c r="H29">
        <v>86462817</v>
      </c>
      <c r="I29">
        <v>40660416</v>
      </c>
      <c r="J29">
        <v>38530017</v>
      </c>
      <c r="K29">
        <v>43603843</v>
      </c>
      <c r="L29">
        <v>92601000</v>
      </c>
      <c r="M29">
        <v>94259802</v>
      </c>
      <c r="N29">
        <v>129102894</v>
      </c>
      <c r="O29">
        <v>109306477</v>
      </c>
      <c r="P29">
        <v>96309842</v>
      </c>
      <c r="Q29">
        <v>90068712</v>
      </c>
      <c r="R29">
        <v>39151502</v>
      </c>
      <c r="S29">
        <v>35359379</v>
      </c>
      <c r="T29">
        <v>38996634</v>
      </c>
      <c r="U29">
        <v>88424000</v>
      </c>
      <c r="V29">
        <v>89910721</v>
      </c>
      <c r="W29">
        <v>123400596</v>
      </c>
      <c r="X29">
        <v>102961975</v>
      </c>
      <c r="Y29">
        <v>88963594</v>
      </c>
      <c r="Z29">
        <v>85565439</v>
      </c>
      <c r="AA29">
        <v>36941630</v>
      </c>
      <c r="AB29">
        <v>34141387</v>
      </c>
      <c r="AC29">
        <v>37668367</v>
      </c>
      <c r="AD29">
        <v>2515000</v>
      </c>
      <c r="AE29">
        <v>2874343</v>
      </c>
      <c r="AF29">
        <v>3640691</v>
      </c>
      <c r="AG29">
        <v>4212691</v>
      </c>
      <c r="AH29">
        <v>4713217</v>
      </c>
      <c r="AI29">
        <v>3452104</v>
      </c>
      <c r="AJ29">
        <v>3330199</v>
      </c>
      <c r="AK29">
        <v>1332273</v>
      </c>
      <c r="AL29">
        <v>1078125</v>
      </c>
      <c r="AM29">
        <v>180000</v>
      </c>
      <c r="AN29">
        <v>-180000</v>
      </c>
      <c r="AO29">
        <v>127464</v>
      </c>
      <c r="AP29">
        <v>-127464</v>
      </c>
      <c r="AQ29">
        <v>672641</v>
      </c>
      <c r="AR29">
        <v>-645641</v>
      </c>
      <c r="AS29">
        <v>-2008003</v>
      </c>
      <c r="AT29">
        <v>-619757</v>
      </c>
      <c r="AU29">
        <v>-157498</v>
      </c>
      <c r="AV29">
        <v>111000</v>
      </c>
      <c r="AW29">
        <v>149226</v>
      </c>
      <c r="AX29">
        <v>174844</v>
      </c>
      <c r="AY29">
        <v>469671</v>
      </c>
      <c r="AZ29">
        <v>242186</v>
      </c>
      <c r="BA29">
        <v>130287</v>
      </c>
      <c r="BB29">
        <v>97267</v>
      </c>
      <c r="BC29">
        <v>97837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1346000</v>
      </c>
      <c r="BO29">
        <v>1496103</v>
      </c>
      <c r="BP29">
        <v>1759299</v>
      </c>
      <c r="BQ29">
        <v>1800267</v>
      </c>
      <c r="BR29">
        <v>1678046</v>
      </c>
      <c r="BS29">
        <v>1566523</v>
      </c>
      <c r="BT29">
        <v>790409</v>
      </c>
      <c r="BU29">
        <v>407639</v>
      </c>
      <c r="BV29">
        <v>407640</v>
      </c>
      <c r="BW29">
        <v>25000</v>
      </c>
      <c r="BX29">
        <v>9409</v>
      </c>
      <c r="BY29">
        <v>0</v>
      </c>
      <c r="BZ29">
        <v>-10663</v>
      </c>
      <c r="CA29">
        <v>40158</v>
      </c>
      <c r="CB29">
        <v>0</v>
      </c>
      <c r="CC29">
        <v>0</v>
      </c>
      <c r="CD29">
        <v>0</v>
      </c>
      <c r="CE29">
        <v>0</v>
      </c>
      <c r="CF29">
        <v>1593000</v>
      </c>
      <c r="CG29">
        <v>-241449</v>
      </c>
      <c r="CH29">
        <v>24359</v>
      </c>
      <c r="CI29">
        <v>-6727145</v>
      </c>
      <c r="CJ29">
        <v>-7700454</v>
      </c>
      <c r="CK29">
        <v>-3605895</v>
      </c>
      <c r="CL29">
        <v>1508914</v>
      </c>
      <c r="CM29">
        <v>3170638</v>
      </c>
      <c r="CN29">
        <v>4607209</v>
      </c>
      <c r="CO29">
        <v>2155000</v>
      </c>
      <c r="CP29">
        <v>1739444</v>
      </c>
      <c r="CQ29">
        <v>1555507</v>
      </c>
      <c r="CR29">
        <v>1115968</v>
      </c>
      <c r="CS29">
        <v>488422</v>
      </c>
      <c r="CT29">
        <v>28403</v>
      </c>
      <c r="CU29">
        <v>87761</v>
      </c>
      <c r="CV29">
        <v>5379</v>
      </c>
      <c r="CW29">
        <v>0</v>
      </c>
      <c r="CX29">
        <v>5000</v>
      </c>
      <c r="CY29">
        <v>3019</v>
      </c>
      <c r="CZ29">
        <v>3606</v>
      </c>
      <c r="DA29">
        <v>871</v>
      </c>
      <c r="DB29">
        <v>1976</v>
      </c>
      <c r="DC29">
        <v>774</v>
      </c>
      <c r="DD29">
        <v>0</v>
      </c>
      <c r="DE29">
        <v>0</v>
      </c>
      <c r="DF29">
        <v>0</v>
      </c>
      <c r="DG29">
        <v>2000</v>
      </c>
      <c r="DH29">
        <v>292</v>
      </c>
      <c r="DI29">
        <v>1719</v>
      </c>
      <c r="DJ29">
        <v>2346</v>
      </c>
      <c r="DK29">
        <v>1506</v>
      </c>
      <c r="DL29">
        <v>616</v>
      </c>
      <c r="DM29">
        <v>22</v>
      </c>
      <c r="DN29">
        <v>0</v>
      </c>
      <c r="DO29">
        <v>0</v>
      </c>
      <c r="DP29">
        <v>1370000</v>
      </c>
      <c r="DQ29">
        <v>1420239</v>
      </c>
      <c r="DR29">
        <v>1888009</v>
      </c>
      <c r="DS29">
        <v>1481841</v>
      </c>
      <c r="DT29">
        <v>927586</v>
      </c>
      <c r="DU29">
        <v>769699</v>
      </c>
      <c r="DV29">
        <v>526007</v>
      </c>
      <c r="DW29">
        <v>432056</v>
      </c>
      <c r="DX29">
        <v>361879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72000</v>
      </c>
      <c r="EI29">
        <v>44266</v>
      </c>
      <c r="EJ29">
        <v>85188</v>
      </c>
      <c r="EK29">
        <v>117019</v>
      </c>
      <c r="EL29">
        <v>120088</v>
      </c>
      <c r="EM29">
        <v>55539</v>
      </c>
      <c r="EN29">
        <v>0</v>
      </c>
      <c r="EO29">
        <v>56853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3000000</v>
      </c>
      <c r="FE29">
        <v>0</v>
      </c>
      <c r="FF29">
        <v>1993844</v>
      </c>
      <c r="FG29">
        <v>0</v>
      </c>
      <c r="FH29">
        <v>0</v>
      </c>
      <c r="FI29">
        <v>4041000</v>
      </c>
      <c r="FJ29">
        <v>18286</v>
      </c>
      <c r="FK29">
        <v>-388070</v>
      </c>
      <c r="FL29">
        <v>-7206753</v>
      </c>
      <c r="FM29">
        <v>-14770224</v>
      </c>
      <c r="FN29">
        <v>-4659917</v>
      </c>
      <c r="FO29">
        <v>3709932</v>
      </c>
      <c r="FP29">
        <v>3110356</v>
      </c>
      <c r="FQ29">
        <v>4425285</v>
      </c>
    </row>
    <row r="30" spans="2:173" x14ac:dyDescent="0.25">
      <c r="B30" t="str">
        <f>+'Bilan et annexes'!E29</f>
        <v>GHENT HANDLING AND DISTRIBUTION GHD</v>
      </c>
      <c r="C30">
        <v>12489000</v>
      </c>
      <c r="D30">
        <v>10228171</v>
      </c>
      <c r="E30">
        <v>8859307</v>
      </c>
      <c r="F30">
        <v>9843128</v>
      </c>
      <c r="G30">
        <v>19233511</v>
      </c>
      <c r="H30">
        <v>18283732</v>
      </c>
      <c r="I30">
        <v>23066016</v>
      </c>
      <c r="J30">
        <v>25903136</v>
      </c>
      <c r="K30">
        <v>27610644</v>
      </c>
      <c r="L30">
        <v>10050000</v>
      </c>
      <c r="M30">
        <v>8795457</v>
      </c>
      <c r="N30">
        <v>8833019</v>
      </c>
      <c r="O30">
        <v>8951526</v>
      </c>
      <c r="P30">
        <v>17774865</v>
      </c>
      <c r="Q30">
        <v>17732181</v>
      </c>
      <c r="R30">
        <v>21493500</v>
      </c>
      <c r="S30">
        <v>24674096</v>
      </c>
      <c r="T30">
        <v>25811768</v>
      </c>
      <c r="U30">
        <v>6731000</v>
      </c>
      <c r="V30">
        <v>5309985</v>
      </c>
      <c r="W30">
        <v>5492000</v>
      </c>
      <c r="X30">
        <v>5863042</v>
      </c>
      <c r="Y30">
        <v>8811404</v>
      </c>
      <c r="Z30">
        <v>8937386</v>
      </c>
      <c r="AA30">
        <v>12984402</v>
      </c>
      <c r="AB30">
        <v>15870293</v>
      </c>
      <c r="AC30">
        <v>18066807</v>
      </c>
      <c r="AD30">
        <v>1789000</v>
      </c>
      <c r="AE30">
        <v>2046563</v>
      </c>
      <c r="AF30">
        <v>1644148</v>
      </c>
      <c r="AG30">
        <v>1812761</v>
      </c>
      <c r="AH30">
        <v>7005894</v>
      </c>
      <c r="AI30">
        <v>5513621</v>
      </c>
      <c r="AJ30">
        <v>5418802</v>
      </c>
      <c r="AK30">
        <v>5954053</v>
      </c>
      <c r="AL30">
        <v>5888152</v>
      </c>
      <c r="AM30">
        <v>211000</v>
      </c>
      <c r="AN30">
        <v>228054</v>
      </c>
      <c r="AO30">
        <v>11511</v>
      </c>
      <c r="AP30">
        <v>233299</v>
      </c>
      <c r="AQ30">
        <v>169886</v>
      </c>
      <c r="AR30">
        <v>116337</v>
      </c>
      <c r="AS30">
        <v>-94758</v>
      </c>
      <c r="AT30">
        <v>497230</v>
      </c>
      <c r="AU30">
        <v>-371619</v>
      </c>
      <c r="AV30">
        <v>174000</v>
      </c>
      <c r="AW30">
        <v>166151</v>
      </c>
      <c r="AX30">
        <v>161497</v>
      </c>
      <c r="AY30">
        <v>147405</v>
      </c>
      <c r="AZ30">
        <v>175389</v>
      </c>
      <c r="BA30">
        <v>151100</v>
      </c>
      <c r="BB30">
        <v>165835</v>
      </c>
      <c r="BC30">
        <v>178264</v>
      </c>
      <c r="BD30">
        <v>217765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1145000</v>
      </c>
      <c r="BO30">
        <v>1044704</v>
      </c>
      <c r="BP30">
        <v>1523863</v>
      </c>
      <c r="BQ30">
        <v>895019</v>
      </c>
      <c r="BR30">
        <v>1612292</v>
      </c>
      <c r="BS30">
        <v>3013737</v>
      </c>
      <c r="BT30">
        <v>2999854</v>
      </c>
      <c r="BU30">
        <v>2186837</v>
      </c>
      <c r="BV30">
        <v>2017447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19365</v>
      </c>
      <c r="CD30">
        <v>-12581</v>
      </c>
      <c r="CE30">
        <v>-6784</v>
      </c>
      <c r="CF30">
        <v>2439000</v>
      </c>
      <c r="CG30">
        <v>1432714</v>
      </c>
      <c r="CH30">
        <v>26288</v>
      </c>
      <c r="CI30">
        <v>891602</v>
      </c>
      <c r="CJ30">
        <v>1458646</v>
      </c>
      <c r="CK30">
        <v>551551</v>
      </c>
      <c r="CL30">
        <v>1572516</v>
      </c>
      <c r="CM30">
        <v>1229040</v>
      </c>
      <c r="CN30">
        <v>1798876</v>
      </c>
      <c r="CO30">
        <v>0</v>
      </c>
      <c r="CP30">
        <v>0</v>
      </c>
      <c r="CQ30">
        <v>1437</v>
      </c>
      <c r="CR30">
        <v>0</v>
      </c>
      <c r="CS30">
        <v>13</v>
      </c>
      <c r="CT30">
        <v>0</v>
      </c>
      <c r="CU30">
        <v>0</v>
      </c>
      <c r="CV30">
        <v>0</v>
      </c>
      <c r="CW30">
        <v>0</v>
      </c>
      <c r="CX30">
        <v>12000</v>
      </c>
      <c r="CY30">
        <v>71751</v>
      </c>
      <c r="CZ30">
        <v>195669</v>
      </c>
      <c r="DA30">
        <v>180838</v>
      </c>
      <c r="DB30">
        <v>54664</v>
      </c>
      <c r="DC30">
        <v>58</v>
      </c>
      <c r="DD30">
        <v>156</v>
      </c>
      <c r="DE30">
        <v>32</v>
      </c>
      <c r="DF30">
        <v>3389</v>
      </c>
      <c r="DG30">
        <v>20000</v>
      </c>
      <c r="DH30">
        <v>2204</v>
      </c>
      <c r="DI30">
        <v>827</v>
      </c>
      <c r="DJ30">
        <v>359</v>
      </c>
      <c r="DK30">
        <v>512</v>
      </c>
      <c r="DL30">
        <v>153808</v>
      </c>
      <c r="DM30">
        <v>74588</v>
      </c>
      <c r="DN30">
        <v>39257</v>
      </c>
      <c r="DO30">
        <v>36200</v>
      </c>
      <c r="DP30">
        <v>1793000</v>
      </c>
      <c r="DQ30">
        <v>0</v>
      </c>
      <c r="DR30">
        <v>1</v>
      </c>
      <c r="DS30">
        <v>0</v>
      </c>
      <c r="DT30">
        <v>939887</v>
      </c>
      <c r="DU30">
        <v>1174115</v>
      </c>
      <c r="DV30">
        <v>1167585</v>
      </c>
      <c r="DW30">
        <v>1438394</v>
      </c>
      <c r="DX30">
        <v>1469033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1000</v>
      </c>
      <c r="EI30">
        <v>722</v>
      </c>
      <c r="EJ30">
        <v>3139</v>
      </c>
      <c r="EK30">
        <v>434</v>
      </c>
      <c r="EL30">
        <v>630</v>
      </c>
      <c r="EM30">
        <v>998</v>
      </c>
      <c r="EN30">
        <v>345</v>
      </c>
      <c r="EO30">
        <v>806</v>
      </c>
      <c r="EP30">
        <v>20516</v>
      </c>
      <c r="EQ30">
        <v>0</v>
      </c>
      <c r="ER30">
        <v>574545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2909354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677000</v>
      </c>
      <c r="FJ30">
        <v>2098089</v>
      </c>
      <c r="FK30">
        <v>351928</v>
      </c>
      <c r="FL30">
        <v>1062923</v>
      </c>
      <c r="FM30">
        <v>3150846</v>
      </c>
      <c r="FN30">
        <v>-469696</v>
      </c>
      <c r="FO30">
        <v>672017</v>
      </c>
      <c r="FP30">
        <v>2788608</v>
      </c>
      <c r="FQ30">
        <v>1743053</v>
      </c>
    </row>
    <row r="31" spans="2:173" x14ac:dyDescent="0.25">
      <c r="B31" t="str">
        <f>+'Bilan et annexes'!E30</f>
        <v>HUNTSMAN ADVANCED MATERIALS (EUROPE)</v>
      </c>
      <c r="C31">
        <v>603412000</v>
      </c>
      <c r="D31">
        <v>632337783</v>
      </c>
      <c r="E31">
        <v>626834814</v>
      </c>
      <c r="F31">
        <v>564853321</v>
      </c>
      <c r="G31">
        <v>412346764</v>
      </c>
      <c r="H31">
        <v>520669120</v>
      </c>
      <c r="I31">
        <v>515372764</v>
      </c>
      <c r="J31">
        <v>531562936</v>
      </c>
      <c r="K31">
        <v>492549392</v>
      </c>
      <c r="L31">
        <v>591681000</v>
      </c>
      <c r="M31">
        <v>616730265</v>
      </c>
      <c r="N31">
        <v>611723003</v>
      </c>
      <c r="O31">
        <v>547310899</v>
      </c>
      <c r="P31">
        <v>404170948</v>
      </c>
      <c r="Q31">
        <v>515016445</v>
      </c>
      <c r="R31">
        <v>507442670</v>
      </c>
      <c r="S31">
        <v>524863080</v>
      </c>
      <c r="T31">
        <v>486277515</v>
      </c>
      <c r="U31">
        <v>585742000</v>
      </c>
      <c r="V31">
        <v>611284230</v>
      </c>
      <c r="W31">
        <v>603322866</v>
      </c>
      <c r="X31">
        <v>542551338</v>
      </c>
      <c r="Y31">
        <v>400312336</v>
      </c>
      <c r="Z31">
        <v>512613412</v>
      </c>
      <c r="AA31">
        <v>504735510</v>
      </c>
      <c r="AB31">
        <v>523921756</v>
      </c>
      <c r="AC31">
        <v>483953461</v>
      </c>
      <c r="AD31">
        <v>4174000</v>
      </c>
      <c r="AE31">
        <v>4015729</v>
      </c>
      <c r="AF31">
        <v>3833130</v>
      </c>
      <c r="AG31">
        <v>2840854</v>
      </c>
      <c r="AH31">
        <v>2528660</v>
      </c>
      <c r="AI31">
        <v>1921558</v>
      </c>
      <c r="AJ31">
        <v>2261982</v>
      </c>
      <c r="AK31">
        <v>985519</v>
      </c>
      <c r="AL31">
        <v>610303</v>
      </c>
      <c r="AM31">
        <v>-1158000</v>
      </c>
      <c r="AN31">
        <v>0</v>
      </c>
      <c r="AO31">
        <v>-61697</v>
      </c>
      <c r="AP31">
        <v>0</v>
      </c>
      <c r="AQ31">
        <v>691200</v>
      </c>
      <c r="AR31">
        <v>440517</v>
      </c>
      <c r="AS31">
        <v>-872849</v>
      </c>
      <c r="AT31">
        <v>-81850</v>
      </c>
      <c r="AU31">
        <v>-177018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986000</v>
      </c>
      <c r="BO31">
        <v>1218409</v>
      </c>
      <c r="BP31">
        <v>1420484</v>
      </c>
      <c r="BQ31">
        <v>995988</v>
      </c>
      <c r="BR31">
        <v>883857</v>
      </c>
      <c r="BS31">
        <v>371568</v>
      </c>
      <c r="BT31">
        <v>435282</v>
      </c>
      <c r="BU31">
        <v>378282</v>
      </c>
      <c r="BV31">
        <v>345689</v>
      </c>
      <c r="BW31">
        <v>1937000</v>
      </c>
      <c r="BX31">
        <v>211897</v>
      </c>
      <c r="BY31">
        <v>3208220</v>
      </c>
      <c r="BZ31">
        <v>922719</v>
      </c>
      <c r="CA31">
        <v>-245105</v>
      </c>
      <c r="CB31">
        <v>-330610</v>
      </c>
      <c r="CC31">
        <v>882745</v>
      </c>
      <c r="CD31">
        <v>-340627</v>
      </c>
      <c r="CE31">
        <v>1545080</v>
      </c>
      <c r="CF31">
        <v>11731000</v>
      </c>
      <c r="CG31">
        <v>15607518</v>
      </c>
      <c r="CH31">
        <v>15111811</v>
      </c>
      <c r="CI31">
        <v>17542422</v>
      </c>
      <c r="CJ31">
        <v>8175816</v>
      </c>
      <c r="CK31">
        <v>5652675</v>
      </c>
      <c r="CL31">
        <v>7930094</v>
      </c>
      <c r="CM31">
        <v>6699856</v>
      </c>
      <c r="CN31">
        <v>6271877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61000</v>
      </c>
      <c r="CY31">
        <v>75110</v>
      </c>
      <c r="CZ31">
        <v>82657</v>
      </c>
      <c r="DA31">
        <v>100651</v>
      </c>
      <c r="DB31">
        <v>7943</v>
      </c>
      <c r="DC31">
        <v>159</v>
      </c>
      <c r="DD31">
        <v>0</v>
      </c>
      <c r="DE31">
        <v>0</v>
      </c>
      <c r="DF31">
        <v>0</v>
      </c>
      <c r="DG31">
        <v>3878000</v>
      </c>
      <c r="DH31">
        <v>939258</v>
      </c>
      <c r="DI31">
        <v>1378948</v>
      </c>
      <c r="DJ31">
        <v>2862722</v>
      </c>
      <c r="DK31">
        <v>3353313</v>
      </c>
      <c r="DL31">
        <v>3712514</v>
      </c>
      <c r="DM31">
        <v>2161706</v>
      </c>
      <c r="DN31">
        <v>4067958</v>
      </c>
      <c r="DO31">
        <v>2418195</v>
      </c>
      <c r="DP31">
        <v>10924000</v>
      </c>
      <c r="DQ31">
        <v>8444207</v>
      </c>
      <c r="DR31">
        <v>10184400</v>
      </c>
      <c r="DS31">
        <v>8159997</v>
      </c>
      <c r="DT31">
        <v>3611118</v>
      </c>
      <c r="DU31">
        <v>2926359</v>
      </c>
      <c r="DV31">
        <v>3640022</v>
      </c>
      <c r="DW31">
        <v>3102318</v>
      </c>
      <c r="DX31">
        <v>3042927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3493000</v>
      </c>
      <c r="EI31">
        <v>4750729</v>
      </c>
      <c r="EJ31">
        <v>4396720</v>
      </c>
      <c r="EK31">
        <v>10341899</v>
      </c>
      <c r="EL31">
        <v>7803963</v>
      </c>
      <c r="EM31">
        <v>5663129</v>
      </c>
      <c r="EN31">
        <v>5689648</v>
      </c>
      <c r="EO31">
        <v>6974232</v>
      </c>
      <c r="EP31">
        <v>4670485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1253000</v>
      </c>
      <c r="FJ31">
        <v>3426950</v>
      </c>
      <c r="FK31">
        <v>1992296</v>
      </c>
      <c r="FL31">
        <v>2003899</v>
      </c>
      <c r="FM31">
        <v>871991</v>
      </c>
      <c r="FN31">
        <v>775861</v>
      </c>
      <c r="FO31">
        <v>762129</v>
      </c>
      <c r="FP31">
        <v>691264</v>
      </c>
      <c r="FQ31">
        <v>976660</v>
      </c>
    </row>
    <row r="32" spans="2:173" x14ac:dyDescent="0.25">
      <c r="B32" t="str">
        <f>+'Bilan et annexes'!E31</f>
        <v>KINGSPAN</v>
      </c>
      <c r="C32">
        <v>12123000</v>
      </c>
      <c r="D32">
        <v>15492554</v>
      </c>
      <c r="E32">
        <v>16252630</v>
      </c>
      <c r="F32">
        <v>18620747</v>
      </c>
      <c r="G32">
        <v>16627640</v>
      </c>
      <c r="H32">
        <v>15111796</v>
      </c>
      <c r="I32">
        <v>19085233</v>
      </c>
      <c r="J32">
        <v>17026707</v>
      </c>
      <c r="K32">
        <v>16257759</v>
      </c>
      <c r="L32">
        <v>12026000</v>
      </c>
      <c r="M32">
        <v>13876137</v>
      </c>
      <c r="N32">
        <v>14721957</v>
      </c>
      <c r="O32">
        <v>17056548</v>
      </c>
      <c r="P32">
        <v>15305470</v>
      </c>
      <c r="Q32">
        <v>14041801</v>
      </c>
      <c r="R32">
        <v>17725583</v>
      </c>
      <c r="S32">
        <v>15444135</v>
      </c>
      <c r="T32">
        <v>15791445</v>
      </c>
      <c r="U32">
        <v>11180000</v>
      </c>
      <c r="V32">
        <v>13100390</v>
      </c>
      <c r="W32">
        <v>13706454</v>
      </c>
      <c r="X32">
        <v>16044775</v>
      </c>
      <c r="Y32">
        <v>14356168</v>
      </c>
      <c r="Z32">
        <v>12944249</v>
      </c>
      <c r="AA32">
        <v>16623185</v>
      </c>
      <c r="AB32">
        <v>14498572</v>
      </c>
      <c r="AC32">
        <v>14631961</v>
      </c>
      <c r="AD32">
        <v>709000</v>
      </c>
      <c r="AE32">
        <v>648434</v>
      </c>
      <c r="AF32">
        <v>710492</v>
      </c>
      <c r="AG32">
        <v>782846</v>
      </c>
      <c r="AH32">
        <v>843769</v>
      </c>
      <c r="AI32">
        <v>736736</v>
      </c>
      <c r="AJ32">
        <v>723225</v>
      </c>
      <c r="AK32">
        <v>852450</v>
      </c>
      <c r="AL32">
        <v>960636</v>
      </c>
      <c r="AM32">
        <v>0</v>
      </c>
      <c r="AN32">
        <v>80000</v>
      </c>
      <c r="AO32">
        <v>175000</v>
      </c>
      <c r="AP32">
        <v>100000</v>
      </c>
      <c r="AQ32">
        <v>0</v>
      </c>
      <c r="AR32">
        <v>195000</v>
      </c>
      <c r="AS32">
        <v>300000</v>
      </c>
      <c r="AT32">
        <v>56000</v>
      </c>
      <c r="AU32">
        <v>62000</v>
      </c>
      <c r="AV32">
        <v>11000</v>
      </c>
      <c r="AW32">
        <v>14627</v>
      </c>
      <c r="AX32">
        <v>16515</v>
      </c>
      <c r="AY32">
        <v>59885</v>
      </c>
      <c r="AZ32">
        <v>51419</v>
      </c>
      <c r="BA32">
        <v>53697</v>
      </c>
      <c r="BB32">
        <v>9190</v>
      </c>
      <c r="BC32">
        <v>3884</v>
      </c>
      <c r="BD32">
        <v>4526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61000</v>
      </c>
      <c r="BO32">
        <v>61052</v>
      </c>
      <c r="BP32">
        <v>64157</v>
      </c>
      <c r="BQ32">
        <v>71432</v>
      </c>
      <c r="BR32">
        <v>54114</v>
      </c>
      <c r="BS32">
        <v>41896</v>
      </c>
      <c r="BT32">
        <v>37439</v>
      </c>
      <c r="BU32">
        <v>33229</v>
      </c>
      <c r="BV32">
        <v>28102</v>
      </c>
      <c r="BW32">
        <v>65000</v>
      </c>
      <c r="BX32">
        <v>-28366</v>
      </c>
      <c r="BY32">
        <v>49339</v>
      </c>
      <c r="BZ32">
        <v>-2390</v>
      </c>
      <c r="CA32">
        <v>0</v>
      </c>
      <c r="CB32">
        <v>70223</v>
      </c>
      <c r="CC32">
        <v>32544</v>
      </c>
      <c r="CD32">
        <v>0</v>
      </c>
      <c r="CE32">
        <v>104220</v>
      </c>
      <c r="CF32">
        <v>97000</v>
      </c>
      <c r="CG32">
        <v>1616417</v>
      </c>
      <c r="CH32">
        <v>1530673</v>
      </c>
      <c r="CI32">
        <v>1564199</v>
      </c>
      <c r="CJ32">
        <v>1322170</v>
      </c>
      <c r="CK32">
        <v>1069995</v>
      </c>
      <c r="CL32">
        <v>1359650</v>
      </c>
      <c r="CM32">
        <v>1582572</v>
      </c>
      <c r="CN32">
        <v>466314</v>
      </c>
      <c r="CO32">
        <v>0</v>
      </c>
      <c r="CP32">
        <v>112169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3000</v>
      </c>
      <c r="CY32">
        <v>2035</v>
      </c>
      <c r="CZ32">
        <v>149410</v>
      </c>
      <c r="DA32">
        <v>106767</v>
      </c>
      <c r="DB32">
        <v>41084</v>
      </c>
      <c r="DC32">
        <v>11578</v>
      </c>
      <c r="DD32">
        <v>22623</v>
      </c>
      <c r="DE32">
        <v>7105</v>
      </c>
      <c r="DF32">
        <v>1640</v>
      </c>
      <c r="DG32">
        <v>7000</v>
      </c>
      <c r="DH32">
        <v>1196</v>
      </c>
      <c r="DI32">
        <v>4399</v>
      </c>
      <c r="DJ32">
        <v>1655</v>
      </c>
      <c r="DK32">
        <v>2564</v>
      </c>
      <c r="DL32">
        <v>3448</v>
      </c>
      <c r="DM32">
        <v>3670</v>
      </c>
      <c r="DN32">
        <v>1192</v>
      </c>
      <c r="DO32">
        <v>2942</v>
      </c>
      <c r="DP32">
        <v>597000</v>
      </c>
      <c r="DQ32">
        <v>1088317</v>
      </c>
      <c r="DR32">
        <v>1671213</v>
      </c>
      <c r="DS32">
        <v>1708982</v>
      </c>
      <c r="DT32">
        <v>1316491</v>
      </c>
      <c r="DU32">
        <v>1009909</v>
      </c>
      <c r="DV32">
        <v>1164548</v>
      </c>
      <c r="DW32">
        <v>1269308</v>
      </c>
      <c r="DX32">
        <v>950863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49000</v>
      </c>
      <c r="EI32">
        <v>50027</v>
      </c>
      <c r="EJ32">
        <v>48049</v>
      </c>
      <c r="EK32">
        <v>57188</v>
      </c>
      <c r="EL32">
        <v>80824</v>
      </c>
      <c r="EM32">
        <v>55508</v>
      </c>
      <c r="EN32">
        <v>84575</v>
      </c>
      <c r="EO32">
        <v>85947</v>
      </c>
      <c r="EP32">
        <v>86577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-541000</v>
      </c>
      <c r="FJ32">
        <v>602967</v>
      </c>
      <c r="FK32">
        <v>-34780</v>
      </c>
      <c r="FL32">
        <v>-93549</v>
      </c>
      <c r="FM32">
        <v>-17902</v>
      </c>
      <c r="FN32">
        <v>19605</v>
      </c>
      <c r="FO32">
        <v>136820</v>
      </c>
      <c r="FP32">
        <v>235614</v>
      </c>
      <c r="FQ32">
        <v>-566104</v>
      </c>
    </row>
    <row r="33" spans="2:173" x14ac:dyDescent="0.25">
      <c r="B33" t="str">
        <f>+'Bilan et annexes'!E32</f>
        <v>NESTLE BELGILUX</v>
      </c>
      <c r="C33">
        <v>212502000</v>
      </c>
      <c r="D33">
        <v>202077686</v>
      </c>
      <c r="E33">
        <v>185077486</v>
      </c>
      <c r="F33">
        <v>264137769</v>
      </c>
      <c r="G33">
        <v>275317244</v>
      </c>
      <c r="H33">
        <v>288914157</v>
      </c>
      <c r="I33">
        <v>299456536</v>
      </c>
      <c r="J33">
        <v>317670405</v>
      </c>
      <c r="K33">
        <v>327979886</v>
      </c>
      <c r="L33">
        <v>197448000</v>
      </c>
      <c r="M33">
        <v>186081538</v>
      </c>
      <c r="N33">
        <v>166021556</v>
      </c>
      <c r="O33">
        <v>242766407</v>
      </c>
      <c r="P33">
        <v>252191142</v>
      </c>
      <c r="Q33">
        <v>266584161</v>
      </c>
      <c r="R33">
        <v>273986752</v>
      </c>
      <c r="S33">
        <v>294238854</v>
      </c>
      <c r="T33">
        <v>305917252</v>
      </c>
      <c r="U33">
        <v>171182000</v>
      </c>
      <c r="V33">
        <v>169096714</v>
      </c>
      <c r="W33">
        <v>149122825</v>
      </c>
      <c r="X33">
        <v>217755114</v>
      </c>
      <c r="Y33">
        <v>226540674</v>
      </c>
      <c r="Z33">
        <v>238874666</v>
      </c>
      <c r="AA33">
        <v>247791421</v>
      </c>
      <c r="AB33">
        <v>264429178</v>
      </c>
      <c r="AC33">
        <v>274165546</v>
      </c>
      <c r="AD33">
        <v>23290000</v>
      </c>
      <c r="AE33">
        <v>25249683</v>
      </c>
      <c r="AF33">
        <v>17816657</v>
      </c>
      <c r="AG33">
        <v>21681272</v>
      </c>
      <c r="AH33">
        <v>22103820</v>
      </c>
      <c r="AI33">
        <v>23781554</v>
      </c>
      <c r="AJ33">
        <v>24775808</v>
      </c>
      <c r="AK33">
        <v>26481264</v>
      </c>
      <c r="AL33">
        <v>29819867</v>
      </c>
      <c r="AM33">
        <v>-480000</v>
      </c>
      <c r="AN33">
        <v>-10121450</v>
      </c>
      <c r="AO33">
        <v>-3056629</v>
      </c>
      <c r="AP33">
        <v>-1250375</v>
      </c>
      <c r="AQ33">
        <v>-597255</v>
      </c>
      <c r="AR33">
        <v>-779875</v>
      </c>
      <c r="AS33">
        <v>-2984013</v>
      </c>
      <c r="AT33">
        <v>-1400805</v>
      </c>
      <c r="AU33">
        <v>-1210212</v>
      </c>
      <c r="AV33">
        <v>784000</v>
      </c>
      <c r="AW33">
        <v>342248</v>
      </c>
      <c r="AX33">
        <v>713735</v>
      </c>
      <c r="AY33">
        <v>1525531</v>
      </c>
      <c r="AZ33">
        <v>1589154</v>
      </c>
      <c r="BA33">
        <v>2125782</v>
      </c>
      <c r="BB33">
        <v>2044688</v>
      </c>
      <c r="BC33">
        <v>2356684</v>
      </c>
      <c r="BD33">
        <v>2202970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2915000</v>
      </c>
      <c r="BO33">
        <v>1589352</v>
      </c>
      <c r="BP33">
        <v>1439736</v>
      </c>
      <c r="BQ33">
        <v>2952117</v>
      </c>
      <c r="BR33">
        <v>2603597</v>
      </c>
      <c r="BS33">
        <v>2536665</v>
      </c>
      <c r="BT33">
        <v>2452588</v>
      </c>
      <c r="BU33">
        <v>2403873</v>
      </c>
      <c r="BV33">
        <v>930549</v>
      </c>
      <c r="BW33">
        <v>-243000</v>
      </c>
      <c r="BX33">
        <v>-75009</v>
      </c>
      <c r="BY33">
        <v>-14768</v>
      </c>
      <c r="BZ33">
        <v>102748</v>
      </c>
      <c r="CA33">
        <v>-48848</v>
      </c>
      <c r="CB33">
        <v>45369</v>
      </c>
      <c r="CC33">
        <v>-93740</v>
      </c>
      <c r="CD33">
        <v>-31340</v>
      </c>
      <c r="CE33">
        <v>8532</v>
      </c>
      <c r="CF33">
        <v>15054000</v>
      </c>
      <c r="CG33">
        <v>15996148</v>
      </c>
      <c r="CH33">
        <v>19055930</v>
      </c>
      <c r="CI33">
        <v>21371362</v>
      </c>
      <c r="CJ33">
        <v>23126102</v>
      </c>
      <c r="CK33">
        <v>22329996</v>
      </c>
      <c r="CL33">
        <v>25469784</v>
      </c>
      <c r="CM33">
        <v>23431551</v>
      </c>
      <c r="CN33">
        <v>22062634</v>
      </c>
      <c r="CO33">
        <v>13027000</v>
      </c>
      <c r="CP33">
        <v>9003305</v>
      </c>
      <c r="CQ33">
        <v>12470794</v>
      </c>
      <c r="CR33">
        <v>14486218</v>
      </c>
      <c r="CS33">
        <v>9141963</v>
      </c>
      <c r="CT33">
        <v>13937245</v>
      </c>
      <c r="CU33">
        <v>11010105</v>
      </c>
      <c r="CV33">
        <v>9089592</v>
      </c>
      <c r="CW33">
        <v>4761675</v>
      </c>
      <c r="CX33">
        <v>0</v>
      </c>
      <c r="CY33">
        <v>17920</v>
      </c>
      <c r="CZ33">
        <v>1953</v>
      </c>
      <c r="DA33">
        <v>1</v>
      </c>
      <c r="DB33">
        <v>34583</v>
      </c>
      <c r="DC33">
        <v>106023</v>
      </c>
      <c r="DD33">
        <v>74558</v>
      </c>
      <c r="DE33">
        <v>40850</v>
      </c>
      <c r="DF33">
        <v>21566</v>
      </c>
      <c r="DG33">
        <v>32000</v>
      </c>
      <c r="DH33">
        <v>16305</v>
      </c>
      <c r="DI33">
        <v>4354</v>
      </c>
      <c r="DJ33">
        <v>62975</v>
      </c>
      <c r="DK33">
        <v>272098</v>
      </c>
      <c r="DL33">
        <v>424420</v>
      </c>
      <c r="DM33">
        <v>934059</v>
      </c>
      <c r="DN33">
        <v>955509</v>
      </c>
      <c r="DO33">
        <v>750170</v>
      </c>
      <c r="DP33">
        <v>7030000</v>
      </c>
      <c r="DQ33">
        <v>9279635</v>
      </c>
      <c r="DR33">
        <v>12643354</v>
      </c>
      <c r="DS33">
        <v>15418099</v>
      </c>
      <c r="DT33">
        <v>8550485</v>
      </c>
      <c r="DU33">
        <v>3786548</v>
      </c>
      <c r="DV33">
        <v>6302599</v>
      </c>
      <c r="DW33">
        <v>5410853</v>
      </c>
      <c r="DX33">
        <v>1521071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40601</v>
      </c>
      <c r="EF33">
        <v>0</v>
      </c>
      <c r="EG33">
        <v>0</v>
      </c>
      <c r="EH33">
        <v>457000</v>
      </c>
      <c r="EI33">
        <v>485248</v>
      </c>
      <c r="EJ33">
        <v>508369</v>
      </c>
      <c r="EK33">
        <v>690999</v>
      </c>
      <c r="EL33">
        <v>684132</v>
      </c>
      <c r="EM33">
        <v>752349</v>
      </c>
      <c r="EN33">
        <v>1272728</v>
      </c>
      <c r="EO33">
        <v>1396109</v>
      </c>
      <c r="EP33">
        <v>1835930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1040000</v>
      </c>
      <c r="FA33">
        <v>1040000</v>
      </c>
      <c r="FB33">
        <v>1040000</v>
      </c>
      <c r="FC33">
        <v>3864000</v>
      </c>
      <c r="FD33">
        <v>2824000</v>
      </c>
      <c r="FE33">
        <v>2824000</v>
      </c>
      <c r="FF33">
        <v>2824000</v>
      </c>
      <c r="FG33">
        <v>2824000</v>
      </c>
      <c r="FH33">
        <v>0</v>
      </c>
      <c r="FI33">
        <v>-2438000</v>
      </c>
      <c r="FJ33">
        <v>5332575</v>
      </c>
      <c r="FK33">
        <v>17439031</v>
      </c>
      <c r="FL33">
        <v>13624603</v>
      </c>
      <c r="FM33">
        <v>20518616</v>
      </c>
      <c r="FN33">
        <v>28963567</v>
      </c>
      <c r="FO33">
        <v>26743308</v>
      </c>
      <c r="FP33">
        <v>22578358</v>
      </c>
      <c r="FQ33">
        <v>22363827</v>
      </c>
    </row>
    <row r="34" spans="2:173" x14ac:dyDescent="0.25">
      <c r="B34" t="str">
        <f>+'Bilan et annexes'!E33</f>
        <v>OMEGA PHARMA BELGIUM</v>
      </c>
      <c r="C34">
        <v>179082000</v>
      </c>
      <c r="D34">
        <v>202752526</v>
      </c>
      <c r="E34">
        <v>182240166</v>
      </c>
      <c r="F34">
        <v>189890931</v>
      </c>
      <c r="G34">
        <v>213987094</v>
      </c>
      <c r="H34">
        <v>240538780</v>
      </c>
      <c r="I34">
        <v>254873520</v>
      </c>
      <c r="J34">
        <v>253953043</v>
      </c>
      <c r="K34">
        <v>274889633</v>
      </c>
      <c r="L34">
        <v>172457000</v>
      </c>
      <c r="M34">
        <v>190664592</v>
      </c>
      <c r="N34">
        <v>175031643</v>
      </c>
      <c r="O34">
        <v>175630106</v>
      </c>
      <c r="P34">
        <v>197694137</v>
      </c>
      <c r="Q34">
        <v>222809040</v>
      </c>
      <c r="R34">
        <v>233771781</v>
      </c>
      <c r="S34">
        <v>232673449</v>
      </c>
      <c r="T34">
        <v>259752147</v>
      </c>
      <c r="U34">
        <v>159605000</v>
      </c>
      <c r="V34">
        <v>179415734</v>
      </c>
      <c r="W34">
        <v>162665143</v>
      </c>
      <c r="X34">
        <v>164531474</v>
      </c>
      <c r="Y34">
        <v>185239326</v>
      </c>
      <c r="Z34">
        <v>211460385</v>
      </c>
      <c r="AA34">
        <v>223538756</v>
      </c>
      <c r="AB34">
        <v>222312841</v>
      </c>
      <c r="AC34">
        <v>247069081</v>
      </c>
      <c r="AD34">
        <v>8928000</v>
      </c>
      <c r="AE34">
        <v>9031564</v>
      </c>
      <c r="AF34">
        <v>9006028</v>
      </c>
      <c r="AG34">
        <v>8916957</v>
      </c>
      <c r="AH34">
        <v>9500511</v>
      </c>
      <c r="AI34">
        <v>9208731</v>
      </c>
      <c r="AJ34">
        <v>8972924</v>
      </c>
      <c r="AK34">
        <v>9278938</v>
      </c>
      <c r="AL34">
        <v>11472758</v>
      </c>
      <c r="AM34">
        <v>0</v>
      </c>
      <c r="AN34">
        <v>0</v>
      </c>
      <c r="AO34">
        <v>-45000</v>
      </c>
      <c r="AP34">
        <v>-2000</v>
      </c>
      <c r="AQ34">
        <v>-73000</v>
      </c>
      <c r="AR34">
        <v>-30000</v>
      </c>
      <c r="AS34">
        <v>8322</v>
      </c>
      <c r="AT34">
        <v>7778</v>
      </c>
      <c r="AU34">
        <v>-3219</v>
      </c>
      <c r="AV34">
        <v>265000</v>
      </c>
      <c r="AW34">
        <v>81062</v>
      </c>
      <c r="AX34">
        <v>92946</v>
      </c>
      <c r="AY34">
        <v>106378</v>
      </c>
      <c r="AZ34">
        <v>113038</v>
      </c>
      <c r="BA34">
        <v>72325</v>
      </c>
      <c r="BB34">
        <v>61588</v>
      </c>
      <c r="BC34">
        <v>106188</v>
      </c>
      <c r="BD34">
        <v>123584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3020000</v>
      </c>
      <c r="BO34">
        <v>2788963</v>
      </c>
      <c r="BP34">
        <v>2809318</v>
      </c>
      <c r="BQ34">
        <v>2310675</v>
      </c>
      <c r="BR34">
        <v>2039346</v>
      </c>
      <c r="BS34">
        <v>1675230</v>
      </c>
      <c r="BT34">
        <v>1325627</v>
      </c>
      <c r="BU34">
        <v>1163578</v>
      </c>
      <c r="BV34">
        <v>1163572</v>
      </c>
      <c r="BW34">
        <v>639000</v>
      </c>
      <c r="BX34">
        <v>-652731</v>
      </c>
      <c r="BY34">
        <v>503208</v>
      </c>
      <c r="BZ34">
        <v>-233378</v>
      </c>
      <c r="CA34">
        <v>874916</v>
      </c>
      <c r="CB34">
        <v>422369</v>
      </c>
      <c r="CC34">
        <v>-135436</v>
      </c>
      <c r="CD34">
        <v>-195874</v>
      </c>
      <c r="CE34">
        <v>-73629</v>
      </c>
      <c r="CF34">
        <v>6625000</v>
      </c>
      <c r="CG34">
        <v>12087934</v>
      </c>
      <c r="CH34">
        <v>7208523</v>
      </c>
      <c r="CI34">
        <v>14260825</v>
      </c>
      <c r="CJ34">
        <v>16292957</v>
      </c>
      <c r="CK34">
        <v>17729740</v>
      </c>
      <c r="CL34">
        <v>21101739</v>
      </c>
      <c r="CM34">
        <v>21279594</v>
      </c>
      <c r="CN34">
        <v>15137486</v>
      </c>
      <c r="CO34">
        <v>0</v>
      </c>
      <c r="CP34">
        <v>39</v>
      </c>
      <c r="CQ34">
        <v>4999568</v>
      </c>
      <c r="CR34">
        <v>9187269</v>
      </c>
      <c r="CS34">
        <v>5926797</v>
      </c>
      <c r="CT34">
        <v>3292665</v>
      </c>
      <c r="CU34">
        <v>3300693</v>
      </c>
      <c r="CV34">
        <v>7343998</v>
      </c>
      <c r="CW34">
        <v>0</v>
      </c>
      <c r="CX34">
        <v>136000</v>
      </c>
      <c r="CY34">
        <v>411797</v>
      </c>
      <c r="CZ34">
        <v>147305</v>
      </c>
      <c r="DA34">
        <v>162399</v>
      </c>
      <c r="DB34">
        <v>126697</v>
      </c>
      <c r="DC34">
        <v>188822</v>
      </c>
      <c r="DD34">
        <v>92702</v>
      </c>
      <c r="DE34">
        <v>0</v>
      </c>
      <c r="DF34">
        <v>3116</v>
      </c>
      <c r="DG34">
        <v>120000</v>
      </c>
      <c r="DH34">
        <v>142120</v>
      </c>
      <c r="DI34">
        <v>107149</v>
      </c>
      <c r="DJ34">
        <v>8404</v>
      </c>
      <c r="DK34">
        <v>51419</v>
      </c>
      <c r="DL34">
        <v>136812</v>
      </c>
      <c r="DM34">
        <v>242647</v>
      </c>
      <c r="DN34">
        <v>219934</v>
      </c>
      <c r="DO34">
        <v>63376</v>
      </c>
      <c r="DP34">
        <v>1334000</v>
      </c>
      <c r="DQ34">
        <v>7989684</v>
      </c>
      <c r="DR34">
        <v>13257098</v>
      </c>
      <c r="DS34">
        <v>14613978</v>
      </c>
      <c r="DT34">
        <v>7986307</v>
      </c>
      <c r="DU34">
        <v>8140607</v>
      </c>
      <c r="DV34">
        <v>14860520</v>
      </c>
      <c r="DW34">
        <v>21607819</v>
      </c>
      <c r="DX34">
        <v>28235328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547000</v>
      </c>
      <c r="EI34">
        <v>763880</v>
      </c>
      <c r="EJ34">
        <v>710152</v>
      </c>
      <c r="EK34">
        <v>1150867</v>
      </c>
      <c r="EL34">
        <v>1077287</v>
      </c>
      <c r="EM34">
        <v>512257</v>
      </c>
      <c r="EN34">
        <v>671068</v>
      </c>
      <c r="EO34">
        <v>633010</v>
      </c>
      <c r="EP34">
        <v>668749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2238000</v>
      </c>
      <c r="FA34">
        <v>45816</v>
      </c>
      <c r="FB34">
        <v>0</v>
      </c>
      <c r="FC34">
        <v>0</v>
      </c>
      <c r="FD34">
        <v>1174063</v>
      </c>
      <c r="FE34">
        <v>0</v>
      </c>
      <c r="FF34">
        <v>0</v>
      </c>
      <c r="FG34">
        <v>0</v>
      </c>
      <c r="FH34">
        <v>0</v>
      </c>
      <c r="FI34">
        <v>1839000</v>
      </c>
      <c r="FJ34">
        <v>3678885</v>
      </c>
      <c r="FK34">
        <v>-2079150</v>
      </c>
      <c r="FL34">
        <v>6528829</v>
      </c>
      <c r="FM34">
        <v>11709536</v>
      </c>
      <c r="FN34">
        <v>12256518</v>
      </c>
      <c r="FO34">
        <v>8273936</v>
      </c>
      <c r="FP34">
        <v>4281519</v>
      </c>
      <c r="FQ34">
        <v>-14934302</v>
      </c>
    </row>
    <row r="35" spans="2:173" x14ac:dyDescent="0.25">
      <c r="B35" t="str">
        <f>+'Bilan et annexes'!E34</f>
        <v>ORBOTECH</v>
      </c>
      <c r="C35">
        <v>28220000</v>
      </c>
      <c r="D35">
        <v>32016115</v>
      </c>
      <c r="E35">
        <v>31708934</v>
      </c>
      <c r="F35">
        <v>26047755</v>
      </c>
      <c r="G35">
        <v>16500178</v>
      </c>
      <c r="H35">
        <v>24132475</v>
      </c>
      <c r="I35">
        <v>19137224</v>
      </c>
      <c r="J35">
        <v>23744649</v>
      </c>
      <c r="K35">
        <v>39291368</v>
      </c>
      <c r="L35">
        <v>28309000</v>
      </c>
      <c r="M35">
        <v>33460336</v>
      </c>
      <c r="N35">
        <v>34639734</v>
      </c>
      <c r="O35">
        <v>29512403</v>
      </c>
      <c r="P35">
        <v>22162453</v>
      </c>
      <c r="Q35">
        <v>27746340</v>
      </c>
      <c r="R35">
        <v>20170824</v>
      </c>
      <c r="S35">
        <v>23505489</v>
      </c>
      <c r="T35">
        <v>34349955</v>
      </c>
      <c r="U35">
        <v>22950000</v>
      </c>
      <c r="V35">
        <v>28271108</v>
      </c>
      <c r="W35">
        <v>29437337</v>
      </c>
      <c r="X35">
        <v>24459543</v>
      </c>
      <c r="Y35">
        <v>17305244</v>
      </c>
      <c r="Z35">
        <v>24309725</v>
      </c>
      <c r="AA35">
        <v>16032325</v>
      </c>
      <c r="AB35">
        <v>19822567</v>
      </c>
      <c r="AC35">
        <v>30806666</v>
      </c>
      <c r="AD35">
        <v>4363000</v>
      </c>
      <c r="AE35">
        <v>5481938</v>
      </c>
      <c r="AF35">
        <v>5149150</v>
      </c>
      <c r="AG35">
        <v>5136975</v>
      </c>
      <c r="AH35">
        <v>4551358</v>
      </c>
      <c r="AI35">
        <v>3434857</v>
      </c>
      <c r="AJ35">
        <v>3759877</v>
      </c>
      <c r="AK35">
        <v>3491194</v>
      </c>
      <c r="AL35">
        <v>3393372</v>
      </c>
      <c r="AM35">
        <v>283000</v>
      </c>
      <c r="AN35">
        <v>-977519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38000</v>
      </c>
      <c r="AW35">
        <v>46514</v>
      </c>
      <c r="AX35">
        <v>38325</v>
      </c>
      <c r="AY35">
        <v>464923</v>
      </c>
      <c r="AZ35">
        <v>33592</v>
      </c>
      <c r="BA35">
        <v>45934</v>
      </c>
      <c r="BB35">
        <v>33866</v>
      </c>
      <c r="BC35">
        <v>83814</v>
      </c>
      <c r="BD35">
        <v>293336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301000</v>
      </c>
      <c r="BO35">
        <v>117554</v>
      </c>
      <c r="BP35">
        <v>292879</v>
      </c>
      <c r="BQ35">
        <v>287935</v>
      </c>
      <c r="BR35">
        <v>272335</v>
      </c>
      <c r="BS35">
        <v>260388</v>
      </c>
      <c r="BT35">
        <v>254098</v>
      </c>
      <c r="BU35">
        <v>70307</v>
      </c>
      <c r="BV35">
        <v>100132</v>
      </c>
      <c r="BW35">
        <v>374000</v>
      </c>
      <c r="BX35">
        <v>520741</v>
      </c>
      <c r="BY35">
        <v>-277957</v>
      </c>
      <c r="BZ35">
        <v>-836973</v>
      </c>
      <c r="CA35">
        <v>-76</v>
      </c>
      <c r="CB35">
        <v>-304564</v>
      </c>
      <c r="CC35">
        <v>90658</v>
      </c>
      <c r="CD35">
        <v>37607</v>
      </c>
      <c r="CE35">
        <v>-243551</v>
      </c>
      <c r="CF35">
        <v>-89000</v>
      </c>
      <c r="CG35">
        <v>-1444221</v>
      </c>
      <c r="CH35">
        <v>-2930800</v>
      </c>
      <c r="CI35">
        <v>-3464648</v>
      </c>
      <c r="CJ35">
        <v>-5662275</v>
      </c>
      <c r="CK35">
        <v>-3613865</v>
      </c>
      <c r="CL35">
        <v>-1033600</v>
      </c>
      <c r="CM35">
        <v>239160</v>
      </c>
      <c r="CN35">
        <v>4941413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23000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3170000</v>
      </c>
      <c r="DH35">
        <v>7438967</v>
      </c>
      <c r="DI35">
        <v>2059185</v>
      </c>
      <c r="DJ35">
        <v>2999350</v>
      </c>
      <c r="DK35">
        <v>268126</v>
      </c>
      <c r="DL35">
        <v>417919</v>
      </c>
      <c r="DM35">
        <v>540019</v>
      </c>
      <c r="DN35">
        <v>636298</v>
      </c>
      <c r="DO35">
        <v>629407</v>
      </c>
      <c r="DP35">
        <v>1000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5343000</v>
      </c>
      <c r="EI35">
        <v>4014180</v>
      </c>
      <c r="EJ35">
        <v>1999124</v>
      </c>
      <c r="EK35">
        <v>3457930</v>
      </c>
      <c r="EL35">
        <v>557695</v>
      </c>
      <c r="EM35">
        <v>481502</v>
      </c>
      <c r="EN35">
        <v>164046</v>
      </c>
      <c r="EO35">
        <v>1842262</v>
      </c>
      <c r="EP35">
        <v>1021557</v>
      </c>
      <c r="EQ35">
        <v>0</v>
      </c>
      <c r="ER35">
        <v>1527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-1977000</v>
      </c>
      <c r="FJ35">
        <v>1004574</v>
      </c>
      <c r="FK35">
        <v>-2870739</v>
      </c>
      <c r="FL35">
        <v>-3923228</v>
      </c>
      <c r="FM35">
        <v>-5951844</v>
      </c>
      <c r="FN35">
        <v>-3677448</v>
      </c>
      <c r="FO35">
        <v>-657627</v>
      </c>
      <c r="FP35">
        <v>-966804</v>
      </c>
      <c r="FQ35">
        <v>4548795</v>
      </c>
    </row>
    <row r="36" spans="2:173" x14ac:dyDescent="0.25">
      <c r="B36" t="str">
        <f>+'Bilan et annexes'!E35</f>
        <v>POWER TOOLS DISTRIBUTION</v>
      </c>
      <c r="C36">
        <v>520279000</v>
      </c>
      <c r="D36">
        <v>559132367</v>
      </c>
      <c r="E36">
        <v>624431131</v>
      </c>
      <c r="F36">
        <v>625952517</v>
      </c>
      <c r="G36">
        <v>406281916</v>
      </c>
      <c r="H36">
        <v>603125694</v>
      </c>
      <c r="I36">
        <v>722183395</v>
      </c>
      <c r="J36">
        <v>804736105</v>
      </c>
      <c r="K36">
        <v>765648798</v>
      </c>
      <c r="L36">
        <v>520636000</v>
      </c>
      <c r="M36">
        <v>552696069</v>
      </c>
      <c r="N36">
        <v>618318248</v>
      </c>
      <c r="O36">
        <v>623362547</v>
      </c>
      <c r="P36">
        <v>403257497</v>
      </c>
      <c r="Q36">
        <v>603620411</v>
      </c>
      <c r="R36">
        <v>720733376</v>
      </c>
      <c r="S36">
        <v>802748536</v>
      </c>
      <c r="T36">
        <v>760299553</v>
      </c>
      <c r="U36">
        <v>512374000</v>
      </c>
      <c r="V36">
        <v>544903361</v>
      </c>
      <c r="W36">
        <v>608859630</v>
      </c>
      <c r="X36">
        <v>613969034</v>
      </c>
      <c r="Y36">
        <v>395549905</v>
      </c>
      <c r="Z36">
        <v>594228191</v>
      </c>
      <c r="AA36">
        <v>711598212</v>
      </c>
      <c r="AB36">
        <v>793905567</v>
      </c>
      <c r="AC36">
        <v>749629714</v>
      </c>
      <c r="AD36">
        <v>6999000</v>
      </c>
      <c r="AE36">
        <v>7065071</v>
      </c>
      <c r="AF36">
        <v>7852295</v>
      </c>
      <c r="AG36">
        <v>7955676</v>
      </c>
      <c r="AH36">
        <v>6710547</v>
      </c>
      <c r="AI36">
        <v>7452669</v>
      </c>
      <c r="AJ36">
        <v>8385985</v>
      </c>
      <c r="AK36">
        <v>9071459</v>
      </c>
      <c r="AL36">
        <v>9083073</v>
      </c>
      <c r="AM36">
        <v>-14000</v>
      </c>
      <c r="AN36">
        <v>-86183</v>
      </c>
      <c r="AO36">
        <v>-11513</v>
      </c>
      <c r="AP36">
        <v>-4014</v>
      </c>
      <c r="AQ36">
        <v>-3961</v>
      </c>
      <c r="AR36">
        <v>3949</v>
      </c>
      <c r="AS36">
        <v>-9000</v>
      </c>
      <c r="AT36">
        <v>1458</v>
      </c>
      <c r="AU36">
        <v>-3433</v>
      </c>
      <c r="AV36">
        <v>128000</v>
      </c>
      <c r="AW36">
        <v>133246</v>
      </c>
      <c r="AX36">
        <v>149394</v>
      </c>
      <c r="AY36">
        <v>130437</v>
      </c>
      <c r="AZ36">
        <v>130132</v>
      </c>
      <c r="BA36">
        <v>132450</v>
      </c>
      <c r="BB36">
        <v>142681</v>
      </c>
      <c r="BC36">
        <v>154264</v>
      </c>
      <c r="BD36">
        <v>167611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1407000</v>
      </c>
      <c r="BO36">
        <v>1410636</v>
      </c>
      <c r="BP36">
        <v>1436081</v>
      </c>
      <c r="BQ36">
        <v>1397843</v>
      </c>
      <c r="BR36">
        <v>899016</v>
      </c>
      <c r="BS36">
        <v>875625</v>
      </c>
      <c r="BT36">
        <v>912183</v>
      </c>
      <c r="BU36">
        <v>944691</v>
      </c>
      <c r="BV36">
        <v>990926</v>
      </c>
      <c r="BW36">
        <v>-258000</v>
      </c>
      <c r="BX36">
        <v>-730062</v>
      </c>
      <c r="BY36">
        <v>32361</v>
      </c>
      <c r="BZ36">
        <v>-86429</v>
      </c>
      <c r="CA36">
        <v>-28142</v>
      </c>
      <c r="CB36">
        <v>927527</v>
      </c>
      <c r="CC36">
        <v>-296685</v>
      </c>
      <c r="CD36">
        <v>-1328903</v>
      </c>
      <c r="CE36">
        <v>431662</v>
      </c>
      <c r="CF36">
        <v>-357000</v>
      </c>
      <c r="CG36">
        <v>6436298</v>
      </c>
      <c r="CH36">
        <v>6112883</v>
      </c>
      <c r="CI36">
        <v>2589970</v>
      </c>
      <c r="CJ36">
        <v>3024419</v>
      </c>
      <c r="CK36">
        <v>-494717</v>
      </c>
      <c r="CL36">
        <v>1450019</v>
      </c>
      <c r="CM36">
        <v>1987569</v>
      </c>
      <c r="CN36">
        <v>5349245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780</v>
      </c>
      <c r="CV36">
        <v>0</v>
      </c>
      <c r="CW36">
        <v>241</v>
      </c>
      <c r="CX36">
        <v>159000</v>
      </c>
      <c r="CY36">
        <v>302137</v>
      </c>
      <c r="CZ36">
        <v>271296</v>
      </c>
      <c r="DA36">
        <v>254751</v>
      </c>
      <c r="DB36">
        <v>25089</v>
      </c>
      <c r="DC36">
        <v>14528</v>
      </c>
      <c r="DD36">
        <v>17864</v>
      </c>
      <c r="DE36">
        <v>18636</v>
      </c>
      <c r="DF36">
        <v>11177</v>
      </c>
      <c r="DG36">
        <v>4058000</v>
      </c>
      <c r="DH36">
        <v>968087</v>
      </c>
      <c r="DI36">
        <v>1765591</v>
      </c>
      <c r="DJ36">
        <v>5701122</v>
      </c>
      <c r="DK36">
        <v>895373</v>
      </c>
      <c r="DL36">
        <v>3929043</v>
      </c>
      <c r="DM36">
        <v>2558329</v>
      </c>
      <c r="DN36">
        <v>2373868</v>
      </c>
      <c r="DO36">
        <v>395446</v>
      </c>
      <c r="DP36">
        <v>331000</v>
      </c>
      <c r="DQ36">
        <v>442830</v>
      </c>
      <c r="DR36">
        <v>509875</v>
      </c>
      <c r="DS36">
        <v>1043596</v>
      </c>
      <c r="DT36">
        <v>463577</v>
      </c>
      <c r="DU36">
        <v>801837</v>
      </c>
      <c r="DV36">
        <v>1590986</v>
      </c>
      <c r="DW36">
        <v>1347592</v>
      </c>
      <c r="DX36">
        <v>841902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706000</v>
      </c>
      <c r="EI36">
        <v>3869565</v>
      </c>
      <c r="EJ36">
        <v>4084268</v>
      </c>
      <c r="EK36">
        <v>5149470</v>
      </c>
      <c r="EL36">
        <v>1173818</v>
      </c>
      <c r="EM36">
        <v>1326272</v>
      </c>
      <c r="EN36">
        <v>1316751</v>
      </c>
      <c r="EO36">
        <v>1797936</v>
      </c>
      <c r="EP36">
        <v>3691768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13991</v>
      </c>
      <c r="FH36">
        <v>0</v>
      </c>
      <c r="FI36">
        <v>2778000</v>
      </c>
      <c r="FJ36">
        <v>6626528</v>
      </c>
      <c r="FK36">
        <v>3551859</v>
      </c>
      <c r="FL36">
        <v>2391278</v>
      </c>
      <c r="FM36">
        <v>2311236</v>
      </c>
      <c r="FN36">
        <v>1320745</v>
      </c>
      <c r="FO36">
        <v>1119255</v>
      </c>
      <c r="FP36">
        <v>1220554</v>
      </c>
      <c r="FQ36">
        <v>1223773</v>
      </c>
    </row>
    <row r="37" spans="2:173" x14ac:dyDescent="0.25">
      <c r="B37" t="str">
        <f>+'Bilan et annexes'!E36</f>
        <v>SENSOR-NITE</v>
      </c>
      <c r="C37">
        <v>27703000</v>
      </c>
      <c r="D37">
        <v>63460493</v>
      </c>
      <c r="E37">
        <v>89189678</v>
      </c>
      <c r="F37">
        <v>93813281</v>
      </c>
      <c r="G37">
        <v>72011738</v>
      </c>
      <c r="H37">
        <v>98431473</v>
      </c>
      <c r="I37">
        <v>108157276</v>
      </c>
      <c r="J37">
        <v>88516536</v>
      </c>
      <c r="K37">
        <v>103539385</v>
      </c>
      <c r="L37">
        <v>27078000</v>
      </c>
      <c r="M37">
        <v>59276542</v>
      </c>
      <c r="N37">
        <v>85864911</v>
      </c>
      <c r="O37">
        <v>94248911</v>
      </c>
      <c r="P37">
        <v>74065468</v>
      </c>
      <c r="Q37">
        <v>91427321</v>
      </c>
      <c r="R37">
        <v>103962195</v>
      </c>
      <c r="S37">
        <v>83761773</v>
      </c>
      <c r="T37">
        <v>92751496</v>
      </c>
      <c r="U37">
        <v>24949000</v>
      </c>
      <c r="V37">
        <v>56976379</v>
      </c>
      <c r="W37">
        <v>82583668</v>
      </c>
      <c r="X37">
        <v>92160314</v>
      </c>
      <c r="Y37">
        <v>70716211</v>
      </c>
      <c r="Z37">
        <v>88569553</v>
      </c>
      <c r="AA37">
        <v>97375800</v>
      </c>
      <c r="AB37">
        <v>82106862</v>
      </c>
      <c r="AC37">
        <v>90011111</v>
      </c>
      <c r="AD37">
        <v>1680000</v>
      </c>
      <c r="AE37">
        <v>1870308</v>
      </c>
      <c r="AF37">
        <v>1965553</v>
      </c>
      <c r="AG37">
        <v>2383510</v>
      </c>
      <c r="AH37">
        <v>2829975</v>
      </c>
      <c r="AI37">
        <v>2608405</v>
      </c>
      <c r="AJ37">
        <v>2737399</v>
      </c>
      <c r="AK37">
        <v>2611327</v>
      </c>
      <c r="AL37">
        <v>2297234</v>
      </c>
      <c r="AM37">
        <v>18000</v>
      </c>
      <c r="AN37">
        <v>155971</v>
      </c>
      <c r="AO37">
        <v>1013899</v>
      </c>
      <c r="AP37">
        <v>-736068</v>
      </c>
      <c r="AQ37">
        <v>-501696</v>
      </c>
      <c r="AR37">
        <v>0</v>
      </c>
      <c r="AS37">
        <v>0</v>
      </c>
      <c r="AT37">
        <v>0</v>
      </c>
      <c r="AU37">
        <v>80000</v>
      </c>
      <c r="AV37">
        <v>106000</v>
      </c>
      <c r="AW37">
        <v>80089</v>
      </c>
      <c r="AX37">
        <v>37802</v>
      </c>
      <c r="AY37">
        <v>4940</v>
      </c>
      <c r="AZ37">
        <v>55566</v>
      </c>
      <c r="BA37">
        <v>3728</v>
      </c>
      <c r="BB37">
        <v>4148</v>
      </c>
      <c r="BC37">
        <v>784</v>
      </c>
      <c r="BD37">
        <v>82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250000</v>
      </c>
      <c r="BO37">
        <v>183987</v>
      </c>
      <c r="BP37">
        <v>239562</v>
      </c>
      <c r="BQ37">
        <v>309705</v>
      </c>
      <c r="BR37">
        <v>320361</v>
      </c>
      <c r="BS37">
        <v>259831</v>
      </c>
      <c r="BT37">
        <v>233999</v>
      </c>
      <c r="BU37">
        <v>290483</v>
      </c>
      <c r="BV37">
        <v>90288</v>
      </c>
      <c r="BW37">
        <v>75000</v>
      </c>
      <c r="BX37">
        <v>9808</v>
      </c>
      <c r="BY37">
        <v>24427</v>
      </c>
      <c r="BZ37">
        <v>126510</v>
      </c>
      <c r="CA37">
        <v>645051</v>
      </c>
      <c r="CB37">
        <v>-14196</v>
      </c>
      <c r="CC37">
        <v>3610849</v>
      </c>
      <c r="CD37">
        <v>-1247683</v>
      </c>
      <c r="CE37">
        <v>272781</v>
      </c>
      <c r="CF37">
        <v>625000</v>
      </c>
      <c r="CG37">
        <v>4183951</v>
      </c>
      <c r="CH37">
        <v>3324767</v>
      </c>
      <c r="CI37">
        <v>-435630</v>
      </c>
      <c r="CJ37">
        <v>-2053730</v>
      </c>
      <c r="CK37">
        <v>7004152</v>
      </c>
      <c r="CL37">
        <v>4195081</v>
      </c>
      <c r="CM37">
        <v>4754763</v>
      </c>
      <c r="CN37">
        <v>10787889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10000000</v>
      </c>
      <c r="CX37">
        <v>0</v>
      </c>
      <c r="CY37">
        <v>0</v>
      </c>
      <c r="CZ37">
        <v>2520</v>
      </c>
      <c r="DA37">
        <v>5996</v>
      </c>
      <c r="DB37">
        <v>16112</v>
      </c>
      <c r="DC37">
        <v>89151</v>
      </c>
      <c r="DD37">
        <v>332144</v>
      </c>
      <c r="DE37">
        <v>0</v>
      </c>
      <c r="DF37">
        <v>0</v>
      </c>
      <c r="DG37">
        <v>40000</v>
      </c>
      <c r="DH37">
        <v>24883</v>
      </c>
      <c r="DI37">
        <v>32583</v>
      </c>
      <c r="DJ37">
        <v>319823</v>
      </c>
      <c r="DK37">
        <v>4318</v>
      </c>
      <c r="DL37">
        <v>29076</v>
      </c>
      <c r="DM37">
        <v>16427</v>
      </c>
      <c r="DN37">
        <v>342416</v>
      </c>
      <c r="DO37">
        <v>4515644</v>
      </c>
      <c r="DP37">
        <v>346000</v>
      </c>
      <c r="DQ37">
        <v>741027</v>
      </c>
      <c r="DR37">
        <v>1043457</v>
      </c>
      <c r="DS37">
        <v>548653</v>
      </c>
      <c r="DT37">
        <v>5033</v>
      </c>
      <c r="DU37">
        <v>147022</v>
      </c>
      <c r="DV37">
        <v>4633954</v>
      </c>
      <c r="DW37">
        <v>8646591</v>
      </c>
      <c r="DX37">
        <v>7013056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24000</v>
      </c>
      <c r="EI37">
        <v>91994</v>
      </c>
      <c r="EJ37">
        <v>89139</v>
      </c>
      <c r="EK37">
        <v>108314</v>
      </c>
      <c r="EL37">
        <v>25086</v>
      </c>
      <c r="EM37">
        <v>68909</v>
      </c>
      <c r="EN37">
        <v>15541664</v>
      </c>
      <c r="EO37">
        <v>24363</v>
      </c>
      <c r="EP37">
        <v>17284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76407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290000</v>
      </c>
      <c r="FJ37">
        <v>3377651</v>
      </c>
      <c r="FK37">
        <v>2235173</v>
      </c>
      <c r="FL37">
        <v>-843185</v>
      </c>
      <c r="FM37">
        <v>-2063419</v>
      </c>
      <c r="FN37">
        <v>6909442</v>
      </c>
      <c r="FO37">
        <v>-15630818</v>
      </c>
      <c r="FP37">
        <v>-3607705</v>
      </c>
      <c r="FQ37">
        <v>18273193</v>
      </c>
    </row>
    <row r="38" spans="2:173" x14ac:dyDescent="0.25">
      <c r="B38" t="str">
        <f>+'Bilan et annexes'!E37</f>
        <v>SOLUTIA EUROPE</v>
      </c>
      <c r="C38">
        <v>355309000</v>
      </c>
      <c r="D38">
        <v>386718159</v>
      </c>
      <c r="E38">
        <v>427406832</v>
      </c>
      <c r="F38">
        <v>452774045</v>
      </c>
      <c r="G38">
        <v>365338913</v>
      </c>
      <c r="H38">
        <v>675903194</v>
      </c>
      <c r="I38">
        <v>649328289</v>
      </c>
      <c r="J38">
        <v>632269457</v>
      </c>
      <c r="K38">
        <v>607758881</v>
      </c>
      <c r="L38">
        <v>320658000</v>
      </c>
      <c r="M38">
        <v>350636199</v>
      </c>
      <c r="N38">
        <v>394130080</v>
      </c>
      <c r="O38">
        <v>430275858</v>
      </c>
      <c r="P38">
        <v>328393348</v>
      </c>
      <c r="Q38">
        <v>579077014</v>
      </c>
      <c r="R38">
        <v>571776441</v>
      </c>
      <c r="S38">
        <v>572123202</v>
      </c>
      <c r="T38">
        <v>548108281</v>
      </c>
      <c r="U38">
        <v>270620000</v>
      </c>
      <c r="V38">
        <v>302110558</v>
      </c>
      <c r="W38">
        <v>348599329</v>
      </c>
      <c r="X38">
        <v>373964027</v>
      </c>
      <c r="Y38">
        <v>280331913</v>
      </c>
      <c r="Z38">
        <v>528997557</v>
      </c>
      <c r="AA38">
        <v>513230607</v>
      </c>
      <c r="AB38">
        <v>514382011</v>
      </c>
      <c r="AC38">
        <v>493620925</v>
      </c>
      <c r="AD38">
        <v>35022000</v>
      </c>
      <c r="AE38">
        <v>37590605</v>
      </c>
      <c r="AF38">
        <v>37449781</v>
      </c>
      <c r="AG38">
        <v>46326727</v>
      </c>
      <c r="AH38">
        <v>36710607</v>
      </c>
      <c r="AI38">
        <v>38039233</v>
      </c>
      <c r="AJ38">
        <v>46430483</v>
      </c>
      <c r="AK38">
        <v>39888890</v>
      </c>
      <c r="AL38">
        <v>39811937</v>
      </c>
      <c r="AM38">
        <v>317000</v>
      </c>
      <c r="AN38">
        <v>-922128</v>
      </c>
      <c r="AO38">
        <v>-515821</v>
      </c>
      <c r="AP38">
        <v>-1065244</v>
      </c>
      <c r="AQ38">
        <v>3183780</v>
      </c>
      <c r="AR38">
        <v>-1410927</v>
      </c>
      <c r="AS38">
        <v>-520855</v>
      </c>
      <c r="AT38">
        <v>3581268</v>
      </c>
      <c r="AU38">
        <v>-73759</v>
      </c>
      <c r="AV38">
        <v>6753000</v>
      </c>
      <c r="AW38">
        <v>3972726</v>
      </c>
      <c r="AX38">
        <v>2305342</v>
      </c>
      <c r="AY38">
        <v>2475621</v>
      </c>
      <c r="AZ38">
        <v>1596647</v>
      </c>
      <c r="BA38">
        <v>3081298</v>
      </c>
      <c r="BB38">
        <v>2263752</v>
      </c>
      <c r="BC38">
        <v>4241575</v>
      </c>
      <c r="BD38">
        <v>3193401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7180000</v>
      </c>
      <c r="BO38">
        <v>7361926</v>
      </c>
      <c r="BP38">
        <v>5366313</v>
      </c>
      <c r="BQ38">
        <v>6153329</v>
      </c>
      <c r="BR38">
        <v>6565756</v>
      </c>
      <c r="BS38">
        <v>9878374</v>
      </c>
      <c r="BT38">
        <v>9851010</v>
      </c>
      <c r="BU38">
        <v>10352425</v>
      </c>
      <c r="BV38">
        <v>10925610</v>
      </c>
      <c r="BW38">
        <v>766000</v>
      </c>
      <c r="BX38">
        <v>522512</v>
      </c>
      <c r="BY38">
        <v>925136</v>
      </c>
      <c r="BZ38">
        <v>2421398</v>
      </c>
      <c r="CA38">
        <v>4645</v>
      </c>
      <c r="CB38">
        <v>491479</v>
      </c>
      <c r="CC38">
        <v>521444</v>
      </c>
      <c r="CD38">
        <v>-322967</v>
      </c>
      <c r="CE38">
        <v>630167</v>
      </c>
      <c r="CF38">
        <v>34651000</v>
      </c>
      <c r="CG38">
        <v>36081960</v>
      </c>
      <c r="CH38">
        <v>33276752</v>
      </c>
      <c r="CI38">
        <v>22498187</v>
      </c>
      <c r="CJ38">
        <v>36945565</v>
      </c>
      <c r="CK38">
        <v>96826180</v>
      </c>
      <c r="CL38">
        <v>77551848</v>
      </c>
      <c r="CM38">
        <v>60146255</v>
      </c>
      <c r="CN38">
        <v>59650600</v>
      </c>
      <c r="CO38">
        <v>0</v>
      </c>
      <c r="CP38">
        <v>735367</v>
      </c>
      <c r="CQ38">
        <v>5623128</v>
      </c>
      <c r="CR38">
        <v>0</v>
      </c>
      <c r="CS38">
        <v>90000000</v>
      </c>
      <c r="CT38">
        <v>77425000</v>
      </c>
      <c r="CU38">
        <v>0</v>
      </c>
      <c r="CV38">
        <v>12500000</v>
      </c>
      <c r="CW38">
        <v>0</v>
      </c>
      <c r="CX38">
        <v>3144000</v>
      </c>
      <c r="CY38">
        <v>3907527</v>
      </c>
      <c r="CZ38">
        <v>3486034</v>
      </c>
      <c r="DA38">
        <v>4714909</v>
      </c>
      <c r="DB38">
        <v>868316</v>
      </c>
      <c r="DC38">
        <v>156675</v>
      </c>
      <c r="DD38">
        <v>233747</v>
      </c>
      <c r="DE38">
        <v>634056</v>
      </c>
      <c r="DF38">
        <v>183147</v>
      </c>
      <c r="DG38">
        <v>4330000</v>
      </c>
      <c r="DH38">
        <v>5482321</v>
      </c>
      <c r="DI38">
        <v>1293051</v>
      </c>
      <c r="DJ38">
        <v>5689463</v>
      </c>
      <c r="DK38">
        <v>1187372</v>
      </c>
      <c r="DL38">
        <v>5571121</v>
      </c>
      <c r="DM38">
        <v>2317760</v>
      </c>
      <c r="DN38">
        <v>1134507</v>
      </c>
      <c r="DO38">
        <v>4524554</v>
      </c>
      <c r="DP38">
        <v>20173000</v>
      </c>
      <c r="DQ38">
        <v>17138472</v>
      </c>
      <c r="DR38">
        <v>13576868</v>
      </c>
      <c r="DS38">
        <v>41131885</v>
      </c>
      <c r="DT38">
        <v>47263344</v>
      </c>
      <c r="DU38">
        <v>54141428</v>
      </c>
      <c r="DV38">
        <v>66648835</v>
      </c>
      <c r="DW38">
        <v>66749664</v>
      </c>
      <c r="DX38">
        <v>61225630</v>
      </c>
      <c r="DY38">
        <v>2907000</v>
      </c>
      <c r="DZ38">
        <v>1386411</v>
      </c>
      <c r="EA38">
        <v>-609158</v>
      </c>
      <c r="EB38">
        <v>-81970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4454000</v>
      </c>
      <c r="EI38">
        <v>14658750</v>
      </c>
      <c r="EJ38">
        <v>8138524</v>
      </c>
      <c r="EK38">
        <v>11431116</v>
      </c>
      <c r="EL38">
        <v>6587056</v>
      </c>
      <c r="EM38">
        <v>4661162</v>
      </c>
      <c r="EN38">
        <v>6028213</v>
      </c>
      <c r="EO38">
        <v>6513562</v>
      </c>
      <c r="EP38">
        <v>12937648</v>
      </c>
      <c r="EQ38">
        <v>0</v>
      </c>
      <c r="ER38">
        <v>0</v>
      </c>
      <c r="ES38">
        <v>0</v>
      </c>
      <c r="ET38">
        <v>0</v>
      </c>
      <c r="EU38">
        <v>13852</v>
      </c>
      <c r="EV38">
        <v>482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468979</v>
      </c>
      <c r="FF38">
        <v>1177622</v>
      </c>
      <c r="FG38">
        <v>46900</v>
      </c>
      <c r="FH38">
        <v>0</v>
      </c>
      <c r="FI38">
        <v>12934000</v>
      </c>
      <c r="FJ38">
        <v>40214594</v>
      </c>
      <c r="FK38">
        <v>22809333</v>
      </c>
      <c r="FL38">
        <v>-19357713</v>
      </c>
      <c r="FM38">
        <v>75086052</v>
      </c>
      <c r="FN38">
        <v>84168597</v>
      </c>
      <c r="FO38">
        <v>1957273</v>
      </c>
      <c r="FP38">
        <v>16599522</v>
      </c>
      <c r="FQ38">
        <v>-12601481</v>
      </c>
    </row>
    <row r="39" spans="2:173" x14ac:dyDescent="0.25">
      <c r="B39" t="str">
        <f>+'Bilan et annexes'!E38</f>
        <v>VALKENIERSNATIE STORAGE</v>
      </c>
      <c r="C39">
        <v>14423000</v>
      </c>
      <c r="D39">
        <v>20182056</v>
      </c>
      <c r="E39">
        <v>26321220</v>
      </c>
      <c r="F39">
        <v>30519906</v>
      </c>
      <c r="G39">
        <v>26955664</v>
      </c>
      <c r="H39">
        <v>29528095</v>
      </c>
      <c r="I39">
        <v>39322878</v>
      </c>
      <c r="J39">
        <v>38968028</v>
      </c>
      <c r="K39">
        <v>33449271</v>
      </c>
      <c r="L39">
        <v>12849000</v>
      </c>
      <c r="M39">
        <v>19346575</v>
      </c>
      <c r="N39">
        <v>24652722</v>
      </c>
      <c r="O39">
        <v>25612854</v>
      </c>
      <c r="P39">
        <v>24440233</v>
      </c>
      <c r="Q39">
        <v>26135854</v>
      </c>
      <c r="R39">
        <v>34250503</v>
      </c>
      <c r="S39">
        <v>37089349</v>
      </c>
      <c r="T39">
        <v>32209707</v>
      </c>
      <c r="U39">
        <v>10480000</v>
      </c>
      <c r="V39">
        <v>16591333</v>
      </c>
      <c r="W39">
        <v>22190197</v>
      </c>
      <c r="X39">
        <v>23088529</v>
      </c>
      <c r="Y39">
        <v>21354911</v>
      </c>
      <c r="Z39">
        <v>22169988</v>
      </c>
      <c r="AA39">
        <v>29668621</v>
      </c>
      <c r="AB39">
        <v>32603876</v>
      </c>
      <c r="AC39">
        <v>27007088</v>
      </c>
      <c r="AD39">
        <v>1383000</v>
      </c>
      <c r="AE39">
        <v>1743645</v>
      </c>
      <c r="AF39">
        <v>1486839</v>
      </c>
      <c r="AG39">
        <v>1415463</v>
      </c>
      <c r="AH39">
        <v>1579447</v>
      </c>
      <c r="AI39">
        <v>1838694</v>
      </c>
      <c r="AJ39">
        <v>2182908</v>
      </c>
      <c r="AK39">
        <v>2166977</v>
      </c>
      <c r="AL39">
        <v>2278450</v>
      </c>
      <c r="AM39">
        <v>94000</v>
      </c>
      <c r="AN39">
        <v>152633</v>
      </c>
      <c r="AO39">
        <v>129727</v>
      </c>
      <c r="AP39">
        <v>134647</v>
      </c>
      <c r="AQ39">
        <v>111482</v>
      </c>
      <c r="AR39">
        <v>102304</v>
      </c>
      <c r="AS39">
        <v>373720</v>
      </c>
      <c r="AT39">
        <v>-65715</v>
      </c>
      <c r="AU39">
        <v>-41704</v>
      </c>
      <c r="AV39">
        <v>214000</v>
      </c>
      <c r="AW39">
        <v>141317</v>
      </c>
      <c r="AX39">
        <v>191897</v>
      </c>
      <c r="AY39">
        <v>254865</v>
      </c>
      <c r="AZ39">
        <v>202241</v>
      </c>
      <c r="BA39">
        <v>213672</v>
      </c>
      <c r="BB39">
        <v>278665</v>
      </c>
      <c r="BC39">
        <v>306297</v>
      </c>
      <c r="BD39">
        <v>300690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678000</v>
      </c>
      <c r="BO39">
        <v>717647</v>
      </c>
      <c r="BP39">
        <v>599367</v>
      </c>
      <c r="BQ39">
        <v>743015</v>
      </c>
      <c r="BR39">
        <v>1174970</v>
      </c>
      <c r="BS39">
        <v>1666621</v>
      </c>
      <c r="BT39">
        <v>1816038</v>
      </c>
      <c r="BU39">
        <v>2136162</v>
      </c>
      <c r="BV39">
        <v>2573313</v>
      </c>
      <c r="BW39">
        <v>0</v>
      </c>
      <c r="BX39">
        <v>0</v>
      </c>
      <c r="BY39">
        <v>54695</v>
      </c>
      <c r="BZ39">
        <v>-23665</v>
      </c>
      <c r="CA39">
        <v>17182</v>
      </c>
      <c r="CB39">
        <v>144575</v>
      </c>
      <c r="CC39">
        <v>-69449</v>
      </c>
      <c r="CD39">
        <v>-58248</v>
      </c>
      <c r="CE39">
        <v>91870</v>
      </c>
      <c r="CF39">
        <v>1574000</v>
      </c>
      <c r="CG39">
        <v>835481</v>
      </c>
      <c r="CH39">
        <v>1668498</v>
      </c>
      <c r="CI39">
        <v>4907052</v>
      </c>
      <c r="CJ39">
        <v>2515431</v>
      </c>
      <c r="CK39">
        <v>3392241</v>
      </c>
      <c r="CL39">
        <v>5072375</v>
      </c>
      <c r="CM39">
        <v>1878679</v>
      </c>
      <c r="CN39">
        <v>1239564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1011992</v>
      </c>
      <c r="CX39">
        <v>38000</v>
      </c>
      <c r="CY39">
        <v>91119</v>
      </c>
      <c r="CZ39">
        <v>85936</v>
      </c>
      <c r="DA39">
        <v>3950</v>
      </c>
      <c r="DB39">
        <v>1270</v>
      </c>
      <c r="DC39">
        <v>6396</v>
      </c>
      <c r="DD39">
        <v>7114</v>
      </c>
      <c r="DE39">
        <v>8541</v>
      </c>
      <c r="DF39">
        <v>1480</v>
      </c>
      <c r="DG39">
        <v>2000</v>
      </c>
      <c r="DH39">
        <v>7592</v>
      </c>
      <c r="DI39">
        <v>21973</v>
      </c>
      <c r="DJ39">
        <v>1372</v>
      </c>
      <c r="DK39">
        <v>29130</v>
      </c>
      <c r="DL39">
        <v>2686</v>
      </c>
      <c r="DM39">
        <v>6062</v>
      </c>
      <c r="DN39">
        <v>16717</v>
      </c>
      <c r="DO39">
        <v>5349</v>
      </c>
      <c r="DP39">
        <v>2262000</v>
      </c>
      <c r="DQ39">
        <v>7478</v>
      </c>
      <c r="DR39">
        <v>3292571</v>
      </c>
      <c r="DS39">
        <v>3419632</v>
      </c>
      <c r="DT39">
        <v>3445016</v>
      </c>
      <c r="DU39">
        <v>3974325</v>
      </c>
      <c r="DV39">
        <v>4447359</v>
      </c>
      <c r="DW39">
        <v>1982910</v>
      </c>
      <c r="DX39">
        <v>2907119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3000</v>
      </c>
      <c r="EI39">
        <v>5399</v>
      </c>
      <c r="EJ39">
        <v>10474</v>
      </c>
      <c r="EK39">
        <v>10443</v>
      </c>
      <c r="EL39">
        <v>8667</v>
      </c>
      <c r="EM39">
        <v>7713</v>
      </c>
      <c r="EN39">
        <v>25359</v>
      </c>
      <c r="EO39">
        <v>34311</v>
      </c>
      <c r="EP39">
        <v>7950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-651000</v>
      </c>
      <c r="FJ39">
        <v>1066315</v>
      </c>
      <c r="FK39">
        <v>-1473738</v>
      </c>
      <c r="FL39">
        <v>1446224</v>
      </c>
      <c r="FM39">
        <v>-810095</v>
      </c>
      <c r="FN39">
        <v>-579715</v>
      </c>
      <c r="FO39">
        <v>788852</v>
      </c>
      <c r="FP39">
        <v>-171819</v>
      </c>
      <c r="FQ39">
        <v>15978</v>
      </c>
    </row>
    <row r="40" spans="2:173" x14ac:dyDescent="0.25">
      <c r="B40" t="str">
        <f>+'Bilan et annexes'!E39</f>
        <v>WEST LOGISTICS</v>
      </c>
      <c r="C40">
        <v>12311000</v>
      </c>
      <c r="D40">
        <v>14099175</v>
      </c>
      <c r="E40">
        <v>18435073</v>
      </c>
      <c r="F40">
        <v>20919117</v>
      </c>
      <c r="G40">
        <v>17274487</v>
      </c>
      <c r="H40">
        <v>15657433</v>
      </c>
      <c r="I40">
        <v>17401547</v>
      </c>
      <c r="J40">
        <v>17210161</v>
      </c>
      <c r="K40">
        <v>19811225</v>
      </c>
      <c r="L40">
        <v>11744000</v>
      </c>
      <c r="M40">
        <v>11702715</v>
      </c>
      <c r="N40">
        <v>17270113</v>
      </c>
      <c r="O40">
        <v>15977918</v>
      </c>
      <c r="P40">
        <v>12738974</v>
      </c>
      <c r="Q40">
        <v>13675824</v>
      </c>
      <c r="R40">
        <v>13119565</v>
      </c>
      <c r="S40">
        <v>13706791</v>
      </c>
      <c r="T40">
        <v>19405162</v>
      </c>
      <c r="U40">
        <v>9324000</v>
      </c>
      <c r="V40">
        <v>9530586</v>
      </c>
      <c r="W40">
        <v>14634566</v>
      </c>
      <c r="X40">
        <v>13432053</v>
      </c>
      <c r="Y40">
        <v>9705323</v>
      </c>
      <c r="Z40">
        <v>10101599</v>
      </c>
      <c r="AA40">
        <v>10266859</v>
      </c>
      <c r="AB40">
        <v>10860225</v>
      </c>
      <c r="AC40">
        <v>16693227</v>
      </c>
      <c r="AD40">
        <v>1924000</v>
      </c>
      <c r="AE40">
        <v>1691058</v>
      </c>
      <c r="AF40">
        <v>1569101</v>
      </c>
      <c r="AG40">
        <v>1558467</v>
      </c>
      <c r="AH40">
        <v>1474075</v>
      </c>
      <c r="AI40">
        <v>1538510</v>
      </c>
      <c r="AJ40">
        <v>1531868</v>
      </c>
      <c r="AK40">
        <v>1546885</v>
      </c>
      <c r="AL40">
        <v>1377847</v>
      </c>
      <c r="AM40">
        <v>0</v>
      </c>
      <c r="AN40">
        <v>0</v>
      </c>
      <c r="AO40">
        <v>215000</v>
      </c>
      <c r="AP40">
        <v>-215000</v>
      </c>
      <c r="AQ40">
        <v>82000</v>
      </c>
      <c r="AR40">
        <v>-72000</v>
      </c>
      <c r="AS40">
        <v>-10000</v>
      </c>
      <c r="AT40">
        <v>0</v>
      </c>
      <c r="AU40">
        <v>9346</v>
      </c>
      <c r="AV40">
        <v>60000</v>
      </c>
      <c r="AW40">
        <v>19830</v>
      </c>
      <c r="AX40">
        <v>43993</v>
      </c>
      <c r="AY40">
        <v>50580</v>
      </c>
      <c r="AZ40">
        <v>39523</v>
      </c>
      <c r="BA40">
        <v>35374</v>
      </c>
      <c r="BB40">
        <v>36421</v>
      </c>
      <c r="BC40">
        <v>24160</v>
      </c>
      <c r="BD40">
        <v>28198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436000</v>
      </c>
      <c r="BO40">
        <v>461241</v>
      </c>
      <c r="BP40">
        <v>807453</v>
      </c>
      <c r="BQ40">
        <v>1151818</v>
      </c>
      <c r="BR40">
        <v>1438053</v>
      </c>
      <c r="BS40">
        <v>2072341</v>
      </c>
      <c r="BT40">
        <v>1290628</v>
      </c>
      <c r="BU40">
        <v>1279310</v>
      </c>
      <c r="BV40">
        <v>1296544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3789</v>
      </c>
      <c r="CD40">
        <v>-3789</v>
      </c>
      <c r="CE40">
        <v>0</v>
      </c>
      <c r="CF40">
        <v>567000</v>
      </c>
      <c r="CG40">
        <v>2396460</v>
      </c>
      <c r="CH40">
        <v>1164960</v>
      </c>
      <c r="CI40">
        <v>4941199</v>
      </c>
      <c r="CJ40">
        <v>4535513</v>
      </c>
      <c r="CK40">
        <v>1981609</v>
      </c>
      <c r="CL40">
        <v>4281982</v>
      </c>
      <c r="CM40">
        <v>3503370</v>
      </c>
      <c r="CN40">
        <v>406063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690689</v>
      </c>
      <c r="CV40">
        <v>0</v>
      </c>
      <c r="CW40">
        <v>0</v>
      </c>
      <c r="CX40">
        <v>4000</v>
      </c>
      <c r="CY40">
        <v>46872</v>
      </c>
      <c r="CZ40">
        <v>143896</v>
      </c>
      <c r="DA40">
        <v>22765</v>
      </c>
      <c r="DB40">
        <v>7673</v>
      </c>
      <c r="DC40">
        <v>7082</v>
      </c>
      <c r="DD40">
        <v>48243</v>
      </c>
      <c r="DE40">
        <v>15755</v>
      </c>
      <c r="DF40">
        <v>0</v>
      </c>
      <c r="DG40">
        <v>0</v>
      </c>
      <c r="DH40">
        <v>719</v>
      </c>
      <c r="DI40">
        <v>3</v>
      </c>
      <c r="DJ40">
        <v>0</v>
      </c>
      <c r="DK40">
        <v>0</v>
      </c>
      <c r="DL40">
        <v>27</v>
      </c>
      <c r="DM40">
        <v>796</v>
      </c>
      <c r="DN40">
        <v>39061</v>
      </c>
      <c r="DO40">
        <v>22771</v>
      </c>
      <c r="DP40">
        <v>1163000</v>
      </c>
      <c r="DQ40">
        <v>14253</v>
      </c>
      <c r="DR40">
        <v>2775017</v>
      </c>
      <c r="DS40">
        <v>2803843</v>
      </c>
      <c r="DT40">
        <v>4005251</v>
      </c>
      <c r="DU40">
        <v>3877299</v>
      </c>
      <c r="DV40">
        <v>6293467</v>
      </c>
      <c r="DW40">
        <v>820264</v>
      </c>
      <c r="DX40">
        <v>2181401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3928</v>
      </c>
      <c r="EJ40">
        <v>385</v>
      </c>
      <c r="EK40">
        <v>242</v>
      </c>
      <c r="EL40">
        <v>384</v>
      </c>
      <c r="EM40">
        <v>418</v>
      </c>
      <c r="EN40">
        <v>8511</v>
      </c>
      <c r="EO40">
        <v>299</v>
      </c>
      <c r="EP40">
        <v>458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617489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-592000</v>
      </c>
      <c r="FJ40">
        <v>2443829</v>
      </c>
      <c r="FK40">
        <v>-940474</v>
      </c>
      <c r="FL40">
        <v>2160166</v>
      </c>
      <c r="FM40">
        <v>622395</v>
      </c>
      <c r="FN40">
        <v>-1886999</v>
      </c>
      <c r="FO40">
        <v>14806531</v>
      </c>
      <c r="FP40">
        <v>2758508</v>
      </c>
      <c r="FQ40">
        <v>-1284314</v>
      </c>
    </row>
    <row r="115" spans="3:134" x14ac:dyDescent="0.25">
      <c r="C115">
        <v>100390000</v>
      </c>
      <c r="D115">
        <v>119297129</v>
      </c>
      <c r="E115">
        <v>132632156</v>
      </c>
      <c r="F115">
        <v>153138841</v>
      </c>
      <c r="G115">
        <v>168006242</v>
      </c>
      <c r="H115">
        <v>208591400</v>
      </c>
      <c r="I115">
        <v>203609780</v>
      </c>
      <c r="J115">
        <v>190635090</v>
      </c>
      <c r="K115">
        <v>214307675</v>
      </c>
      <c r="L115">
        <v>2162000</v>
      </c>
      <c r="M115">
        <v>2179492</v>
      </c>
      <c r="N115">
        <v>2342714</v>
      </c>
      <c r="O115">
        <v>2700173</v>
      </c>
      <c r="P115">
        <v>3531883</v>
      </c>
      <c r="Q115">
        <v>4390419</v>
      </c>
      <c r="R115">
        <v>5451954</v>
      </c>
      <c r="S115">
        <v>5009477</v>
      </c>
      <c r="T115">
        <v>5653294</v>
      </c>
      <c r="U115">
        <v>73000</v>
      </c>
      <c r="V115">
        <v>75986</v>
      </c>
      <c r="W115">
        <v>87687</v>
      </c>
      <c r="X115">
        <v>-20771</v>
      </c>
      <c r="Y115">
        <v>220988</v>
      </c>
      <c r="Z115">
        <v>243392</v>
      </c>
      <c r="AA115">
        <v>-13372</v>
      </c>
      <c r="AB115">
        <v>339079</v>
      </c>
      <c r="AC115">
        <v>218449</v>
      </c>
      <c r="AD115">
        <v>5969000</v>
      </c>
      <c r="AE115">
        <v>7467176</v>
      </c>
      <c r="AF115">
        <v>6606984</v>
      </c>
      <c r="AG115">
        <v>11337072</v>
      </c>
      <c r="AH115">
        <v>12455134</v>
      </c>
      <c r="AI115">
        <v>29782690</v>
      </c>
      <c r="AJ115">
        <v>18294642</v>
      </c>
      <c r="AK115">
        <v>11164227</v>
      </c>
      <c r="AL115">
        <v>12272119</v>
      </c>
      <c r="AM115">
        <v>0</v>
      </c>
      <c r="AN115">
        <v>0</v>
      </c>
      <c r="AO115">
        <v>265572</v>
      </c>
      <c r="AP115">
        <v>257189</v>
      </c>
      <c r="AQ115">
        <v>285519</v>
      </c>
      <c r="AR115">
        <v>0</v>
      </c>
      <c r="AS115">
        <v>0</v>
      </c>
      <c r="AT115">
        <v>0</v>
      </c>
      <c r="AU115">
        <v>0</v>
      </c>
      <c r="AV115">
        <v>5000</v>
      </c>
      <c r="AW115">
        <v>25085</v>
      </c>
      <c r="AX115">
        <v>875046</v>
      </c>
      <c r="AY115">
        <v>170100</v>
      </c>
      <c r="AZ115">
        <v>35721</v>
      </c>
      <c r="BA115">
        <v>1156205</v>
      </c>
      <c r="BB115">
        <v>165424</v>
      </c>
      <c r="BC115">
        <v>6757</v>
      </c>
      <c r="BD115">
        <v>66</v>
      </c>
      <c r="BE115">
        <v>12000</v>
      </c>
      <c r="BF115">
        <v>69148</v>
      </c>
      <c r="BG115">
        <v>126206</v>
      </c>
      <c r="BH115">
        <v>247431</v>
      </c>
      <c r="BI115">
        <v>687413</v>
      </c>
      <c r="BJ115">
        <v>127810</v>
      </c>
      <c r="BK115">
        <v>97646</v>
      </c>
      <c r="BL115">
        <v>184021</v>
      </c>
      <c r="BM115">
        <v>526063</v>
      </c>
      <c r="BN115">
        <v>769000</v>
      </c>
      <c r="BO115">
        <v>836349</v>
      </c>
      <c r="BP115">
        <v>606277</v>
      </c>
      <c r="BQ115">
        <v>676249</v>
      </c>
      <c r="BR115">
        <v>424097</v>
      </c>
      <c r="BS115">
        <v>263773</v>
      </c>
      <c r="BT115">
        <v>155474</v>
      </c>
      <c r="BU115">
        <v>145141</v>
      </c>
      <c r="BV115">
        <v>254133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176000</v>
      </c>
      <c r="CG115">
        <v>37826</v>
      </c>
      <c r="CH115">
        <v>124923</v>
      </c>
      <c r="CI115">
        <v>276534</v>
      </c>
      <c r="CJ115">
        <v>683220</v>
      </c>
      <c r="CK115">
        <v>44496</v>
      </c>
      <c r="CL115">
        <v>17282</v>
      </c>
      <c r="CM115">
        <v>57246</v>
      </c>
      <c r="CN115">
        <v>43433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5884000</v>
      </c>
      <c r="DH115">
        <v>5659364</v>
      </c>
      <c r="DI115">
        <v>7306168</v>
      </c>
      <c r="DJ115">
        <v>11202836</v>
      </c>
      <c r="DK115">
        <v>34029787</v>
      </c>
      <c r="DL115">
        <v>31118322</v>
      </c>
      <c r="DM115">
        <v>18562126</v>
      </c>
      <c r="DN115">
        <v>11319751</v>
      </c>
      <c r="DO115">
        <v>12636921</v>
      </c>
      <c r="DU115" t="s">
        <v>78</v>
      </c>
      <c r="DV115">
        <v>2317000</v>
      </c>
      <c r="DW115">
        <v>1535699</v>
      </c>
      <c r="DX115">
        <v>2759406</v>
      </c>
      <c r="DY115">
        <v>4345893</v>
      </c>
      <c r="DZ115">
        <v>4635142</v>
      </c>
      <c r="EA115">
        <v>10351410</v>
      </c>
      <c r="EB115">
        <v>6220659</v>
      </c>
      <c r="EC115">
        <v>3982935</v>
      </c>
      <c r="ED115">
        <v>4908670</v>
      </c>
    </row>
    <row r="116" spans="3:134" x14ac:dyDescent="0.25">
      <c r="C116">
        <v>14156000</v>
      </c>
      <c r="D116">
        <v>15955789</v>
      </c>
      <c r="E116">
        <v>17615217</v>
      </c>
      <c r="F116">
        <v>18818850</v>
      </c>
      <c r="G116">
        <v>22623366</v>
      </c>
      <c r="H116">
        <v>27223299</v>
      </c>
      <c r="I116">
        <v>28095194</v>
      </c>
      <c r="J116">
        <v>10999463</v>
      </c>
      <c r="K116">
        <v>11914800</v>
      </c>
      <c r="L116">
        <v>601000</v>
      </c>
      <c r="M116">
        <v>578962</v>
      </c>
      <c r="N116">
        <v>615466</v>
      </c>
      <c r="O116">
        <v>705399</v>
      </c>
      <c r="P116">
        <v>1121069</v>
      </c>
      <c r="Q116">
        <v>1320102</v>
      </c>
      <c r="R116">
        <v>1197508</v>
      </c>
      <c r="S116">
        <v>65376</v>
      </c>
      <c r="T116">
        <v>64274</v>
      </c>
      <c r="U116">
        <v>-48000</v>
      </c>
      <c r="V116">
        <v>-75006</v>
      </c>
      <c r="W116">
        <v>19879</v>
      </c>
      <c r="X116">
        <v>-20130</v>
      </c>
      <c r="Y116">
        <v>-165</v>
      </c>
      <c r="Z116">
        <v>29183</v>
      </c>
      <c r="AA116">
        <v>347</v>
      </c>
      <c r="AB116">
        <v>8930</v>
      </c>
      <c r="AC116">
        <v>3861</v>
      </c>
      <c r="AD116">
        <v>-638000</v>
      </c>
      <c r="AE116">
        <v>-424148</v>
      </c>
      <c r="AF116">
        <v>43690</v>
      </c>
      <c r="AG116">
        <v>378101</v>
      </c>
      <c r="AH116">
        <v>-1526350</v>
      </c>
      <c r="AI116">
        <v>-3798145</v>
      </c>
      <c r="AJ116">
        <v>-2127659</v>
      </c>
      <c r="AK116">
        <v>-523129</v>
      </c>
      <c r="AL116">
        <v>1409913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246</v>
      </c>
      <c r="AV116">
        <v>0</v>
      </c>
      <c r="AW116">
        <v>72</v>
      </c>
      <c r="AX116">
        <v>247</v>
      </c>
      <c r="AY116">
        <v>1345</v>
      </c>
      <c r="AZ116">
        <v>1480</v>
      </c>
      <c r="BA116">
        <v>256</v>
      </c>
      <c r="BB116">
        <v>448</v>
      </c>
      <c r="BC116">
        <v>62</v>
      </c>
      <c r="BD116">
        <v>0</v>
      </c>
      <c r="BE116">
        <v>83000</v>
      </c>
      <c r="BF116">
        <v>147995</v>
      </c>
      <c r="BG116">
        <v>136836</v>
      </c>
      <c r="BH116">
        <v>136801</v>
      </c>
      <c r="BI116">
        <v>229447</v>
      </c>
      <c r="BJ116">
        <v>352332</v>
      </c>
      <c r="BK116">
        <v>380774</v>
      </c>
      <c r="BL116">
        <v>91091</v>
      </c>
      <c r="BM116">
        <v>1647</v>
      </c>
      <c r="BN116">
        <v>86000</v>
      </c>
      <c r="BO116">
        <v>57374</v>
      </c>
      <c r="BP116">
        <v>50159</v>
      </c>
      <c r="BQ116">
        <v>47743</v>
      </c>
      <c r="BR116">
        <v>112667</v>
      </c>
      <c r="BS116">
        <v>139300</v>
      </c>
      <c r="BT116">
        <v>186750</v>
      </c>
      <c r="BU116">
        <v>91317</v>
      </c>
      <c r="BV116">
        <v>25208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15000</v>
      </c>
      <c r="CG116">
        <v>22395</v>
      </c>
      <c r="CH116">
        <v>20913</v>
      </c>
      <c r="CI116">
        <v>15825</v>
      </c>
      <c r="CJ116">
        <v>32788</v>
      </c>
      <c r="CK116">
        <v>26627</v>
      </c>
      <c r="CL116">
        <v>47488</v>
      </c>
      <c r="CM116">
        <v>26033</v>
      </c>
      <c r="CN116">
        <v>152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-408000</v>
      </c>
      <c r="DH116">
        <v>-255981</v>
      </c>
      <c r="DI116">
        <v>104870</v>
      </c>
      <c r="DJ116">
        <v>436597</v>
      </c>
      <c r="DK116">
        <v>-1451409</v>
      </c>
      <c r="DL116">
        <v>-3618745</v>
      </c>
      <c r="DM116">
        <v>-1986294</v>
      </c>
      <c r="DN116">
        <v>33213</v>
      </c>
      <c r="DO116">
        <v>1385354</v>
      </c>
      <c r="DU116" t="s">
        <v>79</v>
      </c>
      <c r="DV116" t="s">
        <v>36</v>
      </c>
      <c r="DW116">
        <v>-3</v>
      </c>
      <c r="DX116">
        <v>7</v>
      </c>
      <c r="DY116">
        <v>-379</v>
      </c>
      <c r="DZ116" t="s">
        <v>36</v>
      </c>
      <c r="EA116" t="s">
        <v>36</v>
      </c>
      <c r="EB116" t="s">
        <v>36</v>
      </c>
      <c r="EC116">
        <v>5604</v>
      </c>
      <c r="ED116" t="s">
        <v>36</v>
      </c>
    </row>
    <row r="117" spans="3:134" x14ac:dyDescent="0.25">
      <c r="C117">
        <v>40754000</v>
      </c>
      <c r="D117">
        <v>44770381</v>
      </c>
      <c r="E117">
        <v>47232994</v>
      </c>
      <c r="F117">
        <v>48107803</v>
      </c>
      <c r="G117">
        <v>43489544</v>
      </c>
      <c r="H117">
        <v>47642823</v>
      </c>
      <c r="I117">
        <v>54926814</v>
      </c>
      <c r="J117">
        <v>57530660</v>
      </c>
      <c r="K117">
        <v>57770491</v>
      </c>
      <c r="L117">
        <v>151000</v>
      </c>
      <c r="M117">
        <v>233653</v>
      </c>
      <c r="N117">
        <v>247613</v>
      </c>
      <c r="O117">
        <v>239219</v>
      </c>
      <c r="P117">
        <v>197877</v>
      </c>
      <c r="Q117">
        <v>164518</v>
      </c>
      <c r="R117">
        <v>116792</v>
      </c>
      <c r="S117">
        <v>110176</v>
      </c>
      <c r="T117">
        <v>123746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1588000</v>
      </c>
      <c r="AE117">
        <v>1582304</v>
      </c>
      <c r="AF117">
        <v>2032735</v>
      </c>
      <c r="AG117">
        <v>1855998</v>
      </c>
      <c r="AH117">
        <v>2174837</v>
      </c>
      <c r="AI117">
        <v>2758605</v>
      </c>
      <c r="AJ117">
        <v>3816445</v>
      </c>
      <c r="AK117">
        <v>4316590</v>
      </c>
      <c r="AL117">
        <v>3916868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42875</v>
      </c>
      <c r="AS117">
        <v>0</v>
      </c>
      <c r="AT117">
        <v>0</v>
      </c>
      <c r="AU117">
        <v>0</v>
      </c>
      <c r="AV117">
        <v>2000</v>
      </c>
      <c r="AW117">
        <v>46683</v>
      </c>
      <c r="AX117">
        <v>69206</v>
      </c>
      <c r="AY117">
        <v>54463</v>
      </c>
      <c r="AZ117">
        <v>45526</v>
      </c>
      <c r="BA117">
        <v>47031</v>
      </c>
      <c r="BB117">
        <v>51929</v>
      </c>
      <c r="BC117">
        <v>5493</v>
      </c>
      <c r="BD117">
        <v>226</v>
      </c>
      <c r="BE117">
        <v>26000</v>
      </c>
      <c r="BF117">
        <v>15992</v>
      </c>
      <c r="BG117">
        <v>10156</v>
      </c>
      <c r="BH117">
        <v>9524</v>
      </c>
      <c r="BI117">
        <v>13490</v>
      </c>
      <c r="BJ117">
        <v>32543</v>
      </c>
      <c r="BK117">
        <v>22866</v>
      </c>
      <c r="BL117">
        <v>20961</v>
      </c>
      <c r="BM117">
        <v>27555</v>
      </c>
      <c r="BN117">
        <v>74000</v>
      </c>
      <c r="BO117">
        <v>75935</v>
      </c>
      <c r="BP117">
        <v>136385</v>
      </c>
      <c r="BQ117">
        <v>165792</v>
      </c>
      <c r="BR117">
        <v>87154</v>
      </c>
      <c r="BS117">
        <v>134319</v>
      </c>
      <c r="BT117">
        <v>162885</v>
      </c>
      <c r="BU117">
        <v>210160</v>
      </c>
      <c r="BV117">
        <v>232557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52000</v>
      </c>
      <c r="CG117">
        <v>47228</v>
      </c>
      <c r="CH117">
        <v>26310</v>
      </c>
      <c r="CI117">
        <v>30449</v>
      </c>
      <c r="CJ117">
        <v>30638</v>
      </c>
      <c r="CK117">
        <v>45323</v>
      </c>
      <c r="CL117">
        <v>43352</v>
      </c>
      <c r="CM117">
        <v>58696</v>
      </c>
      <c r="CN117">
        <v>44318</v>
      </c>
      <c r="CO117">
        <v>0</v>
      </c>
      <c r="CP117">
        <v>0</v>
      </c>
      <c r="CQ117">
        <v>0</v>
      </c>
      <c r="CR117">
        <v>0</v>
      </c>
      <c r="CS117">
        <v>15917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1468000</v>
      </c>
      <c r="DH117">
        <v>1523277</v>
      </c>
      <c r="DI117">
        <v>1950971</v>
      </c>
      <c r="DJ117">
        <v>1727021</v>
      </c>
      <c r="DK117">
        <v>2346250</v>
      </c>
      <c r="DL117">
        <v>3132709</v>
      </c>
      <c r="DM117">
        <v>3685004</v>
      </c>
      <c r="DN117">
        <v>3974187</v>
      </c>
      <c r="DO117">
        <v>3667774</v>
      </c>
      <c r="DU117" t="s">
        <v>80</v>
      </c>
      <c r="DV117">
        <v>521000</v>
      </c>
      <c r="DW117">
        <v>526652</v>
      </c>
      <c r="DX117">
        <v>659420</v>
      </c>
      <c r="DY117">
        <v>566385</v>
      </c>
      <c r="DZ117">
        <v>684290</v>
      </c>
      <c r="EA117">
        <v>1095499</v>
      </c>
      <c r="EB117">
        <v>1216391</v>
      </c>
      <c r="EC117">
        <v>1286858</v>
      </c>
      <c r="ED117">
        <v>1110830</v>
      </c>
    </row>
    <row r="118" spans="3:134" x14ac:dyDescent="0.25">
      <c r="C118">
        <v>1899701</v>
      </c>
      <c r="D118">
        <v>2232493</v>
      </c>
      <c r="E118">
        <v>2439905</v>
      </c>
      <c r="F118">
        <v>2501543</v>
      </c>
      <c r="G118">
        <v>2121722</v>
      </c>
      <c r="H118">
        <v>3175068</v>
      </c>
      <c r="I118">
        <v>11002348</v>
      </c>
      <c r="J118">
        <v>10542431</v>
      </c>
      <c r="K118">
        <v>10033546</v>
      </c>
      <c r="L118">
        <v>375785</v>
      </c>
      <c r="M118">
        <v>470106</v>
      </c>
      <c r="N118">
        <v>586539</v>
      </c>
      <c r="O118">
        <v>618290</v>
      </c>
      <c r="P118">
        <v>611510</v>
      </c>
      <c r="Q118">
        <v>765083</v>
      </c>
      <c r="R118">
        <v>772779</v>
      </c>
      <c r="S118">
        <v>858457</v>
      </c>
      <c r="T118">
        <v>768238</v>
      </c>
      <c r="U118">
        <v>0</v>
      </c>
      <c r="V118">
        <v>9203</v>
      </c>
      <c r="W118">
        <v>678</v>
      </c>
      <c r="X118">
        <v>1145</v>
      </c>
      <c r="Y118">
        <v>0</v>
      </c>
      <c r="Z118">
        <v>0</v>
      </c>
      <c r="AA118">
        <v>0</v>
      </c>
      <c r="AB118">
        <v>21335</v>
      </c>
      <c r="AC118">
        <v>33640</v>
      </c>
      <c r="AD118">
        <v>-4426</v>
      </c>
      <c r="AE118">
        <v>85013</v>
      </c>
      <c r="AF118">
        <v>102137</v>
      </c>
      <c r="AG118">
        <v>31657</v>
      </c>
      <c r="AH118">
        <v>31785</v>
      </c>
      <c r="AI118">
        <v>225613</v>
      </c>
      <c r="AJ118">
        <v>627247</v>
      </c>
      <c r="AK118">
        <v>242722</v>
      </c>
      <c r="AL118">
        <v>637422</v>
      </c>
      <c r="AS118">
        <v>0</v>
      </c>
      <c r="AT118">
        <v>0</v>
      </c>
      <c r="AU118">
        <v>0</v>
      </c>
      <c r="BB118">
        <v>1720</v>
      </c>
      <c r="BC118">
        <v>1867</v>
      </c>
      <c r="BD118">
        <v>1355</v>
      </c>
      <c r="BK118">
        <v>24882</v>
      </c>
      <c r="BL118">
        <v>73359</v>
      </c>
      <c r="BM118">
        <v>87038</v>
      </c>
      <c r="BT118">
        <v>80833</v>
      </c>
      <c r="BU118">
        <v>134292</v>
      </c>
      <c r="BV118">
        <v>107766</v>
      </c>
      <c r="CC118">
        <v>0</v>
      </c>
      <c r="CD118">
        <v>0</v>
      </c>
      <c r="CE118">
        <v>0</v>
      </c>
      <c r="CL118">
        <v>3932</v>
      </c>
      <c r="CM118">
        <v>3727</v>
      </c>
      <c r="CN118">
        <v>4608</v>
      </c>
      <c r="CU118">
        <v>0</v>
      </c>
      <c r="CV118">
        <v>0</v>
      </c>
      <c r="CW118">
        <v>0</v>
      </c>
      <c r="DD118">
        <v>0</v>
      </c>
      <c r="DE118">
        <v>0</v>
      </c>
      <c r="DF118">
        <v>0</v>
      </c>
      <c r="DG118">
        <v>-19610</v>
      </c>
      <c r="DH118">
        <v>72887</v>
      </c>
      <c r="DI118">
        <v>75892</v>
      </c>
      <c r="DJ118">
        <v>15069</v>
      </c>
      <c r="DK118">
        <v>-208</v>
      </c>
      <c r="DL118">
        <v>180756</v>
      </c>
      <c r="DM118">
        <v>569009</v>
      </c>
      <c r="DN118">
        <v>198923</v>
      </c>
      <c r="DO118">
        <v>750765</v>
      </c>
      <c r="DU118" t="s">
        <v>81</v>
      </c>
      <c r="DV118">
        <v>3059</v>
      </c>
      <c r="DW118">
        <v>9692</v>
      </c>
      <c r="DX118">
        <v>13903</v>
      </c>
      <c r="DY118">
        <v>59</v>
      </c>
      <c r="DZ118" t="s">
        <v>36</v>
      </c>
      <c r="EA118">
        <v>25881</v>
      </c>
      <c r="EB118">
        <v>184135</v>
      </c>
      <c r="EC118">
        <v>34524</v>
      </c>
      <c r="ED118">
        <v>191704</v>
      </c>
    </row>
    <row r="119" spans="3:134" x14ac:dyDescent="0.25">
      <c r="C119">
        <v>8053000</v>
      </c>
      <c r="D119">
        <v>9313536</v>
      </c>
      <c r="E119">
        <v>11785724</v>
      </c>
      <c r="F119">
        <v>12649394</v>
      </c>
      <c r="G119">
        <v>13469714</v>
      </c>
      <c r="H119">
        <v>15030273</v>
      </c>
      <c r="I119">
        <v>16305739</v>
      </c>
      <c r="J119">
        <v>16135253</v>
      </c>
      <c r="K119">
        <v>14984700</v>
      </c>
      <c r="L119">
        <v>180000</v>
      </c>
      <c r="M119">
        <v>177978</v>
      </c>
      <c r="N119">
        <v>257225</v>
      </c>
      <c r="O119">
        <v>269462</v>
      </c>
      <c r="P119">
        <v>315882</v>
      </c>
      <c r="Q119">
        <v>492634</v>
      </c>
      <c r="R119">
        <v>497922</v>
      </c>
      <c r="S119">
        <v>473272</v>
      </c>
      <c r="T119">
        <v>463461</v>
      </c>
      <c r="U119">
        <v>-9000</v>
      </c>
      <c r="V119">
        <v>22449</v>
      </c>
      <c r="W119">
        <v>264590</v>
      </c>
      <c r="X119">
        <v>-75402</v>
      </c>
      <c r="Y119">
        <v>297712</v>
      </c>
      <c r="Z119">
        <v>18225</v>
      </c>
      <c r="AA119">
        <v>-246666</v>
      </c>
      <c r="AB119">
        <v>551517</v>
      </c>
      <c r="AC119">
        <v>-244617</v>
      </c>
      <c r="AD119">
        <v>-158000</v>
      </c>
      <c r="AE119">
        <v>334313</v>
      </c>
      <c r="AF119">
        <v>393735</v>
      </c>
      <c r="AG119">
        <v>-79322</v>
      </c>
      <c r="AH119">
        <v>723474</v>
      </c>
      <c r="AI119">
        <v>849789</v>
      </c>
      <c r="AJ119">
        <v>124514</v>
      </c>
      <c r="AK119">
        <v>344443</v>
      </c>
      <c r="AL119">
        <v>-734864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33000</v>
      </c>
      <c r="AW119">
        <v>46427</v>
      </c>
      <c r="AX119">
        <v>63430</v>
      </c>
      <c r="AY119">
        <v>68782</v>
      </c>
      <c r="AZ119">
        <v>21057</v>
      </c>
      <c r="BA119">
        <v>3443</v>
      </c>
      <c r="BB119">
        <v>3315</v>
      </c>
      <c r="BC119">
        <v>384</v>
      </c>
      <c r="BD119">
        <v>150</v>
      </c>
      <c r="BE119">
        <v>3000</v>
      </c>
      <c r="BF119">
        <v>2585</v>
      </c>
      <c r="BG119">
        <v>16778</v>
      </c>
      <c r="BH119">
        <v>19961</v>
      </c>
      <c r="BI119">
        <v>44361</v>
      </c>
      <c r="BJ119">
        <v>28146</v>
      </c>
      <c r="BK119">
        <v>11063</v>
      </c>
      <c r="BL119">
        <v>10585</v>
      </c>
      <c r="BM119">
        <v>802</v>
      </c>
      <c r="BN119">
        <v>134000</v>
      </c>
      <c r="BO119">
        <v>128743</v>
      </c>
      <c r="BP119">
        <v>145396</v>
      </c>
      <c r="BQ119">
        <v>221555</v>
      </c>
      <c r="BR119">
        <v>136236</v>
      </c>
      <c r="BS119">
        <v>66877</v>
      </c>
      <c r="BT119">
        <v>82098</v>
      </c>
      <c r="BU119">
        <v>74341</v>
      </c>
      <c r="BV119">
        <v>119187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43000</v>
      </c>
      <c r="CG119">
        <v>24226</v>
      </c>
      <c r="CH119">
        <v>30616</v>
      </c>
      <c r="CI119">
        <v>43733</v>
      </c>
      <c r="CJ119">
        <v>75930</v>
      </c>
      <c r="CK119">
        <v>70070</v>
      </c>
      <c r="CL119">
        <v>46777</v>
      </c>
      <c r="CM119">
        <v>87172</v>
      </c>
      <c r="CN119">
        <v>63381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-275000</v>
      </c>
      <c r="DH119">
        <v>254648</v>
      </c>
      <c r="DI119">
        <v>297930</v>
      </c>
      <c r="DJ119">
        <v>-223793</v>
      </c>
      <c r="DK119">
        <v>556152</v>
      </c>
      <c r="DL119">
        <v>744432</v>
      </c>
      <c r="DM119">
        <v>10017</v>
      </c>
      <c r="DN119">
        <v>193899</v>
      </c>
      <c r="DO119">
        <v>-916480</v>
      </c>
      <c r="DU119" t="s">
        <v>82</v>
      </c>
      <c r="DV119">
        <v>15000</v>
      </c>
      <c r="DW119">
        <v>7065</v>
      </c>
      <c r="DX119">
        <v>54201</v>
      </c>
      <c r="DY119" t="s">
        <v>36</v>
      </c>
      <c r="DZ119">
        <v>102665</v>
      </c>
      <c r="EA119">
        <v>270565</v>
      </c>
      <c r="EB119">
        <v>-1237</v>
      </c>
      <c r="EC119">
        <v>87055</v>
      </c>
      <c r="ED119">
        <v>-212</v>
      </c>
    </row>
    <row r="120" spans="3:134" x14ac:dyDescent="0.25">
      <c r="C120">
        <v>10913000</v>
      </c>
      <c r="D120">
        <v>13332000</v>
      </c>
      <c r="E120">
        <v>16527322</v>
      </c>
      <c r="F120">
        <v>17249383</v>
      </c>
      <c r="G120">
        <v>12831872</v>
      </c>
      <c r="H120">
        <v>15160502</v>
      </c>
      <c r="I120">
        <v>21313469</v>
      </c>
      <c r="J120">
        <v>23825760</v>
      </c>
      <c r="K120">
        <v>26747366</v>
      </c>
      <c r="L120">
        <v>917000</v>
      </c>
      <c r="M120">
        <v>908000</v>
      </c>
      <c r="N120">
        <v>1098584</v>
      </c>
      <c r="O120">
        <v>1367650</v>
      </c>
      <c r="P120">
        <v>1251055</v>
      </c>
      <c r="Q120">
        <v>1004572</v>
      </c>
      <c r="R120">
        <v>1017502</v>
      </c>
      <c r="S120">
        <v>884870</v>
      </c>
      <c r="T120">
        <v>990268</v>
      </c>
      <c r="U120">
        <v>13000</v>
      </c>
      <c r="V120">
        <v>-40000</v>
      </c>
      <c r="W120">
        <v>737</v>
      </c>
      <c r="X120">
        <v>-21941</v>
      </c>
      <c r="Y120">
        <v>0</v>
      </c>
      <c r="Z120">
        <v>0</v>
      </c>
      <c r="AA120">
        <v>-3382</v>
      </c>
      <c r="AB120">
        <v>17003</v>
      </c>
      <c r="AC120">
        <v>33856</v>
      </c>
      <c r="AD120">
        <v>264000</v>
      </c>
      <c r="AE120">
        <v>620000</v>
      </c>
      <c r="AF120">
        <v>894571</v>
      </c>
      <c r="AG120">
        <v>360819</v>
      </c>
      <c r="AH120">
        <v>-69757</v>
      </c>
      <c r="AI120">
        <v>181656</v>
      </c>
      <c r="AJ120">
        <v>246326</v>
      </c>
      <c r="AK120">
        <v>534112</v>
      </c>
      <c r="AL120">
        <v>236950</v>
      </c>
      <c r="AM120">
        <v>0</v>
      </c>
      <c r="AN120">
        <v>0</v>
      </c>
      <c r="AO120">
        <v>994040</v>
      </c>
      <c r="AP120">
        <v>0</v>
      </c>
      <c r="AQ120">
        <v>0</v>
      </c>
      <c r="AR120">
        <v>229981</v>
      </c>
      <c r="AS120">
        <v>203790</v>
      </c>
      <c r="AT120">
        <v>15896</v>
      </c>
      <c r="AU120">
        <v>15855</v>
      </c>
      <c r="AV120">
        <v>7000</v>
      </c>
      <c r="AW120">
        <v>5000</v>
      </c>
      <c r="AX120">
        <v>0</v>
      </c>
      <c r="AY120">
        <v>208040</v>
      </c>
      <c r="AZ120">
        <v>503093</v>
      </c>
      <c r="BA120">
        <v>0</v>
      </c>
      <c r="BB120">
        <v>0</v>
      </c>
      <c r="BC120">
        <v>0</v>
      </c>
      <c r="BD120">
        <v>0</v>
      </c>
      <c r="BE120">
        <v>21000</v>
      </c>
      <c r="BF120">
        <v>19000</v>
      </c>
      <c r="BG120">
        <v>38410</v>
      </c>
      <c r="BH120">
        <v>71459</v>
      </c>
      <c r="BI120">
        <v>4931</v>
      </c>
      <c r="BJ120">
        <v>4492</v>
      </c>
      <c r="BK120">
        <v>45503</v>
      </c>
      <c r="BL120">
        <v>66694</v>
      </c>
      <c r="BM120">
        <v>109559</v>
      </c>
      <c r="BN120">
        <v>115000</v>
      </c>
      <c r="BO120">
        <v>141000</v>
      </c>
      <c r="BP120">
        <v>195669</v>
      </c>
      <c r="BQ120">
        <v>255492</v>
      </c>
      <c r="BR120">
        <v>220706</v>
      </c>
      <c r="BS120">
        <v>181741</v>
      </c>
      <c r="BT120">
        <v>155234</v>
      </c>
      <c r="BU120">
        <v>127099</v>
      </c>
      <c r="BV120">
        <v>95526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14000</v>
      </c>
      <c r="CG120">
        <v>16000</v>
      </c>
      <c r="CH120">
        <v>14851</v>
      </c>
      <c r="CI120">
        <v>19487</v>
      </c>
      <c r="CJ120">
        <v>25247</v>
      </c>
      <c r="CK120">
        <v>5103</v>
      </c>
      <c r="CL120">
        <v>4748</v>
      </c>
      <c r="CM120">
        <v>22723</v>
      </c>
      <c r="CN120">
        <v>4592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60000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103000</v>
      </c>
      <c r="DH120">
        <v>487000</v>
      </c>
      <c r="DI120">
        <v>816501</v>
      </c>
      <c r="DJ120">
        <v>365339</v>
      </c>
      <c r="DK120">
        <v>192313</v>
      </c>
      <c r="DL120">
        <v>229283</v>
      </c>
      <c r="DM120">
        <v>135637</v>
      </c>
      <c r="DN120">
        <v>466880</v>
      </c>
      <c r="DO120">
        <v>262246</v>
      </c>
      <c r="DU120" t="s">
        <v>83</v>
      </c>
      <c r="DV120" t="s">
        <v>36</v>
      </c>
      <c r="DW120" t="s">
        <v>36</v>
      </c>
      <c r="DX120">
        <v>10811</v>
      </c>
      <c r="DY120">
        <v>212538</v>
      </c>
      <c r="DZ120">
        <v>252097</v>
      </c>
      <c r="EA120">
        <v>361723</v>
      </c>
      <c r="EB120">
        <v>345803</v>
      </c>
      <c r="EC120">
        <v>412014</v>
      </c>
      <c r="ED120">
        <v>308420</v>
      </c>
    </row>
    <row r="121" spans="3:134" x14ac:dyDescent="0.25">
      <c r="C121">
        <v>91517000</v>
      </c>
      <c r="D121">
        <v>96589429</v>
      </c>
      <c r="E121">
        <v>65411898</v>
      </c>
      <c r="F121">
        <v>94555729</v>
      </c>
      <c r="G121">
        <v>67628215</v>
      </c>
      <c r="H121">
        <v>71116443</v>
      </c>
      <c r="I121">
        <v>77589873</v>
      </c>
      <c r="J121">
        <v>87831140</v>
      </c>
      <c r="K121">
        <v>85542484</v>
      </c>
      <c r="L121">
        <v>7929000</v>
      </c>
      <c r="M121">
        <v>8293504</v>
      </c>
      <c r="N121">
        <v>8086234</v>
      </c>
      <c r="O121">
        <v>14357912</v>
      </c>
      <c r="P121">
        <v>14705491</v>
      </c>
      <c r="Q121">
        <v>15865526</v>
      </c>
      <c r="R121">
        <v>15479766</v>
      </c>
      <c r="S121">
        <v>12284127</v>
      </c>
      <c r="T121">
        <v>10271537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26202000</v>
      </c>
      <c r="AE121">
        <v>33872408</v>
      </c>
      <c r="AF121">
        <v>9922913</v>
      </c>
      <c r="AG121">
        <v>20665358</v>
      </c>
      <c r="AH121">
        <v>586118</v>
      </c>
      <c r="AI121">
        <v>6759638</v>
      </c>
      <c r="AJ121">
        <v>5100292</v>
      </c>
      <c r="AK121">
        <v>26425492</v>
      </c>
      <c r="AL121">
        <v>18440487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73000</v>
      </c>
      <c r="AW121">
        <v>240021</v>
      </c>
      <c r="AX121">
        <v>414797</v>
      </c>
      <c r="AY121">
        <v>19736</v>
      </c>
      <c r="AZ121">
        <v>15322</v>
      </c>
      <c r="BA121">
        <v>3833</v>
      </c>
      <c r="BB121">
        <v>688</v>
      </c>
      <c r="BC121">
        <v>99</v>
      </c>
      <c r="BD121">
        <v>18060</v>
      </c>
      <c r="BE121">
        <v>932000</v>
      </c>
      <c r="BF121">
        <v>120828</v>
      </c>
      <c r="BG121">
        <v>502162</v>
      </c>
      <c r="BH121">
        <v>4617582</v>
      </c>
      <c r="BI121">
        <v>7917552</v>
      </c>
      <c r="BJ121">
        <v>24078</v>
      </c>
      <c r="BK121">
        <v>321332</v>
      </c>
      <c r="BL121">
        <v>19502585</v>
      </c>
      <c r="BM121">
        <v>75876</v>
      </c>
      <c r="BN121">
        <v>7998000</v>
      </c>
      <c r="BO121">
        <v>8101027</v>
      </c>
      <c r="BP121">
        <v>11852117</v>
      </c>
      <c r="BQ121">
        <v>12184398</v>
      </c>
      <c r="BR121">
        <v>7581759</v>
      </c>
      <c r="BS121">
        <v>7516936</v>
      </c>
      <c r="BT121">
        <v>7982368</v>
      </c>
      <c r="BU121">
        <v>7683066</v>
      </c>
      <c r="BV121">
        <v>5000873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2294000</v>
      </c>
      <c r="CG121">
        <v>967578</v>
      </c>
      <c r="CH121">
        <v>3609105</v>
      </c>
      <c r="CI121">
        <v>19765937</v>
      </c>
      <c r="CJ121">
        <v>369832</v>
      </c>
      <c r="CK121">
        <v>2666487</v>
      </c>
      <c r="CL121">
        <v>7213068</v>
      </c>
      <c r="CM121">
        <v>103088</v>
      </c>
      <c r="CN121">
        <v>47134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40448000</v>
      </c>
      <c r="DH121">
        <v>25164652</v>
      </c>
      <c r="DI121">
        <v>-4621351</v>
      </c>
      <c r="DJ121">
        <v>-6647660</v>
      </c>
      <c r="DK121">
        <v>567402</v>
      </c>
      <c r="DL121">
        <v>-3395873</v>
      </c>
      <c r="DM121">
        <v>-29906443</v>
      </c>
      <c r="DN121">
        <v>38142022</v>
      </c>
      <c r="DO121">
        <v>13486416</v>
      </c>
      <c r="DU121" t="s">
        <v>84</v>
      </c>
      <c r="DV121">
        <v>39429</v>
      </c>
      <c r="DW121">
        <v>65378</v>
      </c>
      <c r="DX121">
        <v>145753</v>
      </c>
      <c r="DY121">
        <v>110218</v>
      </c>
      <c r="DZ121">
        <v>160978</v>
      </c>
      <c r="EA121">
        <v>84004</v>
      </c>
      <c r="EB121">
        <v>152864</v>
      </c>
      <c r="EC121">
        <v>191367</v>
      </c>
      <c r="ED121">
        <v>142474</v>
      </c>
    </row>
    <row r="122" spans="3:134" x14ac:dyDescent="0.25">
      <c r="C122">
        <v>11018000</v>
      </c>
      <c r="D122">
        <v>11862530</v>
      </c>
      <c r="E122">
        <v>12232431</v>
      </c>
      <c r="F122">
        <v>13541491</v>
      </c>
      <c r="G122">
        <v>11277302</v>
      </c>
      <c r="H122">
        <v>11092379</v>
      </c>
      <c r="I122">
        <v>14531644</v>
      </c>
      <c r="J122">
        <v>14590764</v>
      </c>
      <c r="K122">
        <v>14148050</v>
      </c>
      <c r="L122">
        <v>514000</v>
      </c>
      <c r="M122">
        <v>698184</v>
      </c>
      <c r="N122">
        <v>646649</v>
      </c>
      <c r="O122">
        <v>577158</v>
      </c>
      <c r="P122">
        <v>509157</v>
      </c>
      <c r="Q122">
        <v>424851</v>
      </c>
      <c r="R122">
        <v>414801</v>
      </c>
      <c r="S122">
        <v>441561</v>
      </c>
      <c r="T122">
        <v>456498</v>
      </c>
      <c r="U122">
        <v>62000</v>
      </c>
      <c r="V122">
        <v>42809</v>
      </c>
      <c r="W122">
        <v>184470</v>
      </c>
      <c r="X122">
        <v>36792</v>
      </c>
      <c r="Y122">
        <v>97134</v>
      </c>
      <c r="Z122">
        <v>115426</v>
      </c>
      <c r="AA122">
        <v>201703</v>
      </c>
      <c r="AB122">
        <v>183228</v>
      </c>
      <c r="AC122">
        <v>126447</v>
      </c>
      <c r="AD122">
        <v>1104000</v>
      </c>
      <c r="AE122">
        <v>515679</v>
      </c>
      <c r="AF122">
        <v>773973</v>
      </c>
      <c r="AG122">
        <v>597506</v>
      </c>
      <c r="AH122">
        <v>304580</v>
      </c>
      <c r="AI122">
        <v>256483</v>
      </c>
      <c r="AJ122">
        <v>1122130</v>
      </c>
      <c r="AK122">
        <v>300467</v>
      </c>
      <c r="AL122">
        <v>564147</v>
      </c>
      <c r="AM122">
        <v>0</v>
      </c>
      <c r="AN122">
        <v>91</v>
      </c>
      <c r="AO122">
        <v>85</v>
      </c>
      <c r="AP122">
        <v>96</v>
      </c>
      <c r="AQ122">
        <v>80</v>
      </c>
      <c r="AR122">
        <v>60</v>
      </c>
      <c r="AS122">
        <v>75</v>
      </c>
      <c r="AT122">
        <v>100</v>
      </c>
      <c r="AU122">
        <v>75</v>
      </c>
      <c r="AV122">
        <v>4000</v>
      </c>
      <c r="AW122">
        <v>6301</v>
      </c>
      <c r="AX122">
        <v>2460</v>
      </c>
      <c r="AY122">
        <v>3728</v>
      </c>
      <c r="AZ122">
        <v>1525</v>
      </c>
      <c r="BA122">
        <v>1640</v>
      </c>
      <c r="BB122">
        <v>1051</v>
      </c>
      <c r="BC122">
        <v>876</v>
      </c>
      <c r="BD122">
        <v>226</v>
      </c>
      <c r="BE122">
        <v>41000</v>
      </c>
      <c r="BF122">
        <v>36138</v>
      </c>
      <c r="BG122">
        <v>4844</v>
      </c>
      <c r="BH122">
        <v>13838</v>
      </c>
      <c r="BI122">
        <v>19676</v>
      </c>
      <c r="BJ122">
        <v>26524</v>
      </c>
      <c r="BK122">
        <v>27953</v>
      </c>
      <c r="BL122">
        <v>36557</v>
      </c>
      <c r="BM122">
        <v>31806</v>
      </c>
      <c r="BN122">
        <v>304000</v>
      </c>
      <c r="BO122">
        <v>109131</v>
      </c>
      <c r="BP122">
        <v>110987</v>
      </c>
      <c r="BQ122">
        <v>86017</v>
      </c>
      <c r="BR122">
        <v>84373</v>
      </c>
      <c r="BS122">
        <v>58222</v>
      </c>
      <c r="BT122">
        <v>55235</v>
      </c>
      <c r="BU122">
        <v>41681</v>
      </c>
      <c r="BV122">
        <v>63417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9000</v>
      </c>
      <c r="CG122">
        <v>11348</v>
      </c>
      <c r="CH122">
        <v>10516</v>
      </c>
      <c r="CI122">
        <v>10953</v>
      </c>
      <c r="CJ122">
        <v>19079</v>
      </c>
      <c r="CK122">
        <v>3739</v>
      </c>
      <c r="CL122">
        <v>58010</v>
      </c>
      <c r="CM122">
        <v>26771</v>
      </c>
      <c r="CN122">
        <v>17786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2520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123992</v>
      </c>
      <c r="DG122">
        <v>838000</v>
      </c>
      <c r="DH122">
        <v>437730</v>
      </c>
      <c r="DI122">
        <v>633413</v>
      </c>
      <c r="DJ122">
        <v>387284</v>
      </c>
      <c r="DK122">
        <v>219805</v>
      </c>
      <c r="DL122">
        <v>215206</v>
      </c>
      <c r="DM122">
        <v>1040928</v>
      </c>
      <c r="DN122">
        <v>268915</v>
      </c>
      <c r="DO122">
        <v>393578</v>
      </c>
      <c r="DU122" t="s">
        <v>85</v>
      </c>
      <c r="DV122" t="s">
        <v>36</v>
      </c>
      <c r="DW122">
        <v>59975</v>
      </c>
      <c r="DX122">
        <v>8955</v>
      </c>
      <c r="DY122">
        <v>1690</v>
      </c>
      <c r="DZ122" t="s">
        <v>36</v>
      </c>
      <c r="EA122" t="s">
        <v>36</v>
      </c>
      <c r="EB122">
        <v>121536</v>
      </c>
      <c r="EC122">
        <v>114994</v>
      </c>
      <c r="ED122">
        <v>105048</v>
      </c>
    </row>
    <row r="123" spans="3:134" x14ac:dyDescent="0.25">
      <c r="C123">
        <v>36106000</v>
      </c>
      <c r="D123">
        <v>38382377</v>
      </c>
      <c r="E123">
        <v>40239041</v>
      </c>
      <c r="F123">
        <v>34668355</v>
      </c>
      <c r="G123">
        <v>27034084</v>
      </c>
      <c r="H123">
        <v>58956668</v>
      </c>
      <c r="I123">
        <v>69447261</v>
      </c>
      <c r="J123">
        <v>47178633</v>
      </c>
      <c r="K123">
        <v>36914501</v>
      </c>
      <c r="L123">
        <v>92000</v>
      </c>
      <c r="M123">
        <v>73276</v>
      </c>
      <c r="N123">
        <v>73522</v>
      </c>
      <c r="O123">
        <v>78019</v>
      </c>
      <c r="P123">
        <v>73481</v>
      </c>
      <c r="Q123">
        <v>71265</v>
      </c>
      <c r="R123">
        <v>78381</v>
      </c>
      <c r="S123">
        <v>82945</v>
      </c>
      <c r="T123">
        <v>77426</v>
      </c>
      <c r="U123">
        <v>60000</v>
      </c>
      <c r="V123">
        <v>53818</v>
      </c>
      <c r="W123">
        <v>103099</v>
      </c>
      <c r="X123">
        <v>0</v>
      </c>
      <c r="Y123">
        <v>0</v>
      </c>
      <c r="Z123">
        <v>187098</v>
      </c>
      <c r="AA123">
        <v>22737</v>
      </c>
      <c r="AB123">
        <v>-22298</v>
      </c>
      <c r="AC123">
        <v>0</v>
      </c>
      <c r="AD123">
        <v>1327000</v>
      </c>
      <c r="AE123">
        <v>1241179</v>
      </c>
      <c r="AF123">
        <v>1252271</v>
      </c>
      <c r="AG123">
        <v>969927</v>
      </c>
      <c r="AH123">
        <v>710967</v>
      </c>
      <c r="AI123">
        <v>785276</v>
      </c>
      <c r="AJ123">
        <v>785519</v>
      </c>
      <c r="AK123">
        <v>592041</v>
      </c>
      <c r="AL123">
        <v>611927</v>
      </c>
      <c r="AM123">
        <v>0</v>
      </c>
      <c r="AN123">
        <v>14209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2000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41380</v>
      </c>
      <c r="BC123">
        <v>0</v>
      </c>
      <c r="BD123">
        <v>1774</v>
      </c>
      <c r="BE123">
        <v>3109000</v>
      </c>
      <c r="BF123">
        <v>4984</v>
      </c>
      <c r="BG123">
        <v>2145</v>
      </c>
      <c r="BH123">
        <v>2311</v>
      </c>
      <c r="BI123">
        <v>9058</v>
      </c>
      <c r="BJ123">
        <v>1123</v>
      </c>
      <c r="BK123">
        <v>209</v>
      </c>
      <c r="BL123">
        <v>8573</v>
      </c>
      <c r="BM123">
        <v>490</v>
      </c>
      <c r="BN123">
        <v>912000</v>
      </c>
      <c r="BO123">
        <v>1070337</v>
      </c>
      <c r="BP123">
        <v>839326</v>
      </c>
      <c r="BQ123">
        <v>694502</v>
      </c>
      <c r="BR123">
        <v>271761</v>
      </c>
      <c r="BS123">
        <v>321970</v>
      </c>
      <c r="BT123">
        <v>292096</v>
      </c>
      <c r="BU123">
        <v>265968</v>
      </c>
      <c r="BV123">
        <v>255880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3471000</v>
      </c>
      <c r="CG123">
        <v>61257</v>
      </c>
      <c r="CH123">
        <v>105286</v>
      </c>
      <c r="CI123">
        <v>114751</v>
      </c>
      <c r="CJ123">
        <v>110334</v>
      </c>
      <c r="CK123">
        <v>140612</v>
      </c>
      <c r="CL123">
        <v>201258</v>
      </c>
      <c r="CM123">
        <v>55995</v>
      </c>
      <c r="CN123">
        <v>55210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57000</v>
      </c>
      <c r="DH123">
        <v>128778</v>
      </c>
      <c r="DI123">
        <v>239391</v>
      </c>
      <c r="DJ123">
        <v>156420</v>
      </c>
      <c r="DK123">
        <v>343709</v>
      </c>
      <c r="DL123">
        <v>328436</v>
      </c>
      <c r="DM123">
        <v>342431</v>
      </c>
      <c r="DN123">
        <v>282257</v>
      </c>
      <c r="DO123">
        <v>308243</v>
      </c>
      <c r="DU123" t="s">
        <v>86</v>
      </c>
      <c r="DV123">
        <v>408000</v>
      </c>
      <c r="DW123">
        <v>397701</v>
      </c>
      <c r="DX123">
        <v>585144</v>
      </c>
      <c r="DY123">
        <v>168347</v>
      </c>
      <c r="DZ123">
        <v>144663</v>
      </c>
      <c r="EA123">
        <v>192390</v>
      </c>
      <c r="EB123">
        <v>263087</v>
      </c>
      <c r="EC123">
        <v>53942</v>
      </c>
      <c r="ED123">
        <v>112849</v>
      </c>
    </row>
    <row r="124" spans="3:134" x14ac:dyDescent="0.25">
      <c r="C124">
        <v>10829000</v>
      </c>
      <c r="D124">
        <v>10550961</v>
      </c>
      <c r="E124">
        <v>11126402</v>
      </c>
      <c r="F124">
        <v>11733082</v>
      </c>
      <c r="G124">
        <v>11580028</v>
      </c>
      <c r="H124">
        <v>11997488</v>
      </c>
      <c r="I124">
        <v>11641097</v>
      </c>
      <c r="J124">
        <v>12998835</v>
      </c>
      <c r="K124">
        <v>13275923</v>
      </c>
      <c r="L124">
        <v>286000</v>
      </c>
      <c r="M124">
        <v>286246</v>
      </c>
      <c r="N124">
        <v>257537</v>
      </c>
      <c r="O124">
        <v>272829</v>
      </c>
      <c r="P124">
        <v>326311</v>
      </c>
      <c r="Q124">
        <v>353790</v>
      </c>
      <c r="R124">
        <v>354627</v>
      </c>
      <c r="S124">
        <v>621966</v>
      </c>
      <c r="T124">
        <v>616528</v>
      </c>
      <c r="U124">
        <v>-28000</v>
      </c>
      <c r="V124">
        <v>0</v>
      </c>
      <c r="W124">
        <v>33926</v>
      </c>
      <c r="X124">
        <v>-135385</v>
      </c>
      <c r="Y124">
        <v>-5695</v>
      </c>
      <c r="Z124">
        <v>99965</v>
      </c>
      <c r="AA124">
        <v>3018</v>
      </c>
      <c r="AB124">
        <v>19011</v>
      </c>
      <c r="AC124">
        <v>78886</v>
      </c>
      <c r="AD124">
        <v>242000</v>
      </c>
      <c r="AE124">
        <v>370694</v>
      </c>
      <c r="AF124">
        <v>238246</v>
      </c>
      <c r="AG124">
        <v>177859</v>
      </c>
      <c r="AH124">
        <v>249854</v>
      </c>
      <c r="AI124">
        <v>263668</v>
      </c>
      <c r="AJ124">
        <v>120497</v>
      </c>
      <c r="AK124">
        <v>305018</v>
      </c>
      <c r="AL124">
        <v>321512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10000</v>
      </c>
      <c r="AW124">
        <v>13607</v>
      </c>
      <c r="AX124">
        <v>18257</v>
      </c>
      <c r="AY124">
        <v>22288</v>
      </c>
      <c r="AZ124">
        <v>22634</v>
      </c>
      <c r="BA124">
        <v>91113</v>
      </c>
      <c r="BB124">
        <v>179732</v>
      </c>
      <c r="BC124">
        <v>185389</v>
      </c>
      <c r="BD124">
        <v>41633</v>
      </c>
      <c r="BE124">
        <v>46000</v>
      </c>
      <c r="BF124">
        <v>34969</v>
      </c>
      <c r="BG124">
        <v>36919</v>
      </c>
      <c r="BH124">
        <v>50553</v>
      </c>
      <c r="BI124">
        <v>43273</v>
      </c>
      <c r="BJ124">
        <v>46016</v>
      </c>
      <c r="BK124">
        <v>98789</v>
      </c>
      <c r="BL124">
        <v>85142</v>
      </c>
      <c r="BM124">
        <v>83613</v>
      </c>
      <c r="BN124">
        <v>85000</v>
      </c>
      <c r="BO124">
        <v>85114</v>
      </c>
      <c r="BP124">
        <v>100790</v>
      </c>
      <c r="BQ124">
        <v>139302</v>
      </c>
      <c r="BR124">
        <v>113536</v>
      </c>
      <c r="BS124">
        <v>98566</v>
      </c>
      <c r="BT124">
        <v>117336</v>
      </c>
      <c r="BU124">
        <v>185547</v>
      </c>
      <c r="BV124">
        <v>170986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23000</v>
      </c>
      <c r="CG124">
        <v>14047</v>
      </c>
      <c r="CH124">
        <v>16012</v>
      </c>
      <c r="CI124">
        <v>17905</v>
      </c>
      <c r="CJ124">
        <v>19654</v>
      </c>
      <c r="CK124">
        <v>3256</v>
      </c>
      <c r="CL124">
        <v>8416</v>
      </c>
      <c r="CM124">
        <v>23858</v>
      </c>
      <c r="CN124">
        <v>21459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2843</v>
      </c>
      <c r="DF124">
        <v>2395</v>
      </c>
      <c r="DG124">
        <v>1508000</v>
      </c>
      <c r="DH124">
        <v>181168</v>
      </c>
      <c r="DI124">
        <v>176317</v>
      </c>
      <c r="DJ124">
        <v>92385</v>
      </c>
      <c r="DK124">
        <v>184245</v>
      </c>
      <c r="DL124">
        <v>290376</v>
      </c>
      <c r="DM124">
        <v>272059</v>
      </c>
      <c r="DN124">
        <v>368850</v>
      </c>
      <c r="DO124">
        <v>256307</v>
      </c>
      <c r="DU124" t="s">
        <v>87</v>
      </c>
      <c r="DV124">
        <v>38000</v>
      </c>
      <c r="DW124">
        <v>28535</v>
      </c>
      <c r="DX124">
        <v>546</v>
      </c>
      <c r="DY124">
        <v>26859</v>
      </c>
      <c r="DZ124">
        <v>50645</v>
      </c>
      <c r="EA124">
        <v>26433</v>
      </c>
      <c r="EB124">
        <v>-1439</v>
      </c>
      <c r="EC124" t="s">
        <v>36</v>
      </c>
      <c r="ED124" t="s">
        <v>36</v>
      </c>
    </row>
    <row r="125" spans="3:134" x14ac:dyDescent="0.25">
      <c r="C125">
        <v>58916000</v>
      </c>
      <c r="D125">
        <v>64516150</v>
      </c>
      <c r="E125">
        <v>71473242</v>
      </c>
      <c r="F125">
        <v>80932416</v>
      </c>
      <c r="G125">
        <v>85579131</v>
      </c>
      <c r="H125">
        <v>87725023</v>
      </c>
      <c r="I125">
        <v>98548802</v>
      </c>
      <c r="J125">
        <v>78729670</v>
      </c>
      <c r="K125">
        <v>70487660</v>
      </c>
      <c r="L125">
        <v>1735000</v>
      </c>
      <c r="M125">
        <v>1703295</v>
      </c>
      <c r="N125">
        <v>1621876</v>
      </c>
      <c r="O125">
        <v>1710147</v>
      </c>
      <c r="P125">
        <v>1354198</v>
      </c>
      <c r="Q125">
        <v>1468626</v>
      </c>
      <c r="R125">
        <v>1848380</v>
      </c>
      <c r="S125">
        <v>2063852</v>
      </c>
      <c r="T125">
        <v>1932508</v>
      </c>
      <c r="U125">
        <v>-1000</v>
      </c>
      <c r="V125">
        <v>2727</v>
      </c>
      <c r="W125">
        <v>6646</v>
      </c>
      <c r="X125">
        <v>0</v>
      </c>
      <c r="Y125">
        <v>11272</v>
      </c>
      <c r="Z125">
        <v>16565</v>
      </c>
      <c r="AA125">
        <v>1542</v>
      </c>
      <c r="AB125">
        <v>22297</v>
      </c>
      <c r="AC125">
        <v>3015</v>
      </c>
      <c r="AD125">
        <v>1050000</v>
      </c>
      <c r="AE125">
        <v>2098885</v>
      </c>
      <c r="AF125">
        <v>1977486</v>
      </c>
      <c r="AG125">
        <v>1171308</v>
      </c>
      <c r="AH125">
        <v>995225</v>
      </c>
      <c r="AI125">
        <v>1007220</v>
      </c>
      <c r="AJ125">
        <v>9748591</v>
      </c>
      <c r="AK125">
        <v>-5944879</v>
      </c>
      <c r="AL125">
        <v>-4072913</v>
      </c>
      <c r="AM125">
        <v>0</v>
      </c>
      <c r="AN125">
        <v>0</v>
      </c>
      <c r="AO125">
        <v>0</v>
      </c>
      <c r="AP125">
        <v>0</v>
      </c>
      <c r="AQ125">
        <v>370440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77</v>
      </c>
      <c r="AX125">
        <v>1554</v>
      </c>
      <c r="AY125">
        <v>913</v>
      </c>
      <c r="AZ125">
        <v>585</v>
      </c>
      <c r="BA125">
        <v>420</v>
      </c>
      <c r="BB125">
        <v>748</v>
      </c>
      <c r="BC125">
        <v>390</v>
      </c>
      <c r="BD125">
        <v>274</v>
      </c>
      <c r="BE125">
        <v>611000</v>
      </c>
      <c r="BF125">
        <v>459046</v>
      </c>
      <c r="BG125">
        <v>531111</v>
      </c>
      <c r="BH125">
        <v>671973</v>
      </c>
      <c r="BI125">
        <v>681536</v>
      </c>
      <c r="BJ125">
        <v>735850</v>
      </c>
      <c r="BK125">
        <v>689641</v>
      </c>
      <c r="BL125">
        <v>604204</v>
      </c>
      <c r="BM125">
        <v>354953</v>
      </c>
      <c r="BN125">
        <v>1165000</v>
      </c>
      <c r="BO125">
        <v>1195073</v>
      </c>
      <c r="BP125">
        <v>1178905</v>
      </c>
      <c r="BQ125">
        <v>1232319</v>
      </c>
      <c r="BR125">
        <v>801876</v>
      </c>
      <c r="BS125">
        <v>738519</v>
      </c>
      <c r="BT125">
        <v>1114686</v>
      </c>
      <c r="BU125">
        <v>1216245</v>
      </c>
      <c r="BV125">
        <v>1016545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1</v>
      </c>
      <c r="CD125">
        <v>0</v>
      </c>
      <c r="CE125">
        <v>0</v>
      </c>
      <c r="CF125">
        <v>324000</v>
      </c>
      <c r="CG125">
        <v>432898</v>
      </c>
      <c r="CH125">
        <v>414149</v>
      </c>
      <c r="CI125">
        <v>684872</v>
      </c>
      <c r="CJ125">
        <v>466956</v>
      </c>
      <c r="CK125">
        <v>489463</v>
      </c>
      <c r="CL125">
        <v>528937</v>
      </c>
      <c r="CM125">
        <v>406082</v>
      </c>
      <c r="CN125">
        <v>378056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120000</v>
      </c>
      <c r="DH125">
        <v>915018</v>
      </c>
      <c r="DI125">
        <v>915526</v>
      </c>
      <c r="DJ125">
        <v>-84522</v>
      </c>
      <c r="DK125">
        <v>778953</v>
      </c>
      <c r="DL125">
        <v>281506</v>
      </c>
      <c r="DM125">
        <v>8467220</v>
      </c>
      <c r="DN125">
        <v>-7745690</v>
      </c>
      <c r="DO125">
        <v>-766691</v>
      </c>
      <c r="DU125" t="s">
        <v>88</v>
      </c>
      <c r="DV125">
        <v>269000</v>
      </c>
      <c r="DW125">
        <v>356252</v>
      </c>
      <c r="DX125">
        <v>317340</v>
      </c>
      <c r="DY125">
        <v>175138</v>
      </c>
      <c r="DZ125">
        <v>284</v>
      </c>
      <c r="EA125">
        <v>220978</v>
      </c>
      <c r="EB125">
        <v>203957</v>
      </c>
      <c r="EC125">
        <v>152222</v>
      </c>
      <c r="ED125">
        <v>263702</v>
      </c>
    </row>
    <row r="126" spans="3:134" x14ac:dyDescent="0.25">
      <c r="C126">
        <v>13203000</v>
      </c>
      <c r="D126">
        <v>11980075</v>
      </c>
      <c r="E126">
        <v>11880725</v>
      </c>
      <c r="F126">
        <v>12548302</v>
      </c>
      <c r="G126">
        <v>6869096</v>
      </c>
      <c r="H126">
        <v>8064574</v>
      </c>
      <c r="I126">
        <v>10615886</v>
      </c>
      <c r="J126">
        <v>16714699</v>
      </c>
      <c r="K126">
        <v>10126836</v>
      </c>
      <c r="L126">
        <v>112000</v>
      </c>
      <c r="M126">
        <v>94236</v>
      </c>
      <c r="N126">
        <v>111421</v>
      </c>
      <c r="O126">
        <v>119922</v>
      </c>
      <c r="P126">
        <v>100084</v>
      </c>
      <c r="Q126">
        <v>92089</v>
      </c>
      <c r="R126">
        <v>95523</v>
      </c>
      <c r="S126">
        <v>89039</v>
      </c>
      <c r="T126">
        <v>87400</v>
      </c>
      <c r="U126">
        <v>2000</v>
      </c>
      <c r="V126">
        <v>31991</v>
      </c>
      <c r="W126">
        <v>-17251</v>
      </c>
      <c r="X126">
        <v>2285</v>
      </c>
      <c r="Y126">
        <v>-6275</v>
      </c>
      <c r="Z126">
        <v>-25251</v>
      </c>
      <c r="AA126">
        <v>2147</v>
      </c>
      <c r="AB126">
        <v>6380</v>
      </c>
      <c r="AC126">
        <v>-9708</v>
      </c>
      <c r="AD126">
        <v>401000</v>
      </c>
      <c r="AE126">
        <v>243941</v>
      </c>
      <c r="AF126">
        <v>307643</v>
      </c>
      <c r="AG126">
        <v>239282</v>
      </c>
      <c r="AH126">
        <v>-141285</v>
      </c>
      <c r="AI126">
        <v>-141545</v>
      </c>
      <c r="AJ126">
        <v>63696</v>
      </c>
      <c r="AK126">
        <v>95535</v>
      </c>
      <c r="AL126">
        <v>-630930</v>
      </c>
      <c r="AM126">
        <v>0</v>
      </c>
      <c r="AN126">
        <v>0</v>
      </c>
      <c r="AO126">
        <v>0</v>
      </c>
      <c r="AP126">
        <v>0</v>
      </c>
      <c r="AQ126">
        <v>18382</v>
      </c>
      <c r="AR126">
        <v>26807</v>
      </c>
      <c r="AS126">
        <v>31749</v>
      </c>
      <c r="AT126">
        <v>30057</v>
      </c>
      <c r="AU126">
        <v>16851</v>
      </c>
      <c r="AV126">
        <v>2000</v>
      </c>
      <c r="AW126">
        <v>823</v>
      </c>
      <c r="AX126">
        <v>850</v>
      </c>
      <c r="AY126">
        <v>1080</v>
      </c>
      <c r="AZ126">
        <v>769</v>
      </c>
      <c r="BA126">
        <v>2994</v>
      </c>
      <c r="BB126">
        <v>462</v>
      </c>
      <c r="BC126">
        <v>333</v>
      </c>
      <c r="BD126">
        <v>138</v>
      </c>
      <c r="BE126">
        <v>0</v>
      </c>
      <c r="BF126">
        <v>252</v>
      </c>
      <c r="BG126">
        <v>2798</v>
      </c>
      <c r="BH126">
        <v>72</v>
      </c>
      <c r="BI126">
        <v>59</v>
      </c>
      <c r="BJ126">
        <v>186</v>
      </c>
      <c r="BK126">
        <v>7</v>
      </c>
      <c r="BL126">
        <v>154</v>
      </c>
      <c r="BM126">
        <v>25</v>
      </c>
      <c r="BN126">
        <v>86000</v>
      </c>
      <c r="BO126">
        <v>83251</v>
      </c>
      <c r="BP126">
        <v>123514</v>
      </c>
      <c r="BQ126">
        <v>173944</v>
      </c>
      <c r="BR126">
        <v>71015</v>
      </c>
      <c r="BS126">
        <v>73176</v>
      </c>
      <c r="BT126">
        <v>101982</v>
      </c>
      <c r="BU126">
        <v>88351</v>
      </c>
      <c r="BV126">
        <v>65040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1000</v>
      </c>
      <c r="CG126">
        <v>725</v>
      </c>
      <c r="CH126">
        <v>620</v>
      </c>
      <c r="CI126">
        <v>715</v>
      </c>
      <c r="CJ126">
        <v>1462</v>
      </c>
      <c r="CK126">
        <v>1011</v>
      </c>
      <c r="CL126">
        <v>657</v>
      </c>
      <c r="CM126">
        <v>486</v>
      </c>
      <c r="CN126">
        <v>312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316000</v>
      </c>
      <c r="DH126">
        <v>161040</v>
      </c>
      <c r="DI126">
        <v>187569</v>
      </c>
      <c r="DJ126">
        <v>66770</v>
      </c>
      <c r="DK126">
        <v>-175693</v>
      </c>
      <c r="DL126">
        <v>-184995</v>
      </c>
      <c r="DM126">
        <v>3148</v>
      </c>
      <c r="DN126">
        <v>17242</v>
      </c>
      <c r="DO126">
        <v>-686139</v>
      </c>
      <c r="DU126" t="s">
        <v>89</v>
      </c>
      <c r="DV126">
        <v>63269</v>
      </c>
      <c r="DW126">
        <v>41269</v>
      </c>
      <c r="DX126">
        <v>50624</v>
      </c>
      <c r="DY126">
        <v>22107</v>
      </c>
      <c r="DZ126">
        <v>383</v>
      </c>
      <c r="EA126">
        <v>10232</v>
      </c>
      <c r="EB126">
        <v>293</v>
      </c>
      <c r="EC126">
        <v>4523</v>
      </c>
      <c r="ED126">
        <v>89352</v>
      </c>
    </row>
    <row r="127" spans="3:134" x14ac:dyDescent="0.25">
      <c r="C127">
        <v>1137842</v>
      </c>
      <c r="D127">
        <v>1228651</v>
      </c>
      <c r="E127">
        <v>1293204</v>
      </c>
      <c r="F127">
        <v>19737241</v>
      </c>
      <c r="G127">
        <v>16299517</v>
      </c>
      <c r="H127">
        <v>14230459</v>
      </c>
      <c r="I127">
        <v>11501582</v>
      </c>
      <c r="J127">
        <v>10985380</v>
      </c>
      <c r="K127">
        <v>10416470</v>
      </c>
      <c r="L127">
        <v>121538</v>
      </c>
      <c r="M127">
        <v>110815</v>
      </c>
      <c r="N127">
        <v>77794</v>
      </c>
      <c r="O127">
        <v>78659</v>
      </c>
      <c r="P127">
        <v>83207</v>
      </c>
      <c r="Q127">
        <v>83131</v>
      </c>
      <c r="R127">
        <v>86014</v>
      </c>
      <c r="S127">
        <v>101464</v>
      </c>
      <c r="T127">
        <v>92002</v>
      </c>
      <c r="U127">
        <v>-468</v>
      </c>
      <c r="V127">
        <v>3638</v>
      </c>
      <c r="W127">
        <v>11765</v>
      </c>
      <c r="X127">
        <v>-9079</v>
      </c>
      <c r="Y127">
        <v>43087</v>
      </c>
      <c r="Z127">
        <v>13070</v>
      </c>
      <c r="AA127">
        <v>3014</v>
      </c>
      <c r="AB127">
        <v>-980</v>
      </c>
      <c r="AC127">
        <v>2486</v>
      </c>
      <c r="AD127">
        <v>147319</v>
      </c>
      <c r="AE127">
        <v>167892</v>
      </c>
      <c r="AF127">
        <v>206472</v>
      </c>
      <c r="AG127">
        <v>265929</v>
      </c>
      <c r="AH127">
        <v>120601</v>
      </c>
      <c r="AI127">
        <v>109162</v>
      </c>
      <c r="AJ127">
        <v>112780</v>
      </c>
      <c r="AK127">
        <v>-250127</v>
      </c>
      <c r="AL127">
        <v>75112</v>
      </c>
      <c r="AP127">
        <v>9099</v>
      </c>
      <c r="AQ127">
        <v>3979</v>
      </c>
      <c r="AR127">
        <v>2324</v>
      </c>
      <c r="AS127">
        <v>3200</v>
      </c>
      <c r="AT127">
        <v>2855</v>
      </c>
      <c r="AU127">
        <v>3393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H127">
        <v>2559</v>
      </c>
      <c r="BI127">
        <v>25251</v>
      </c>
      <c r="BJ127">
        <v>25973</v>
      </c>
      <c r="BK127">
        <v>32062</v>
      </c>
      <c r="BL127">
        <v>14102</v>
      </c>
      <c r="BM127">
        <v>14098</v>
      </c>
      <c r="BQ127">
        <v>87592</v>
      </c>
      <c r="BR127">
        <v>54603</v>
      </c>
      <c r="BS127">
        <v>28761</v>
      </c>
      <c r="BT127">
        <v>44806</v>
      </c>
      <c r="BU127">
        <v>36692</v>
      </c>
      <c r="BV127">
        <v>39727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I127">
        <v>18714</v>
      </c>
      <c r="CJ127">
        <v>16799</v>
      </c>
      <c r="CK127">
        <v>18307</v>
      </c>
      <c r="CL127">
        <v>19009</v>
      </c>
      <c r="CM127">
        <v>17254</v>
      </c>
      <c r="CN127">
        <v>15344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176379</v>
      </c>
      <c r="DG127">
        <v>41922</v>
      </c>
      <c r="DH127">
        <v>57520</v>
      </c>
      <c r="DI127">
        <v>96414</v>
      </c>
      <c r="DJ127">
        <v>711662</v>
      </c>
      <c r="DK127">
        <v>94957</v>
      </c>
      <c r="DL127">
        <v>98707</v>
      </c>
      <c r="DM127">
        <v>100469</v>
      </c>
      <c r="DN127">
        <v>142818</v>
      </c>
      <c r="DO127">
        <v>-128865</v>
      </c>
      <c r="DU127" t="s">
        <v>90</v>
      </c>
      <c r="DV127">
        <v>48209</v>
      </c>
      <c r="DW127">
        <v>38987</v>
      </c>
      <c r="DX127">
        <v>32238</v>
      </c>
      <c r="DY127">
        <v>39844</v>
      </c>
      <c r="DZ127">
        <v>25504</v>
      </c>
      <c r="EA127">
        <v>24552</v>
      </c>
      <c r="EB127">
        <v>42453</v>
      </c>
      <c r="EC127">
        <v>27974</v>
      </c>
      <c r="ED127">
        <v>11967</v>
      </c>
    </row>
    <row r="128" spans="3:134" x14ac:dyDescent="0.25">
      <c r="C128">
        <v>18153000</v>
      </c>
      <c r="D128">
        <v>20867080</v>
      </c>
      <c r="E128">
        <v>23179645</v>
      </c>
      <c r="F128">
        <v>24790627</v>
      </c>
      <c r="G128">
        <v>25596737</v>
      </c>
      <c r="H128">
        <v>27842259</v>
      </c>
      <c r="I128">
        <v>28592445</v>
      </c>
      <c r="J128">
        <v>28641795</v>
      </c>
      <c r="K128">
        <v>37418928</v>
      </c>
      <c r="L128">
        <v>1509000</v>
      </c>
      <c r="M128">
        <v>2133045</v>
      </c>
      <c r="N128">
        <v>1845491</v>
      </c>
      <c r="O128">
        <v>3263942</v>
      </c>
      <c r="P128">
        <v>2807044</v>
      </c>
      <c r="Q128">
        <v>1934098</v>
      </c>
      <c r="R128">
        <v>1621148</v>
      </c>
      <c r="S128">
        <v>1251522</v>
      </c>
      <c r="T128">
        <v>2530557</v>
      </c>
      <c r="U128">
        <v>182000</v>
      </c>
      <c r="V128">
        <v>122448</v>
      </c>
      <c r="W128">
        <v>59678</v>
      </c>
      <c r="X128">
        <v>29016</v>
      </c>
      <c r="Y128">
        <v>69396</v>
      </c>
      <c r="Z128">
        <v>49220</v>
      </c>
      <c r="AA128">
        <v>201591</v>
      </c>
      <c r="AB128">
        <v>28360</v>
      </c>
      <c r="AC128">
        <v>-173935</v>
      </c>
      <c r="AD128">
        <v>254000</v>
      </c>
      <c r="AE128">
        <v>399306</v>
      </c>
      <c r="AF128">
        <v>1138752</v>
      </c>
      <c r="AG128">
        <v>960295</v>
      </c>
      <c r="AH128">
        <v>819211</v>
      </c>
      <c r="AI128">
        <v>767845</v>
      </c>
      <c r="AJ128">
        <v>754351</v>
      </c>
      <c r="AK128">
        <v>425007</v>
      </c>
      <c r="AL128">
        <v>-400805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2195</v>
      </c>
      <c r="AS128">
        <v>2542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14280</v>
      </c>
      <c r="BD128">
        <v>23104</v>
      </c>
      <c r="BE128">
        <v>62000</v>
      </c>
      <c r="BF128">
        <v>96344</v>
      </c>
      <c r="BG128">
        <v>181605</v>
      </c>
      <c r="BH128">
        <v>215557</v>
      </c>
      <c r="BI128">
        <v>187801</v>
      </c>
      <c r="BJ128">
        <v>311986</v>
      </c>
      <c r="BK128">
        <v>312546</v>
      </c>
      <c r="BL128">
        <v>348313</v>
      </c>
      <c r="BM128">
        <v>237172</v>
      </c>
      <c r="BN128">
        <v>246000</v>
      </c>
      <c r="BO128">
        <v>316530</v>
      </c>
      <c r="BP128">
        <v>266322</v>
      </c>
      <c r="BQ128">
        <v>392957</v>
      </c>
      <c r="BR128">
        <v>333131</v>
      </c>
      <c r="BS128">
        <v>277702</v>
      </c>
      <c r="BT128">
        <v>206322</v>
      </c>
      <c r="BU128">
        <v>174560</v>
      </c>
      <c r="BV128">
        <v>195111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8000</v>
      </c>
      <c r="CG128">
        <v>16453</v>
      </c>
      <c r="CH128">
        <v>49176</v>
      </c>
      <c r="CI128">
        <v>36948</v>
      </c>
      <c r="CJ128">
        <v>53530</v>
      </c>
      <c r="CK128">
        <v>39681</v>
      </c>
      <c r="CL128">
        <v>63441</v>
      </c>
      <c r="CM128">
        <v>48590</v>
      </c>
      <c r="CN128">
        <v>48545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80000</v>
      </c>
      <c r="DH128">
        <v>148126</v>
      </c>
      <c r="DI128">
        <v>1011657</v>
      </c>
      <c r="DJ128">
        <v>774232</v>
      </c>
      <c r="DK128">
        <v>630054</v>
      </c>
      <c r="DL128">
        <v>742800</v>
      </c>
      <c r="DM128">
        <v>812827</v>
      </c>
      <c r="DN128">
        <v>982345</v>
      </c>
      <c r="DO128">
        <v>20644</v>
      </c>
      <c r="DU128" t="s">
        <v>91</v>
      </c>
      <c r="DV128">
        <v>12781</v>
      </c>
      <c r="DW128">
        <v>183494</v>
      </c>
      <c r="DX128">
        <v>67079</v>
      </c>
      <c r="DY128" t="s">
        <v>36</v>
      </c>
      <c r="DZ128" t="s">
        <v>36</v>
      </c>
      <c r="EA128" t="s">
        <v>36</v>
      </c>
      <c r="EB128">
        <v>357</v>
      </c>
      <c r="EC128" t="s">
        <v>36</v>
      </c>
      <c r="ED128">
        <v>-172</v>
      </c>
    </row>
    <row r="129" spans="3:134" x14ac:dyDescent="0.25">
      <c r="C129">
        <v>20011000</v>
      </c>
      <c r="D129">
        <v>19699531</v>
      </c>
      <c r="E129">
        <v>19080539</v>
      </c>
      <c r="F129">
        <v>24771109</v>
      </c>
      <c r="G129">
        <v>23231517</v>
      </c>
      <c r="H129">
        <v>28599665</v>
      </c>
      <c r="I129">
        <v>31860973</v>
      </c>
      <c r="J129">
        <v>32265878</v>
      </c>
      <c r="K129">
        <v>33842232</v>
      </c>
      <c r="L129">
        <v>149000</v>
      </c>
      <c r="M129">
        <v>139977</v>
      </c>
      <c r="N129">
        <v>152738</v>
      </c>
      <c r="O129">
        <v>164270</v>
      </c>
      <c r="P129">
        <v>204914</v>
      </c>
      <c r="Q129">
        <v>223285</v>
      </c>
      <c r="R129">
        <v>220981</v>
      </c>
      <c r="S129">
        <v>234098</v>
      </c>
      <c r="T129">
        <v>263535</v>
      </c>
      <c r="U129">
        <v>26000</v>
      </c>
      <c r="V129">
        <v>-12550</v>
      </c>
      <c r="W129">
        <v>54221</v>
      </c>
      <c r="X129">
        <v>259680</v>
      </c>
      <c r="Y129">
        <v>53342</v>
      </c>
      <c r="Z129">
        <v>16626</v>
      </c>
      <c r="AA129">
        <v>72838</v>
      </c>
      <c r="AB129">
        <v>-16662</v>
      </c>
      <c r="AC129">
        <v>208590</v>
      </c>
      <c r="AD129">
        <v>287000</v>
      </c>
      <c r="AE129">
        <v>-53334</v>
      </c>
      <c r="AF129">
        <v>98301</v>
      </c>
      <c r="AG129">
        <v>289487</v>
      </c>
      <c r="AH129">
        <v>293900</v>
      </c>
      <c r="AI129">
        <v>524793</v>
      </c>
      <c r="AJ129">
        <v>869634</v>
      </c>
      <c r="AK129">
        <v>1120456</v>
      </c>
      <c r="AL129">
        <v>2141080</v>
      </c>
      <c r="AM129">
        <v>0</v>
      </c>
      <c r="AN129">
        <v>0</v>
      </c>
      <c r="AO129">
        <v>0</v>
      </c>
      <c r="AP129">
        <v>0</v>
      </c>
      <c r="AQ129">
        <v>101</v>
      </c>
      <c r="AR129">
        <v>0</v>
      </c>
      <c r="AS129">
        <v>0</v>
      </c>
      <c r="AT129">
        <v>0</v>
      </c>
      <c r="AU129">
        <v>0</v>
      </c>
      <c r="AV129">
        <v>1000</v>
      </c>
      <c r="AW129">
        <v>679</v>
      </c>
      <c r="AX129">
        <v>541</v>
      </c>
      <c r="AY129">
        <v>6578</v>
      </c>
      <c r="AZ129">
        <v>44344</v>
      </c>
      <c r="BA129">
        <v>15259</v>
      </c>
      <c r="BB129">
        <v>9770</v>
      </c>
      <c r="BC129">
        <v>25834</v>
      </c>
      <c r="BD129">
        <v>118659</v>
      </c>
      <c r="BE129">
        <v>4000</v>
      </c>
      <c r="BF129">
        <v>8526</v>
      </c>
      <c r="BG129">
        <v>4607</v>
      </c>
      <c r="BH129">
        <v>1344</v>
      </c>
      <c r="BI129">
        <v>150</v>
      </c>
      <c r="BJ129">
        <v>1251</v>
      </c>
      <c r="BK129">
        <v>17810</v>
      </c>
      <c r="BL129">
        <v>5567</v>
      </c>
      <c r="BM129">
        <v>692</v>
      </c>
      <c r="BN129">
        <v>119000</v>
      </c>
      <c r="BO129">
        <v>126840</v>
      </c>
      <c r="BP129">
        <v>115622</v>
      </c>
      <c r="BQ129">
        <v>152891</v>
      </c>
      <c r="BR129">
        <v>127291</v>
      </c>
      <c r="BS129">
        <v>141950</v>
      </c>
      <c r="BT129">
        <v>159093</v>
      </c>
      <c r="BU129">
        <v>152404</v>
      </c>
      <c r="BV129">
        <v>205754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18000</v>
      </c>
      <c r="CG129">
        <v>14382</v>
      </c>
      <c r="CH129">
        <v>13161</v>
      </c>
      <c r="CI129">
        <v>21893</v>
      </c>
      <c r="CJ129">
        <v>57541</v>
      </c>
      <c r="CK129">
        <v>11682</v>
      </c>
      <c r="CL129">
        <v>28058</v>
      </c>
      <c r="CM129">
        <v>30029</v>
      </c>
      <c r="CN129">
        <v>23387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187000</v>
      </c>
      <c r="DH129">
        <v>-185351</v>
      </c>
      <c r="DI129">
        <v>-52493</v>
      </c>
      <c r="DJ129">
        <v>114596</v>
      </c>
      <c r="DK129">
        <v>141887</v>
      </c>
      <c r="DL129">
        <v>365598</v>
      </c>
      <c r="DM129">
        <v>604961</v>
      </c>
      <c r="DN129">
        <v>956107</v>
      </c>
      <c r="DO129">
        <v>2029913</v>
      </c>
      <c r="DU129" t="s">
        <v>92</v>
      </c>
      <c r="DV129">
        <v>44447</v>
      </c>
      <c r="DW129">
        <v>53617</v>
      </c>
      <c r="DX129">
        <v>95066</v>
      </c>
      <c r="DY129">
        <v>154504</v>
      </c>
      <c r="DZ129">
        <v>441380</v>
      </c>
      <c r="EA129">
        <v>206731</v>
      </c>
      <c r="EB129">
        <v>255613</v>
      </c>
      <c r="EC129">
        <v>233820</v>
      </c>
      <c r="ED129">
        <v>69424</v>
      </c>
    </row>
    <row r="130" spans="3:134" x14ac:dyDescent="0.25">
      <c r="C130">
        <v>22155000</v>
      </c>
      <c r="D130">
        <v>22115835</v>
      </c>
      <c r="E130">
        <v>23797586</v>
      </c>
      <c r="F130">
        <v>30799763</v>
      </c>
      <c r="G130">
        <v>24727915</v>
      </c>
      <c r="H130">
        <v>25642812</v>
      </c>
      <c r="I130">
        <v>27161168</v>
      </c>
      <c r="J130">
        <v>26501228</v>
      </c>
      <c r="K130">
        <v>25726028</v>
      </c>
      <c r="L130">
        <v>149000</v>
      </c>
      <c r="M130">
        <v>158125</v>
      </c>
      <c r="N130">
        <v>185701</v>
      </c>
      <c r="O130">
        <v>229288</v>
      </c>
      <c r="P130">
        <v>225286</v>
      </c>
      <c r="Q130">
        <v>220480</v>
      </c>
      <c r="R130">
        <v>181887</v>
      </c>
      <c r="S130">
        <v>136282</v>
      </c>
      <c r="T130">
        <v>194933</v>
      </c>
      <c r="U130">
        <v>-9000</v>
      </c>
      <c r="V130">
        <v>11323</v>
      </c>
      <c r="W130">
        <v>42741</v>
      </c>
      <c r="X130">
        <v>-247</v>
      </c>
      <c r="Y130">
        <v>9740</v>
      </c>
      <c r="Z130">
        <v>6023</v>
      </c>
      <c r="AA130">
        <v>-19081</v>
      </c>
      <c r="AB130">
        <v>537739</v>
      </c>
      <c r="AC130">
        <v>-9683</v>
      </c>
      <c r="AD130">
        <v>279000</v>
      </c>
      <c r="AE130">
        <v>283641</v>
      </c>
      <c r="AF130">
        <v>87782</v>
      </c>
      <c r="AG130">
        <v>407950</v>
      </c>
      <c r="AH130">
        <v>237709</v>
      </c>
      <c r="AI130">
        <v>282937</v>
      </c>
      <c r="AJ130">
        <v>474966</v>
      </c>
      <c r="AK130">
        <v>-733182</v>
      </c>
      <c r="AL130">
        <v>896354</v>
      </c>
      <c r="AM130">
        <v>0</v>
      </c>
      <c r="AN130">
        <v>7000</v>
      </c>
      <c r="AO130">
        <v>21000</v>
      </c>
      <c r="AP130">
        <v>21000</v>
      </c>
      <c r="AQ130">
        <v>21167</v>
      </c>
      <c r="AR130">
        <v>21025</v>
      </c>
      <c r="AS130">
        <v>24839</v>
      </c>
      <c r="AT130">
        <v>0</v>
      </c>
      <c r="AU130">
        <v>0</v>
      </c>
      <c r="AV130">
        <v>7000</v>
      </c>
      <c r="AW130">
        <v>74</v>
      </c>
      <c r="AX130">
        <v>3</v>
      </c>
      <c r="AY130">
        <v>0</v>
      </c>
      <c r="AZ130">
        <v>0</v>
      </c>
      <c r="BA130">
        <v>0</v>
      </c>
      <c r="BB130">
        <v>0</v>
      </c>
      <c r="BC130">
        <v>82</v>
      </c>
      <c r="BD130">
        <v>31415</v>
      </c>
      <c r="BE130">
        <v>1000</v>
      </c>
      <c r="BF130">
        <v>1051</v>
      </c>
      <c r="BG130">
        <v>1</v>
      </c>
      <c r="BH130">
        <v>10671</v>
      </c>
      <c r="BI130">
        <v>1844</v>
      </c>
      <c r="BJ130">
        <v>333</v>
      </c>
      <c r="BK130">
        <v>485</v>
      </c>
      <c r="BL130">
        <v>1073</v>
      </c>
      <c r="BM130">
        <v>18179</v>
      </c>
      <c r="BN130">
        <v>202000</v>
      </c>
      <c r="BO130">
        <v>231493</v>
      </c>
      <c r="BP130">
        <v>308495</v>
      </c>
      <c r="BQ130">
        <v>380031</v>
      </c>
      <c r="BR130">
        <v>293924</v>
      </c>
      <c r="BS130">
        <v>281789</v>
      </c>
      <c r="BT130">
        <v>314874</v>
      </c>
      <c r="BU130">
        <v>218540</v>
      </c>
      <c r="BV130">
        <v>191464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13000</v>
      </c>
      <c r="CG130">
        <v>17309</v>
      </c>
      <c r="CH130">
        <v>13879</v>
      </c>
      <c r="CI130">
        <v>43034</v>
      </c>
      <c r="CJ130">
        <v>18715</v>
      </c>
      <c r="CK130">
        <v>31283</v>
      </c>
      <c r="CL130">
        <v>21168</v>
      </c>
      <c r="CM130">
        <v>44124</v>
      </c>
      <c r="CN130">
        <v>70808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98190</v>
      </c>
      <c r="DF130">
        <v>0</v>
      </c>
      <c r="DG130">
        <v>58000</v>
      </c>
      <c r="DH130">
        <v>38406</v>
      </c>
      <c r="DI130">
        <v>-214337</v>
      </c>
      <c r="DJ130">
        <v>16556</v>
      </c>
      <c r="DK130">
        <v>27025</v>
      </c>
      <c r="DL130">
        <v>332364</v>
      </c>
      <c r="DM130">
        <v>129752</v>
      </c>
      <c r="DN130">
        <v>-1585811</v>
      </c>
      <c r="DO130">
        <v>1617706</v>
      </c>
      <c r="DU130" t="s">
        <v>93</v>
      </c>
      <c r="DV130">
        <v>510000</v>
      </c>
      <c r="DW130">
        <v>448000</v>
      </c>
      <c r="DX130">
        <v>-16258</v>
      </c>
      <c r="DY130">
        <v>576824</v>
      </c>
      <c r="DZ130" t="s">
        <v>36</v>
      </c>
      <c r="EA130">
        <v>4591</v>
      </c>
      <c r="EB130">
        <v>131165</v>
      </c>
      <c r="EC130">
        <v>215162</v>
      </c>
      <c r="ED130">
        <v>2994</v>
      </c>
    </row>
    <row r="131" spans="3:134" x14ac:dyDescent="0.25">
      <c r="C131">
        <v>17942000</v>
      </c>
      <c r="D131">
        <v>18535055</v>
      </c>
      <c r="E131">
        <v>19768481</v>
      </c>
      <c r="F131">
        <v>16235783</v>
      </c>
      <c r="G131">
        <v>15338769</v>
      </c>
      <c r="H131">
        <v>16987593</v>
      </c>
      <c r="I131">
        <v>15635810</v>
      </c>
      <c r="J131">
        <v>12287722</v>
      </c>
      <c r="K131">
        <v>11694662</v>
      </c>
      <c r="L131">
        <v>634000</v>
      </c>
      <c r="M131">
        <v>541931</v>
      </c>
      <c r="N131">
        <v>409423</v>
      </c>
      <c r="O131">
        <v>292489</v>
      </c>
      <c r="P131">
        <v>282810</v>
      </c>
      <c r="Q131">
        <v>308316</v>
      </c>
      <c r="R131">
        <v>348903</v>
      </c>
      <c r="S131">
        <v>361831</v>
      </c>
      <c r="T131">
        <v>334003</v>
      </c>
      <c r="U131">
        <v>28000</v>
      </c>
      <c r="V131">
        <v>169006</v>
      </c>
      <c r="W131">
        <v>222244</v>
      </c>
      <c r="X131">
        <v>100260</v>
      </c>
      <c r="Y131">
        <v>35740</v>
      </c>
      <c r="Z131">
        <v>95072</v>
      </c>
      <c r="AA131">
        <v>12858</v>
      </c>
      <c r="AB131">
        <v>10737</v>
      </c>
      <c r="AC131">
        <v>-41953</v>
      </c>
      <c r="AD131">
        <v>45000</v>
      </c>
      <c r="AE131">
        <v>-437817</v>
      </c>
      <c r="AF131">
        <v>1035712</v>
      </c>
      <c r="AG131">
        <v>362400</v>
      </c>
      <c r="AH131">
        <v>726663</v>
      </c>
      <c r="AI131">
        <v>473149</v>
      </c>
      <c r="AJ131">
        <v>897442</v>
      </c>
      <c r="AK131">
        <v>440173</v>
      </c>
      <c r="AL131">
        <v>794105</v>
      </c>
      <c r="AM131">
        <v>0</v>
      </c>
      <c r="AN131">
        <v>0</v>
      </c>
      <c r="AO131">
        <v>0</v>
      </c>
      <c r="AP131">
        <v>0</v>
      </c>
      <c r="AQ131">
        <v>1911</v>
      </c>
      <c r="AR131">
        <v>0</v>
      </c>
      <c r="AS131">
        <v>0</v>
      </c>
      <c r="AT131">
        <v>928</v>
      </c>
      <c r="AU131">
        <v>1060</v>
      </c>
      <c r="AV131">
        <v>0</v>
      </c>
      <c r="AW131">
        <v>1596</v>
      </c>
      <c r="AX131">
        <v>6002</v>
      </c>
      <c r="AY131">
        <v>12747</v>
      </c>
      <c r="AZ131">
        <v>178</v>
      </c>
      <c r="BA131">
        <v>1674</v>
      </c>
      <c r="BB131">
        <v>4034</v>
      </c>
      <c r="BC131">
        <v>76</v>
      </c>
      <c r="BD131">
        <v>29</v>
      </c>
      <c r="BE131">
        <v>115000</v>
      </c>
      <c r="BF131">
        <v>228796</v>
      </c>
      <c r="BG131">
        <v>165666</v>
      </c>
      <c r="BH131">
        <v>272232</v>
      </c>
      <c r="BI131">
        <v>262784</v>
      </c>
      <c r="BJ131">
        <v>225339</v>
      </c>
      <c r="BK131">
        <v>278645</v>
      </c>
      <c r="BL131">
        <v>158011</v>
      </c>
      <c r="BM131">
        <v>143958</v>
      </c>
      <c r="BN131">
        <v>109000</v>
      </c>
      <c r="BO131">
        <v>553607</v>
      </c>
      <c r="BP131">
        <v>570015</v>
      </c>
      <c r="BQ131">
        <v>309007</v>
      </c>
      <c r="BR131">
        <v>238242</v>
      </c>
      <c r="BS131">
        <v>172915</v>
      </c>
      <c r="BT131">
        <v>223818</v>
      </c>
      <c r="BU131">
        <v>221299</v>
      </c>
      <c r="BV131">
        <v>215147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110000</v>
      </c>
      <c r="CG131">
        <v>141195</v>
      </c>
      <c r="CH131">
        <v>199799</v>
      </c>
      <c r="CI131">
        <v>237382</v>
      </c>
      <c r="CJ131">
        <v>681063</v>
      </c>
      <c r="CK131">
        <v>737524</v>
      </c>
      <c r="CL131">
        <v>746551</v>
      </c>
      <c r="CM131">
        <v>645548</v>
      </c>
      <c r="CN131">
        <v>472912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22000</v>
      </c>
      <c r="DH131">
        <v>-904336</v>
      </c>
      <c r="DI131">
        <v>1062907</v>
      </c>
      <c r="DJ131">
        <v>84073</v>
      </c>
      <c r="DK131">
        <v>23978</v>
      </c>
      <c r="DL131">
        <v>-211219</v>
      </c>
      <c r="DM131">
        <v>194697</v>
      </c>
      <c r="DN131">
        <v>-290791</v>
      </c>
      <c r="DO131">
        <v>250825</v>
      </c>
      <c r="DU131" t="s">
        <v>94</v>
      </c>
      <c r="DV131">
        <v>827000</v>
      </c>
      <c r="DW131">
        <v>749408</v>
      </c>
      <c r="DX131">
        <v>778896</v>
      </c>
      <c r="DY131">
        <v>643856</v>
      </c>
      <c r="DZ131">
        <v>773483</v>
      </c>
      <c r="EA131">
        <v>435442</v>
      </c>
      <c r="EB131">
        <v>564610</v>
      </c>
      <c r="EC131">
        <v>594212</v>
      </c>
      <c r="ED131">
        <v>642321</v>
      </c>
    </row>
    <row r="132" spans="3:134" x14ac:dyDescent="0.25">
      <c r="C132">
        <v>29468000</v>
      </c>
      <c r="D132">
        <v>24888929</v>
      </c>
      <c r="E132">
        <v>28117139</v>
      </c>
      <c r="F132">
        <v>31588157</v>
      </c>
      <c r="G132">
        <v>25783995</v>
      </c>
      <c r="H132">
        <v>32622000</v>
      </c>
      <c r="I132">
        <v>35055439</v>
      </c>
      <c r="J132">
        <v>34833312</v>
      </c>
      <c r="K132">
        <v>36673526</v>
      </c>
      <c r="L132">
        <v>26000</v>
      </c>
      <c r="M132">
        <v>20777</v>
      </c>
      <c r="N132">
        <v>11464</v>
      </c>
      <c r="O132">
        <v>7919</v>
      </c>
      <c r="P132">
        <v>10556</v>
      </c>
      <c r="Q132">
        <v>11442</v>
      </c>
      <c r="R132">
        <v>20633</v>
      </c>
      <c r="S132">
        <v>14351</v>
      </c>
      <c r="T132">
        <v>16344</v>
      </c>
      <c r="U132">
        <v>70000</v>
      </c>
      <c r="V132">
        <v>38832</v>
      </c>
      <c r="W132">
        <v>93686</v>
      </c>
      <c r="X132">
        <v>139288</v>
      </c>
      <c r="Y132">
        <v>31909</v>
      </c>
      <c r="Z132">
        <v>0</v>
      </c>
      <c r="AA132">
        <v>-3879</v>
      </c>
      <c r="AB132">
        <v>0</v>
      </c>
      <c r="AC132">
        <v>47205</v>
      </c>
      <c r="AD132">
        <v>1414000</v>
      </c>
      <c r="AE132">
        <v>1209151</v>
      </c>
      <c r="AF132">
        <v>1117531</v>
      </c>
      <c r="AG132">
        <v>834602</v>
      </c>
      <c r="AH132">
        <v>933731</v>
      </c>
      <c r="AI132">
        <v>642406</v>
      </c>
      <c r="AJ132">
        <v>1265121</v>
      </c>
      <c r="AK132">
        <v>875095</v>
      </c>
      <c r="AL132">
        <v>840823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824000</v>
      </c>
      <c r="BF132">
        <v>463632</v>
      </c>
      <c r="BG132">
        <v>1559733</v>
      </c>
      <c r="BH132">
        <v>1232805</v>
      </c>
      <c r="BI132">
        <v>1108303</v>
      </c>
      <c r="BJ132">
        <v>1640493</v>
      </c>
      <c r="BK132">
        <v>1136152</v>
      </c>
      <c r="BL132">
        <v>1364169</v>
      </c>
      <c r="BM132">
        <v>581853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316506</v>
      </c>
      <c r="BU132">
        <v>253484</v>
      </c>
      <c r="BV132">
        <v>179836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943000</v>
      </c>
      <c r="CG132">
        <v>958636</v>
      </c>
      <c r="CH132">
        <v>2349356</v>
      </c>
      <c r="CI132">
        <v>2061595</v>
      </c>
      <c r="CJ132">
        <v>1335890</v>
      </c>
      <c r="CK132">
        <v>1684570</v>
      </c>
      <c r="CL132">
        <v>1823623</v>
      </c>
      <c r="CM132">
        <v>1211710</v>
      </c>
      <c r="CN132">
        <v>1043795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1296000</v>
      </c>
      <c r="DH132">
        <v>712589</v>
      </c>
      <c r="DI132">
        <v>327369</v>
      </c>
      <c r="DJ132">
        <v>44622</v>
      </c>
      <c r="DK132">
        <v>706143</v>
      </c>
      <c r="DL132">
        <v>598329</v>
      </c>
      <c r="DM132">
        <v>254617</v>
      </c>
      <c r="DN132">
        <v>766872</v>
      </c>
      <c r="DO132">
        <v>208600</v>
      </c>
      <c r="DU132" t="s">
        <v>95</v>
      </c>
      <c r="DV132">
        <v>60571</v>
      </c>
      <c r="DW132">
        <v>467889</v>
      </c>
      <c r="DX132">
        <v>4938</v>
      </c>
      <c r="DY132">
        <v>30</v>
      </c>
      <c r="DZ132" t="s">
        <v>36</v>
      </c>
      <c r="EA132">
        <v>-16</v>
      </c>
      <c r="EB132">
        <v>3</v>
      </c>
      <c r="EC132">
        <v>-14</v>
      </c>
      <c r="ED132">
        <v>230</v>
      </c>
    </row>
    <row r="133" spans="3:134" x14ac:dyDescent="0.25">
      <c r="C133">
        <v>8794000</v>
      </c>
      <c r="D133">
        <v>8161143</v>
      </c>
      <c r="E133">
        <v>9134299</v>
      </c>
      <c r="F133">
        <v>11477142</v>
      </c>
      <c r="G133">
        <v>8921624</v>
      </c>
      <c r="H133">
        <v>7711930</v>
      </c>
      <c r="I133">
        <v>9930905</v>
      </c>
      <c r="J133">
        <v>9572728</v>
      </c>
      <c r="K133">
        <v>11271420</v>
      </c>
      <c r="L133">
        <v>265000</v>
      </c>
      <c r="M133">
        <v>241936</v>
      </c>
      <c r="N133">
        <v>196727</v>
      </c>
      <c r="O133">
        <v>246843</v>
      </c>
      <c r="P133">
        <v>201632</v>
      </c>
      <c r="Q133">
        <v>165005</v>
      </c>
      <c r="R133">
        <v>230408</v>
      </c>
      <c r="S133">
        <v>284329</v>
      </c>
      <c r="T133">
        <v>330274</v>
      </c>
      <c r="U133">
        <v>25000</v>
      </c>
      <c r="V133">
        <v>37277</v>
      </c>
      <c r="W133">
        <v>2165</v>
      </c>
      <c r="X133">
        <v>65748</v>
      </c>
      <c r="Y133">
        <v>58568</v>
      </c>
      <c r="Z133">
        <v>689</v>
      </c>
      <c r="AA133">
        <v>25246</v>
      </c>
      <c r="AB133">
        <v>18944</v>
      </c>
      <c r="AC133">
        <v>24220</v>
      </c>
      <c r="AD133">
        <v>714000</v>
      </c>
      <c r="AE133">
        <v>652620</v>
      </c>
      <c r="AF133">
        <v>1051976</v>
      </c>
      <c r="AG133">
        <v>1477432</v>
      </c>
      <c r="AH133">
        <v>1210119</v>
      </c>
      <c r="AI133">
        <v>966869</v>
      </c>
      <c r="AJ133">
        <v>1387343</v>
      </c>
      <c r="AK133">
        <v>1335972</v>
      </c>
      <c r="AL133">
        <v>1117330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17000</v>
      </c>
      <c r="AW133">
        <v>89240</v>
      </c>
      <c r="AX133">
        <v>64837</v>
      </c>
      <c r="AY133">
        <v>69716</v>
      </c>
      <c r="AZ133">
        <v>79508</v>
      </c>
      <c r="BA133">
        <v>36776</v>
      </c>
      <c r="BB133">
        <v>26349</v>
      </c>
      <c r="BC133">
        <v>15510</v>
      </c>
      <c r="BD133">
        <v>19427</v>
      </c>
      <c r="BE133">
        <v>39000</v>
      </c>
      <c r="BF133">
        <v>41258</v>
      </c>
      <c r="BG133">
        <v>27368</v>
      </c>
      <c r="BH133">
        <v>16110</v>
      </c>
      <c r="BI133">
        <v>13830</v>
      </c>
      <c r="BJ133">
        <v>5852</v>
      </c>
      <c r="BK133">
        <v>6802</v>
      </c>
      <c r="BL133">
        <v>6561</v>
      </c>
      <c r="BM133">
        <v>5909</v>
      </c>
      <c r="BN133">
        <v>9000</v>
      </c>
      <c r="BO133">
        <v>96928</v>
      </c>
      <c r="BP133">
        <v>34953</v>
      </c>
      <c r="BQ133">
        <v>0</v>
      </c>
      <c r="BR133">
        <v>32373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5000</v>
      </c>
      <c r="CG133">
        <v>1086</v>
      </c>
      <c r="CH133">
        <v>2217</v>
      </c>
      <c r="CI133">
        <v>2404</v>
      </c>
      <c r="CJ133">
        <v>1411</v>
      </c>
      <c r="CK133">
        <v>648</v>
      </c>
      <c r="CL133">
        <v>25422</v>
      </c>
      <c r="CM133">
        <v>1427</v>
      </c>
      <c r="CN133">
        <v>2361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771000</v>
      </c>
      <c r="DH133">
        <v>744499</v>
      </c>
      <c r="DI133">
        <v>1187713</v>
      </c>
      <c r="DJ133">
        <v>1560365</v>
      </c>
      <c r="DK133">
        <v>1285893</v>
      </c>
      <c r="DL133">
        <v>1008849</v>
      </c>
      <c r="DM133">
        <v>1394923</v>
      </c>
      <c r="DN133">
        <v>1357403</v>
      </c>
      <c r="DO133">
        <v>1142487</v>
      </c>
      <c r="DU133" t="s">
        <v>96</v>
      </c>
      <c r="DV133">
        <v>70280</v>
      </c>
      <c r="DW133">
        <v>100693</v>
      </c>
      <c r="DX133">
        <v>88815</v>
      </c>
      <c r="DY133">
        <v>174180</v>
      </c>
      <c r="DZ133">
        <v>59577</v>
      </c>
      <c r="EA133">
        <v>118393</v>
      </c>
      <c r="EB133">
        <v>140065</v>
      </c>
      <c r="EC133">
        <v>161310</v>
      </c>
      <c r="ED133">
        <v>145611</v>
      </c>
    </row>
    <row r="134" spans="3:134" x14ac:dyDescent="0.25">
      <c r="C134">
        <v>372763000</v>
      </c>
      <c r="D134">
        <v>390613820</v>
      </c>
      <c r="E134">
        <v>409335772</v>
      </c>
      <c r="F134">
        <v>424940364</v>
      </c>
      <c r="G134">
        <v>417851952</v>
      </c>
      <c r="H134">
        <v>444638361</v>
      </c>
      <c r="I134">
        <v>484516278</v>
      </c>
      <c r="J134">
        <v>480243611</v>
      </c>
      <c r="K134">
        <v>470614719</v>
      </c>
      <c r="L134">
        <v>4031000</v>
      </c>
      <c r="M134">
        <v>4360834</v>
      </c>
      <c r="N134">
        <v>5190866</v>
      </c>
      <c r="O134">
        <v>5532958</v>
      </c>
      <c r="P134">
        <v>5505135</v>
      </c>
      <c r="Q134">
        <v>4950256</v>
      </c>
      <c r="R134">
        <v>8713492</v>
      </c>
      <c r="S134">
        <v>8369665</v>
      </c>
      <c r="T134">
        <v>9378803</v>
      </c>
      <c r="U134">
        <v>820000</v>
      </c>
      <c r="V134">
        <v>710000</v>
      </c>
      <c r="W134">
        <v>570000</v>
      </c>
      <c r="X134">
        <v>1965000</v>
      </c>
      <c r="Y134">
        <v>1535000</v>
      </c>
      <c r="Z134">
        <v>1955000</v>
      </c>
      <c r="AA134">
        <v>2659000</v>
      </c>
      <c r="AB134">
        <v>3390412</v>
      </c>
      <c r="AC134">
        <v>2087681</v>
      </c>
      <c r="AD134">
        <v>6437000</v>
      </c>
      <c r="AE134">
        <v>7504669</v>
      </c>
      <c r="AF134">
        <v>15300337</v>
      </c>
      <c r="AG134">
        <v>10667419</v>
      </c>
      <c r="AH134">
        <v>3132399</v>
      </c>
      <c r="AI134">
        <v>-666031</v>
      </c>
      <c r="AJ134">
        <v>8311606</v>
      </c>
      <c r="AK134">
        <v>-661653</v>
      </c>
      <c r="AL134">
        <v>78282</v>
      </c>
      <c r="AM134">
        <v>3085000</v>
      </c>
      <c r="AN134">
        <v>2482417</v>
      </c>
      <c r="AO134">
        <v>1686032</v>
      </c>
      <c r="AP134">
        <v>303119</v>
      </c>
      <c r="AQ134">
        <v>72520</v>
      </c>
      <c r="AR134">
        <v>1885511</v>
      </c>
      <c r="AS134">
        <v>131320</v>
      </c>
      <c r="AT134">
        <v>108315</v>
      </c>
      <c r="AU134">
        <v>50495</v>
      </c>
      <c r="AV134">
        <v>197000</v>
      </c>
      <c r="AW134">
        <v>348536</v>
      </c>
      <c r="AX134">
        <v>604680</v>
      </c>
      <c r="AY134">
        <v>670117</v>
      </c>
      <c r="AZ134">
        <v>242335</v>
      </c>
      <c r="BA134">
        <v>186256</v>
      </c>
      <c r="BB134">
        <v>708900</v>
      </c>
      <c r="BC134">
        <v>472218</v>
      </c>
      <c r="BD134">
        <v>475732</v>
      </c>
      <c r="BE134">
        <v>1237000</v>
      </c>
      <c r="BF134">
        <v>1253546</v>
      </c>
      <c r="BG134">
        <v>1305319</v>
      </c>
      <c r="BH134">
        <v>1361477</v>
      </c>
      <c r="BI134">
        <v>1392080</v>
      </c>
      <c r="BJ134">
        <v>1396688</v>
      </c>
      <c r="BK134">
        <v>1501669</v>
      </c>
      <c r="BL134">
        <v>1391749</v>
      </c>
      <c r="BM134">
        <v>1265371</v>
      </c>
      <c r="BN134">
        <v>525000</v>
      </c>
      <c r="BO134">
        <v>499560</v>
      </c>
      <c r="BP134">
        <v>530805</v>
      </c>
      <c r="BQ134">
        <v>465870</v>
      </c>
      <c r="BR134">
        <v>200249</v>
      </c>
      <c r="BS134">
        <v>136525</v>
      </c>
      <c r="BT134">
        <v>127229</v>
      </c>
      <c r="BU134">
        <v>87618</v>
      </c>
      <c r="BV134">
        <v>242631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63870</v>
      </c>
      <c r="CF134">
        <v>24000</v>
      </c>
      <c r="CG134">
        <v>17890</v>
      </c>
      <c r="CH134">
        <v>8702</v>
      </c>
      <c r="CI134">
        <v>60966</v>
      </c>
      <c r="CJ134">
        <v>10021</v>
      </c>
      <c r="CK134">
        <v>28150</v>
      </c>
      <c r="CL134">
        <v>34518</v>
      </c>
      <c r="CM134">
        <v>107848</v>
      </c>
      <c r="CN134">
        <v>36507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10101000</v>
      </c>
      <c r="DH134">
        <v>11562663</v>
      </c>
      <c r="DI134">
        <v>18030388</v>
      </c>
      <c r="DJ134">
        <v>12058935</v>
      </c>
      <c r="DK134">
        <v>3710610</v>
      </c>
      <c r="DL134">
        <v>613617</v>
      </c>
      <c r="DM134">
        <v>11037963</v>
      </c>
      <c r="DN134">
        <v>949709</v>
      </c>
      <c r="DO134">
        <v>1046999</v>
      </c>
      <c r="DU134" t="s">
        <v>97</v>
      </c>
      <c r="DV134">
        <v>236000</v>
      </c>
      <c r="DW134">
        <v>223835</v>
      </c>
      <c r="DX134">
        <v>316050</v>
      </c>
      <c r="DY134">
        <v>269168</v>
      </c>
      <c r="DZ134">
        <v>125000</v>
      </c>
      <c r="EA134">
        <v>109736</v>
      </c>
      <c r="EB134">
        <v>163529</v>
      </c>
      <c r="EC134">
        <v>25819</v>
      </c>
      <c r="ED134">
        <v>5563</v>
      </c>
    </row>
    <row r="135" spans="3:134" x14ac:dyDescent="0.25">
      <c r="C135">
        <v>12406000</v>
      </c>
      <c r="D135">
        <v>13098669</v>
      </c>
      <c r="E135">
        <v>14165026</v>
      </c>
      <c r="F135">
        <v>14039968</v>
      </c>
      <c r="G135">
        <v>14636525</v>
      </c>
      <c r="H135">
        <v>13023185</v>
      </c>
      <c r="I135">
        <v>16355481</v>
      </c>
      <c r="J135">
        <v>16921937</v>
      </c>
      <c r="K135">
        <v>17029858</v>
      </c>
      <c r="L135">
        <v>181000</v>
      </c>
      <c r="M135">
        <v>232499</v>
      </c>
      <c r="N135">
        <v>210397</v>
      </c>
      <c r="O135">
        <v>214079</v>
      </c>
      <c r="P135">
        <v>263097</v>
      </c>
      <c r="Q135">
        <v>214689</v>
      </c>
      <c r="R135">
        <v>172778</v>
      </c>
      <c r="S135">
        <v>100162</v>
      </c>
      <c r="T135">
        <v>113479</v>
      </c>
      <c r="U135">
        <v>20000</v>
      </c>
      <c r="V135">
        <v>6914</v>
      </c>
      <c r="W135">
        <v>24642</v>
      </c>
      <c r="X135">
        <v>13178</v>
      </c>
      <c r="Y135">
        <v>42727</v>
      </c>
      <c r="Z135">
        <v>32408</v>
      </c>
      <c r="AA135">
        <v>-12871</v>
      </c>
      <c r="AB135">
        <v>39821</v>
      </c>
      <c r="AC135">
        <v>48927</v>
      </c>
      <c r="AD135">
        <v>151000</v>
      </c>
      <c r="AE135">
        <v>197889</v>
      </c>
      <c r="AF135">
        <v>284167</v>
      </c>
      <c r="AG135">
        <v>-139732</v>
      </c>
      <c r="AH135">
        <v>74489</v>
      </c>
      <c r="AI135">
        <v>12666</v>
      </c>
      <c r="AJ135">
        <v>156398</v>
      </c>
      <c r="AK135">
        <v>-89381</v>
      </c>
      <c r="AL135">
        <v>-135140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19000</v>
      </c>
      <c r="AW135">
        <v>12506</v>
      </c>
      <c r="AX135">
        <v>22382</v>
      </c>
      <c r="AY135">
        <v>22759</v>
      </c>
      <c r="AZ135">
        <v>7840</v>
      </c>
      <c r="BA135">
        <v>5705</v>
      </c>
      <c r="BB135">
        <v>8513</v>
      </c>
      <c r="BC135">
        <v>5822</v>
      </c>
      <c r="BD135">
        <v>2338</v>
      </c>
      <c r="BE135">
        <v>182000</v>
      </c>
      <c r="BF135">
        <v>200751</v>
      </c>
      <c r="BG135">
        <v>226518</v>
      </c>
      <c r="BH135">
        <v>244916</v>
      </c>
      <c r="BI135">
        <v>276384</v>
      </c>
      <c r="BJ135">
        <v>269569</v>
      </c>
      <c r="BK135">
        <v>349451</v>
      </c>
      <c r="BL135">
        <v>370766</v>
      </c>
      <c r="BM135">
        <v>341192</v>
      </c>
      <c r="BN135">
        <v>59000</v>
      </c>
      <c r="BO135">
        <v>57482</v>
      </c>
      <c r="BP135">
        <v>53942</v>
      </c>
      <c r="BQ135">
        <v>53425</v>
      </c>
      <c r="BR135">
        <v>53781</v>
      </c>
      <c r="BS135">
        <v>45755</v>
      </c>
      <c r="BT135">
        <v>44706</v>
      </c>
      <c r="BU135">
        <v>52584</v>
      </c>
      <c r="BV135">
        <v>41313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15000</v>
      </c>
      <c r="CG135">
        <v>12371</v>
      </c>
      <c r="CH135">
        <v>14374</v>
      </c>
      <c r="CI135">
        <v>16548</v>
      </c>
      <c r="CJ135">
        <v>22706</v>
      </c>
      <c r="CK135">
        <v>12158</v>
      </c>
      <c r="CL135">
        <v>12626</v>
      </c>
      <c r="CM135">
        <v>10754</v>
      </c>
      <c r="CN135">
        <v>19830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12132</v>
      </c>
      <c r="DG135">
        <v>280000</v>
      </c>
      <c r="DH135">
        <v>361995</v>
      </c>
      <c r="DI135">
        <v>464147</v>
      </c>
      <c r="DJ135">
        <v>59959</v>
      </c>
      <c r="DK135">
        <v>300924</v>
      </c>
      <c r="DL135">
        <v>229308</v>
      </c>
      <c r="DM135">
        <v>470476</v>
      </c>
      <c r="DN135">
        <v>245578</v>
      </c>
      <c r="DO135">
        <v>214672</v>
      </c>
      <c r="DU135" t="s">
        <v>98</v>
      </c>
      <c r="DV135">
        <v>200000</v>
      </c>
      <c r="DW135">
        <v>131681</v>
      </c>
      <c r="DX135">
        <v>191647</v>
      </c>
      <c r="DY135">
        <v>14146</v>
      </c>
      <c r="DZ135">
        <v>-1788</v>
      </c>
      <c r="EA135">
        <v>157763</v>
      </c>
      <c r="EB135">
        <v>189518</v>
      </c>
      <c r="EC135">
        <v>271856</v>
      </c>
      <c r="ED135">
        <v>167051</v>
      </c>
    </row>
    <row r="136" spans="3:134" x14ac:dyDescent="0.25">
      <c r="C136">
        <v>8410000</v>
      </c>
      <c r="D136">
        <v>9453000</v>
      </c>
      <c r="E136">
        <v>9160548</v>
      </c>
      <c r="F136">
        <v>9633790</v>
      </c>
      <c r="G136">
        <v>10016593</v>
      </c>
      <c r="H136">
        <v>10203983</v>
      </c>
      <c r="I136">
        <v>9990929</v>
      </c>
      <c r="J136">
        <v>11885051</v>
      </c>
      <c r="K136">
        <v>12174743</v>
      </c>
      <c r="L136">
        <v>259000</v>
      </c>
      <c r="M136">
        <v>230000</v>
      </c>
      <c r="N136">
        <v>235519</v>
      </c>
      <c r="O136">
        <v>272439</v>
      </c>
      <c r="P136">
        <v>247271</v>
      </c>
      <c r="Q136">
        <v>200464</v>
      </c>
      <c r="R136">
        <v>240888</v>
      </c>
      <c r="S136">
        <v>243184</v>
      </c>
      <c r="T136">
        <v>299976</v>
      </c>
      <c r="U136">
        <v>2000</v>
      </c>
      <c r="V136">
        <v>0</v>
      </c>
      <c r="W136">
        <v>-17</v>
      </c>
      <c r="X136">
        <v>766</v>
      </c>
      <c r="Y136">
        <v>0</v>
      </c>
      <c r="Z136">
        <v>914</v>
      </c>
      <c r="AA136">
        <v>915</v>
      </c>
      <c r="AB136">
        <v>-1618</v>
      </c>
      <c r="AC136">
        <v>36</v>
      </c>
      <c r="AD136">
        <v>-214000</v>
      </c>
      <c r="AE136">
        <v>433000</v>
      </c>
      <c r="AF136">
        <v>264868</v>
      </c>
      <c r="AG136">
        <v>137699</v>
      </c>
      <c r="AH136">
        <v>154076</v>
      </c>
      <c r="AI136">
        <v>227137</v>
      </c>
      <c r="AJ136">
        <v>-48072</v>
      </c>
      <c r="AK136">
        <v>379399</v>
      </c>
      <c r="AL136">
        <v>-550969</v>
      </c>
      <c r="AM136">
        <v>0</v>
      </c>
      <c r="AN136">
        <v>0</v>
      </c>
      <c r="AO136">
        <v>1527</v>
      </c>
      <c r="AP136">
        <v>1085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8317</v>
      </c>
      <c r="AY136">
        <v>9215</v>
      </c>
      <c r="AZ136">
        <v>20132</v>
      </c>
      <c r="BA136">
        <v>34676</v>
      </c>
      <c r="BB136">
        <v>32841</v>
      </c>
      <c r="BC136">
        <v>31140</v>
      </c>
      <c r="BD136">
        <v>4900</v>
      </c>
      <c r="BE136">
        <v>239000</v>
      </c>
      <c r="BF136">
        <v>160000</v>
      </c>
      <c r="BG136">
        <v>162469</v>
      </c>
      <c r="BH136">
        <v>167287</v>
      </c>
      <c r="BI136">
        <v>179681</v>
      </c>
      <c r="BJ136">
        <v>185663</v>
      </c>
      <c r="BK136">
        <v>169623</v>
      </c>
      <c r="BL136">
        <v>170867</v>
      </c>
      <c r="BM136">
        <v>174601</v>
      </c>
      <c r="BN136">
        <v>34000</v>
      </c>
      <c r="BO136">
        <v>15000</v>
      </c>
      <c r="BP136">
        <v>7154</v>
      </c>
      <c r="BQ136">
        <v>4143</v>
      </c>
      <c r="BR136">
        <v>1385</v>
      </c>
      <c r="BS136">
        <v>7226</v>
      </c>
      <c r="BT136">
        <v>13159</v>
      </c>
      <c r="BU136">
        <v>12680</v>
      </c>
      <c r="BV136">
        <v>29033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19000</v>
      </c>
      <c r="CG136">
        <v>22000</v>
      </c>
      <c r="CH136">
        <v>24089</v>
      </c>
      <c r="CI136">
        <v>21752</v>
      </c>
      <c r="CJ136">
        <v>18741</v>
      </c>
      <c r="CK136">
        <v>18512</v>
      </c>
      <c r="CL136">
        <v>19758</v>
      </c>
      <c r="CM136">
        <v>23631</v>
      </c>
      <c r="CN136">
        <v>24046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-28000</v>
      </c>
      <c r="DH136">
        <v>557000</v>
      </c>
      <c r="DI136">
        <v>406338</v>
      </c>
      <c r="DJ136">
        <v>289391</v>
      </c>
      <c r="DK136">
        <v>330415</v>
      </c>
      <c r="DL136">
        <v>418315</v>
      </c>
      <c r="DM136">
        <v>120675</v>
      </c>
      <c r="DN136">
        <v>480619</v>
      </c>
      <c r="DO136">
        <v>-427586</v>
      </c>
      <c r="DU136" t="s">
        <v>99</v>
      </c>
      <c r="DV136">
        <v>140554</v>
      </c>
      <c r="DW136">
        <v>73761</v>
      </c>
      <c r="DX136">
        <v>164645</v>
      </c>
      <c r="DY136">
        <v>34620</v>
      </c>
      <c r="DZ136">
        <v>42128</v>
      </c>
      <c r="EA136">
        <v>14681</v>
      </c>
      <c r="EB136">
        <v>49576</v>
      </c>
      <c r="EC136">
        <v>24009</v>
      </c>
      <c r="ED136">
        <v>116242</v>
      </c>
    </row>
    <row r="137" spans="3:134" x14ac:dyDescent="0.25">
      <c r="C137">
        <v>71089000</v>
      </c>
      <c r="D137">
        <v>83938484</v>
      </c>
      <c r="E137">
        <v>88980381</v>
      </c>
      <c r="F137">
        <v>89505014</v>
      </c>
      <c r="G137">
        <v>88798579</v>
      </c>
      <c r="H137">
        <v>87726394</v>
      </c>
      <c r="I137">
        <v>96282643</v>
      </c>
      <c r="J137">
        <v>99798634</v>
      </c>
      <c r="K137">
        <v>99265058</v>
      </c>
      <c r="L137">
        <v>2742000</v>
      </c>
      <c r="M137">
        <v>3070161</v>
      </c>
      <c r="N137">
        <v>3487181</v>
      </c>
      <c r="O137">
        <v>3317072</v>
      </c>
      <c r="P137">
        <v>2866286</v>
      </c>
      <c r="Q137">
        <v>2411081</v>
      </c>
      <c r="R137">
        <v>1743157</v>
      </c>
      <c r="S137">
        <v>1452271</v>
      </c>
      <c r="T137">
        <v>1653307</v>
      </c>
      <c r="U137">
        <v>407000</v>
      </c>
      <c r="V137">
        <v>39249</v>
      </c>
      <c r="W137">
        <v>-2160768</v>
      </c>
      <c r="X137">
        <v>609214</v>
      </c>
      <c r="Y137">
        <v>-242965</v>
      </c>
      <c r="Z137">
        <v>-478563</v>
      </c>
      <c r="AA137">
        <v>-433825</v>
      </c>
      <c r="AB137">
        <v>-40458</v>
      </c>
      <c r="AC137">
        <v>-94627</v>
      </c>
      <c r="AD137">
        <v>1872000</v>
      </c>
      <c r="AE137">
        <v>4375823</v>
      </c>
      <c r="AF137">
        <v>1865676</v>
      </c>
      <c r="AG137">
        <v>-123359</v>
      </c>
      <c r="AH137">
        <v>-225230</v>
      </c>
      <c r="AI137">
        <v>1588407</v>
      </c>
      <c r="AJ137">
        <v>105694</v>
      </c>
      <c r="AK137">
        <v>1823422</v>
      </c>
      <c r="AL137">
        <v>941097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136000</v>
      </c>
      <c r="AW137">
        <v>22491</v>
      </c>
      <c r="AX137">
        <v>313125</v>
      </c>
      <c r="AY137">
        <v>295416</v>
      </c>
      <c r="AZ137">
        <v>6766</v>
      </c>
      <c r="BA137">
        <v>48214</v>
      </c>
      <c r="BB137">
        <v>1226</v>
      </c>
      <c r="BC137">
        <v>62</v>
      </c>
      <c r="BD137">
        <v>0</v>
      </c>
      <c r="BE137">
        <v>740000</v>
      </c>
      <c r="BF137">
        <v>925909</v>
      </c>
      <c r="BG137">
        <v>1131827</v>
      </c>
      <c r="BH137">
        <v>1640674</v>
      </c>
      <c r="BI137">
        <v>1344075</v>
      </c>
      <c r="BJ137">
        <v>523295</v>
      </c>
      <c r="BK137">
        <v>886296</v>
      </c>
      <c r="BL137">
        <v>1335976</v>
      </c>
      <c r="BM137">
        <v>1306196</v>
      </c>
      <c r="BN137">
        <v>380000</v>
      </c>
      <c r="BO137">
        <v>345705</v>
      </c>
      <c r="BP137">
        <v>610989</v>
      </c>
      <c r="BQ137">
        <v>871888</v>
      </c>
      <c r="BR137">
        <v>260869</v>
      </c>
      <c r="BS137">
        <v>379008</v>
      </c>
      <c r="BT137">
        <v>559619</v>
      </c>
      <c r="BU137">
        <v>106815</v>
      </c>
      <c r="BV137">
        <v>121496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27000</v>
      </c>
      <c r="CG137">
        <v>42733</v>
      </c>
      <c r="CH137">
        <v>50342</v>
      </c>
      <c r="CI137">
        <v>245249</v>
      </c>
      <c r="CJ137">
        <v>71721</v>
      </c>
      <c r="CK137">
        <v>182768</v>
      </c>
      <c r="CL137">
        <v>64859</v>
      </c>
      <c r="CM137">
        <v>79847</v>
      </c>
      <c r="CN137">
        <v>59388</v>
      </c>
      <c r="CO137">
        <v>0</v>
      </c>
      <c r="CP137">
        <v>0</v>
      </c>
      <c r="CQ137">
        <v>0</v>
      </c>
      <c r="CR137">
        <v>429</v>
      </c>
      <c r="CS137">
        <v>0</v>
      </c>
      <c r="CT137">
        <v>0</v>
      </c>
      <c r="CU137">
        <v>518</v>
      </c>
      <c r="CV137">
        <v>0</v>
      </c>
      <c r="CW137">
        <v>0</v>
      </c>
      <c r="CX137">
        <v>77000</v>
      </c>
      <c r="CY137">
        <v>0</v>
      </c>
      <c r="CZ137">
        <v>0</v>
      </c>
      <c r="DA137">
        <v>0</v>
      </c>
      <c r="DB137">
        <v>0</v>
      </c>
      <c r="DC137">
        <v>38572</v>
      </c>
      <c r="DD137">
        <v>0</v>
      </c>
      <c r="DE137">
        <v>64908</v>
      </c>
      <c r="DF137">
        <v>3374</v>
      </c>
      <c r="DG137">
        <v>2468000</v>
      </c>
      <c r="DH137">
        <v>5704701</v>
      </c>
      <c r="DI137">
        <v>2662605</v>
      </c>
      <c r="DJ137">
        <v>1867522</v>
      </c>
      <c r="DK137">
        <v>814428</v>
      </c>
      <c r="DL137">
        <v>1559400</v>
      </c>
      <c r="DM137">
        <v>324500</v>
      </c>
      <c r="DN137">
        <v>3189189</v>
      </c>
      <c r="DO137">
        <v>2062898</v>
      </c>
      <c r="DU137" t="s">
        <v>100</v>
      </c>
      <c r="DV137">
        <v>353000</v>
      </c>
      <c r="DW137">
        <v>432000</v>
      </c>
      <c r="DX137">
        <v>136068</v>
      </c>
      <c r="DY137">
        <v>44652</v>
      </c>
      <c r="DZ137">
        <v>3164</v>
      </c>
      <c r="EA137">
        <v>9591</v>
      </c>
      <c r="EB137">
        <v>192358</v>
      </c>
      <c r="EC137">
        <v>90397</v>
      </c>
      <c r="ED137" t="s">
        <v>36</v>
      </c>
    </row>
    <row r="138" spans="3:134" x14ac:dyDescent="0.25">
      <c r="C138">
        <v>10666000</v>
      </c>
      <c r="D138">
        <v>12990000</v>
      </c>
      <c r="E138">
        <v>14743068</v>
      </c>
      <c r="F138">
        <v>17016905</v>
      </c>
      <c r="G138">
        <v>12177353</v>
      </c>
      <c r="H138">
        <v>11518534</v>
      </c>
      <c r="I138">
        <v>14192098</v>
      </c>
      <c r="J138">
        <v>11278079</v>
      </c>
      <c r="K138">
        <v>22818811</v>
      </c>
      <c r="L138">
        <v>176000</v>
      </c>
      <c r="M138">
        <v>188000</v>
      </c>
      <c r="N138">
        <v>189867</v>
      </c>
      <c r="O138">
        <v>313830</v>
      </c>
      <c r="P138">
        <v>549309</v>
      </c>
      <c r="Q138">
        <v>518846</v>
      </c>
      <c r="R138">
        <v>526999</v>
      </c>
      <c r="S138">
        <v>627722</v>
      </c>
      <c r="T138">
        <v>694356</v>
      </c>
      <c r="U138">
        <v>89000</v>
      </c>
      <c r="V138">
        <v>38000</v>
      </c>
      <c r="W138">
        <v>6909</v>
      </c>
      <c r="X138">
        <v>37426</v>
      </c>
      <c r="Y138">
        <v>825</v>
      </c>
      <c r="Z138">
        <v>119226</v>
      </c>
      <c r="AA138">
        <v>-1959</v>
      </c>
      <c r="AB138">
        <v>-1998</v>
      </c>
      <c r="AC138">
        <v>69985</v>
      </c>
      <c r="AD138">
        <v>445000</v>
      </c>
      <c r="AE138">
        <v>756000</v>
      </c>
      <c r="AF138">
        <v>715558</v>
      </c>
      <c r="AG138">
        <v>372482</v>
      </c>
      <c r="AH138">
        <v>-45787</v>
      </c>
      <c r="AI138">
        <v>1624756</v>
      </c>
      <c r="AJ138">
        <v>1048748</v>
      </c>
      <c r="AK138">
        <v>1167745</v>
      </c>
      <c r="AL138">
        <v>770804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109733</v>
      </c>
      <c r="AT138">
        <v>185459</v>
      </c>
      <c r="AU138">
        <v>24578</v>
      </c>
      <c r="AV138">
        <v>0</v>
      </c>
      <c r="AW138">
        <v>0</v>
      </c>
      <c r="AX138">
        <v>52050</v>
      </c>
      <c r="AY138">
        <v>164</v>
      </c>
      <c r="AZ138">
        <v>6162</v>
      </c>
      <c r="BA138">
        <v>22750</v>
      </c>
      <c r="BB138">
        <v>138</v>
      </c>
      <c r="BC138">
        <v>58</v>
      </c>
      <c r="BD138">
        <v>8</v>
      </c>
      <c r="BE138">
        <v>27000</v>
      </c>
      <c r="BF138">
        <v>38000</v>
      </c>
      <c r="BG138">
        <v>62890</v>
      </c>
      <c r="BH138">
        <v>118911</v>
      </c>
      <c r="BI138">
        <v>206774</v>
      </c>
      <c r="BJ138">
        <v>182883</v>
      </c>
      <c r="BK138">
        <v>188516</v>
      </c>
      <c r="BL138">
        <v>161169</v>
      </c>
      <c r="BM138">
        <v>143530</v>
      </c>
      <c r="BN138">
        <v>42000</v>
      </c>
      <c r="BO138">
        <v>20000</v>
      </c>
      <c r="BP138">
        <v>41483</v>
      </c>
      <c r="BQ138">
        <v>107966</v>
      </c>
      <c r="BR138">
        <v>229118</v>
      </c>
      <c r="BS138">
        <v>328792</v>
      </c>
      <c r="BT138">
        <v>396423</v>
      </c>
      <c r="BU138">
        <v>339602</v>
      </c>
      <c r="BV138">
        <v>242262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69000</v>
      </c>
      <c r="CG138">
        <v>107000</v>
      </c>
      <c r="CH138">
        <v>125651</v>
      </c>
      <c r="CI138">
        <v>77131</v>
      </c>
      <c r="CJ138">
        <v>207761</v>
      </c>
      <c r="CK138">
        <v>358270</v>
      </c>
      <c r="CL138">
        <v>260828</v>
      </c>
      <c r="CM138">
        <v>152373</v>
      </c>
      <c r="CN138">
        <v>158775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6924</v>
      </c>
      <c r="DD138">
        <v>0</v>
      </c>
      <c r="DE138">
        <v>0</v>
      </c>
      <c r="DF138">
        <v>0</v>
      </c>
      <c r="DG138">
        <v>377000</v>
      </c>
      <c r="DH138">
        <v>676000</v>
      </c>
      <c r="DI138">
        <v>668866</v>
      </c>
      <c r="DJ138">
        <v>306460</v>
      </c>
      <c r="DK138">
        <v>-266530</v>
      </c>
      <c r="DL138">
        <v>1126561</v>
      </c>
      <c r="DM138">
        <v>689883</v>
      </c>
      <c r="DN138">
        <v>1050455</v>
      </c>
      <c r="DO138">
        <v>529233</v>
      </c>
      <c r="DU138" t="s">
        <v>101</v>
      </c>
      <c r="DV138">
        <v>21099</v>
      </c>
      <c r="DW138">
        <v>19284</v>
      </c>
      <c r="DX138">
        <v>37540</v>
      </c>
      <c r="DY138">
        <v>22462</v>
      </c>
      <c r="DZ138">
        <v>1374261</v>
      </c>
      <c r="EA138">
        <v>154254</v>
      </c>
      <c r="EB138">
        <v>476638</v>
      </c>
      <c r="EC138">
        <v>307702</v>
      </c>
      <c r="ED138">
        <v>703932</v>
      </c>
    </row>
    <row r="139" spans="3:134" x14ac:dyDescent="0.25">
      <c r="C139">
        <v>40875000</v>
      </c>
      <c r="D139">
        <v>45949003</v>
      </c>
      <c r="E139">
        <v>48141560</v>
      </c>
      <c r="F139">
        <v>45446572</v>
      </c>
      <c r="G139">
        <v>39360202</v>
      </c>
      <c r="H139">
        <v>42044819</v>
      </c>
      <c r="I139">
        <v>43016052</v>
      </c>
      <c r="J139">
        <v>37891765</v>
      </c>
      <c r="K139">
        <v>45453726</v>
      </c>
      <c r="L139">
        <v>863000</v>
      </c>
      <c r="M139">
        <v>891597</v>
      </c>
      <c r="N139">
        <v>855246</v>
      </c>
      <c r="O139">
        <v>891988</v>
      </c>
      <c r="P139">
        <v>928506</v>
      </c>
      <c r="Q139">
        <v>828698</v>
      </c>
      <c r="R139">
        <v>570253</v>
      </c>
      <c r="S139">
        <v>554269</v>
      </c>
      <c r="T139">
        <v>685616</v>
      </c>
      <c r="U139">
        <v>661000</v>
      </c>
      <c r="V139">
        <v>91801</v>
      </c>
      <c r="W139">
        <v>35408</v>
      </c>
      <c r="X139">
        <v>60840</v>
      </c>
      <c r="Y139">
        <v>141492</v>
      </c>
      <c r="Z139">
        <v>-237350</v>
      </c>
      <c r="AA139">
        <v>-524237</v>
      </c>
      <c r="AB139">
        <v>809268</v>
      </c>
      <c r="AC139">
        <v>108632</v>
      </c>
      <c r="AD139">
        <v>1767000</v>
      </c>
      <c r="AE139">
        <v>4822211</v>
      </c>
      <c r="AF139">
        <v>4495747</v>
      </c>
      <c r="AG139">
        <v>1666057</v>
      </c>
      <c r="AH139">
        <v>971811</v>
      </c>
      <c r="AI139">
        <v>5362344</v>
      </c>
      <c r="AJ139">
        <v>4619721</v>
      </c>
      <c r="AK139">
        <v>-428205</v>
      </c>
      <c r="AL139">
        <v>563297</v>
      </c>
      <c r="AM139">
        <v>1760000</v>
      </c>
      <c r="AN139">
        <v>1267735</v>
      </c>
      <c r="AO139">
        <v>2805389</v>
      </c>
      <c r="AP139">
        <v>2600427</v>
      </c>
      <c r="AQ139">
        <v>1193191</v>
      </c>
      <c r="AR139">
        <v>881142</v>
      </c>
      <c r="AS139">
        <v>1312723</v>
      </c>
      <c r="AT139">
        <v>1239129</v>
      </c>
      <c r="AU139">
        <v>85646</v>
      </c>
      <c r="AV139">
        <v>0</v>
      </c>
      <c r="AW139">
        <v>0</v>
      </c>
      <c r="AX139">
        <v>111360</v>
      </c>
      <c r="AY139">
        <v>220986</v>
      </c>
      <c r="AZ139">
        <v>0</v>
      </c>
      <c r="BA139">
        <v>2414</v>
      </c>
      <c r="BB139">
        <v>1421</v>
      </c>
      <c r="BC139">
        <v>918</v>
      </c>
      <c r="BD139">
        <v>585</v>
      </c>
      <c r="BE139">
        <v>437000</v>
      </c>
      <c r="BF139">
        <v>70327</v>
      </c>
      <c r="BG139">
        <v>319091</v>
      </c>
      <c r="BH139">
        <v>624881</v>
      </c>
      <c r="BI139">
        <v>819498</v>
      </c>
      <c r="BJ139">
        <v>527017</v>
      </c>
      <c r="BK139">
        <v>329038</v>
      </c>
      <c r="BL139">
        <v>283508</v>
      </c>
      <c r="BM139">
        <v>132228</v>
      </c>
      <c r="BN139">
        <v>1686000</v>
      </c>
      <c r="BO139">
        <v>2130817</v>
      </c>
      <c r="BP139">
        <v>2808890</v>
      </c>
      <c r="BQ139">
        <v>3234659</v>
      </c>
      <c r="BR139">
        <v>2463841</v>
      </c>
      <c r="BS139">
        <v>975920</v>
      </c>
      <c r="BT139">
        <v>700921</v>
      </c>
      <c r="BU139">
        <v>683276</v>
      </c>
      <c r="BV139">
        <v>895346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520000</v>
      </c>
      <c r="CG139">
        <v>475423</v>
      </c>
      <c r="CH139">
        <v>948388</v>
      </c>
      <c r="CI139">
        <v>1513077</v>
      </c>
      <c r="CJ139">
        <v>884518</v>
      </c>
      <c r="CK139">
        <v>752894</v>
      </c>
      <c r="CL139">
        <v>635584</v>
      </c>
      <c r="CM139">
        <v>676288</v>
      </c>
      <c r="CN139">
        <v>505309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-5766000</v>
      </c>
      <c r="DH139">
        <v>-2530282</v>
      </c>
      <c r="DI139">
        <v>3246803</v>
      </c>
      <c r="DJ139">
        <v>417400</v>
      </c>
      <c r="DK139">
        <v>-17942252</v>
      </c>
      <c r="DL139">
        <v>3728514</v>
      </c>
      <c r="DM139">
        <v>4926539</v>
      </c>
      <c r="DN139">
        <v>-30768587</v>
      </c>
      <c r="DO139">
        <v>197829</v>
      </c>
      <c r="DU139" t="s">
        <v>102</v>
      </c>
      <c r="DV139" t="s">
        <v>36</v>
      </c>
      <c r="DW139">
        <v>68000</v>
      </c>
      <c r="DX139">
        <v>193302</v>
      </c>
      <c r="DY139">
        <v>323351</v>
      </c>
      <c r="DZ139">
        <v>51161</v>
      </c>
      <c r="EA139">
        <v>29685</v>
      </c>
      <c r="EB139" t="s">
        <v>36</v>
      </c>
      <c r="EC139" t="s">
        <v>36</v>
      </c>
      <c r="ED139">
        <v>367</v>
      </c>
    </row>
    <row r="140" spans="3:134" x14ac:dyDescent="0.25">
      <c r="C140">
        <v>7387000</v>
      </c>
      <c r="D140">
        <v>7129000</v>
      </c>
      <c r="E140">
        <v>8156992</v>
      </c>
      <c r="F140">
        <v>10679611</v>
      </c>
      <c r="G140">
        <v>10439390</v>
      </c>
      <c r="H140">
        <v>10944980</v>
      </c>
      <c r="I140">
        <v>14425867</v>
      </c>
      <c r="J140">
        <v>14718158</v>
      </c>
      <c r="K140">
        <v>15189929</v>
      </c>
      <c r="L140">
        <v>193000</v>
      </c>
      <c r="M140">
        <v>333000</v>
      </c>
      <c r="N140">
        <v>443035</v>
      </c>
      <c r="O140">
        <v>459703</v>
      </c>
      <c r="P140">
        <v>434483</v>
      </c>
      <c r="Q140">
        <v>533881</v>
      </c>
      <c r="R140">
        <v>494011</v>
      </c>
      <c r="S140">
        <v>491296</v>
      </c>
      <c r="T140">
        <v>521041</v>
      </c>
      <c r="U140">
        <v>-70000</v>
      </c>
      <c r="V140">
        <v>29000</v>
      </c>
      <c r="W140">
        <v>37051</v>
      </c>
      <c r="X140">
        <v>-8487</v>
      </c>
      <c r="Y140">
        <v>-18773</v>
      </c>
      <c r="Z140">
        <v>-9744</v>
      </c>
      <c r="AA140">
        <v>130865</v>
      </c>
      <c r="AB140">
        <v>-9105</v>
      </c>
      <c r="AC140">
        <v>734</v>
      </c>
      <c r="AD140">
        <v>614000</v>
      </c>
      <c r="AE140">
        <v>622000</v>
      </c>
      <c r="AF140">
        <v>686664</v>
      </c>
      <c r="AG140">
        <v>1060829</v>
      </c>
      <c r="AH140">
        <v>424792</v>
      </c>
      <c r="AI140">
        <v>1428120</v>
      </c>
      <c r="AJ140">
        <v>1011386</v>
      </c>
      <c r="AK140">
        <v>694429</v>
      </c>
      <c r="AL140">
        <v>764839</v>
      </c>
      <c r="AM140">
        <v>0</v>
      </c>
      <c r="AN140">
        <v>0</v>
      </c>
      <c r="AO140">
        <v>0</v>
      </c>
      <c r="AP140">
        <v>500000</v>
      </c>
      <c r="AQ140">
        <v>500000</v>
      </c>
      <c r="AR140">
        <v>661640</v>
      </c>
      <c r="AS140">
        <v>500000</v>
      </c>
      <c r="AT140">
        <v>464535</v>
      </c>
      <c r="AU140">
        <v>0</v>
      </c>
      <c r="AV140">
        <v>39000</v>
      </c>
      <c r="AW140">
        <v>32000</v>
      </c>
      <c r="AX140">
        <v>7583</v>
      </c>
      <c r="AY140">
        <v>6696</v>
      </c>
      <c r="AZ140">
        <v>20439</v>
      </c>
      <c r="BA140">
        <v>29850</v>
      </c>
      <c r="BB140">
        <v>1555</v>
      </c>
      <c r="BC140">
        <v>9671</v>
      </c>
      <c r="BD140">
        <v>80163</v>
      </c>
      <c r="BE140">
        <v>31000</v>
      </c>
      <c r="BF140">
        <v>3000</v>
      </c>
      <c r="BG140">
        <v>37154</v>
      </c>
      <c r="BH140">
        <v>19124</v>
      </c>
      <c r="BI140">
        <v>12462</v>
      </c>
      <c r="BJ140">
        <v>6718</v>
      </c>
      <c r="BK140">
        <v>14520</v>
      </c>
      <c r="BL140">
        <v>21262</v>
      </c>
      <c r="BM140">
        <v>11250</v>
      </c>
      <c r="BN140">
        <v>40000</v>
      </c>
      <c r="BO140">
        <v>63000</v>
      </c>
      <c r="BP140">
        <v>113121</v>
      </c>
      <c r="BQ140">
        <v>270308</v>
      </c>
      <c r="BR140">
        <v>242977</v>
      </c>
      <c r="BS140">
        <v>195490</v>
      </c>
      <c r="BT140">
        <v>136821</v>
      </c>
      <c r="BU140">
        <v>102271</v>
      </c>
      <c r="BV140">
        <v>66818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56000</v>
      </c>
      <c r="CG140">
        <v>64000</v>
      </c>
      <c r="CH140">
        <v>56086</v>
      </c>
      <c r="CI140">
        <v>66296</v>
      </c>
      <c r="CJ140">
        <v>80125</v>
      </c>
      <c r="CK140">
        <v>127672</v>
      </c>
      <c r="CL140">
        <v>82973</v>
      </c>
      <c r="CM140">
        <v>91613</v>
      </c>
      <c r="CN140">
        <v>130640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195248</v>
      </c>
      <c r="DD140">
        <v>70438</v>
      </c>
      <c r="DE140">
        <v>88015</v>
      </c>
      <c r="DF140">
        <v>0</v>
      </c>
      <c r="DG140">
        <v>589000</v>
      </c>
      <c r="DH140">
        <v>530000</v>
      </c>
      <c r="DI140">
        <v>574064</v>
      </c>
      <c r="DJ140">
        <v>745941</v>
      </c>
      <c r="DK140">
        <v>134591</v>
      </c>
      <c r="DL140">
        <v>1612667</v>
      </c>
      <c r="DM140">
        <v>1237229</v>
      </c>
      <c r="DN140">
        <v>1288892</v>
      </c>
      <c r="DO140">
        <v>783451</v>
      </c>
      <c r="DU140" t="s">
        <v>103</v>
      </c>
      <c r="DV140">
        <v>196000</v>
      </c>
      <c r="DW140">
        <v>858471</v>
      </c>
      <c r="DX140">
        <v>99824</v>
      </c>
      <c r="DY140">
        <v>91445</v>
      </c>
      <c r="DZ140">
        <v>50177</v>
      </c>
      <c r="EA140">
        <v>50997</v>
      </c>
      <c r="EB140">
        <v>37014</v>
      </c>
      <c r="EC140">
        <v>12264</v>
      </c>
      <c r="ED140">
        <v>-11424</v>
      </c>
    </row>
    <row r="141" spans="3:134" x14ac:dyDescent="0.25">
      <c r="C141">
        <v>14395000</v>
      </c>
      <c r="D141">
        <v>16131019</v>
      </c>
      <c r="E141">
        <v>15290959</v>
      </c>
      <c r="F141">
        <v>19542586</v>
      </c>
      <c r="G141">
        <v>17084111</v>
      </c>
      <c r="H141">
        <v>15781745</v>
      </c>
      <c r="I141">
        <v>15625594</v>
      </c>
      <c r="J141">
        <v>16928771</v>
      </c>
      <c r="K141">
        <v>17523000</v>
      </c>
      <c r="L141">
        <v>596000</v>
      </c>
      <c r="M141">
        <v>647397</v>
      </c>
      <c r="N141">
        <v>719759</v>
      </c>
      <c r="O141">
        <v>550740</v>
      </c>
      <c r="P141">
        <v>563547</v>
      </c>
      <c r="Q141">
        <v>762327</v>
      </c>
      <c r="R141">
        <v>1012626</v>
      </c>
      <c r="S141">
        <v>913436</v>
      </c>
      <c r="T141">
        <v>791705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469000</v>
      </c>
      <c r="AE141">
        <v>1125305</v>
      </c>
      <c r="AF141">
        <v>1197185</v>
      </c>
      <c r="AG141">
        <v>1601029</v>
      </c>
      <c r="AH141">
        <v>1313044</v>
      </c>
      <c r="AI141">
        <v>290439</v>
      </c>
      <c r="AJ141">
        <v>102072</v>
      </c>
      <c r="AK141">
        <v>-242052</v>
      </c>
      <c r="AL141">
        <v>164331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1000</v>
      </c>
      <c r="AW141">
        <v>827</v>
      </c>
      <c r="AX141">
        <v>16848</v>
      </c>
      <c r="AY141">
        <v>8113</v>
      </c>
      <c r="AZ141">
        <v>1710</v>
      </c>
      <c r="BA141">
        <v>4862</v>
      </c>
      <c r="BB141">
        <v>1418</v>
      </c>
      <c r="BC141">
        <v>588</v>
      </c>
      <c r="BD141">
        <v>244</v>
      </c>
      <c r="BE141">
        <v>9000</v>
      </c>
      <c r="BF141">
        <v>5880</v>
      </c>
      <c r="BG141">
        <v>2994</v>
      </c>
      <c r="BH141">
        <v>1599</v>
      </c>
      <c r="BI141">
        <v>682</v>
      </c>
      <c r="BJ141">
        <v>24437</v>
      </c>
      <c r="BK141">
        <v>0</v>
      </c>
      <c r="BL141">
        <v>0</v>
      </c>
      <c r="BM141">
        <v>0</v>
      </c>
      <c r="BN141">
        <v>206000</v>
      </c>
      <c r="BO141">
        <v>183494</v>
      </c>
      <c r="BP141">
        <v>147508</v>
      </c>
      <c r="BQ141">
        <v>101961</v>
      </c>
      <c r="BR141">
        <v>56623</v>
      </c>
      <c r="BS141">
        <v>52956</v>
      </c>
      <c r="BT141">
        <v>89885</v>
      </c>
      <c r="BU141">
        <v>78627</v>
      </c>
      <c r="BV141">
        <v>127694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2000</v>
      </c>
      <c r="CG141">
        <v>1891</v>
      </c>
      <c r="CH141">
        <v>2106</v>
      </c>
      <c r="CI141">
        <v>3032</v>
      </c>
      <c r="CJ141">
        <v>2054</v>
      </c>
      <c r="CK141">
        <v>2471</v>
      </c>
      <c r="CL141">
        <v>3008</v>
      </c>
      <c r="CM141">
        <v>2763</v>
      </c>
      <c r="CN141">
        <v>2546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271000</v>
      </c>
      <c r="DH141">
        <v>937467</v>
      </c>
      <c r="DI141">
        <v>1083276</v>
      </c>
      <c r="DJ141">
        <v>1436126</v>
      </c>
      <c r="DK141">
        <v>1256850</v>
      </c>
      <c r="DL141">
        <v>283107</v>
      </c>
      <c r="DM141">
        <v>20699</v>
      </c>
      <c r="DN141">
        <v>-326760</v>
      </c>
      <c r="DO141">
        <v>20660</v>
      </c>
      <c r="DU141" t="s">
        <v>104</v>
      </c>
      <c r="DV141">
        <v>1579000</v>
      </c>
      <c r="DW141">
        <v>1429880</v>
      </c>
      <c r="DX141">
        <v>1325937</v>
      </c>
      <c r="DY141">
        <v>1155132</v>
      </c>
      <c r="DZ141">
        <v>943954</v>
      </c>
      <c r="EA141">
        <v>1481790</v>
      </c>
      <c r="EB141">
        <v>1079447</v>
      </c>
      <c r="EC141">
        <v>1150670</v>
      </c>
      <c r="ED141">
        <v>773550</v>
      </c>
    </row>
    <row r="142" spans="3:134" x14ac:dyDescent="0.25">
      <c r="C142">
        <v>13674000</v>
      </c>
      <c r="D142">
        <v>12571000</v>
      </c>
      <c r="E142">
        <v>13839786</v>
      </c>
      <c r="F142">
        <v>13157888</v>
      </c>
      <c r="G142">
        <v>9906378</v>
      </c>
      <c r="H142">
        <v>10054863</v>
      </c>
      <c r="I142">
        <v>10279663</v>
      </c>
      <c r="J142">
        <v>11425437</v>
      </c>
      <c r="K142">
        <v>10431922</v>
      </c>
      <c r="L142">
        <v>252000</v>
      </c>
      <c r="M142">
        <v>240000</v>
      </c>
      <c r="N142">
        <v>228640</v>
      </c>
      <c r="O142">
        <v>292328</v>
      </c>
      <c r="P142">
        <v>311480</v>
      </c>
      <c r="Q142">
        <v>315948</v>
      </c>
      <c r="R142">
        <v>337790</v>
      </c>
      <c r="S142">
        <v>342663</v>
      </c>
      <c r="T142">
        <v>395629</v>
      </c>
      <c r="U142">
        <v>85000</v>
      </c>
      <c r="V142">
        <v>-75000</v>
      </c>
      <c r="W142">
        <v>-58078</v>
      </c>
      <c r="X142">
        <v>0</v>
      </c>
      <c r="Y142">
        <v>24610</v>
      </c>
      <c r="Z142">
        <v>0</v>
      </c>
      <c r="AA142">
        <v>0</v>
      </c>
      <c r="AB142">
        <v>0</v>
      </c>
      <c r="AC142">
        <v>0</v>
      </c>
      <c r="AD142">
        <v>175000</v>
      </c>
      <c r="AE142">
        <v>321000</v>
      </c>
      <c r="AF142">
        <v>259276</v>
      </c>
      <c r="AG142">
        <v>518956</v>
      </c>
      <c r="AH142">
        <v>29164</v>
      </c>
      <c r="AI142">
        <v>279974</v>
      </c>
      <c r="AJ142">
        <v>-67070</v>
      </c>
      <c r="AK142">
        <v>259368</v>
      </c>
      <c r="AL142">
        <v>-94667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1126</v>
      </c>
      <c r="AY142">
        <v>1100</v>
      </c>
      <c r="AZ142">
        <v>264</v>
      </c>
      <c r="BA142">
        <v>132</v>
      </c>
      <c r="BB142">
        <v>88</v>
      </c>
      <c r="BC142">
        <v>71</v>
      </c>
      <c r="BD142">
        <v>135</v>
      </c>
      <c r="BE142">
        <v>81000</v>
      </c>
      <c r="BF142">
        <v>88000</v>
      </c>
      <c r="BG142">
        <v>158101</v>
      </c>
      <c r="BH142">
        <v>103528</v>
      </c>
      <c r="BI142">
        <v>96386</v>
      </c>
      <c r="BJ142">
        <v>88843</v>
      </c>
      <c r="BK142">
        <v>147108</v>
      </c>
      <c r="BL142">
        <v>139987</v>
      </c>
      <c r="BM142">
        <v>56719</v>
      </c>
      <c r="BN142">
        <v>160000</v>
      </c>
      <c r="BO142">
        <v>154000</v>
      </c>
      <c r="BP142">
        <v>166789</v>
      </c>
      <c r="BQ142">
        <v>200519</v>
      </c>
      <c r="BR142">
        <v>194324</v>
      </c>
      <c r="BS142">
        <v>160060</v>
      </c>
      <c r="BT142">
        <v>138838</v>
      </c>
      <c r="BU142">
        <v>120674</v>
      </c>
      <c r="BV142">
        <v>99289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186000</v>
      </c>
      <c r="CG142">
        <v>161000</v>
      </c>
      <c r="CH142">
        <v>136047</v>
      </c>
      <c r="CI142">
        <v>315640</v>
      </c>
      <c r="CJ142">
        <v>262714</v>
      </c>
      <c r="CK142">
        <v>205536</v>
      </c>
      <c r="CL142">
        <v>180701</v>
      </c>
      <c r="CM142">
        <v>232045</v>
      </c>
      <c r="CN142">
        <v>188787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330000</v>
      </c>
      <c r="DH142">
        <v>95000</v>
      </c>
      <c r="DI142">
        <v>115668</v>
      </c>
      <c r="DJ142">
        <v>58680</v>
      </c>
      <c r="DK142">
        <v>76342</v>
      </c>
      <c r="DL142">
        <v>30461</v>
      </c>
      <c r="DM142">
        <v>-193959</v>
      </c>
      <c r="DN142">
        <v>46707</v>
      </c>
      <c r="DO142">
        <v>-325889</v>
      </c>
      <c r="DU142" t="s">
        <v>105</v>
      </c>
      <c r="DV142">
        <v>612000</v>
      </c>
      <c r="DW142">
        <v>967802</v>
      </c>
      <c r="DX142">
        <v>740932</v>
      </c>
      <c r="DY142">
        <v>449041</v>
      </c>
      <c r="DZ142">
        <v>103849</v>
      </c>
      <c r="EA142">
        <v>12767</v>
      </c>
      <c r="EB142">
        <v>77688</v>
      </c>
      <c r="EC142">
        <v>-10546</v>
      </c>
      <c r="ED142">
        <v>190</v>
      </c>
    </row>
    <row r="143" spans="3:134" x14ac:dyDescent="0.25">
      <c r="C143">
        <v>15619000</v>
      </c>
      <c r="D143">
        <v>14482350</v>
      </c>
      <c r="E143">
        <v>14415630</v>
      </c>
      <c r="F143">
        <v>16188340</v>
      </c>
      <c r="G143">
        <v>14668707</v>
      </c>
      <c r="H143">
        <v>16918264</v>
      </c>
      <c r="I143">
        <v>20285051</v>
      </c>
      <c r="J143">
        <v>21092882</v>
      </c>
      <c r="K143">
        <v>21008506</v>
      </c>
      <c r="L143">
        <v>435000</v>
      </c>
      <c r="M143">
        <v>428198</v>
      </c>
      <c r="N143">
        <v>437897</v>
      </c>
      <c r="O143">
        <v>412847</v>
      </c>
      <c r="P143">
        <v>391943</v>
      </c>
      <c r="Q143">
        <v>312643</v>
      </c>
      <c r="R143">
        <v>260193</v>
      </c>
      <c r="S143">
        <v>261109</v>
      </c>
      <c r="T143">
        <v>340292</v>
      </c>
      <c r="U143">
        <v>0</v>
      </c>
      <c r="V143">
        <v>0</v>
      </c>
      <c r="W143">
        <v>549</v>
      </c>
      <c r="X143">
        <v>18778</v>
      </c>
      <c r="Y143">
        <v>57158</v>
      </c>
      <c r="Z143">
        <v>0</v>
      </c>
      <c r="AA143">
        <v>0</v>
      </c>
      <c r="AB143">
        <v>0</v>
      </c>
      <c r="AC143">
        <v>16012</v>
      </c>
      <c r="AD143">
        <v>336000</v>
      </c>
      <c r="AE143">
        <v>373814</v>
      </c>
      <c r="AF143">
        <v>379213</v>
      </c>
      <c r="AG143">
        <v>320133</v>
      </c>
      <c r="AH143">
        <v>455051</v>
      </c>
      <c r="AI143">
        <v>678131</v>
      </c>
      <c r="AJ143">
        <v>502330</v>
      </c>
      <c r="AK143">
        <v>520887</v>
      </c>
      <c r="AL143">
        <v>426201</v>
      </c>
      <c r="AM143">
        <v>2000</v>
      </c>
      <c r="AN143">
        <v>0</v>
      </c>
      <c r="AO143">
        <v>1961</v>
      </c>
      <c r="AP143">
        <v>0</v>
      </c>
      <c r="AQ143">
        <v>0</v>
      </c>
      <c r="AR143">
        <v>151</v>
      </c>
      <c r="AS143">
        <v>2254</v>
      </c>
      <c r="AT143">
        <v>156</v>
      </c>
      <c r="AU143">
        <v>5856</v>
      </c>
      <c r="AV143">
        <v>0</v>
      </c>
      <c r="AW143">
        <v>2167</v>
      </c>
      <c r="AX143">
        <v>206</v>
      </c>
      <c r="AY143">
        <v>45</v>
      </c>
      <c r="AZ143">
        <v>165</v>
      </c>
      <c r="BA143">
        <v>136</v>
      </c>
      <c r="BB143">
        <v>391</v>
      </c>
      <c r="BC143">
        <v>33416</v>
      </c>
      <c r="BD143">
        <v>355</v>
      </c>
      <c r="BE143">
        <v>9000</v>
      </c>
      <c r="BF143">
        <v>10590</v>
      </c>
      <c r="BG143">
        <v>2182</v>
      </c>
      <c r="BH143">
        <v>507</v>
      </c>
      <c r="BI143">
        <v>710</v>
      </c>
      <c r="BJ143">
        <v>2215</v>
      </c>
      <c r="BK143">
        <v>158</v>
      </c>
      <c r="BL143">
        <v>3879</v>
      </c>
      <c r="BM143">
        <v>8024</v>
      </c>
      <c r="BN143">
        <v>184000</v>
      </c>
      <c r="BO143">
        <v>186200</v>
      </c>
      <c r="BP143">
        <v>184764</v>
      </c>
      <c r="BQ143">
        <v>191804</v>
      </c>
      <c r="BR143">
        <v>207453</v>
      </c>
      <c r="BS143">
        <v>171510</v>
      </c>
      <c r="BT143">
        <v>155308</v>
      </c>
      <c r="BU143">
        <v>155697</v>
      </c>
      <c r="BV143">
        <v>166609</v>
      </c>
      <c r="BW143">
        <v>0</v>
      </c>
      <c r="BX143">
        <v>0</v>
      </c>
      <c r="BY143">
        <v>-3099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1000</v>
      </c>
      <c r="CG143">
        <v>6462</v>
      </c>
      <c r="CH143">
        <v>5663</v>
      </c>
      <c r="CI143">
        <v>9280</v>
      </c>
      <c r="CJ143">
        <v>2923</v>
      </c>
      <c r="CK143">
        <v>194</v>
      </c>
      <c r="CL143">
        <v>3075</v>
      </c>
      <c r="CM143">
        <v>17259</v>
      </c>
      <c r="CN143">
        <v>9916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149000</v>
      </c>
      <c r="DH143">
        <v>185828</v>
      </c>
      <c r="DI143">
        <v>196556</v>
      </c>
      <c r="DJ143">
        <v>119602</v>
      </c>
      <c r="DK143">
        <v>245551</v>
      </c>
      <c r="DL143">
        <v>508929</v>
      </c>
      <c r="DM143">
        <v>346750</v>
      </c>
      <c r="DN143">
        <v>385382</v>
      </c>
      <c r="DO143">
        <v>265067</v>
      </c>
      <c r="DU143" t="s">
        <v>71</v>
      </c>
      <c r="DV143">
        <v>543000</v>
      </c>
      <c r="DW143">
        <v>1839682</v>
      </c>
      <c r="DX143">
        <v>743872</v>
      </c>
      <c r="DY143">
        <v>281702</v>
      </c>
      <c r="DZ143">
        <v>1840</v>
      </c>
      <c r="EA143">
        <v>214594</v>
      </c>
      <c r="EB143">
        <v>1296</v>
      </c>
      <c r="EC143">
        <v>45927</v>
      </c>
      <c r="ED143">
        <v>234543</v>
      </c>
    </row>
    <row r="144" spans="3:134" x14ac:dyDescent="0.25">
      <c r="C144">
        <v>338032000</v>
      </c>
      <c r="D144">
        <v>352227689</v>
      </c>
      <c r="E144">
        <v>412650573</v>
      </c>
      <c r="F144">
        <v>499914627</v>
      </c>
      <c r="G144">
        <v>460800175</v>
      </c>
      <c r="H144">
        <v>409784444</v>
      </c>
      <c r="I144">
        <v>525730206</v>
      </c>
      <c r="J144">
        <v>575648034</v>
      </c>
      <c r="K144">
        <v>567903008</v>
      </c>
      <c r="L144">
        <v>3343000</v>
      </c>
      <c r="M144">
        <v>3568498</v>
      </c>
      <c r="N144">
        <v>3699276</v>
      </c>
      <c r="O144">
        <v>3158185</v>
      </c>
      <c r="P144">
        <v>2695394</v>
      </c>
      <c r="Q144">
        <v>458837</v>
      </c>
      <c r="R144">
        <v>346087</v>
      </c>
      <c r="S144">
        <v>1500941</v>
      </c>
      <c r="T144">
        <v>2447752</v>
      </c>
      <c r="U144">
        <v>-73000</v>
      </c>
      <c r="V144">
        <v>1072</v>
      </c>
      <c r="W144">
        <v>-2664695</v>
      </c>
      <c r="X144">
        <v>31811</v>
      </c>
      <c r="Y144">
        <v>0</v>
      </c>
      <c r="Z144">
        <v>-40006</v>
      </c>
      <c r="AA144">
        <v>-45807</v>
      </c>
      <c r="AB144">
        <v>-192194</v>
      </c>
      <c r="AC144">
        <v>-83659</v>
      </c>
      <c r="AD144">
        <v>12919000</v>
      </c>
      <c r="AE144">
        <v>13674596</v>
      </c>
      <c r="AF144">
        <v>2745252</v>
      </c>
      <c r="AG144">
        <v>-21086106</v>
      </c>
      <c r="AH144">
        <v>50574930</v>
      </c>
      <c r="AI144">
        <v>21387822</v>
      </c>
      <c r="AJ144">
        <v>6674622</v>
      </c>
      <c r="AK144">
        <v>8069390</v>
      </c>
      <c r="AL144">
        <v>30630107</v>
      </c>
      <c r="AM144">
        <v>2292000</v>
      </c>
      <c r="AN144">
        <v>2494594</v>
      </c>
      <c r="AO144">
        <v>2370104</v>
      </c>
      <c r="AP144">
        <v>1852462</v>
      </c>
      <c r="AQ144">
        <v>2580490</v>
      </c>
      <c r="AR144">
        <v>11870415</v>
      </c>
      <c r="AS144">
        <v>4184920</v>
      </c>
      <c r="AT144">
        <v>2214102</v>
      </c>
      <c r="AU144">
        <v>3473660</v>
      </c>
      <c r="AV144">
        <v>7000</v>
      </c>
      <c r="AW144">
        <v>10204</v>
      </c>
      <c r="AX144">
        <v>21253</v>
      </c>
      <c r="AY144">
        <v>85242</v>
      </c>
      <c r="AZ144">
        <v>106063</v>
      </c>
      <c r="BA144">
        <v>82560</v>
      </c>
      <c r="BB144">
        <v>6509</v>
      </c>
      <c r="BC144">
        <v>3690</v>
      </c>
      <c r="BD144">
        <v>599</v>
      </c>
      <c r="BE144">
        <v>1121000</v>
      </c>
      <c r="BF144">
        <v>347597</v>
      </c>
      <c r="BG144">
        <v>434094</v>
      </c>
      <c r="BH144">
        <v>1020803</v>
      </c>
      <c r="BI144">
        <v>2193183</v>
      </c>
      <c r="BJ144">
        <v>287884</v>
      </c>
      <c r="BK144">
        <v>1913523</v>
      </c>
      <c r="BL144">
        <v>3338099</v>
      </c>
      <c r="BM144">
        <v>859307</v>
      </c>
      <c r="BN144">
        <v>12017000</v>
      </c>
      <c r="BO144">
        <v>11290616</v>
      </c>
      <c r="BP144">
        <v>10820358</v>
      </c>
      <c r="BQ144">
        <v>10461472</v>
      </c>
      <c r="BR144">
        <v>2386807</v>
      </c>
      <c r="BS144">
        <v>5894403</v>
      </c>
      <c r="BT144">
        <v>12261365</v>
      </c>
      <c r="BU144">
        <v>10506293</v>
      </c>
      <c r="BV144">
        <v>8076953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498000</v>
      </c>
      <c r="CG144">
        <v>777940</v>
      </c>
      <c r="CH144">
        <v>1423624</v>
      </c>
      <c r="CI144">
        <v>1404745</v>
      </c>
      <c r="CJ144">
        <v>596187</v>
      </c>
      <c r="CK144">
        <v>930094</v>
      </c>
      <c r="CL144">
        <v>3026989</v>
      </c>
      <c r="CM144">
        <v>4698743</v>
      </c>
      <c r="CN144">
        <v>906494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-8767000</v>
      </c>
      <c r="DH144">
        <v>4436778</v>
      </c>
      <c r="DI144">
        <v>-5804931</v>
      </c>
      <c r="DJ144">
        <v>-30031171</v>
      </c>
      <c r="DK144">
        <v>172254028</v>
      </c>
      <c r="DL144">
        <v>26804952</v>
      </c>
      <c r="DM144">
        <v>-41508780</v>
      </c>
      <c r="DN144">
        <v>-701975</v>
      </c>
      <c r="DO144">
        <v>25979969</v>
      </c>
      <c r="DU144" t="s">
        <v>106</v>
      </c>
      <c r="DV144">
        <v>621000</v>
      </c>
      <c r="DW144">
        <v>367557</v>
      </c>
      <c r="DX144">
        <v>203381</v>
      </c>
      <c r="DY144">
        <v>-4262</v>
      </c>
      <c r="DZ144">
        <v>1925991</v>
      </c>
      <c r="EA144">
        <v>294044</v>
      </c>
      <c r="EB144">
        <v>-1394</v>
      </c>
      <c r="EC144">
        <v>1100</v>
      </c>
      <c r="ED144">
        <v>2007</v>
      </c>
    </row>
    <row r="145" spans="3:134" x14ac:dyDescent="0.25">
      <c r="C145">
        <v>150266000</v>
      </c>
      <c r="D145">
        <v>157783407</v>
      </c>
      <c r="E145">
        <v>171318535</v>
      </c>
      <c r="F145">
        <v>217476870</v>
      </c>
      <c r="G145">
        <v>194661302</v>
      </c>
      <c r="H145">
        <v>222280209</v>
      </c>
      <c r="I145">
        <v>304547616</v>
      </c>
      <c r="J145">
        <v>339360085</v>
      </c>
      <c r="K145">
        <v>376490726</v>
      </c>
      <c r="L145">
        <v>1290000</v>
      </c>
      <c r="M145">
        <v>1254174</v>
      </c>
      <c r="N145">
        <v>1241150</v>
      </c>
      <c r="O145">
        <v>1353824</v>
      </c>
      <c r="P145">
        <v>381155</v>
      </c>
      <c r="Q145">
        <v>493301</v>
      </c>
      <c r="R145">
        <v>474572</v>
      </c>
      <c r="S145">
        <v>469497</v>
      </c>
      <c r="T145">
        <v>777878</v>
      </c>
      <c r="U145">
        <v>50000</v>
      </c>
      <c r="V145">
        <v>2697492</v>
      </c>
      <c r="W145">
        <v>-54990</v>
      </c>
      <c r="X145">
        <v>-7449</v>
      </c>
      <c r="Y145">
        <v>453473</v>
      </c>
      <c r="Z145">
        <v>529693</v>
      </c>
      <c r="AA145">
        <v>-172057</v>
      </c>
      <c r="AB145">
        <v>1128012</v>
      </c>
      <c r="AC145">
        <v>-4367</v>
      </c>
      <c r="AD145">
        <v>1507000</v>
      </c>
      <c r="AE145">
        <v>3276228</v>
      </c>
      <c r="AF145">
        <v>3143594</v>
      </c>
      <c r="AG145">
        <v>1303827</v>
      </c>
      <c r="AH145">
        <v>-1191361</v>
      </c>
      <c r="AI145">
        <v>3967118</v>
      </c>
      <c r="AJ145">
        <v>1245777</v>
      </c>
      <c r="AK145">
        <v>3618148</v>
      </c>
      <c r="AL145">
        <v>-1993606</v>
      </c>
      <c r="AM145">
        <v>7000</v>
      </c>
      <c r="AN145">
        <v>16760</v>
      </c>
      <c r="AO145">
        <v>0</v>
      </c>
      <c r="AP145">
        <v>2684</v>
      </c>
      <c r="AQ145">
        <v>6986</v>
      </c>
      <c r="AR145">
        <v>7011</v>
      </c>
      <c r="AS145">
        <v>6826</v>
      </c>
      <c r="AT145">
        <v>10827</v>
      </c>
      <c r="AU145">
        <v>3105</v>
      </c>
      <c r="AV145">
        <v>227000</v>
      </c>
      <c r="AW145">
        <v>221142</v>
      </c>
      <c r="AX145">
        <v>207779</v>
      </c>
      <c r="AY145">
        <v>241559</v>
      </c>
      <c r="AZ145">
        <v>288088</v>
      </c>
      <c r="BA145">
        <v>136496</v>
      </c>
      <c r="BB145">
        <v>316465</v>
      </c>
      <c r="BC145">
        <v>186942</v>
      </c>
      <c r="BD145">
        <v>393685</v>
      </c>
      <c r="BE145">
        <v>306000</v>
      </c>
      <c r="BF145">
        <v>15611</v>
      </c>
      <c r="BG145">
        <v>76048</v>
      </c>
      <c r="BH145">
        <v>268965</v>
      </c>
      <c r="BI145">
        <v>193687</v>
      </c>
      <c r="BJ145">
        <v>2350578</v>
      </c>
      <c r="BK145">
        <v>413007</v>
      </c>
      <c r="BL145">
        <v>308496</v>
      </c>
      <c r="BM145">
        <v>256977</v>
      </c>
      <c r="BN145">
        <v>1516000</v>
      </c>
      <c r="BO145">
        <v>1674420</v>
      </c>
      <c r="BP145">
        <v>1555295</v>
      </c>
      <c r="BQ145">
        <v>1880615</v>
      </c>
      <c r="BR145">
        <v>1341529</v>
      </c>
      <c r="BS145">
        <v>1280781</v>
      </c>
      <c r="BT145">
        <v>1609081</v>
      </c>
      <c r="BU145">
        <v>1618177</v>
      </c>
      <c r="BV145">
        <v>1673615</v>
      </c>
      <c r="BW145">
        <v>0</v>
      </c>
      <c r="BX145">
        <v>0</v>
      </c>
      <c r="BY145">
        <v>950000</v>
      </c>
      <c r="BZ145">
        <v>0</v>
      </c>
      <c r="CA145">
        <v>308662</v>
      </c>
      <c r="CB145">
        <v>334343</v>
      </c>
      <c r="CC145">
        <v>0</v>
      </c>
      <c r="CD145">
        <v>0</v>
      </c>
      <c r="CE145">
        <v>0</v>
      </c>
      <c r="CF145">
        <v>88000</v>
      </c>
      <c r="CG145">
        <v>364251</v>
      </c>
      <c r="CH145">
        <v>177203</v>
      </c>
      <c r="CI145">
        <v>168249</v>
      </c>
      <c r="CJ145">
        <v>207093</v>
      </c>
      <c r="CK145">
        <v>276277</v>
      </c>
      <c r="CL145">
        <v>491603</v>
      </c>
      <c r="CM145">
        <v>156528</v>
      </c>
      <c r="CN145">
        <v>436630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342188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446000</v>
      </c>
      <c r="DH145">
        <v>1615271</v>
      </c>
      <c r="DI145">
        <v>701653</v>
      </c>
      <c r="DJ145">
        <v>-183542</v>
      </c>
      <c r="DK145">
        <v>176952</v>
      </c>
      <c r="DL145">
        <v>4565074</v>
      </c>
      <c r="DM145">
        <v>-591880</v>
      </c>
      <c r="DN145">
        <v>2473213</v>
      </c>
      <c r="DO145">
        <v>-3196901</v>
      </c>
      <c r="DU145" t="s">
        <v>73</v>
      </c>
      <c r="DV145">
        <v>64000</v>
      </c>
      <c r="DW145">
        <v>-25565</v>
      </c>
      <c r="DX145">
        <v>4239</v>
      </c>
      <c r="DY145">
        <v>-58251</v>
      </c>
      <c r="DZ145">
        <v>595</v>
      </c>
      <c r="EA145">
        <v>-595</v>
      </c>
      <c r="EB145" t="s">
        <v>36</v>
      </c>
      <c r="EC145" t="s">
        <v>36</v>
      </c>
      <c r="ED145">
        <v>898</v>
      </c>
    </row>
    <row r="146" spans="3:134" x14ac:dyDescent="0.25">
      <c r="C146">
        <v>77551000</v>
      </c>
      <c r="D146">
        <v>129886822</v>
      </c>
      <c r="E146">
        <v>127686324</v>
      </c>
      <c r="F146">
        <v>125235887</v>
      </c>
      <c r="G146">
        <v>104384655</v>
      </c>
      <c r="H146">
        <v>102319302</v>
      </c>
      <c r="I146">
        <v>100305034</v>
      </c>
      <c r="J146">
        <v>92306635</v>
      </c>
      <c r="K146">
        <v>84209478</v>
      </c>
      <c r="L146">
        <v>1112000</v>
      </c>
      <c r="M146">
        <v>1142096</v>
      </c>
      <c r="N146">
        <v>1213063</v>
      </c>
      <c r="O146">
        <v>1315352</v>
      </c>
      <c r="P146">
        <v>1337039</v>
      </c>
      <c r="Q146">
        <v>1374586</v>
      </c>
      <c r="R146">
        <v>1516602</v>
      </c>
      <c r="S146">
        <v>1523642</v>
      </c>
      <c r="T146">
        <v>1534460</v>
      </c>
      <c r="U146">
        <v>0</v>
      </c>
      <c r="V146">
        <v>32816</v>
      </c>
      <c r="W146">
        <v>0</v>
      </c>
      <c r="X146">
        <v>1084</v>
      </c>
      <c r="Y146">
        <v>0</v>
      </c>
      <c r="Z146">
        <v>0</v>
      </c>
      <c r="AA146">
        <v>528437</v>
      </c>
      <c r="AB146">
        <v>-113867</v>
      </c>
      <c r="AC146">
        <v>30293</v>
      </c>
      <c r="AD146">
        <v>8781000</v>
      </c>
      <c r="AE146">
        <v>9863103</v>
      </c>
      <c r="AF146">
        <v>5326335</v>
      </c>
      <c r="AG146">
        <v>8057195</v>
      </c>
      <c r="AH146">
        <v>9110073</v>
      </c>
      <c r="AI146">
        <v>8203641</v>
      </c>
      <c r="AJ146">
        <v>2134425</v>
      </c>
      <c r="AK146">
        <v>1268037</v>
      </c>
      <c r="AL146">
        <v>1703763</v>
      </c>
      <c r="AM146">
        <v>684000</v>
      </c>
      <c r="AN146">
        <v>1097894</v>
      </c>
      <c r="AO146">
        <v>25855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218000</v>
      </c>
      <c r="AW146">
        <v>2198923</v>
      </c>
      <c r="AX146">
        <v>9043641</v>
      </c>
      <c r="AY146">
        <v>3033484</v>
      </c>
      <c r="AZ146">
        <v>338332</v>
      </c>
      <c r="BA146">
        <v>406136</v>
      </c>
      <c r="BB146">
        <v>544544</v>
      </c>
      <c r="BC146">
        <v>442566</v>
      </c>
      <c r="BD146">
        <v>308582</v>
      </c>
      <c r="BE146">
        <v>163000</v>
      </c>
      <c r="BF146">
        <v>97956</v>
      </c>
      <c r="BG146">
        <v>249206</v>
      </c>
      <c r="BH146">
        <v>307501</v>
      </c>
      <c r="BI146">
        <v>242119</v>
      </c>
      <c r="BJ146">
        <v>946980</v>
      </c>
      <c r="BK146">
        <v>663955</v>
      </c>
      <c r="BL146">
        <v>328927</v>
      </c>
      <c r="BM146">
        <v>89595</v>
      </c>
      <c r="BN146">
        <v>5736000</v>
      </c>
      <c r="BO146">
        <v>6482851</v>
      </c>
      <c r="BP146">
        <v>9485143</v>
      </c>
      <c r="BQ146">
        <v>3014376</v>
      </c>
      <c r="BR146">
        <v>852465</v>
      </c>
      <c r="BS146">
        <v>405979</v>
      </c>
      <c r="BT146">
        <v>483868</v>
      </c>
      <c r="BU146">
        <v>309617</v>
      </c>
      <c r="BV146">
        <v>189236</v>
      </c>
      <c r="BW146">
        <v>0</v>
      </c>
      <c r="BX146">
        <v>0</v>
      </c>
      <c r="BY146">
        <v>0</v>
      </c>
      <c r="BZ146">
        <v>628275</v>
      </c>
      <c r="CA146">
        <v>0</v>
      </c>
      <c r="CB146">
        <v>-3442</v>
      </c>
      <c r="CC146">
        <v>0</v>
      </c>
      <c r="CD146">
        <v>0</v>
      </c>
      <c r="CE146">
        <v>0</v>
      </c>
      <c r="CF146">
        <v>1909000</v>
      </c>
      <c r="CG146">
        <v>3324639</v>
      </c>
      <c r="CH146">
        <v>3344731</v>
      </c>
      <c r="CI146">
        <v>4559518</v>
      </c>
      <c r="CJ146">
        <v>2826595</v>
      </c>
      <c r="CK146">
        <v>3494798</v>
      </c>
      <c r="CL146">
        <v>4050257</v>
      </c>
      <c r="CM146">
        <v>3404895</v>
      </c>
      <c r="CN146">
        <v>3114283</v>
      </c>
      <c r="CO146">
        <v>0</v>
      </c>
      <c r="CP146">
        <v>0</v>
      </c>
      <c r="CQ146">
        <v>5528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5391654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2206000</v>
      </c>
      <c r="DH146">
        <v>3243552</v>
      </c>
      <c r="DI146">
        <v>-4249223</v>
      </c>
      <c r="DJ146">
        <v>1469951</v>
      </c>
      <c r="DK146">
        <v>6011465</v>
      </c>
      <c r="DL146">
        <v>5659355</v>
      </c>
      <c r="DM146">
        <v>-1191394</v>
      </c>
      <c r="DN146">
        <v>-1677606</v>
      </c>
      <c r="DO146">
        <v>-1364166</v>
      </c>
      <c r="DU146" t="s">
        <v>108</v>
      </c>
      <c r="DV146">
        <v>43000</v>
      </c>
      <c r="DW146">
        <v>101553</v>
      </c>
      <c r="DX146">
        <v>18101</v>
      </c>
      <c r="DY146">
        <v>2728</v>
      </c>
      <c r="DZ146">
        <v>70937</v>
      </c>
      <c r="EA146">
        <v>66794</v>
      </c>
      <c r="EB146">
        <v>8835</v>
      </c>
      <c r="EC146">
        <v>33595</v>
      </c>
      <c r="ED146">
        <v>40816</v>
      </c>
    </row>
    <row r="147" spans="3:134" x14ac:dyDescent="0.25">
      <c r="C147">
        <v>33434000</v>
      </c>
      <c r="D147">
        <v>36388370</v>
      </c>
      <c r="E147">
        <v>39372037</v>
      </c>
      <c r="F147">
        <v>42284846</v>
      </c>
      <c r="G147">
        <v>40935722</v>
      </c>
      <c r="H147">
        <v>40255192</v>
      </c>
      <c r="I147">
        <v>39565235</v>
      </c>
      <c r="J147">
        <v>43920851</v>
      </c>
      <c r="K147">
        <v>46009715</v>
      </c>
      <c r="L147">
        <v>1158000</v>
      </c>
      <c r="M147">
        <v>1161123</v>
      </c>
      <c r="N147">
        <v>1165805</v>
      </c>
      <c r="O147">
        <v>1200572</v>
      </c>
      <c r="P147">
        <v>1269377</v>
      </c>
      <c r="Q147">
        <v>1241881</v>
      </c>
      <c r="R147">
        <v>1232513</v>
      </c>
      <c r="S147">
        <v>1970650</v>
      </c>
      <c r="T147">
        <v>2395111</v>
      </c>
      <c r="U147">
        <v>100000</v>
      </c>
      <c r="V147">
        <v>-60727</v>
      </c>
      <c r="W147">
        <v>38973</v>
      </c>
      <c r="X147">
        <v>18133</v>
      </c>
      <c r="Y147">
        <v>-7883</v>
      </c>
      <c r="Z147">
        <v>174367</v>
      </c>
      <c r="AA147">
        <v>132840</v>
      </c>
      <c r="AB147">
        <v>72549</v>
      </c>
      <c r="AC147">
        <v>-12227</v>
      </c>
      <c r="AD147">
        <v>393000</v>
      </c>
      <c r="AE147">
        <v>316907</v>
      </c>
      <c r="AF147">
        <v>301165</v>
      </c>
      <c r="AG147">
        <v>355736</v>
      </c>
      <c r="AH147">
        <v>413560</v>
      </c>
      <c r="AI147">
        <v>325160</v>
      </c>
      <c r="AJ147">
        <v>244656</v>
      </c>
      <c r="AK147">
        <v>1051189</v>
      </c>
      <c r="AL147">
        <v>1627865</v>
      </c>
      <c r="AM147">
        <v>186000</v>
      </c>
      <c r="AN147">
        <v>180121</v>
      </c>
      <c r="AO147">
        <v>177699</v>
      </c>
      <c r="AP147">
        <v>232989</v>
      </c>
      <c r="AQ147">
        <v>137657</v>
      </c>
      <c r="AR147">
        <v>116263</v>
      </c>
      <c r="AS147">
        <v>377655</v>
      </c>
      <c r="AT147">
        <v>90322</v>
      </c>
      <c r="AU147">
        <v>653448</v>
      </c>
      <c r="AV147">
        <v>0</v>
      </c>
      <c r="AW147">
        <v>0</v>
      </c>
      <c r="AX147">
        <v>0</v>
      </c>
      <c r="AY147">
        <v>22</v>
      </c>
      <c r="AZ147">
        <v>99108</v>
      </c>
      <c r="BA147">
        <v>84517</v>
      </c>
      <c r="BB147">
        <v>89698</v>
      </c>
      <c r="BC147">
        <v>233969</v>
      </c>
      <c r="BD147">
        <v>55670</v>
      </c>
      <c r="BE147">
        <v>6000</v>
      </c>
      <c r="BF147">
        <v>1912</v>
      </c>
      <c r="BG147">
        <v>11763</v>
      </c>
      <c r="BH147">
        <v>9251</v>
      </c>
      <c r="BI147">
        <v>12825</v>
      </c>
      <c r="BJ147">
        <v>1748</v>
      </c>
      <c r="BK147">
        <v>2824</v>
      </c>
      <c r="BL147">
        <v>11935</v>
      </c>
      <c r="BM147">
        <v>33715</v>
      </c>
      <c r="BN147">
        <v>507000</v>
      </c>
      <c r="BO147">
        <v>439296</v>
      </c>
      <c r="BP147">
        <v>201462</v>
      </c>
      <c r="BQ147">
        <v>168461</v>
      </c>
      <c r="BR147">
        <v>322999</v>
      </c>
      <c r="BS147">
        <v>207654</v>
      </c>
      <c r="BT147">
        <v>218609</v>
      </c>
      <c r="BU147">
        <v>437126</v>
      </c>
      <c r="BV147">
        <v>1292395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236060</v>
      </c>
      <c r="CI147">
        <v>235073</v>
      </c>
      <c r="CJ147">
        <v>228341</v>
      </c>
      <c r="CK147">
        <v>243184</v>
      </c>
      <c r="CL147">
        <v>280518</v>
      </c>
      <c r="CM147">
        <v>890164</v>
      </c>
      <c r="CN147">
        <v>936915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699186</v>
      </c>
      <c r="DF147">
        <v>0</v>
      </c>
      <c r="DG147">
        <v>100000</v>
      </c>
      <c r="DH147">
        <v>86922</v>
      </c>
      <c r="DI147">
        <v>63715</v>
      </c>
      <c r="DJ147">
        <v>17059</v>
      </c>
      <c r="DK147">
        <v>52881</v>
      </c>
      <c r="DL147">
        <v>28570</v>
      </c>
      <c r="DM147">
        <v>24059</v>
      </c>
      <c r="DN147">
        <v>31971</v>
      </c>
      <c r="DO147">
        <v>-45886</v>
      </c>
      <c r="DU147" t="s">
        <v>109</v>
      </c>
      <c r="DV147">
        <v>92000</v>
      </c>
      <c r="DW147">
        <v>112610</v>
      </c>
      <c r="DX147">
        <v>150592</v>
      </c>
      <c r="DY147">
        <v>159470</v>
      </c>
      <c r="DZ147">
        <v>131195</v>
      </c>
      <c r="EA147">
        <v>125161</v>
      </c>
      <c r="EB147">
        <v>183147</v>
      </c>
      <c r="EC147">
        <v>187073</v>
      </c>
      <c r="ED147">
        <v>90283</v>
      </c>
    </row>
    <row r="148" spans="3:134" x14ac:dyDescent="0.25">
      <c r="C148">
        <v>205335000</v>
      </c>
      <c r="D148">
        <v>202551237</v>
      </c>
      <c r="E148">
        <v>239547436</v>
      </c>
      <c r="F148">
        <v>276934617</v>
      </c>
      <c r="G148">
        <v>251459497</v>
      </c>
      <c r="H148">
        <v>181057697</v>
      </c>
      <c r="I148">
        <v>163186438</v>
      </c>
      <c r="J148">
        <v>165784012</v>
      </c>
      <c r="K148">
        <v>172784260</v>
      </c>
      <c r="L148">
        <v>3371000</v>
      </c>
      <c r="M148">
        <v>3689282</v>
      </c>
      <c r="N148">
        <v>3471706</v>
      </c>
      <c r="O148">
        <v>3095568</v>
      </c>
      <c r="P148">
        <v>3167576</v>
      </c>
      <c r="Q148">
        <v>1618331</v>
      </c>
      <c r="R148">
        <v>1642207</v>
      </c>
      <c r="S148">
        <v>1933536</v>
      </c>
      <c r="T148">
        <v>1895014</v>
      </c>
      <c r="U148">
        <v>1017000</v>
      </c>
      <c r="V148">
        <v>487659</v>
      </c>
      <c r="W148">
        <v>1418532</v>
      </c>
      <c r="X148">
        <v>1328761</v>
      </c>
      <c r="Y148">
        <v>1572098</v>
      </c>
      <c r="Z148">
        <v>875735</v>
      </c>
      <c r="AA148">
        <v>672197</v>
      </c>
      <c r="AB148">
        <v>-73037</v>
      </c>
      <c r="AC148">
        <v>65791</v>
      </c>
      <c r="AD148">
        <v>5660000</v>
      </c>
      <c r="AE148">
        <v>8596224</v>
      </c>
      <c r="AF148">
        <v>11003388</v>
      </c>
      <c r="AG148">
        <v>8419503</v>
      </c>
      <c r="AH148">
        <v>7300354</v>
      </c>
      <c r="AI148">
        <v>7051526</v>
      </c>
      <c r="AJ148">
        <v>3960653</v>
      </c>
      <c r="AK148">
        <v>2202441</v>
      </c>
      <c r="AL148">
        <v>1774604</v>
      </c>
      <c r="AM148">
        <v>13824000</v>
      </c>
      <c r="AN148">
        <v>3249922</v>
      </c>
      <c r="AO148">
        <v>7222249</v>
      </c>
      <c r="AP148">
        <v>3686842</v>
      </c>
      <c r="AQ148">
        <v>107</v>
      </c>
      <c r="AR148">
        <v>0</v>
      </c>
      <c r="AS148">
        <v>613155</v>
      </c>
      <c r="AT148">
        <v>35000</v>
      </c>
      <c r="AU148">
        <v>240412</v>
      </c>
      <c r="AV148">
        <v>218000</v>
      </c>
      <c r="AW148">
        <v>144012</v>
      </c>
      <c r="AX148">
        <v>106515</v>
      </c>
      <c r="AY148">
        <v>95246</v>
      </c>
      <c r="AZ148">
        <v>49287</v>
      </c>
      <c r="BA148">
        <v>46158</v>
      </c>
      <c r="BB148">
        <v>7445</v>
      </c>
      <c r="BC148">
        <v>24196</v>
      </c>
      <c r="BD148">
        <v>22292</v>
      </c>
      <c r="BE148">
        <v>468000</v>
      </c>
      <c r="BF148">
        <v>103594</v>
      </c>
      <c r="BG148">
        <v>70900</v>
      </c>
      <c r="BH148">
        <v>131281</v>
      </c>
      <c r="BI148">
        <v>268429</v>
      </c>
      <c r="BJ148">
        <v>142868</v>
      </c>
      <c r="BK148">
        <v>152537</v>
      </c>
      <c r="BL148">
        <v>115056</v>
      </c>
      <c r="BM148">
        <v>41941</v>
      </c>
      <c r="BN148">
        <v>1844000</v>
      </c>
      <c r="BO148">
        <v>936482</v>
      </c>
      <c r="BP148">
        <v>972458</v>
      </c>
      <c r="BQ148">
        <v>1115214</v>
      </c>
      <c r="BR148">
        <v>295858</v>
      </c>
      <c r="BS148">
        <v>98276</v>
      </c>
      <c r="BT148">
        <v>344805</v>
      </c>
      <c r="BU148">
        <v>352419</v>
      </c>
      <c r="BV148">
        <v>408007</v>
      </c>
      <c r="BW148">
        <v>-22000</v>
      </c>
      <c r="BX148">
        <v>-125022</v>
      </c>
      <c r="BY148">
        <v>431559</v>
      </c>
      <c r="BZ148">
        <v>1746880</v>
      </c>
      <c r="CA148">
        <v>202990</v>
      </c>
      <c r="CB148">
        <v>0</v>
      </c>
      <c r="CC148">
        <v>0</v>
      </c>
      <c r="CD148">
        <v>0</v>
      </c>
      <c r="CE148">
        <v>0</v>
      </c>
      <c r="CF148">
        <v>357000</v>
      </c>
      <c r="CG148">
        <v>179794</v>
      </c>
      <c r="CH148">
        <v>206657</v>
      </c>
      <c r="CI148">
        <v>402568</v>
      </c>
      <c r="CJ148">
        <v>400439</v>
      </c>
      <c r="CK148">
        <v>261350</v>
      </c>
      <c r="CL148">
        <v>358479</v>
      </c>
      <c r="CM148">
        <v>155340</v>
      </c>
      <c r="CN148">
        <v>99120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18022000</v>
      </c>
      <c r="DH148">
        <v>10513607</v>
      </c>
      <c r="DI148">
        <v>15690086</v>
      </c>
      <c r="DJ148">
        <v>8517000</v>
      </c>
      <c r="DK148">
        <v>5533764</v>
      </c>
      <c r="DL148">
        <v>6192559</v>
      </c>
      <c r="DM148">
        <v>4122822</v>
      </c>
      <c r="DN148">
        <v>1593874</v>
      </c>
      <c r="DO148">
        <v>1950776</v>
      </c>
      <c r="DU148" t="s">
        <v>110</v>
      </c>
      <c r="DV148">
        <v>119000</v>
      </c>
      <c r="DW148">
        <v>145725</v>
      </c>
      <c r="DX148">
        <v>289854</v>
      </c>
      <c r="DY148">
        <v>291324</v>
      </c>
      <c r="DZ148">
        <v>469399</v>
      </c>
      <c r="EA148">
        <v>810847</v>
      </c>
      <c r="EB148">
        <v>300584</v>
      </c>
      <c r="EC148">
        <v>603452</v>
      </c>
      <c r="ED148">
        <v>7972</v>
      </c>
    </row>
    <row r="149" spans="3:134" x14ac:dyDescent="0.25">
      <c r="C149">
        <v>5893000</v>
      </c>
      <c r="D149">
        <v>5720000</v>
      </c>
      <c r="E149">
        <v>6066616</v>
      </c>
      <c r="F149">
        <v>8034896</v>
      </c>
      <c r="G149">
        <v>8047666</v>
      </c>
      <c r="H149">
        <v>7225502</v>
      </c>
      <c r="I149">
        <v>8421697</v>
      </c>
      <c r="J149">
        <v>10691026</v>
      </c>
      <c r="K149">
        <v>11285441</v>
      </c>
      <c r="L149">
        <v>273000</v>
      </c>
      <c r="M149">
        <v>231000</v>
      </c>
      <c r="N149">
        <v>219003</v>
      </c>
      <c r="O149">
        <v>225548</v>
      </c>
      <c r="P149">
        <v>222954</v>
      </c>
      <c r="Q149">
        <v>226686</v>
      </c>
      <c r="R149">
        <v>287071</v>
      </c>
      <c r="S149">
        <v>268936</v>
      </c>
      <c r="T149">
        <v>263704</v>
      </c>
      <c r="U149">
        <v>9000</v>
      </c>
      <c r="V149">
        <v>85000</v>
      </c>
      <c r="W149">
        <v>71044</v>
      </c>
      <c r="X149">
        <v>24917</v>
      </c>
      <c r="Y149">
        <v>69895</v>
      </c>
      <c r="Z149">
        <v>59765</v>
      </c>
      <c r="AA149">
        <v>96998</v>
      </c>
      <c r="AB149">
        <v>39420</v>
      </c>
      <c r="AC149">
        <v>79967</v>
      </c>
      <c r="AD149">
        <v>109000</v>
      </c>
      <c r="AE149">
        <v>111000</v>
      </c>
      <c r="AF149">
        <v>124201</v>
      </c>
      <c r="AG149">
        <v>-168270</v>
      </c>
      <c r="AH149">
        <v>345395</v>
      </c>
      <c r="AI149">
        <v>362267</v>
      </c>
      <c r="AJ149">
        <v>249209</v>
      </c>
      <c r="AK149">
        <v>-77578</v>
      </c>
      <c r="AL149">
        <v>529983</v>
      </c>
      <c r="AM149">
        <v>1000</v>
      </c>
      <c r="AN149">
        <v>0</v>
      </c>
      <c r="AO149">
        <v>0</v>
      </c>
      <c r="AP149">
        <v>0</v>
      </c>
      <c r="AQ149">
        <v>551</v>
      </c>
      <c r="AR149">
        <v>250</v>
      </c>
      <c r="AS149">
        <v>171</v>
      </c>
      <c r="AT149">
        <v>170</v>
      </c>
      <c r="AU149">
        <v>0</v>
      </c>
      <c r="AV149">
        <v>14000</v>
      </c>
      <c r="AW149">
        <v>37000</v>
      </c>
      <c r="AX149">
        <v>21999</v>
      </c>
      <c r="AY149">
        <v>16974</v>
      </c>
      <c r="AZ149">
        <v>36639</v>
      </c>
      <c r="BA149">
        <v>30495</v>
      </c>
      <c r="BB149">
        <v>45508</v>
      </c>
      <c r="BC149">
        <v>27274</v>
      </c>
      <c r="BD149">
        <v>26425</v>
      </c>
      <c r="BE149">
        <v>13000</v>
      </c>
      <c r="BF149">
        <v>12000</v>
      </c>
      <c r="BG149">
        <v>8086</v>
      </c>
      <c r="BH149">
        <v>5637</v>
      </c>
      <c r="BI149">
        <v>1839</v>
      </c>
      <c r="BJ149">
        <v>1313</v>
      </c>
      <c r="BK149">
        <v>1732</v>
      </c>
      <c r="BL149">
        <v>4910</v>
      </c>
      <c r="BM149">
        <v>615</v>
      </c>
      <c r="BN149">
        <v>108000</v>
      </c>
      <c r="BO149">
        <v>98000</v>
      </c>
      <c r="BP149">
        <v>96773</v>
      </c>
      <c r="BQ149">
        <v>96053</v>
      </c>
      <c r="BR149">
        <v>96094</v>
      </c>
      <c r="BS149">
        <v>79564</v>
      </c>
      <c r="BT149">
        <v>73129</v>
      </c>
      <c r="BU149">
        <v>42438</v>
      </c>
      <c r="BV149">
        <v>44844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17000</v>
      </c>
      <c r="CG149">
        <v>45000</v>
      </c>
      <c r="CH149">
        <v>29167</v>
      </c>
      <c r="CI149">
        <v>12078</v>
      </c>
      <c r="CJ149">
        <v>11978</v>
      </c>
      <c r="CK149">
        <v>5680</v>
      </c>
      <c r="CL149">
        <v>8513</v>
      </c>
      <c r="CM149">
        <v>7350</v>
      </c>
      <c r="CN149">
        <v>12225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17000</v>
      </c>
      <c r="DH149">
        <v>17000</v>
      </c>
      <c r="DI149">
        <v>28345</v>
      </c>
      <c r="DJ149">
        <v>-253789</v>
      </c>
      <c r="DK149">
        <v>323620</v>
      </c>
      <c r="DL149">
        <v>309082</v>
      </c>
      <c r="DM149">
        <v>214979</v>
      </c>
      <c r="DN149">
        <v>-95012</v>
      </c>
      <c r="DO149">
        <v>504835</v>
      </c>
      <c r="DU149" t="s">
        <v>74</v>
      </c>
      <c r="DV149">
        <v>210000</v>
      </c>
      <c r="DW149">
        <v>54446</v>
      </c>
      <c r="DX149">
        <v>-3415</v>
      </c>
      <c r="DY149" t="s">
        <v>36</v>
      </c>
      <c r="DZ149" t="s">
        <v>36</v>
      </c>
      <c r="EA149" t="s">
        <v>36</v>
      </c>
      <c r="EB149" t="s">
        <v>36</v>
      </c>
      <c r="EC149">
        <v>735</v>
      </c>
      <c r="ED149">
        <v>-220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X40"/>
  <sheetViews>
    <sheetView topLeftCell="DB4" workbookViewId="0">
      <selection activeCell="DB33" sqref="A33:XFD33"/>
    </sheetView>
  </sheetViews>
  <sheetFormatPr baseColWidth="10" defaultColWidth="11.42578125" defaultRowHeight="15" x14ac:dyDescent="0.25"/>
  <cols>
    <col min="2" max="2" width="29.28515625" customWidth="1"/>
  </cols>
  <sheetData>
    <row r="2" spans="2:128" x14ac:dyDescent="0.25">
      <c r="B2">
        <f>ROWS(B4:B40)</f>
        <v>37</v>
      </c>
      <c r="C2" s="2" t="s">
        <v>37</v>
      </c>
      <c r="D2" s="2"/>
      <c r="E2" s="2"/>
      <c r="F2" s="2"/>
      <c r="G2" s="2"/>
      <c r="H2" s="2"/>
      <c r="I2" s="2"/>
      <c r="J2" s="2"/>
      <c r="K2" s="2"/>
      <c r="L2" s="4" t="s">
        <v>38</v>
      </c>
      <c r="M2" s="4"/>
      <c r="N2" s="4"/>
      <c r="O2" s="4"/>
      <c r="P2" s="4"/>
      <c r="Q2" s="4"/>
      <c r="R2" s="4"/>
      <c r="S2" s="4"/>
      <c r="T2" s="4"/>
      <c r="U2" s="2" t="s">
        <v>39</v>
      </c>
      <c r="V2" s="2"/>
      <c r="W2" s="2"/>
      <c r="X2" s="2"/>
      <c r="Y2" s="2"/>
      <c r="Z2" s="2"/>
      <c r="AA2" s="2"/>
      <c r="AB2" s="2"/>
      <c r="AC2" s="2"/>
      <c r="AD2" s="4" t="s">
        <v>40</v>
      </c>
      <c r="AE2" s="4"/>
      <c r="AF2" s="4"/>
      <c r="AG2" s="4"/>
      <c r="AH2" s="4"/>
      <c r="AI2" s="4"/>
      <c r="AJ2" s="4"/>
      <c r="AK2" s="4"/>
      <c r="AL2" s="4"/>
      <c r="AM2" s="2" t="s">
        <v>41</v>
      </c>
      <c r="AN2" s="2"/>
      <c r="AO2" s="2"/>
      <c r="AP2" s="2"/>
      <c r="AQ2" s="2"/>
      <c r="AR2" s="2"/>
      <c r="AS2" s="2"/>
      <c r="AT2" s="2"/>
      <c r="AU2" s="2"/>
      <c r="AV2" s="4" t="s">
        <v>42</v>
      </c>
      <c r="AW2" s="4"/>
      <c r="AX2" s="4"/>
      <c r="AY2" s="4"/>
      <c r="AZ2" s="4"/>
      <c r="BA2" s="4"/>
      <c r="BB2" s="4"/>
      <c r="BC2" s="4"/>
      <c r="BD2" s="4"/>
      <c r="BE2" s="2" t="s">
        <v>43</v>
      </c>
      <c r="BF2" s="2"/>
      <c r="BG2" s="2"/>
      <c r="BH2" s="2"/>
      <c r="BI2" s="2"/>
      <c r="BJ2" s="2"/>
      <c r="BK2" s="2"/>
      <c r="BL2" s="2"/>
      <c r="BM2" s="2"/>
      <c r="BN2" s="4" t="s">
        <v>44</v>
      </c>
      <c r="BO2" s="4"/>
      <c r="BP2" s="4"/>
      <c r="BQ2" s="4"/>
      <c r="BR2" s="4"/>
      <c r="BS2" s="4"/>
      <c r="BT2" s="4"/>
      <c r="BU2" s="4"/>
      <c r="BV2" s="4"/>
      <c r="BX2" s="101" t="s">
        <v>179</v>
      </c>
      <c r="BY2" s="101"/>
      <c r="BZ2" s="101"/>
      <c r="CA2" s="101"/>
      <c r="CB2" s="101"/>
      <c r="CC2" s="101"/>
      <c r="CD2" s="101"/>
      <c r="CE2" s="101"/>
      <c r="CF2" s="101"/>
      <c r="CG2" s="50"/>
      <c r="CH2" s="103" t="s">
        <v>178</v>
      </c>
      <c r="CI2" s="103"/>
      <c r="CJ2" s="103"/>
      <c r="CK2" s="103"/>
      <c r="CL2" s="103"/>
      <c r="CM2" s="103"/>
      <c r="CN2" s="103"/>
      <c r="CO2" s="103"/>
      <c r="CP2" s="103"/>
      <c r="CQ2" s="52"/>
      <c r="CR2" s="102" t="s">
        <v>56</v>
      </c>
      <c r="CS2" s="102"/>
      <c r="CT2" s="102"/>
      <c r="CU2" s="102"/>
      <c r="CV2" s="102"/>
      <c r="CW2" s="102"/>
      <c r="CX2" s="102"/>
      <c r="CY2" s="102"/>
      <c r="CZ2" s="102"/>
      <c r="DA2" s="57"/>
      <c r="DC2" s="103" t="s">
        <v>123</v>
      </c>
      <c r="DD2" s="103"/>
      <c r="DE2" s="103"/>
      <c r="DF2" s="103"/>
      <c r="DG2" s="103"/>
      <c r="DH2" s="103"/>
      <c r="DI2" s="103"/>
      <c r="DJ2" s="103"/>
      <c r="DK2" s="103"/>
      <c r="DL2" s="98"/>
      <c r="DM2" s="52"/>
      <c r="DO2" s="104" t="s">
        <v>177</v>
      </c>
      <c r="DP2" s="104"/>
      <c r="DQ2" s="104"/>
      <c r="DR2" s="104"/>
      <c r="DS2" s="104"/>
      <c r="DT2" s="104"/>
      <c r="DU2" s="104"/>
      <c r="DV2" s="104"/>
      <c r="DW2" s="104"/>
      <c r="DX2" s="54"/>
    </row>
    <row r="3" spans="2:128" x14ac:dyDescent="0.25"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2005</v>
      </c>
      <c r="M3" s="1">
        <v>2006</v>
      </c>
      <c r="N3" s="1">
        <v>2007</v>
      </c>
      <c r="O3" s="1">
        <v>2008</v>
      </c>
      <c r="P3" s="1">
        <v>2009</v>
      </c>
      <c r="Q3" s="1">
        <v>2010</v>
      </c>
      <c r="R3" s="1">
        <v>2011</v>
      </c>
      <c r="S3" s="1">
        <v>2012</v>
      </c>
      <c r="T3" s="1">
        <v>2013</v>
      </c>
      <c r="U3" s="1">
        <v>2005</v>
      </c>
      <c r="V3" s="1">
        <v>2006</v>
      </c>
      <c r="W3" s="1">
        <v>2007</v>
      </c>
      <c r="X3" s="1">
        <v>2008</v>
      </c>
      <c r="Y3" s="1">
        <v>2009</v>
      </c>
      <c r="Z3" s="1">
        <v>2010</v>
      </c>
      <c r="AA3" s="1">
        <v>2011</v>
      </c>
      <c r="AB3" s="1">
        <v>2012</v>
      </c>
      <c r="AC3" s="1">
        <v>2013</v>
      </c>
      <c r="AD3" s="1">
        <v>2005</v>
      </c>
      <c r="AE3" s="1">
        <v>2006</v>
      </c>
      <c r="AF3" s="1">
        <v>2007</v>
      </c>
      <c r="AG3" s="1">
        <v>2008</v>
      </c>
      <c r="AH3" s="1">
        <v>2009</v>
      </c>
      <c r="AI3" s="1">
        <v>2010</v>
      </c>
      <c r="AJ3" s="1">
        <v>2011</v>
      </c>
      <c r="AK3" s="1">
        <v>2012</v>
      </c>
      <c r="AL3" s="1">
        <v>2013</v>
      </c>
      <c r="AM3" s="1">
        <v>2005</v>
      </c>
      <c r="AN3" s="1">
        <v>2006</v>
      </c>
      <c r="AO3" s="1">
        <v>2007</v>
      </c>
      <c r="AP3" s="1">
        <v>2008</v>
      </c>
      <c r="AQ3" s="1">
        <v>2009</v>
      </c>
      <c r="AR3" s="1">
        <v>2010</v>
      </c>
      <c r="AS3" s="1">
        <v>2011</v>
      </c>
      <c r="AT3" s="1">
        <v>2012</v>
      </c>
      <c r="AU3" s="1">
        <v>2013</v>
      </c>
      <c r="AV3" s="1">
        <v>2005</v>
      </c>
      <c r="AW3" s="1">
        <v>2006</v>
      </c>
      <c r="AX3" s="1">
        <v>2007</v>
      </c>
      <c r="AY3" s="1">
        <v>2008</v>
      </c>
      <c r="AZ3" s="1">
        <v>2009</v>
      </c>
      <c r="BA3" s="1">
        <v>2010</v>
      </c>
      <c r="BB3" s="1">
        <v>2011</v>
      </c>
      <c r="BC3" s="1">
        <v>2012</v>
      </c>
      <c r="BD3" s="1">
        <v>2013</v>
      </c>
      <c r="BE3" s="1">
        <v>2005</v>
      </c>
      <c r="BF3" s="1">
        <v>2006</v>
      </c>
      <c r="BG3" s="1">
        <v>2007</v>
      </c>
      <c r="BH3" s="1">
        <v>2008</v>
      </c>
      <c r="BI3" s="1">
        <v>2009</v>
      </c>
      <c r="BJ3" s="1">
        <v>2010</v>
      </c>
      <c r="BK3" s="1">
        <v>2011</v>
      </c>
      <c r="BL3" s="1">
        <v>2012</v>
      </c>
      <c r="BM3" s="1">
        <v>2013</v>
      </c>
      <c r="BN3" s="1">
        <v>2005</v>
      </c>
      <c r="BO3" s="1">
        <v>2006</v>
      </c>
      <c r="BP3" s="1">
        <v>2007</v>
      </c>
      <c r="BQ3" s="1">
        <v>2008</v>
      </c>
      <c r="BR3" s="1">
        <v>2009</v>
      </c>
      <c r="BS3" s="1">
        <v>2010</v>
      </c>
      <c r="BT3" s="1">
        <v>2011</v>
      </c>
      <c r="BU3" s="1">
        <v>2012</v>
      </c>
      <c r="BV3" s="1">
        <v>2013</v>
      </c>
      <c r="BX3" s="56">
        <v>2005</v>
      </c>
      <c r="BY3" s="56">
        <v>2006</v>
      </c>
      <c r="BZ3" s="56">
        <v>2007</v>
      </c>
      <c r="CA3" s="56">
        <v>2008</v>
      </c>
      <c r="CB3" s="56">
        <v>2009</v>
      </c>
      <c r="CC3" s="56">
        <v>2010</v>
      </c>
      <c r="CD3" s="56">
        <v>2011</v>
      </c>
      <c r="CE3" s="56">
        <v>2012</v>
      </c>
      <c r="CF3" s="56">
        <v>2013</v>
      </c>
      <c r="CG3" s="56" t="s">
        <v>180</v>
      </c>
      <c r="CH3" s="53">
        <v>2005</v>
      </c>
      <c r="CI3" s="53">
        <v>2006</v>
      </c>
      <c r="CJ3" s="53">
        <v>2007</v>
      </c>
      <c r="CK3" s="53">
        <v>2008</v>
      </c>
      <c r="CL3" s="53">
        <v>2009</v>
      </c>
      <c r="CM3" s="53">
        <v>2010</v>
      </c>
      <c r="CN3" s="53">
        <v>2011</v>
      </c>
      <c r="CO3" s="53">
        <v>2012</v>
      </c>
      <c r="CP3" s="53">
        <v>2013</v>
      </c>
      <c r="CQ3" s="52" t="s">
        <v>181</v>
      </c>
      <c r="CR3" s="58"/>
      <c r="CS3" s="58">
        <v>2006</v>
      </c>
      <c r="CT3" s="58">
        <v>2007</v>
      </c>
      <c r="CU3" s="58">
        <v>2008</v>
      </c>
      <c r="CV3" s="58">
        <v>2009</v>
      </c>
      <c r="CW3" s="58">
        <v>2010</v>
      </c>
      <c r="CX3" s="58">
        <v>2011</v>
      </c>
      <c r="CY3" s="58">
        <v>2012</v>
      </c>
      <c r="CZ3" s="58">
        <v>2013</v>
      </c>
      <c r="DA3" s="57" t="s">
        <v>181</v>
      </c>
      <c r="DC3" s="53">
        <v>2005</v>
      </c>
      <c r="DD3" s="53">
        <v>2006</v>
      </c>
      <c r="DE3" s="53">
        <v>2007</v>
      </c>
      <c r="DF3" s="53">
        <v>2008</v>
      </c>
      <c r="DG3" s="53">
        <v>2009</v>
      </c>
      <c r="DH3" s="53">
        <v>2010</v>
      </c>
      <c r="DI3" s="53">
        <v>2011</v>
      </c>
      <c r="DJ3" s="53">
        <v>2012</v>
      </c>
      <c r="DK3" s="53">
        <v>2013</v>
      </c>
      <c r="DL3" s="53" t="s">
        <v>564</v>
      </c>
      <c r="DM3" s="52" t="s">
        <v>180</v>
      </c>
      <c r="DO3" s="55">
        <v>2005</v>
      </c>
      <c r="DP3" s="55">
        <v>2006</v>
      </c>
      <c r="DQ3" s="55">
        <v>2007</v>
      </c>
      <c r="DR3" s="55">
        <v>2008</v>
      </c>
      <c r="DS3" s="55">
        <v>2009</v>
      </c>
      <c r="DT3" s="55">
        <v>2010</v>
      </c>
      <c r="DU3" s="55">
        <v>2011</v>
      </c>
      <c r="DV3" s="55">
        <v>2012</v>
      </c>
      <c r="DW3" s="55">
        <v>2013</v>
      </c>
      <c r="DX3" s="54" t="s">
        <v>181</v>
      </c>
    </row>
    <row r="4" spans="2:128" x14ac:dyDescent="0.25">
      <c r="B4" t="str">
        <f>+'Bilan et annexes'!E3</f>
        <v>AERTSSEN TRANSPORT</v>
      </c>
      <c r="C4">
        <v>0.8</v>
      </c>
      <c r="D4">
        <v>1.04</v>
      </c>
      <c r="E4">
        <v>0.74</v>
      </c>
      <c r="F4">
        <v>0.51</v>
      </c>
      <c r="G4">
        <v>1.0900000000000001</v>
      </c>
      <c r="H4">
        <v>1.1299999999999999</v>
      </c>
      <c r="I4">
        <v>1.02</v>
      </c>
      <c r="J4">
        <v>1.0900000000000001</v>
      </c>
      <c r="K4">
        <v>1.44</v>
      </c>
      <c r="L4">
        <v>230000</v>
      </c>
      <c r="M4">
        <v>129425</v>
      </c>
      <c r="N4">
        <v>20240</v>
      </c>
      <c r="O4">
        <v>38390</v>
      </c>
      <c r="P4">
        <v>-401921</v>
      </c>
      <c r="Q4">
        <v>-670635</v>
      </c>
      <c r="R4">
        <v>-125072</v>
      </c>
      <c r="S4">
        <v>763657</v>
      </c>
      <c r="T4">
        <v>343027</v>
      </c>
      <c r="U4">
        <v>1128000</v>
      </c>
      <c r="V4">
        <v>954927</v>
      </c>
      <c r="W4">
        <v>1493310</v>
      </c>
      <c r="X4">
        <v>1907175</v>
      </c>
      <c r="Y4">
        <v>890390</v>
      </c>
      <c r="Z4">
        <v>566696</v>
      </c>
      <c r="AA4">
        <v>1347964</v>
      </c>
      <c r="AB4">
        <v>2089829</v>
      </c>
      <c r="AC4">
        <v>1544357</v>
      </c>
      <c r="AD4">
        <v>36.85</v>
      </c>
      <c r="AE4">
        <v>40.04</v>
      </c>
      <c r="AF4">
        <v>30.73</v>
      </c>
      <c r="AG4">
        <v>26.84</v>
      </c>
      <c r="AH4">
        <v>23.47</v>
      </c>
      <c r="AI4">
        <v>17.7</v>
      </c>
      <c r="AJ4">
        <v>15.12</v>
      </c>
      <c r="AK4">
        <v>48.64</v>
      </c>
      <c r="AL4">
        <v>35.369999999999997</v>
      </c>
      <c r="AM4">
        <v>38.18</v>
      </c>
      <c r="AN4">
        <v>3.26</v>
      </c>
      <c r="AO4">
        <v>2.88</v>
      </c>
      <c r="AP4">
        <v>9.25</v>
      </c>
      <c r="AQ4">
        <v>0.49</v>
      </c>
      <c r="AR4">
        <v>0.35</v>
      </c>
      <c r="AS4">
        <v>0.31</v>
      </c>
      <c r="AT4">
        <v>5.03</v>
      </c>
      <c r="AU4">
        <v>1.51</v>
      </c>
      <c r="AV4">
        <v>15.56</v>
      </c>
      <c r="AW4">
        <v>7.46</v>
      </c>
      <c r="AX4">
        <v>-3.52</v>
      </c>
      <c r="AY4">
        <v>-6.71</v>
      </c>
      <c r="AZ4">
        <v>-41.68</v>
      </c>
      <c r="BA4">
        <v>-93.89</v>
      </c>
      <c r="BB4">
        <v>-29.9</v>
      </c>
      <c r="BC4">
        <v>29.44</v>
      </c>
      <c r="BD4">
        <v>8.1199999999999992</v>
      </c>
      <c r="BE4">
        <v>39</v>
      </c>
      <c r="BF4">
        <v>45</v>
      </c>
      <c r="BG4">
        <v>56</v>
      </c>
      <c r="BH4">
        <v>66</v>
      </c>
      <c r="BI4">
        <v>64</v>
      </c>
      <c r="BJ4">
        <v>75</v>
      </c>
      <c r="BK4">
        <v>93</v>
      </c>
      <c r="BL4">
        <v>100</v>
      </c>
      <c r="BM4">
        <v>103</v>
      </c>
      <c r="BN4">
        <v>1768000</v>
      </c>
      <c r="BO4">
        <v>1808458</v>
      </c>
      <c r="BP4">
        <v>2768323</v>
      </c>
      <c r="BQ4">
        <v>3771260</v>
      </c>
      <c r="BR4">
        <v>3605190</v>
      </c>
      <c r="BS4">
        <v>3164307</v>
      </c>
      <c r="BT4">
        <v>4274685</v>
      </c>
      <c r="BU4">
        <v>2784326</v>
      </c>
      <c r="BV4">
        <v>3597756</v>
      </c>
      <c r="BY4">
        <f>(Feuil1!H4/'Bilan et annexes'!F3)</f>
        <v>0.21532311186825667</v>
      </c>
      <c r="BZ4">
        <f>(Feuil1!I4/'Bilan et annexes'!G3)</f>
        <v>0.23701212191766854</v>
      </c>
      <c r="CA4">
        <f>(Feuil1!J4/'Bilan et annexes'!H3)</f>
        <v>0.18868891266586332</v>
      </c>
      <c r="CB4">
        <f>(Feuil1!K4/'Bilan et annexes'!I3)</f>
        <v>0.1432084242799011</v>
      </c>
      <c r="CC4">
        <f>(Feuil1!L4/'Bilan et annexes'!J3)</f>
        <v>6.1526811545155033E-2</v>
      </c>
      <c r="CD4">
        <f>(Feuil1!M4/'Bilan et annexes'!K3)</f>
        <v>1.5155248162909135E-2</v>
      </c>
      <c r="CE4">
        <f>(Feuil1!N4/'Bilan et annexes'!L3)</f>
        <v>1.0874075781055117E-2</v>
      </c>
      <c r="CF4">
        <f>(Feuil1!O4/'Bilan et annexes'!M3)</f>
        <v>8.4522597018502899E-2</v>
      </c>
      <c r="CG4">
        <f t="shared" ref="CG4:CG40" si="0">(CF4-CD4)/CD4</f>
        <v>4.5771173200161117</v>
      </c>
      <c r="CI4">
        <f>('Compte de résulat '!D4/'Bilan et annexes'!F3)</f>
        <v>2.0862427597955708</v>
      </c>
      <c r="CJ4">
        <f>('Compte de résulat '!E4/'Bilan et annexes'!G3)</f>
        <v>2.5828158779367429</v>
      </c>
      <c r="CK4">
        <f>('Compte de résulat '!F4/'Bilan et annexes'!H3)</f>
        <v>2.3192390304150883</v>
      </c>
      <c r="CL4">
        <f>('Compte de résulat '!G4/'Bilan et annexes'!I3)</f>
        <v>1.4167989060475885</v>
      </c>
      <c r="CM4">
        <f>('Compte de résulat '!H4/'Bilan et annexes'!J3)</f>
        <v>1.8723490340328128</v>
      </c>
      <c r="CN4">
        <f>('Compte de résulat '!I4/'Bilan et annexes'!K3)</f>
        <v>2.8315949264317939</v>
      </c>
      <c r="CO4">
        <f>('Compte de résulat '!J4/'Bilan et annexes'!L3)</f>
        <v>2.1158237922461969</v>
      </c>
      <c r="CP4">
        <f>('Compte de résulat '!K4/'Bilan et annexes'!M3)</f>
        <v>3.0660401959869596</v>
      </c>
      <c r="CQ4">
        <f t="shared" ref="CQ4:CQ40" si="1">(CO4+CP4)/2</f>
        <v>2.5909319941165783</v>
      </c>
      <c r="CS4">
        <f>(V4/'Bilan et annexes'!F3)</f>
        <v>0.27113202725724023</v>
      </c>
      <c r="CT4">
        <f>(W4/'Bilan et annexes'!G3)</f>
        <v>0.41490249314913968</v>
      </c>
      <c r="CU4">
        <f>(X4/'Bilan et annexes'!H3)</f>
        <v>0.39024828931626054</v>
      </c>
      <c r="CV4">
        <f>(Y4/'Bilan et annexes'!I3)</f>
        <v>0.15192854500507116</v>
      </c>
      <c r="CW4">
        <f>(Z4/'Bilan et annexes'!J3)</f>
        <v>0.10744374047157651</v>
      </c>
      <c r="CX4">
        <f>(AA4/'Bilan et annexes'!K3)</f>
        <v>0.27469783959051813</v>
      </c>
      <c r="CY4">
        <f>(AB4/'Bilan et annexes'!L3)</f>
        <v>0.30557442603601864</v>
      </c>
      <c r="CZ4">
        <f>(AC4/'Bilan et annexes'!M3)</f>
        <v>0.30144394185038331</v>
      </c>
      <c r="DA4">
        <f t="shared" ref="DA4:DA40" si="2">(CY4+CZ4)/2</f>
        <v>0.30350918394320098</v>
      </c>
      <c r="DC4">
        <f>BN4/'Bilan et annexes'!F3</f>
        <v>0.50198750709823958</v>
      </c>
      <c r="DD4">
        <f>BO4/'Bilan et annexes'!G3</f>
        <v>0.50246347573879957</v>
      </c>
      <c r="DE4">
        <f>BP4/'Bilan et annexes'!H3</f>
        <v>0.56645735972045486</v>
      </c>
      <c r="DF4">
        <f>BQ4/'Bilan et annexes'!I3</f>
        <v>0.64349559702582537</v>
      </c>
      <c r="DG4">
        <f>BR4/'Bilan et annexes'!J3</f>
        <v>0.68353243839858213</v>
      </c>
      <c r="DH4">
        <f>BS4/'Bilan et annexes'!K3</f>
        <v>0.64484533466854721</v>
      </c>
      <c r="DI4">
        <f>BT4/'Bilan et annexes'!L3</f>
        <v>0.62504368317205772</v>
      </c>
      <c r="DJ4">
        <f>BU4/'Bilan et annexes'!M3</f>
        <v>0.54347421278662278</v>
      </c>
      <c r="DK4">
        <f>BV4/'Bilan et annexes'!N3</f>
        <v>0.40792271845981154</v>
      </c>
      <c r="DL4">
        <f>(DJ4-DI4)/DI4</f>
        <v>-0.13050203142838748</v>
      </c>
      <c r="DM4">
        <f t="shared" ref="DM4:DM40" si="3">(DK4-DI4)/DI4</f>
        <v>-0.34736926483341263</v>
      </c>
      <c r="DO4">
        <f>LN(1+'Compte de résulat '!C4)</f>
        <v>15.70802008098565</v>
      </c>
      <c r="DP4">
        <f>LN(1+'Compte de résulat '!D4)</f>
        <v>15.809904429682794</v>
      </c>
      <c r="DQ4">
        <f>LN(1+'Compte de résulat '!E4)</f>
        <v>16.045097770117486</v>
      </c>
      <c r="DR4">
        <f>LN(1+'Compte de résulat '!F4)</f>
        <v>16.243344966669934</v>
      </c>
      <c r="DS4">
        <f>LN(1+'Compte de résulat '!G4)</f>
        <v>15.932159971082312</v>
      </c>
      <c r="DT4">
        <f>LN(1+'Compte de résulat '!H4)</f>
        <v>16.105560108322944</v>
      </c>
      <c r="DU4">
        <f>LN(1+'Compte de résulat '!I4)</f>
        <v>16.447029617510289</v>
      </c>
      <c r="DV4">
        <f>LN(1+'Compte de résulat '!J4)</f>
        <v>16.487599017691107</v>
      </c>
      <c r="DW4">
        <f>LN(1+'Compte de résulat '!K4)</f>
        <v>16.569676365666339</v>
      </c>
      <c r="DX4">
        <f t="shared" ref="DX4:DX40" si="4">(DV4+DW4)/2</f>
        <v>16.528637691678725</v>
      </c>
    </row>
    <row r="5" spans="2:128" x14ac:dyDescent="0.25">
      <c r="B5" t="str">
        <f>+'Bilan et annexes'!E4</f>
        <v>ARCOMET SERVICE</v>
      </c>
      <c r="C5">
        <v>0.87</v>
      </c>
      <c r="D5">
        <v>0.74</v>
      </c>
      <c r="E5">
        <v>0.99</v>
      </c>
      <c r="F5">
        <v>2.02</v>
      </c>
      <c r="G5">
        <v>1.59</v>
      </c>
      <c r="H5">
        <v>1.88</v>
      </c>
      <c r="I5">
        <v>1.21</v>
      </c>
      <c r="J5">
        <v>1.05</v>
      </c>
      <c r="K5">
        <v>0.76</v>
      </c>
      <c r="L5">
        <v>2465000</v>
      </c>
      <c r="M5">
        <v>2638000</v>
      </c>
      <c r="N5">
        <v>4956932</v>
      </c>
      <c r="O5">
        <v>181639</v>
      </c>
      <c r="P5">
        <v>5277993</v>
      </c>
      <c r="Q5">
        <v>6006051</v>
      </c>
      <c r="R5">
        <v>1494190</v>
      </c>
      <c r="S5">
        <v>644145</v>
      </c>
      <c r="T5">
        <v>-2324049</v>
      </c>
      <c r="U5">
        <v>10391000</v>
      </c>
      <c r="V5">
        <v>10700000</v>
      </c>
      <c r="W5">
        <v>14540709</v>
      </c>
      <c r="X5">
        <v>11300237</v>
      </c>
      <c r="Y5">
        <v>15469861</v>
      </c>
      <c r="Z5">
        <v>14217920</v>
      </c>
      <c r="AA5">
        <v>5581084</v>
      </c>
      <c r="AB5">
        <v>4378386</v>
      </c>
      <c r="AC5">
        <v>1469186</v>
      </c>
      <c r="AD5">
        <v>12.7</v>
      </c>
      <c r="AE5">
        <v>16.38</v>
      </c>
      <c r="AF5">
        <v>21.64</v>
      </c>
      <c r="AG5">
        <v>4.91</v>
      </c>
      <c r="AH5">
        <v>5.48</v>
      </c>
      <c r="AI5">
        <v>2.93</v>
      </c>
      <c r="AJ5">
        <v>-12.47</v>
      </c>
      <c r="AK5">
        <v>16.079999999999998</v>
      </c>
      <c r="AL5">
        <v>9.09</v>
      </c>
      <c r="AM5">
        <v>0.24</v>
      </c>
      <c r="AN5">
        <v>0.33</v>
      </c>
      <c r="AO5">
        <v>0.43</v>
      </c>
      <c r="AP5">
        <v>0.06</v>
      </c>
      <c r="AQ5">
        <v>0.06</v>
      </c>
      <c r="AR5">
        <v>0.03</v>
      </c>
      <c r="AS5" t="s">
        <v>35</v>
      </c>
      <c r="AT5">
        <v>0.21</v>
      </c>
      <c r="AU5">
        <v>0.12</v>
      </c>
      <c r="AV5">
        <v>11.46</v>
      </c>
      <c r="AW5">
        <v>7.91</v>
      </c>
      <c r="AX5">
        <v>13.97</v>
      </c>
      <c r="AY5">
        <v>-30.26</v>
      </c>
      <c r="AZ5">
        <v>-18.59</v>
      </c>
      <c r="BA5">
        <v>-53.39</v>
      </c>
      <c r="BB5" t="s">
        <v>35</v>
      </c>
      <c r="BC5">
        <v>-19.96</v>
      </c>
      <c r="BD5">
        <v>-35.49</v>
      </c>
      <c r="BE5">
        <v>92</v>
      </c>
      <c r="BF5">
        <v>99</v>
      </c>
      <c r="BG5">
        <v>122</v>
      </c>
      <c r="BH5">
        <v>155</v>
      </c>
      <c r="BI5">
        <v>141</v>
      </c>
      <c r="BJ5">
        <v>113</v>
      </c>
      <c r="BK5">
        <v>116</v>
      </c>
      <c r="BL5">
        <v>117</v>
      </c>
      <c r="BM5">
        <v>114</v>
      </c>
      <c r="BN5">
        <v>33142000</v>
      </c>
      <c r="BO5">
        <v>47209000</v>
      </c>
      <c r="BP5">
        <v>57511505</v>
      </c>
      <c r="BQ5">
        <v>67024539</v>
      </c>
      <c r="BR5">
        <v>69431195</v>
      </c>
      <c r="BS5">
        <v>71682771</v>
      </c>
      <c r="BT5">
        <v>44643362</v>
      </c>
      <c r="BU5">
        <v>43925277</v>
      </c>
      <c r="BV5">
        <v>42263121</v>
      </c>
      <c r="BY5">
        <f>(Feuil1!H5/'Bilan et annexes'!F4)</f>
        <v>4.0578727252175879E-2</v>
      </c>
      <c r="BZ5">
        <f>(Feuil1!I5/'Bilan et annexes'!G4)</f>
        <v>6.4712963097750931E-2</v>
      </c>
      <c r="CA5">
        <f>(Feuil1!J5/'Bilan et annexes'!H4)</f>
        <v>0.11488807001902934</v>
      </c>
      <c r="CB5">
        <f>(Feuil1!K5/'Bilan et annexes'!I4)</f>
        <v>1.9750202757138721E-2</v>
      </c>
      <c r="CC5">
        <f>(Feuil1!L5/'Bilan et annexes'!J4)</f>
        <v>2.2328200133986582E-2</v>
      </c>
      <c r="CD5">
        <f>(Feuil1!M5/'Bilan et annexes'!K4)</f>
        <v>1.6836886887971293E-2</v>
      </c>
      <c r="CE5">
        <f>(Feuil1!N5/'Bilan et annexes'!L4)</f>
        <v>0.3326614100192008</v>
      </c>
      <c r="CF5">
        <f>(Feuil1!O5/'Bilan et annexes'!M4)</f>
        <v>0.33426237260096126</v>
      </c>
      <c r="CG5">
        <f t="shared" si="0"/>
        <v>18.852979640777114</v>
      </c>
      <c r="CI5">
        <f>('Compte de résulat '!D5/'Bilan et annexes'!F4)</f>
        <v>0.98864021702271954</v>
      </c>
      <c r="CJ5">
        <f>('Compte de résulat '!E5/'Bilan et annexes'!G4)</f>
        <v>0.90535618312832089</v>
      </c>
      <c r="CK5">
        <f>('Compte de résulat '!F5/'Bilan et annexes'!H4)</f>
        <v>0.72595541344051329</v>
      </c>
      <c r="CL5">
        <f>('Compte de résulat '!G5/'Bilan et annexes'!I4)</f>
        <v>0.20249731542306343</v>
      </c>
      <c r="CM5">
        <f>('Compte de résulat '!H5/'Bilan et annexes'!J4)</f>
        <v>0.18309897352746271</v>
      </c>
      <c r="CN5">
        <f>('Compte de résulat '!I5/'Bilan et annexes'!K4)</f>
        <v>0.32870351703617118</v>
      </c>
      <c r="CO5">
        <f>('Compte de résulat '!J5/'Bilan et annexes'!L4)</f>
        <v>0.17915126032094431</v>
      </c>
      <c r="CP5">
        <f>('Compte de résulat '!K5/'Bilan et annexes'!M4)</f>
        <v>0.15020462643417881</v>
      </c>
      <c r="CQ5">
        <f t="shared" si="1"/>
        <v>0.16467794337756156</v>
      </c>
      <c r="CS5">
        <f>(V5/'Bilan et annexes'!F4)</f>
        <v>0.20157492181907238</v>
      </c>
      <c r="CT5">
        <f>(W5/'Bilan et annexes'!G4)</f>
        <v>0.21167055826479364</v>
      </c>
      <c r="CU5">
        <f>(X5/'Bilan et annexes'!H4)</f>
        <v>0.12268359103060186</v>
      </c>
      <c r="CV5">
        <f>(Y5/'Bilan et annexes'!I4)</f>
        <v>5.774877571122157E-2</v>
      </c>
      <c r="CW5">
        <f>(Z5/'Bilan et annexes'!J4)</f>
        <v>5.9977661591203914E-2</v>
      </c>
      <c r="CX5">
        <f>(AA5/'Bilan et annexes'!K4)</f>
        <v>2.4054553786273952E-2</v>
      </c>
      <c r="CY5">
        <f>(AB5/'Bilan et annexes'!L4)</f>
        <v>1.9987903956024865E-2</v>
      </c>
      <c r="CZ5">
        <f>(AC5/'Bilan et annexes'!M4)</f>
        <v>6.7393041403088416E-3</v>
      </c>
      <c r="DA5">
        <f t="shared" si="2"/>
        <v>1.3363604048166854E-2</v>
      </c>
      <c r="DC5">
        <f>BN5/'Bilan et annexes'!F4</f>
        <v>0.62435477186240151</v>
      </c>
      <c r="DD5">
        <f>BO5/'Bilan et annexes'!G4</f>
        <v>0.68722614455200526</v>
      </c>
      <c r="DE5">
        <f>BP5/'Bilan et annexes'!H4</f>
        <v>0.62438672383370497</v>
      </c>
      <c r="DF5">
        <f>BQ5/'Bilan et annexes'!I4</f>
        <v>0.25020167083977179</v>
      </c>
      <c r="DG5">
        <f>BR5/'Bilan et annexes'!J4</f>
        <v>0.29289240040616976</v>
      </c>
      <c r="DH5">
        <f>BS5/'Bilan et annexes'!K4</f>
        <v>0.30895379294930136</v>
      </c>
      <c r="DI5">
        <f>BT5/'Bilan et annexes'!L4</f>
        <v>0.20380277845079217</v>
      </c>
      <c r="DJ5">
        <f>BU5/'Bilan et annexes'!M4</f>
        <v>0.2014896692115993</v>
      </c>
      <c r="DK5">
        <f>BV5/'Bilan et annexes'!N4</f>
        <v>0.20843966394767358</v>
      </c>
      <c r="DL5">
        <f t="shared" ref="DL5:DL40" si="5">(DJ5-DI5)/DI5</f>
        <v>-1.1349743397886814E-2</v>
      </c>
      <c r="DM5">
        <f t="shared" si="3"/>
        <v>2.2751826702897344E-2</v>
      </c>
      <c r="DO5">
        <f>LN(1+'Compte de résulat '!C5)</f>
        <v>17.538815617247202</v>
      </c>
      <c r="DP5">
        <f>LN(1+'Compte de résulat '!D5)</f>
        <v>17.775923666595752</v>
      </c>
      <c r="DQ5">
        <f>LN(1+'Compte de résulat '!E5)</f>
        <v>17.945760150224974</v>
      </c>
      <c r="DR5">
        <f>LN(1+'Compte de résulat '!F5)</f>
        <v>18.018214260472188</v>
      </c>
      <c r="DS5">
        <f>LN(1+'Compte de résulat '!G5)</f>
        <v>17.809028735728273</v>
      </c>
      <c r="DT5">
        <f>LN(1+'Compte de résulat '!H5)</f>
        <v>17.586068381327713</v>
      </c>
      <c r="DU5">
        <f>LN(1+'Compte de résulat '!I5)</f>
        <v>18.149725449034175</v>
      </c>
      <c r="DV5">
        <f>LN(1+'Compte de résulat '!J5)</f>
        <v>17.485293937115134</v>
      </c>
      <c r="DW5">
        <f>LN(1+'Compte de résulat '!K5)</f>
        <v>17.304260958790337</v>
      </c>
      <c r="DX5">
        <f t="shared" si="4"/>
        <v>17.394777447952734</v>
      </c>
    </row>
    <row r="6" spans="2:128" x14ac:dyDescent="0.25">
      <c r="B6" t="str">
        <f>+'Bilan et annexes'!E5</f>
        <v>BETAFENCE</v>
      </c>
      <c r="C6">
        <v>0.36</v>
      </c>
      <c r="D6">
        <v>0.36</v>
      </c>
      <c r="E6">
        <v>1</v>
      </c>
      <c r="F6">
        <v>1.21</v>
      </c>
      <c r="G6">
        <v>1.08</v>
      </c>
      <c r="H6">
        <v>1.5</v>
      </c>
      <c r="I6">
        <v>1.08</v>
      </c>
      <c r="J6">
        <v>0.94</v>
      </c>
      <c r="K6">
        <v>0.86</v>
      </c>
      <c r="L6">
        <v>3014000</v>
      </c>
      <c r="M6">
        <v>13573341</v>
      </c>
      <c r="N6">
        <v>8137493</v>
      </c>
      <c r="O6">
        <v>11193029</v>
      </c>
      <c r="P6">
        <v>5783046</v>
      </c>
      <c r="Q6">
        <v>6052331</v>
      </c>
      <c r="R6">
        <v>2971592</v>
      </c>
      <c r="S6">
        <v>3631081</v>
      </c>
      <c r="T6">
        <v>6883606</v>
      </c>
      <c r="U6">
        <v>6097000</v>
      </c>
      <c r="V6">
        <v>16745824</v>
      </c>
      <c r="W6">
        <v>11309931</v>
      </c>
      <c r="X6">
        <v>14426170</v>
      </c>
      <c r="Y6">
        <v>8846807</v>
      </c>
      <c r="Z6">
        <v>9228711</v>
      </c>
      <c r="AA6">
        <v>6025672</v>
      </c>
      <c r="AB6">
        <v>6454058</v>
      </c>
      <c r="AC6">
        <v>10097466</v>
      </c>
      <c r="AD6">
        <v>13.1</v>
      </c>
      <c r="AE6">
        <v>11.64</v>
      </c>
      <c r="AF6">
        <v>7.76</v>
      </c>
      <c r="AG6">
        <v>10.69</v>
      </c>
      <c r="AH6">
        <v>8.07</v>
      </c>
      <c r="AI6">
        <v>10.95</v>
      </c>
      <c r="AJ6">
        <v>5.68</v>
      </c>
      <c r="AK6">
        <v>36.47</v>
      </c>
      <c r="AL6">
        <v>35.82</v>
      </c>
      <c r="AM6">
        <v>0.64</v>
      </c>
      <c r="AN6">
        <v>0.45</v>
      </c>
      <c r="AO6">
        <v>0.1</v>
      </c>
      <c r="AP6">
        <v>0.15</v>
      </c>
      <c r="AQ6">
        <v>0.1</v>
      </c>
      <c r="AR6">
        <v>0.14000000000000001</v>
      </c>
      <c r="AS6">
        <v>7.0000000000000007E-2</v>
      </c>
      <c r="AT6">
        <v>0.84</v>
      </c>
      <c r="AU6">
        <v>0.8</v>
      </c>
      <c r="AV6">
        <v>-9.48</v>
      </c>
      <c r="AW6">
        <v>2.2999999999999998</v>
      </c>
      <c r="AX6">
        <v>-23.47</v>
      </c>
      <c r="AY6">
        <v>32</v>
      </c>
      <c r="AZ6">
        <v>-43.95</v>
      </c>
      <c r="BA6">
        <v>28.56</v>
      </c>
      <c r="BB6">
        <v>-84.26</v>
      </c>
      <c r="BC6">
        <v>-14.23</v>
      </c>
      <c r="BD6">
        <v>-2.4</v>
      </c>
      <c r="BE6">
        <v>458</v>
      </c>
      <c r="BF6">
        <v>464</v>
      </c>
      <c r="BG6">
        <v>452</v>
      </c>
      <c r="BH6">
        <v>418</v>
      </c>
      <c r="BI6">
        <v>389</v>
      </c>
      <c r="BJ6">
        <v>426</v>
      </c>
      <c r="BK6">
        <v>434</v>
      </c>
      <c r="BL6">
        <v>398</v>
      </c>
      <c r="BM6">
        <v>348</v>
      </c>
      <c r="BN6">
        <v>11950000</v>
      </c>
      <c r="BO6">
        <v>12680112</v>
      </c>
      <c r="BP6">
        <v>13074394</v>
      </c>
      <c r="BQ6">
        <v>12751387</v>
      </c>
      <c r="BR6">
        <v>12468611</v>
      </c>
      <c r="BS6">
        <v>13022969</v>
      </c>
      <c r="BT6">
        <v>11931730</v>
      </c>
      <c r="BU6">
        <v>11806309</v>
      </c>
      <c r="BV6">
        <v>9240477</v>
      </c>
      <c r="BY6">
        <f>(Feuil1!H6/'Bilan et annexes'!F5)</f>
        <v>0.1310451429356112</v>
      </c>
      <c r="BZ6">
        <f>(Feuil1!I6/'Bilan et annexes'!G5)</f>
        <v>0.11643290228777174</v>
      </c>
      <c r="CA6">
        <f>(Feuil1!J6/'Bilan et annexes'!H5)</f>
        <v>8.6277236995102272E-2</v>
      </c>
      <c r="CB6">
        <f>(Feuil1!K6/'Bilan et annexes'!I5)</f>
        <v>0.10690256411372868</v>
      </c>
      <c r="CC6">
        <f>(Feuil1!L6/'Bilan et annexes'!J5)</f>
        <v>8.7653932505210849E-2</v>
      </c>
      <c r="CD6">
        <f>(Feuil1!M6/'Bilan et annexes'!K5)</f>
        <v>0.10725466071569244</v>
      </c>
      <c r="CE6">
        <f>(Feuil1!N6/'Bilan et annexes'!L5)</f>
        <v>0.42467382614755739</v>
      </c>
      <c r="CF6">
        <f>(Feuil1!O6/'Bilan et annexes'!M5)</f>
        <v>0.417019137095123</v>
      </c>
      <c r="CG6">
        <f t="shared" si="0"/>
        <v>2.8881213581994847</v>
      </c>
      <c r="CI6">
        <f>('Compte de résulat '!D6/'Bilan et annexes'!F5)</f>
        <v>0.6501332035252404</v>
      </c>
      <c r="CJ6">
        <f>('Compte de résulat '!E6/'Bilan et annexes'!G5)</f>
        <v>0.67046372414182787</v>
      </c>
      <c r="CK6">
        <f>('Compte de résulat '!F6/'Bilan et annexes'!H5)</f>
        <v>0.59287362843516833</v>
      </c>
      <c r="CL6">
        <f>('Compte de résulat '!G6/'Bilan et annexes'!I5)</f>
        <v>0.43807431063462837</v>
      </c>
      <c r="CM6">
        <f>('Compte de résulat '!H6/'Bilan et annexes'!J5)</f>
        <v>0.58921223582229987</v>
      </c>
      <c r="CN6">
        <f>('Compte de résulat '!I6/'Bilan et annexes'!K5)</f>
        <v>0.56565668721875573</v>
      </c>
      <c r="CO6">
        <f>('Compte de résulat '!J6/'Bilan et annexes'!L5)</f>
        <v>0.50075444758351717</v>
      </c>
      <c r="CP6">
        <f>('Compte de résulat '!K6/'Bilan et annexes'!M5)</f>
        <v>0.52822040750358079</v>
      </c>
      <c r="CQ6">
        <f t="shared" si="1"/>
        <v>0.51448742754354893</v>
      </c>
      <c r="CS6">
        <f>(V6/'Bilan et annexes'!F5)</f>
        <v>5.8962300490477418E-2</v>
      </c>
      <c r="CT6">
        <f>(W6/'Bilan et annexes'!G5)</f>
        <v>4.0171975750058431E-2</v>
      </c>
      <c r="CU6">
        <f>(X6/'Bilan et annexes'!H5)</f>
        <v>4.2036208180675966E-2</v>
      </c>
      <c r="CV6">
        <f>(Y6/'Bilan et annexes'!I5)</f>
        <v>2.4135750563342807E-2</v>
      </c>
      <c r="CW6">
        <f>(Z6/'Bilan et annexes'!J5)</f>
        <v>2.7320504275865343E-2</v>
      </c>
      <c r="CX6">
        <f>(AA6/'Bilan et annexes'!K5)</f>
        <v>1.7290628184322056E-2</v>
      </c>
      <c r="CY6">
        <f>(AB6/'Bilan et annexes'!L5)</f>
        <v>1.8414687363303418E-2</v>
      </c>
      <c r="CZ6">
        <f>(AC6/'Bilan et annexes'!M5)</f>
        <v>2.8290744456853686E-2</v>
      </c>
      <c r="DA6">
        <f t="shared" si="2"/>
        <v>2.335271591007855E-2</v>
      </c>
      <c r="DC6">
        <f>BN6/'Bilan et annexes'!F5</f>
        <v>4.2076131390202422E-2</v>
      </c>
      <c r="DD6">
        <f>BO6/'Bilan et annexes'!G5</f>
        <v>4.5038749729951921E-2</v>
      </c>
      <c r="DE6">
        <f>BP6/'Bilan et annexes'!H5</f>
        <v>3.8097287639074037E-2</v>
      </c>
      <c r="DF6">
        <f>BQ6/'Bilan et annexes'!I5</f>
        <v>3.4788177923249841E-2</v>
      </c>
      <c r="DG6">
        <f>BR6/'Bilan et annexes'!J5</f>
        <v>3.6911843933524591E-2</v>
      </c>
      <c r="DH6">
        <f>BS6/'Bilan et annexes'!K5</f>
        <v>3.7369328240062262E-2</v>
      </c>
      <c r="DI6">
        <f>BT6/'Bilan et annexes'!L5</f>
        <v>3.4043554869409028E-2</v>
      </c>
      <c r="DJ6">
        <f>BU6/'Bilan et annexes'!M5</f>
        <v>3.3078523948251157E-2</v>
      </c>
      <c r="DK6">
        <f>BV6/'Bilan et annexes'!N5</f>
        <v>2.6112415697422325E-2</v>
      </c>
      <c r="DL6">
        <f t="shared" si="5"/>
        <v>-2.8346949220189446E-2</v>
      </c>
      <c r="DM6">
        <f t="shared" si="3"/>
        <v>-0.23297035818998715</v>
      </c>
      <c r="DO6">
        <f>LN(1+'Compte de résulat '!C6)</f>
        <v>18.985596752299308</v>
      </c>
      <c r="DP6">
        <f>LN(1+'Compte de résulat '!D6)</f>
        <v>19.03393848259298</v>
      </c>
      <c r="DQ6">
        <f>LN(1+'Compte de résulat '!E6)</f>
        <v>19.055991719258945</v>
      </c>
      <c r="DR6">
        <f>LN(1+'Compte de résulat '!F6)</f>
        <v>19.13100440552256</v>
      </c>
      <c r="DS6">
        <f>LN(1+'Compte de résulat '!G6)</f>
        <v>18.894261554947565</v>
      </c>
      <c r="DT6">
        <f>LN(1+'Compte de résulat '!H6)</f>
        <v>19.108978907006378</v>
      </c>
      <c r="DU6">
        <f>LN(1+'Compte de résulat '!I6)</f>
        <v>19.099362274682239</v>
      </c>
      <c r="DV6">
        <f>LN(1+'Compte de résulat '!J6)</f>
        <v>18.983186927808863</v>
      </c>
      <c r="DW6">
        <f>LN(1+'Compte de résulat '!K6)</f>
        <v>19.054773999443146</v>
      </c>
      <c r="DX6">
        <f t="shared" si="4"/>
        <v>19.018980463626004</v>
      </c>
    </row>
    <row r="7" spans="2:128" x14ac:dyDescent="0.25">
      <c r="B7" t="str">
        <f>+'Bilan et annexes'!E6</f>
        <v>BMT AEROSPACE INTERNATIONAL</v>
      </c>
      <c r="C7" t="s">
        <v>36</v>
      </c>
      <c r="D7">
        <v>59.52</v>
      </c>
      <c r="E7">
        <v>0.37</v>
      </c>
      <c r="F7">
        <v>0.26</v>
      </c>
      <c r="G7">
        <v>0.42</v>
      </c>
      <c r="H7">
        <v>0.55000000000000004</v>
      </c>
      <c r="I7">
        <v>0.39</v>
      </c>
      <c r="J7">
        <v>0.49</v>
      </c>
      <c r="K7">
        <v>0.95</v>
      </c>
      <c r="L7">
        <v>-1000</v>
      </c>
      <c r="M7">
        <v>-1855</v>
      </c>
      <c r="N7">
        <v>1459929</v>
      </c>
      <c r="O7">
        <v>5516647</v>
      </c>
      <c r="P7">
        <v>6496653</v>
      </c>
      <c r="Q7">
        <v>7621267</v>
      </c>
      <c r="R7">
        <v>7557094</v>
      </c>
      <c r="S7">
        <v>9430906</v>
      </c>
      <c r="T7">
        <v>8990667</v>
      </c>
      <c r="U7">
        <v>-1000</v>
      </c>
      <c r="V7">
        <v>-1855</v>
      </c>
      <c r="W7">
        <v>1731967</v>
      </c>
      <c r="X7">
        <v>6488156</v>
      </c>
      <c r="Y7">
        <v>7903712</v>
      </c>
      <c r="Z7">
        <v>8703061</v>
      </c>
      <c r="AA7">
        <v>8643679</v>
      </c>
      <c r="AB7">
        <v>10701652</v>
      </c>
      <c r="AC7">
        <v>10804982</v>
      </c>
      <c r="AD7">
        <v>100</v>
      </c>
      <c r="AE7">
        <v>98.32</v>
      </c>
      <c r="AF7">
        <v>23</v>
      </c>
      <c r="AG7">
        <v>7.41</v>
      </c>
      <c r="AH7">
        <v>6.99</v>
      </c>
      <c r="AI7">
        <v>9.08</v>
      </c>
      <c r="AJ7">
        <v>17.07</v>
      </c>
      <c r="AK7">
        <v>27.25</v>
      </c>
      <c r="AL7">
        <v>37.97</v>
      </c>
      <c r="AM7" t="s">
        <v>36</v>
      </c>
      <c r="AN7" t="s">
        <v>36</v>
      </c>
      <c r="AO7">
        <v>0.53</v>
      </c>
      <c r="AP7">
        <v>0.21</v>
      </c>
      <c r="AQ7">
        <v>0.09</v>
      </c>
      <c r="AR7">
        <v>0.11</v>
      </c>
      <c r="AS7">
        <v>0.22</v>
      </c>
      <c r="AT7">
        <v>0.41</v>
      </c>
      <c r="AU7">
        <v>0.67</v>
      </c>
      <c r="AV7">
        <v>-1.82</v>
      </c>
      <c r="AW7">
        <v>-3.37</v>
      </c>
      <c r="AX7">
        <v>29.67</v>
      </c>
      <c r="AY7">
        <v>276.45999999999998</v>
      </c>
      <c r="AZ7">
        <v>107.15</v>
      </c>
      <c r="BA7">
        <v>65.790000000000006</v>
      </c>
      <c r="BB7">
        <v>56.93</v>
      </c>
      <c r="BC7">
        <v>50.69</v>
      </c>
      <c r="BD7">
        <v>39.86</v>
      </c>
      <c r="BE7" t="s">
        <v>36</v>
      </c>
      <c r="BF7" t="s">
        <v>36</v>
      </c>
      <c r="BG7">
        <v>49</v>
      </c>
      <c r="BH7">
        <v>53</v>
      </c>
      <c r="BI7">
        <v>64</v>
      </c>
      <c r="BJ7">
        <v>73</v>
      </c>
      <c r="BK7">
        <v>72</v>
      </c>
      <c r="BL7">
        <v>82</v>
      </c>
      <c r="BM7">
        <v>91</v>
      </c>
      <c r="BN7">
        <v>0</v>
      </c>
      <c r="BO7">
        <v>0</v>
      </c>
      <c r="BP7">
        <v>869080</v>
      </c>
      <c r="BQ7">
        <v>3017518</v>
      </c>
      <c r="BR7">
        <v>2169607</v>
      </c>
      <c r="BS7">
        <v>1843547</v>
      </c>
      <c r="BT7">
        <v>1970253</v>
      </c>
      <c r="BU7">
        <v>4557446</v>
      </c>
      <c r="BV7">
        <v>6847134</v>
      </c>
      <c r="BY7">
        <f>(Feuil1!H7/'Bilan et annexes'!F6)</f>
        <v>1.1272727272727272</v>
      </c>
      <c r="BZ7">
        <f>(Feuil1!I7/'Bilan et annexes'!G6)</f>
        <v>5.6917081778578389</v>
      </c>
      <c r="CA7">
        <f>(Feuil1!J7/'Bilan et annexes'!H6)</f>
        <v>0.20263138190898666</v>
      </c>
      <c r="CB7">
        <f>(Feuil1!K7/'Bilan et annexes'!I6)</f>
        <v>5.2136035730139432E-2</v>
      </c>
      <c r="CC7">
        <f>(Feuil1!L7/'Bilan et annexes'!J6)</f>
        <v>6.3505845523358403E-2</v>
      </c>
      <c r="CD7">
        <f>(Feuil1!M7/'Bilan et annexes'!K6)</f>
        <v>8.4386485173596662E-2</v>
      </c>
      <c r="CE7">
        <f>(Feuil1!N7/'Bilan et annexes'!L6)</f>
        <v>0.16380653899178324</v>
      </c>
      <c r="CF7">
        <f>(Feuil1!O7/'Bilan et annexes'!M6)</f>
        <v>0.26580334088681851</v>
      </c>
      <c r="CG7">
        <f t="shared" si="0"/>
        <v>2.1498330608274299</v>
      </c>
      <c r="CI7">
        <f>('Compte de résulat '!D7/'Bilan et annexes'!F6)</f>
        <v>0</v>
      </c>
      <c r="CJ7">
        <f>('Compte de résulat '!E7/'Bilan et annexes'!G6)</f>
        <v>138.59643769645055</v>
      </c>
      <c r="CK7">
        <f>('Compte de résulat '!F7/'Bilan et annexes'!H6)</f>
        <v>0.80964537032050266</v>
      </c>
      <c r="CL7">
        <f>('Compte de résulat '!G7/'Bilan et annexes'!I6)</f>
        <v>0.72971278277744467</v>
      </c>
      <c r="CM7">
        <f>('Compte de résulat '!H7/'Bilan et annexes'!J6)</f>
        <v>0.21332279677357832</v>
      </c>
      <c r="CN7">
        <f>('Compte de résulat '!I7/'Bilan et annexes'!K6)</f>
        <v>0.23059164334813295</v>
      </c>
      <c r="CO7">
        <f>('Compte de résulat '!J7/'Bilan et annexes'!L6)</f>
        <v>0.28821175792502968</v>
      </c>
      <c r="CP7">
        <f>('Compte de résulat '!K7/'Bilan et annexes'!M6)</f>
        <v>0.30899322066110624</v>
      </c>
      <c r="CQ7">
        <f t="shared" si="1"/>
        <v>0.29860248929306799</v>
      </c>
      <c r="CS7">
        <f>(V7/'Bilan et annexes'!F6)</f>
        <v>-3.3727272727272731E-2</v>
      </c>
      <c r="CT7">
        <f>(W7/'Bilan et annexes'!G6)</f>
        <v>31.835873021708363</v>
      </c>
      <c r="CU7">
        <f>(X7/'Bilan et annexes'!H6)</f>
        <v>0.34091086903121481</v>
      </c>
      <c r="CV7">
        <f>(Y7/'Bilan et annexes'!I6)</f>
        <v>0.33258987417974623</v>
      </c>
      <c r="CW7">
        <f>(Z7/'Bilan et annexes'!J6)</f>
        <v>0.1076513871500818</v>
      </c>
      <c r="CX7">
        <f>(AA7/'Bilan et annexes'!K6)</f>
        <v>0.10681064627326423</v>
      </c>
      <c r="CY7">
        <f>(AB7/'Bilan et annexes'!L6)</f>
        <v>0.13566484152095754</v>
      </c>
      <c r="CZ7">
        <f>(AC7/'Bilan et annexes'!M6)</f>
        <v>0.13188925849001135</v>
      </c>
      <c r="DA7">
        <f t="shared" si="2"/>
        <v>0.13377705000548445</v>
      </c>
      <c r="DC7">
        <f>BN7/'Bilan et annexes'!F6</f>
        <v>0</v>
      </c>
      <c r="DD7">
        <f>BO7/'Bilan et annexes'!G6</f>
        <v>0</v>
      </c>
      <c r="DE7">
        <f>BP7/'Bilan et annexes'!H6</f>
        <v>4.566456448606479E-2</v>
      </c>
      <c r="DF7">
        <f>BQ7/'Bilan et annexes'!I6</f>
        <v>0.12697779625005559</v>
      </c>
      <c r="DG7">
        <f>BR7/'Bilan et annexes'!J6</f>
        <v>2.6836673110820147E-2</v>
      </c>
      <c r="DH7">
        <f>BS7/'Bilan et annexes'!K6</f>
        <v>2.27808606156172E-2</v>
      </c>
      <c r="DI7">
        <f>BT7/'Bilan et annexes'!L6</f>
        <v>2.4976897118425375E-2</v>
      </c>
      <c r="DJ7">
        <f>BU7/'Bilan et annexes'!M6</f>
        <v>5.5629724653707725E-2</v>
      </c>
      <c r="DK7">
        <f>BV7/'Bilan et annexes'!N6</f>
        <v>7.952504258112772E-2</v>
      </c>
      <c r="DL7">
        <f t="shared" si="5"/>
        <v>1.2272472192981032</v>
      </c>
      <c r="DM7">
        <f t="shared" si="3"/>
        <v>2.1839440345239023</v>
      </c>
      <c r="DO7">
        <f>LN(1+'Compte de résulat '!C7)</f>
        <v>0</v>
      </c>
      <c r="DP7">
        <f>LN(1+'Compte de résulat '!D7)</f>
        <v>0</v>
      </c>
      <c r="DQ7">
        <f>LN(1+'Compte de résulat '!E7)</f>
        <v>15.835741095386899</v>
      </c>
      <c r="DR7">
        <f>LN(1+'Compte de résulat '!F7)</f>
        <v>16.550464259176238</v>
      </c>
      <c r="DS7">
        <f>LN(1+'Compte de résulat '!G7)</f>
        <v>16.668584024780269</v>
      </c>
      <c r="DT7">
        <f>LN(1+'Compte de résulat '!H7)</f>
        <v>16.66309380568179</v>
      </c>
      <c r="DU7">
        <f>LN(1+'Compte de résulat '!I7)</f>
        <v>16.741929676603196</v>
      </c>
      <c r="DV7">
        <f>LN(1+'Compte de résulat '!J7)</f>
        <v>16.939416761031691</v>
      </c>
      <c r="DW7">
        <f>LN(1+'Compte de résulat '!K7)</f>
        <v>17.046874638941972</v>
      </c>
      <c r="DX7">
        <f t="shared" si="4"/>
        <v>16.993145699986833</v>
      </c>
    </row>
    <row r="8" spans="2:128" x14ac:dyDescent="0.25">
      <c r="B8" t="str">
        <f>+'Bilan et annexes'!E7</f>
        <v>HENRI ESSERS HENRI EN ZONEN INTERNATIONAAL TRANSPORT</v>
      </c>
      <c r="C8">
        <v>0.62</v>
      </c>
      <c r="D8">
        <v>0.89</v>
      </c>
      <c r="E8">
        <v>0.28999999999999998</v>
      </c>
      <c r="F8">
        <v>0.55000000000000004</v>
      </c>
      <c r="G8">
        <v>0.51</v>
      </c>
      <c r="H8">
        <v>0.39</v>
      </c>
      <c r="I8">
        <v>0.68</v>
      </c>
      <c r="J8">
        <v>0.28000000000000003</v>
      </c>
      <c r="K8">
        <v>0.15</v>
      </c>
      <c r="L8">
        <v>897000</v>
      </c>
      <c r="M8">
        <v>1395593</v>
      </c>
      <c r="N8">
        <v>5448748</v>
      </c>
      <c r="O8">
        <v>5815585</v>
      </c>
      <c r="P8">
        <v>4538525</v>
      </c>
      <c r="Q8">
        <v>10350185</v>
      </c>
      <c r="R8">
        <v>5980710</v>
      </c>
      <c r="S8">
        <v>5149419</v>
      </c>
      <c r="T8">
        <v>4910013</v>
      </c>
      <c r="U8">
        <v>1718000</v>
      </c>
      <c r="V8">
        <v>2382025</v>
      </c>
      <c r="W8">
        <v>6583744</v>
      </c>
      <c r="X8">
        <v>6951404</v>
      </c>
      <c r="Y8">
        <v>5529387</v>
      </c>
      <c r="Z8">
        <v>11420816</v>
      </c>
      <c r="AA8">
        <v>7339350</v>
      </c>
      <c r="AB8">
        <v>6898985</v>
      </c>
      <c r="AC8">
        <v>7273352</v>
      </c>
      <c r="AD8">
        <v>16.61</v>
      </c>
      <c r="AE8">
        <v>12.09</v>
      </c>
      <c r="AF8">
        <v>5.94</v>
      </c>
      <c r="AG8">
        <v>5.47</v>
      </c>
      <c r="AH8">
        <v>5.47</v>
      </c>
      <c r="AI8">
        <v>5.55</v>
      </c>
      <c r="AJ8">
        <v>10.84</v>
      </c>
      <c r="AK8">
        <v>12.6</v>
      </c>
      <c r="AL8">
        <v>10.23</v>
      </c>
      <c r="AM8">
        <v>1.79</v>
      </c>
      <c r="AN8">
        <v>0.55000000000000004</v>
      </c>
      <c r="AO8">
        <v>0.08</v>
      </c>
      <c r="AP8">
        <v>7.0000000000000007E-2</v>
      </c>
      <c r="AQ8">
        <v>7.0000000000000007E-2</v>
      </c>
      <c r="AR8">
        <v>7.0000000000000007E-2</v>
      </c>
      <c r="AS8">
        <v>0.17</v>
      </c>
      <c r="AT8">
        <v>0.22</v>
      </c>
      <c r="AU8">
        <v>0.22</v>
      </c>
      <c r="AV8">
        <v>13.18</v>
      </c>
      <c r="AW8">
        <v>-3.9</v>
      </c>
      <c r="AX8">
        <v>5.5</v>
      </c>
      <c r="AY8">
        <v>267</v>
      </c>
      <c r="AZ8">
        <v>5.29</v>
      </c>
      <c r="BA8">
        <v>20.9</v>
      </c>
      <c r="BB8">
        <v>69.28</v>
      </c>
      <c r="BC8">
        <v>25.3</v>
      </c>
      <c r="BD8">
        <v>-7.79</v>
      </c>
      <c r="BE8">
        <v>340</v>
      </c>
      <c r="BF8">
        <v>378</v>
      </c>
      <c r="BG8">
        <v>416</v>
      </c>
      <c r="BH8">
        <v>498</v>
      </c>
      <c r="BI8">
        <v>300</v>
      </c>
      <c r="BJ8">
        <v>318</v>
      </c>
      <c r="BK8">
        <v>378</v>
      </c>
      <c r="BL8">
        <v>421</v>
      </c>
      <c r="BM8">
        <v>472</v>
      </c>
      <c r="BN8">
        <v>3681000</v>
      </c>
      <c r="BO8">
        <v>3943364</v>
      </c>
      <c r="BP8">
        <v>3919487</v>
      </c>
      <c r="BQ8">
        <v>2475039</v>
      </c>
      <c r="BR8">
        <v>2375005</v>
      </c>
      <c r="BS8">
        <v>2154097</v>
      </c>
      <c r="BT8">
        <v>3965170</v>
      </c>
      <c r="BU8">
        <v>4108499</v>
      </c>
      <c r="BV8">
        <v>5703294</v>
      </c>
      <c r="BY8">
        <f>(Feuil1!H8/'Bilan et annexes'!F7)</f>
        <v>1.178169656430526E-2</v>
      </c>
      <c r="BZ8">
        <f>(Feuil1!I8/'Bilan et annexes'!G7)</f>
        <v>8.9958069890702461E-3</v>
      </c>
      <c r="CA8">
        <f>(Feuil1!J8/'Bilan et annexes'!H7)</f>
        <v>8.9306275124312832E-3</v>
      </c>
      <c r="CB8">
        <f>(Feuil1!K8/'Bilan et annexes'!I7)</f>
        <v>4.8733355626312839E-3</v>
      </c>
      <c r="CC8">
        <f>(Feuil1!L8/'Bilan et annexes'!J7)</f>
        <v>4.9137965704009788E-3</v>
      </c>
      <c r="CD8">
        <f>(Feuil1!M8/'Bilan et annexes'!K7)</f>
        <v>5.0709718437070284E-3</v>
      </c>
      <c r="CE8">
        <f>(Feuil1!N8/'Bilan et annexes'!L7)</f>
        <v>6.4529777488930726E-2</v>
      </c>
      <c r="CF8">
        <f>(Feuil1!O8/'Bilan et annexes'!M7)</f>
        <v>8.119183724986298E-2</v>
      </c>
      <c r="CG8">
        <f t="shared" si="0"/>
        <v>15.011099992720405</v>
      </c>
      <c r="CI8">
        <f>('Compte de résulat '!D8/'Bilan et annexes'!F7)</f>
        <v>1.3447843949528733</v>
      </c>
      <c r="CJ8">
        <f>('Compte de résulat '!E8/'Bilan et annexes'!G7)</f>
        <v>1.1758829785381011</v>
      </c>
      <c r="CK8">
        <f>('Compte de résulat '!F8/'Bilan et annexes'!H7)</f>
        <v>0.6351215191002173</v>
      </c>
      <c r="CL8">
        <f>('Compte de résulat '!G8/'Bilan et annexes'!I7)</f>
        <v>0.65527726155265698</v>
      </c>
      <c r="CM8">
        <f>('Compte de résulat '!H8/'Bilan et annexes'!J7)</f>
        <v>0.78800083485317363</v>
      </c>
      <c r="CN8">
        <f>('Compte de résulat '!I8/'Bilan et annexes'!K7)</f>
        <v>0.90016932938969973</v>
      </c>
      <c r="CO8">
        <f>('Compte de résulat '!J8/'Bilan et annexes'!L7)</f>
        <v>0.87096957974259648</v>
      </c>
      <c r="CP8">
        <f>('Compte de résulat '!K8/'Bilan et annexes'!M7)</f>
        <v>0.95326464936554145</v>
      </c>
      <c r="CQ8">
        <f t="shared" si="1"/>
        <v>0.91211711455406896</v>
      </c>
      <c r="CS8">
        <f>(V8/'Bilan et annexes'!F7)</f>
        <v>2.2632496579507447E-2</v>
      </c>
      <c r="CT8">
        <f>(W8/'Bilan et annexes'!G7)</f>
        <v>4.7762976039878467E-2</v>
      </c>
      <c r="CU8">
        <f>(X8/'Bilan et annexes'!H7)</f>
        <v>2.4858360637081432E-2</v>
      </c>
      <c r="CV8">
        <f>(Y8/'Bilan et annexes'!I7)</f>
        <v>1.9532422022810626E-2</v>
      </c>
      <c r="CW8">
        <f>(Z8/'Bilan et annexes'!J7)</f>
        <v>4.0343168668370864E-2</v>
      </c>
      <c r="CX8">
        <f>(AA8/'Bilan et annexes'!K7)</f>
        <v>2.6304299139657119E-2</v>
      </c>
      <c r="CY8">
        <f>(AB8/'Bilan et annexes'!L7)</f>
        <v>2.1938441324827414E-2</v>
      </c>
      <c r="CZ8">
        <f>(AC8/'Bilan et annexes'!M7)</f>
        <v>2.3674864027152652E-2</v>
      </c>
      <c r="DA8">
        <f t="shared" si="2"/>
        <v>2.2806652675990031E-2</v>
      </c>
      <c r="DC8">
        <f>BN8/'Bilan et annexes'!F7</f>
        <v>3.4974536333231984E-2</v>
      </c>
      <c r="DD8">
        <f>BO8/'Bilan et annexes'!G7</f>
        <v>2.8607855993264521E-2</v>
      </c>
      <c r="DE8">
        <f>BP8/'Bilan et annexes'!H7</f>
        <v>1.4016164412016967E-2</v>
      </c>
      <c r="DF8">
        <f>BQ8/'Bilan et annexes'!I7</f>
        <v>8.7430136958970665E-3</v>
      </c>
      <c r="DG8">
        <f>BR8/'Bilan et annexes'!J7</f>
        <v>8.3895255210506975E-3</v>
      </c>
      <c r="DH8">
        <f>BS8/'Bilan et annexes'!K7</f>
        <v>7.7203038230685252E-3</v>
      </c>
      <c r="DI8">
        <f>BT8/'Bilan et annexes'!L7</f>
        <v>1.2609050373057184E-2</v>
      </c>
      <c r="DJ8">
        <f>BU8/'Bilan et annexes'!M7</f>
        <v>1.3373222577525828E-2</v>
      </c>
      <c r="DK8">
        <f>BV8/'Bilan et annexes'!N7</f>
        <v>1.8673014068449501E-2</v>
      </c>
      <c r="DL8">
        <f t="shared" si="5"/>
        <v>6.0605056039867579E-2</v>
      </c>
      <c r="DM8">
        <f t="shared" si="3"/>
        <v>0.4809215219212461</v>
      </c>
      <c r="DO8">
        <f>LN(1+'Compte de résulat '!C8)</f>
        <v>18.537040553970108</v>
      </c>
      <c r="DP8">
        <f>LN(1+'Compte de résulat '!D8)</f>
        <v>18.768063734090187</v>
      </c>
      <c r="DQ8">
        <f>LN(1+'Compte de résulat '!E8)</f>
        <v>18.903637980539866</v>
      </c>
      <c r="DR8">
        <f>LN(1+'Compte de résulat '!F8)</f>
        <v>18.995076426297416</v>
      </c>
      <c r="DS8">
        <f>LN(1+'Compte de résulat '!G8)</f>
        <v>19.038570216280682</v>
      </c>
      <c r="DT8">
        <f>LN(1+'Compte de résulat '!H8)</f>
        <v>19.22302528854441</v>
      </c>
      <c r="DU8">
        <f>LN(1+'Compte de résulat '!I8)</f>
        <v>19.341611342975483</v>
      </c>
      <c r="DV8">
        <f>LN(1+'Compte de résulat '!J8)</f>
        <v>19.428251501823365</v>
      </c>
      <c r="DW8">
        <f>LN(1+'Compte de résulat '!K8)</f>
        <v>19.495206490249107</v>
      </c>
      <c r="DX8">
        <f t="shared" si="4"/>
        <v>19.461728996036236</v>
      </c>
    </row>
    <row r="9" spans="2:128" x14ac:dyDescent="0.25">
      <c r="B9" t="str">
        <f>+'Bilan et annexes'!E8</f>
        <v>IG WATTEEUW INTERNATIONAL</v>
      </c>
      <c r="C9">
        <v>0.78</v>
      </c>
      <c r="D9">
        <v>1.03</v>
      </c>
      <c r="E9">
        <v>2.15</v>
      </c>
      <c r="F9">
        <v>2.44</v>
      </c>
      <c r="G9">
        <v>2.4300000000000002</v>
      </c>
      <c r="H9">
        <v>3.02</v>
      </c>
      <c r="I9">
        <v>4.79</v>
      </c>
      <c r="J9">
        <v>3.03</v>
      </c>
      <c r="K9">
        <v>3.83</v>
      </c>
      <c r="L9">
        <v>5716000</v>
      </c>
      <c r="M9">
        <v>11485495</v>
      </c>
      <c r="N9">
        <v>8341793</v>
      </c>
      <c r="O9">
        <v>4555259</v>
      </c>
      <c r="P9">
        <v>452705</v>
      </c>
      <c r="Q9">
        <v>-94073</v>
      </c>
      <c r="R9">
        <v>1503632</v>
      </c>
      <c r="S9">
        <v>2317402</v>
      </c>
      <c r="T9">
        <v>60126</v>
      </c>
      <c r="U9">
        <v>8553000</v>
      </c>
      <c r="V9">
        <v>14097894</v>
      </c>
      <c r="W9">
        <v>11040294</v>
      </c>
      <c r="X9">
        <v>5629661</v>
      </c>
      <c r="Y9">
        <v>2004961</v>
      </c>
      <c r="Z9">
        <v>1072364</v>
      </c>
      <c r="AA9">
        <v>2491175</v>
      </c>
      <c r="AB9">
        <v>3511899</v>
      </c>
      <c r="AC9">
        <v>1886954</v>
      </c>
      <c r="AD9">
        <v>22.8</v>
      </c>
      <c r="AE9">
        <v>27.49</v>
      </c>
      <c r="AF9">
        <v>9.5500000000000007</v>
      </c>
      <c r="AG9">
        <v>11.69</v>
      </c>
      <c r="AH9">
        <v>9.43</v>
      </c>
      <c r="AI9">
        <v>6.13</v>
      </c>
      <c r="AJ9">
        <v>12.35</v>
      </c>
      <c r="AK9">
        <v>13.48</v>
      </c>
      <c r="AL9">
        <v>13.28</v>
      </c>
      <c r="AM9">
        <v>0.46</v>
      </c>
      <c r="AN9">
        <v>0.57999999999999996</v>
      </c>
      <c r="AO9">
        <v>0.15</v>
      </c>
      <c r="AP9">
        <v>0.18</v>
      </c>
      <c r="AQ9">
        <v>0.13</v>
      </c>
      <c r="AR9">
        <v>0.08</v>
      </c>
      <c r="AS9">
        <v>0.16</v>
      </c>
      <c r="AT9">
        <v>0.19</v>
      </c>
      <c r="AU9">
        <v>0.17</v>
      </c>
      <c r="AV9">
        <v>18.809999999999999</v>
      </c>
      <c r="AW9">
        <v>38.409999999999997</v>
      </c>
      <c r="AX9">
        <v>119.17</v>
      </c>
      <c r="AY9">
        <v>18.510000000000002</v>
      </c>
      <c r="AZ9">
        <v>-34.29</v>
      </c>
      <c r="BA9">
        <v>-58.52</v>
      </c>
      <c r="BB9">
        <v>72.400000000000006</v>
      </c>
      <c r="BC9">
        <v>53.64</v>
      </c>
      <c r="BD9">
        <v>17.53</v>
      </c>
      <c r="BE9">
        <v>241</v>
      </c>
      <c r="BF9">
        <v>237</v>
      </c>
      <c r="BG9">
        <v>236</v>
      </c>
      <c r="BH9">
        <v>206</v>
      </c>
      <c r="BI9">
        <v>195</v>
      </c>
      <c r="BJ9">
        <v>166</v>
      </c>
      <c r="BK9">
        <v>155</v>
      </c>
      <c r="BL9">
        <v>152</v>
      </c>
      <c r="BM9">
        <v>146</v>
      </c>
      <c r="BN9">
        <v>7921000</v>
      </c>
      <c r="BO9">
        <v>8273813</v>
      </c>
      <c r="BP9">
        <v>5405352</v>
      </c>
      <c r="BQ9">
        <v>3011397</v>
      </c>
      <c r="BR9">
        <v>3605631</v>
      </c>
      <c r="BS9">
        <v>2249632</v>
      </c>
      <c r="BT9">
        <v>2634153</v>
      </c>
      <c r="BU9">
        <v>4648588</v>
      </c>
      <c r="BV9">
        <v>3445176</v>
      </c>
      <c r="BY9">
        <f>(Feuil1!H9/'Bilan et annexes'!F8)</f>
        <v>0.15422406633516716</v>
      </c>
      <c r="BZ9">
        <f>(Feuil1!I9/'Bilan et annexes'!G8)</f>
        <v>0.20308223088341032</v>
      </c>
      <c r="CA9">
        <f>(Feuil1!J9/'Bilan et annexes'!H8)</f>
        <v>3.1279528106485592E-2</v>
      </c>
      <c r="CB9">
        <f>(Feuil1!K9/'Bilan et annexes'!I8)</f>
        <v>5.3049907226261558E-2</v>
      </c>
      <c r="CC9">
        <f>(Feuil1!L9/'Bilan et annexes'!J8)</f>
        <v>3.2583824278920551E-2</v>
      </c>
      <c r="CD9">
        <f>(Feuil1!M9/'Bilan et annexes'!K8)</f>
        <v>3.3164183831334973E-2</v>
      </c>
      <c r="CE9">
        <f>(Feuil1!N9/'Bilan et annexes'!L8)</f>
        <v>5.3290639662380866E-2</v>
      </c>
      <c r="CF9">
        <f>(Feuil1!O9/'Bilan et annexes'!M8)</f>
        <v>6.2079185643282506E-2</v>
      </c>
      <c r="CG9">
        <f t="shared" si="0"/>
        <v>0.87187436781204219</v>
      </c>
      <c r="CI9">
        <f>('Compte de résulat '!D9/'Bilan et annexes'!F8)</f>
        <v>0.75322566652560308</v>
      </c>
      <c r="CJ9">
        <f>('Compte de résulat '!E9/'Bilan et annexes'!G8)</f>
        <v>0.69165825132463721</v>
      </c>
      <c r="CK9">
        <f>('Compte de résulat '!F9/'Bilan et annexes'!H8)</f>
        <v>0.60023398065703493</v>
      </c>
      <c r="CL9">
        <f>('Compte de résulat '!G9/'Bilan et annexes'!I8)</f>
        <v>0.44378926765564652</v>
      </c>
      <c r="CM9">
        <f>('Compte de résulat '!H9/'Bilan et annexes'!J8)</f>
        <v>0.38398608562932324</v>
      </c>
      <c r="CN9">
        <f>('Compte de résulat '!I9/'Bilan et annexes'!K8)</f>
        <v>0.46515606485454297</v>
      </c>
      <c r="CO9">
        <f>('Compte de résulat '!J9/'Bilan et annexes'!L8)</f>
        <v>0.46158552312087936</v>
      </c>
      <c r="CP9">
        <f>('Compte de résulat '!K9/'Bilan et annexes'!M8)</f>
        <v>0.40987101552905048</v>
      </c>
      <c r="CQ9">
        <f t="shared" si="1"/>
        <v>0.43572826932496489</v>
      </c>
      <c r="CS9">
        <f>(V9/'Bilan et annexes'!F8)</f>
        <v>0.18644062103258568</v>
      </c>
      <c r="CT9">
        <f>(W9/'Bilan et annexes'!G8)</f>
        <v>0.13627847468454041</v>
      </c>
      <c r="CU9">
        <f>(X9/'Bilan et annexes'!H8)</f>
        <v>7.1520272981498545E-2</v>
      </c>
      <c r="CV9">
        <f>(Y9/'Bilan et annexes'!I8)</f>
        <v>2.5306657334113559E-2</v>
      </c>
      <c r="CW9">
        <f>(Z9/'Bilan et annexes'!J8)</f>
        <v>1.4582375783196688E-2</v>
      </c>
      <c r="CX9">
        <f>(AA9/'Bilan et annexes'!K8)</f>
        <v>3.4479229757944437E-2</v>
      </c>
      <c r="CY9">
        <f>(AB9/'Bilan et annexes'!L8)</f>
        <v>4.8779299725512711E-2</v>
      </c>
      <c r="CZ9">
        <f>(AC9/'Bilan et annexes'!M8)</f>
        <v>2.7136010582468031E-2</v>
      </c>
      <c r="DA9">
        <f t="shared" si="2"/>
        <v>3.7957655153990369E-2</v>
      </c>
      <c r="DC9">
        <f>BN9/'Bilan et annexes'!F8</f>
        <v>0.10475296233601354</v>
      </c>
      <c r="DD9">
        <f>BO9/'Bilan et annexes'!G8</f>
        <v>0.10212976352487725</v>
      </c>
      <c r="DE9">
        <f>BP9/'Bilan et annexes'!H8</f>
        <v>6.8670609225153903E-2</v>
      </c>
      <c r="DF9">
        <f>BQ9/'Bilan et annexes'!I8</f>
        <v>3.8009912400279892E-2</v>
      </c>
      <c r="DG9">
        <f>BR9/'Bilan et annexes'!J8</f>
        <v>4.903061477030491E-2</v>
      </c>
      <c r="DH9">
        <f>BS9/'Bilan et annexes'!K8</f>
        <v>3.1136142020863272E-2</v>
      </c>
      <c r="DI9">
        <f>BT9/'Bilan et annexes'!L8</f>
        <v>3.6587652067971911E-2</v>
      </c>
      <c r="DJ9">
        <f>BU9/'Bilan et annexes'!M8</f>
        <v>6.6850666821519703E-2</v>
      </c>
      <c r="DK9">
        <f>BV9/'Bilan et annexes'!N8</f>
        <v>5.1863833756377084E-2</v>
      </c>
      <c r="DL9">
        <f t="shared" si="5"/>
        <v>0.82713738223282773</v>
      </c>
      <c r="DM9">
        <f t="shared" si="3"/>
        <v>0.4175228752046003</v>
      </c>
      <c r="DO9">
        <f>LN(1+'Compte de résulat '!C9)</f>
        <v>17.732560925006151</v>
      </c>
      <c r="DP9">
        <f>LN(1+'Compte de résulat '!D9)</f>
        <v>17.857788070386949</v>
      </c>
      <c r="DQ9">
        <f>LN(1+'Compte de résulat '!E9)</f>
        <v>17.841453823684432</v>
      </c>
      <c r="DR9">
        <f>LN(1+'Compte de résulat '!F9)</f>
        <v>17.670898405571336</v>
      </c>
      <c r="DS9">
        <f>LN(1+'Compte de résulat '!G9)</f>
        <v>17.375417526114646</v>
      </c>
      <c r="DT9">
        <f>LN(1+'Compte de résulat '!H9)</f>
        <v>17.156168805822457</v>
      </c>
      <c r="DU9">
        <f>LN(1+'Compte de résulat '!I9)</f>
        <v>17.330280940324091</v>
      </c>
      <c r="DV9">
        <f>LN(1+'Compte de résulat '!J9)</f>
        <v>17.319028820270919</v>
      </c>
      <c r="DW9">
        <f>LN(1+'Compte de résulat '!K9)</f>
        <v>17.165455346164972</v>
      </c>
      <c r="DX9">
        <f t="shared" si="4"/>
        <v>17.242242083217945</v>
      </c>
    </row>
    <row r="10" spans="2:128" x14ac:dyDescent="0.25">
      <c r="B10" t="str">
        <f>+'Bilan et annexes'!E9</f>
        <v>LECOMTE INDUSTRIES</v>
      </c>
      <c r="C10">
        <v>1.88</v>
      </c>
      <c r="D10">
        <v>1.81</v>
      </c>
      <c r="E10">
        <v>1.81</v>
      </c>
      <c r="F10">
        <v>0.11</v>
      </c>
      <c r="G10">
        <v>0.09</v>
      </c>
      <c r="H10">
        <v>0.09</v>
      </c>
      <c r="I10">
        <v>0.06</v>
      </c>
      <c r="J10">
        <v>0.04</v>
      </c>
      <c r="K10">
        <v>0.23</v>
      </c>
      <c r="L10">
        <v>103041</v>
      </c>
      <c r="M10">
        <v>197689</v>
      </c>
      <c r="N10">
        <v>152142</v>
      </c>
      <c r="O10">
        <v>93211</v>
      </c>
      <c r="P10">
        <v>85976</v>
      </c>
      <c r="Q10">
        <v>2084</v>
      </c>
      <c r="R10">
        <v>10213</v>
      </c>
      <c r="S10">
        <v>-1759</v>
      </c>
      <c r="T10">
        <v>-25741</v>
      </c>
      <c r="U10">
        <v>103041</v>
      </c>
      <c r="V10">
        <v>197689</v>
      </c>
      <c r="W10">
        <v>152142</v>
      </c>
      <c r="X10">
        <v>93211</v>
      </c>
      <c r="Y10">
        <v>85976</v>
      </c>
      <c r="Z10">
        <v>4441</v>
      </c>
      <c r="AA10">
        <v>12570</v>
      </c>
      <c r="AB10">
        <v>599</v>
      </c>
      <c r="AC10">
        <v>-23384</v>
      </c>
      <c r="AD10">
        <v>48.03</v>
      </c>
      <c r="AE10">
        <v>45.92</v>
      </c>
      <c r="AF10">
        <v>45.82</v>
      </c>
      <c r="AG10">
        <v>7.36</v>
      </c>
      <c r="AH10">
        <v>7.03</v>
      </c>
      <c r="AI10">
        <v>6.32</v>
      </c>
      <c r="AJ10">
        <v>5.38</v>
      </c>
      <c r="AK10">
        <v>4.38</v>
      </c>
      <c r="AL10">
        <v>5.0199999999999996</v>
      </c>
      <c r="AM10" t="s">
        <v>36</v>
      </c>
      <c r="AN10" t="s">
        <v>36</v>
      </c>
      <c r="AO10" t="s">
        <v>36</v>
      </c>
      <c r="AP10">
        <v>37.51</v>
      </c>
      <c r="AQ10">
        <v>35.24</v>
      </c>
      <c r="AR10" t="s">
        <v>36</v>
      </c>
      <c r="AS10">
        <v>0.06</v>
      </c>
      <c r="AT10">
        <v>0.05</v>
      </c>
      <c r="AU10">
        <v>0.05</v>
      </c>
      <c r="AV10">
        <v>18.68</v>
      </c>
      <c r="AW10">
        <v>35.82</v>
      </c>
      <c r="AX10">
        <v>27.56</v>
      </c>
      <c r="AY10">
        <v>68.42</v>
      </c>
      <c r="AZ10">
        <v>-6.43</v>
      </c>
      <c r="BA10">
        <v>-14.92</v>
      </c>
      <c r="BB10">
        <v>-17.239999999999998</v>
      </c>
      <c r="BC10">
        <v>-22.49</v>
      </c>
      <c r="BD10">
        <v>6.71</v>
      </c>
      <c r="BE10">
        <v>13</v>
      </c>
      <c r="BF10">
        <v>14</v>
      </c>
      <c r="BG10">
        <v>12</v>
      </c>
      <c r="BH10">
        <v>10</v>
      </c>
      <c r="BI10">
        <v>9</v>
      </c>
      <c r="BJ10" t="s">
        <v>36</v>
      </c>
      <c r="BK10" t="s">
        <v>36</v>
      </c>
      <c r="BL10" t="s">
        <v>36</v>
      </c>
      <c r="BM10" t="s">
        <v>36</v>
      </c>
      <c r="BN10">
        <v>23798</v>
      </c>
      <c r="BO10">
        <v>23798</v>
      </c>
      <c r="BP10">
        <v>23798</v>
      </c>
      <c r="BQ10">
        <v>23799</v>
      </c>
      <c r="BR10">
        <v>23799</v>
      </c>
      <c r="BS10">
        <v>21442</v>
      </c>
      <c r="BT10">
        <v>19085</v>
      </c>
      <c r="BU10">
        <v>16727</v>
      </c>
      <c r="BV10">
        <v>14370</v>
      </c>
      <c r="BY10">
        <f>(Feuil1!H10/'Bilan et annexes'!F9)</f>
        <v>0.48030259154850957</v>
      </c>
      <c r="BZ10">
        <f>(Feuil1!I10/'Bilan et annexes'!G9)</f>
        <v>0.45917549580050349</v>
      </c>
      <c r="CA10">
        <f>(Feuil1!J10/'Bilan et annexes'!H9)</f>
        <v>0.45821709753989182</v>
      </c>
      <c r="CB10">
        <f>(Feuil1!K10/'Bilan et annexes'!I9)</f>
        <v>7.3558019406602004E-2</v>
      </c>
      <c r="CC10">
        <f>(Feuil1!L10/'Bilan et annexes'!J9)</f>
        <v>7.0287878654922947E-2</v>
      </c>
      <c r="CD10">
        <f>(Feuil1!M10/'Bilan et annexes'!K9)</f>
        <v>6.3197112287227464E-2</v>
      </c>
      <c r="CE10">
        <f>(Feuil1!N10/'Bilan et annexes'!L9)</f>
        <v>5.3762640981767695E-2</v>
      </c>
      <c r="CF10">
        <f>(Feuil1!O10/'Bilan et annexes'!M9)</f>
        <v>4.3834531935271343E-2</v>
      </c>
      <c r="CG10">
        <f t="shared" si="0"/>
        <v>-0.30638394146799364</v>
      </c>
      <c r="CI10">
        <f>('Compte de résulat '!D10/'Bilan et annexes'!F9)</f>
        <v>0.55811271910237803</v>
      </c>
      <c r="CJ10">
        <f>('Compte de résulat '!E10/'Bilan et annexes'!G9)</f>
        <v>0.44829895816498416</v>
      </c>
      <c r="CK10">
        <f>('Compte de résulat '!F10/'Bilan et annexes'!H9)</f>
        <v>1.9296137324772722</v>
      </c>
      <c r="CL10">
        <f>('Compte de résulat '!G10/'Bilan et annexes'!I9)</f>
        <v>6.2460374589047844E-2</v>
      </c>
      <c r="CM10">
        <f>('Compte de résulat '!H10/'Bilan et annexes'!J9)</f>
        <v>9.2465472031807289E-4</v>
      </c>
      <c r="CN10">
        <f>('Compte de résulat '!I10/'Bilan et annexes'!K9)</f>
        <v>9.3614604647826048E-4</v>
      </c>
      <c r="CO10">
        <f>('Compte de résulat '!J10/'Bilan et annexes'!L9)</f>
        <v>9.4570776426913881E-4</v>
      </c>
      <c r="CP10">
        <f>('Compte de résulat '!K10/'Bilan et annexes'!M9)</f>
        <v>9.5439990010497285E-4</v>
      </c>
      <c r="CQ10">
        <f t="shared" si="1"/>
        <v>9.5005383218705578E-4</v>
      </c>
      <c r="CS10">
        <f>(V10/'Bilan et annexes'!F9)</f>
        <v>0.17242886150496819</v>
      </c>
      <c r="CT10">
        <f>(W10/'Bilan et annexes'!G9)</f>
        <v>0.12674465295214357</v>
      </c>
      <c r="CU10">
        <f>(X10/'Bilan et annexes'!H9)</f>
        <v>7.7550524610649957E-2</v>
      </c>
      <c r="CV10">
        <f>(Y10/'Bilan et annexes'!I9)</f>
        <v>3.3720599636476748E-3</v>
      </c>
      <c r="CW10">
        <f>(Z10/'Bilan et annexes'!J9)</f>
        <v>1.7713707242397386E-4</v>
      </c>
      <c r="CX10">
        <f>(AA10/'Bilan et annexes'!K9)</f>
        <v>5.0378267849266779E-4</v>
      </c>
      <c r="CY10">
        <f>(AB10/'Bilan et annexes'!L9)</f>
        <v>2.3943486656123004E-5</v>
      </c>
      <c r="CZ10">
        <f>(AC10/'Bilan et annexes'!M9)</f>
        <v>-9.3348198360610195E-4</v>
      </c>
      <c r="DA10">
        <f t="shared" si="2"/>
        <v>-4.5476924847498949E-4</v>
      </c>
      <c r="DC10">
        <f>BN10/'Bilan et annexes'!F9</f>
        <v>2.075715920509099E-2</v>
      </c>
      <c r="DD10">
        <f>BO10/'Bilan et annexes'!G9</f>
        <v>1.9825355595135548E-2</v>
      </c>
      <c r="DE10">
        <f>BP10/'Bilan et annexes'!H9</f>
        <v>1.9799673693922902E-2</v>
      </c>
      <c r="DF10">
        <f>BQ10/'Bilan et annexes'!I9</f>
        <v>9.3341926903846436E-4</v>
      </c>
      <c r="DG10">
        <f>BR10/'Bilan et annexes'!J9</f>
        <v>9.4926484724570004E-4</v>
      </c>
      <c r="DH10">
        <f>BS10/'Bilan et annexes'!K9</f>
        <v>8.5935626032138286E-4</v>
      </c>
      <c r="DI10">
        <f>BT10/'Bilan et annexes'!L9</f>
        <v>7.6287386115543837E-4</v>
      </c>
      <c r="DJ10">
        <f>BU10/'Bilan et annexes'!M9</f>
        <v>6.6773662075689645E-4</v>
      </c>
      <c r="DK10">
        <f>BV10/'Bilan et annexes'!N9</f>
        <v>6.1303057273479761E-4</v>
      </c>
      <c r="DL10">
        <f t="shared" si="5"/>
        <v>-0.12470900530586845</v>
      </c>
      <c r="DM10">
        <f t="shared" si="3"/>
        <v>-0.19641948171312379</v>
      </c>
      <c r="DO10">
        <f>LN(1+'Compte de résulat '!C10)</f>
        <v>13.216602074284886</v>
      </c>
      <c r="DP10">
        <f>LN(1+'Compte de résulat '!D10)</f>
        <v>13.369028123759884</v>
      </c>
      <c r="DQ10">
        <f>LN(1+'Compte de résulat '!E10)</f>
        <v>13.195857303927758</v>
      </c>
      <c r="DR10">
        <f>LN(1+'Compte de résulat '!F10)</f>
        <v>14.656766919479598</v>
      </c>
      <c r="DS10">
        <f>LN(1+'Compte de résulat '!G10)</f>
        <v>14.280832620758828</v>
      </c>
      <c r="DT10">
        <f>LN(1+'Compte de résulat '!H10)</f>
        <v>10.051174530434894</v>
      </c>
      <c r="DU10">
        <f>LN(1+'Compte de résulat '!I10)</f>
        <v>10.058737627806687</v>
      </c>
      <c r="DV10">
        <f>LN(1+'Compte de résulat '!J10)</f>
        <v>10.071541137532378</v>
      </c>
      <c r="DW10">
        <f>LN(1+'Compte de résulat '!K10)</f>
        <v>10.082010236072934</v>
      </c>
      <c r="DX10">
        <f t="shared" si="4"/>
        <v>10.076775686802655</v>
      </c>
    </row>
    <row r="11" spans="2:128" x14ac:dyDescent="0.25">
      <c r="B11" t="str">
        <f>+'Bilan et annexes'!E10</f>
        <v>MECHANIEK EN TRANSPORTMIDDELEN ONDERNEMING</v>
      </c>
      <c r="C11">
        <v>1.39</v>
      </c>
      <c r="D11">
        <v>1.62</v>
      </c>
      <c r="E11">
        <v>2.17</v>
      </c>
      <c r="F11">
        <v>2.4500000000000002</v>
      </c>
      <c r="G11">
        <v>2.48</v>
      </c>
      <c r="H11">
        <v>2.35</v>
      </c>
      <c r="I11">
        <v>1.69</v>
      </c>
      <c r="J11">
        <v>1.05</v>
      </c>
      <c r="K11">
        <v>1.01</v>
      </c>
      <c r="L11">
        <v>1947000</v>
      </c>
      <c r="M11">
        <v>2188863</v>
      </c>
      <c r="N11">
        <v>3277882</v>
      </c>
      <c r="O11">
        <v>2515491</v>
      </c>
      <c r="P11">
        <v>2612093</v>
      </c>
      <c r="Q11">
        <v>1465369</v>
      </c>
      <c r="R11">
        <v>762354</v>
      </c>
      <c r="S11">
        <v>2115476</v>
      </c>
      <c r="T11">
        <v>1706330</v>
      </c>
      <c r="U11">
        <v>2282000</v>
      </c>
      <c r="V11">
        <v>2494046</v>
      </c>
      <c r="W11">
        <v>3631888</v>
      </c>
      <c r="X11">
        <v>2961549</v>
      </c>
      <c r="Y11">
        <v>3111537</v>
      </c>
      <c r="Z11">
        <v>1767631</v>
      </c>
      <c r="AA11">
        <v>1069871</v>
      </c>
      <c r="AB11">
        <v>2290704</v>
      </c>
      <c r="AC11">
        <v>1861158</v>
      </c>
      <c r="AD11">
        <v>28.68</v>
      </c>
      <c r="AE11">
        <v>9.3800000000000008</v>
      </c>
      <c r="AF11">
        <v>24.27</v>
      </c>
      <c r="AG11">
        <v>13.63</v>
      </c>
      <c r="AH11">
        <v>14.6</v>
      </c>
      <c r="AI11">
        <v>14.55</v>
      </c>
      <c r="AJ11">
        <v>13.1</v>
      </c>
      <c r="AK11">
        <v>14.12</v>
      </c>
      <c r="AL11">
        <v>12.94</v>
      </c>
      <c r="AM11">
        <v>9.65</v>
      </c>
      <c r="AN11">
        <v>0.12</v>
      </c>
      <c r="AO11">
        <v>0.39</v>
      </c>
      <c r="AP11">
        <v>0.19</v>
      </c>
      <c r="AQ11">
        <v>0.21</v>
      </c>
      <c r="AR11">
        <v>0.21</v>
      </c>
      <c r="AS11">
        <v>0.19</v>
      </c>
      <c r="AT11">
        <v>0.22</v>
      </c>
      <c r="AU11">
        <v>0.23</v>
      </c>
      <c r="AV11">
        <v>74.23</v>
      </c>
      <c r="AW11">
        <v>51.94</v>
      </c>
      <c r="AX11">
        <v>15.31</v>
      </c>
      <c r="AY11">
        <v>31.11</v>
      </c>
      <c r="AZ11">
        <v>12.19</v>
      </c>
      <c r="BA11">
        <v>1.06</v>
      </c>
      <c r="BB11">
        <v>-12.94</v>
      </c>
      <c r="BC11">
        <v>-2.34</v>
      </c>
      <c r="BD11">
        <v>5.12</v>
      </c>
      <c r="BE11">
        <v>69</v>
      </c>
      <c r="BF11">
        <v>66</v>
      </c>
      <c r="BG11">
        <v>63</v>
      </c>
      <c r="BH11">
        <v>69</v>
      </c>
      <c r="BI11">
        <v>63</v>
      </c>
      <c r="BJ11">
        <v>55</v>
      </c>
      <c r="BK11">
        <v>51</v>
      </c>
      <c r="BL11">
        <v>50</v>
      </c>
      <c r="BM11">
        <v>43</v>
      </c>
      <c r="BN11">
        <v>414000</v>
      </c>
      <c r="BO11">
        <v>542788</v>
      </c>
      <c r="BP11">
        <v>546418</v>
      </c>
      <c r="BQ11">
        <v>1061815</v>
      </c>
      <c r="BR11">
        <v>604796</v>
      </c>
      <c r="BS11">
        <v>451817</v>
      </c>
      <c r="BT11">
        <v>294375</v>
      </c>
      <c r="BU11">
        <v>278550</v>
      </c>
      <c r="BV11">
        <v>370778</v>
      </c>
      <c r="BY11">
        <f>(Feuil1!H11/'Bilan et annexes'!F10)</f>
        <v>0.24727403490216818</v>
      </c>
      <c r="BZ11">
        <f>(Feuil1!I11/'Bilan et annexes'!G10)</f>
        <v>8.3055064918011318E-2</v>
      </c>
      <c r="CA11">
        <f>(Feuil1!J11/'Bilan et annexes'!H10)</f>
        <v>0.23258740881284817</v>
      </c>
      <c r="CB11">
        <f>(Feuil1!K11/'Bilan et annexes'!I10)</f>
        <v>0.12317049937253619</v>
      </c>
      <c r="CC11">
        <f>(Feuil1!L11/'Bilan et annexes'!J10)</f>
        <v>0.13096771141980107</v>
      </c>
      <c r="CD11">
        <f>(Feuil1!M11/'Bilan et annexes'!K10)</f>
        <v>0.12992791036340184</v>
      </c>
      <c r="CE11">
        <f>(Feuil1!N11/'Bilan et annexes'!L10)</f>
        <v>0.11475011679537059</v>
      </c>
      <c r="CF11">
        <f>(Feuil1!O11/'Bilan et annexes'!M10)</f>
        <v>0.1256539607401633</v>
      </c>
      <c r="CG11">
        <f t="shared" si="0"/>
        <v>-3.289477689038884E-2</v>
      </c>
      <c r="CI11">
        <f>('Compte de résulat '!D11/'Bilan et annexes'!F10)</f>
        <v>3.3745132734003174</v>
      </c>
      <c r="CJ11">
        <f>('Compte de résulat '!E11/'Bilan et annexes'!G10)</f>
        <v>0.74383343820362635</v>
      </c>
      <c r="CK11">
        <f>('Compte de résulat '!F11/'Bilan et annexes'!H10)</f>
        <v>0.67291429403301117</v>
      </c>
      <c r="CL11">
        <f>('Compte de résulat '!G11/'Bilan et annexes'!I10)</f>
        <v>0.72904083510069073</v>
      </c>
      <c r="CM11">
        <f>('Compte de résulat '!H11/'Bilan et annexes'!J10)</f>
        <v>0.76269104510985664</v>
      </c>
      <c r="CN11">
        <f>('Compte de résulat '!I11/'Bilan et annexes'!K10)</f>
        <v>0.81855329302502444</v>
      </c>
      <c r="CO11">
        <f>('Compte de résulat '!J11/'Bilan et annexes'!L10)</f>
        <v>0.95827156592166274</v>
      </c>
      <c r="CP11">
        <f>('Compte de résulat '!K11/'Bilan et annexes'!M10)</f>
        <v>1.4734209656668498</v>
      </c>
      <c r="CQ11">
        <f t="shared" si="1"/>
        <v>1.2158462657942564</v>
      </c>
      <c r="CS11">
        <f>(V11/'Bilan et annexes'!F10)</f>
        <v>0.26378064516129035</v>
      </c>
      <c r="CT11">
        <f>(W11/'Bilan et annexes'!G10)</f>
        <v>7.7825328691440737E-2</v>
      </c>
      <c r="CU11">
        <f>(X11/'Bilan et annexes'!H10)</f>
        <v>5.2069502097030873E-2</v>
      </c>
      <c r="CV11">
        <f>(Y11/'Bilan et annexes'!I10)</f>
        <v>6.3157146711972284E-2</v>
      </c>
      <c r="CW11">
        <f>(Z11/'Bilan et annexes'!J10)</f>
        <v>3.4953061764117083E-2</v>
      </c>
      <c r="CX11">
        <f>(AA11/'Bilan et annexes'!K10)</f>
        <v>2.0718813390026326E-2</v>
      </c>
      <c r="CY11">
        <f>(AB11/'Bilan et annexes'!L10)</f>
        <v>4.4965314719357406E-2</v>
      </c>
      <c r="CZ11">
        <f>(AC11/'Bilan et annexes'!M10)</f>
        <v>3.9829645455510813E-2</v>
      </c>
      <c r="DA11">
        <f t="shared" si="2"/>
        <v>4.239748008743411E-2</v>
      </c>
      <c r="DC11">
        <f>BN11/'Bilan et annexes'!F10</f>
        <v>4.3786356425171868E-2</v>
      </c>
      <c r="DD11">
        <f>BO11/'Bilan et annexes'!G10</f>
        <v>1.163104548096465E-2</v>
      </c>
      <c r="DE11">
        <f>BP11/'Bilan et annexes'!H10</f>
        <v>9.6070378024660126E-3</v>
      </c>
      <c r="DF11">
        <f>BQ11/'Bilan et annexes'!I10</f>
        <v>2.1552437183286862E-2</v>
      </c>
      <c r="DG11">
        <f>BR11/'Bilan et annexes'!J10</f>
        <v>1.1959210911491684E-2</v>
      </c>
      <c r="DH11">
        <f>BS11/'Bilan et annexes'!K10</f>
        <v>8.7497577833603526E-3</v>
      </c>
      <c r="DI11">
        <f>BT11/'Bilan et annexes'!L10</f>
        <v>5.7784264228424266E-3</v>
      </c>
      <c r="DJ11">
        <f>BU11/'Bilan et annexes'!M10</f>
        <v>5.9610993487025478E-3</v>
      </c>
      <c r="DK11">
        <f>BV11/'Bilan et annexes'!N10</f>
        <v>6.856336489759053E-3</v>
      </c>
      <c r="DL11">
        <f t="shared" si="5"/>
        <v>3.1612918897436414E-2</v>
      </c>
      <c r="DM11">
        <f t="shared" si="3"/>
        <v>0.18654041568403304</v>
      </c>
      <c r="DO11">
        <f>LN(1+'Compte de résulat '!C11)</f>
        <v>17.264577076605903</v>
      </c>
      <c r="DP11">
        <f>LN(1+'Compte de résulat '!D11)</f>
        <v>17.278305390052413</v>
      </c>
      <c r="DQ11">
        <f>LN(1+'Compte de résulat '!E11)</f>
        <v>17.362613406631596</v>
      </c>
      <c r="DR11">
        <f>LN(1+'Compte de résulat '!F11)</f>
        <v>17.460261593816881</v>
      </c>
      <c r="DS11">
        <f>LN(1+'Compte de résulat '!G11)</f>
        <v>17.396731134987863</v>
      </c>
      <c r="DT11">
        <f>LN(1+'Compte de résulat '!H11)</f>
        <v>17.467997775012339</v>
      </c>
      <c r="DU11">
        <f>LN(1+'Compte de résulat '!I11)</f>
        <v>17.55954502044089</v>
      </c>
      <c r="DV11">
        <f>LN(1+'Compte de résulat '!J11)</f>
        <v>17.703609573336053</v>
      </c>
      <c r="DW11">
        <f>LN(1+'Compte de résulat '!K11)</f>
        <v>18.047440115019615</v>
      </c>
      <c r="DX11">
        <f t="shared" si="4"/>
        <v>17.875524844177832</v>
      </c>
    </row>
    <row r="12" spans="2:128" x14ac:dyDescent="0.25">
      <c r="B12" t="str">
        <f>+'Bilan et annexes'!E11</f>
        <v>MIKO PAC</v>
      </c>
      <c r="C12">
        <v>1.82</v>
      </c>
      <c r="D12">
        <v>2.4500000000000002</v>
      </c>
      <c r="E12">
        <v>2.0699999999999998</v>
      </c>
      <c r="F12">
        <v>1.72</v>
      </c>
      <c r="G12">
        <v>1.79</v>
      </c>
      <c r="H12">
        <v>1.34</v>
      </c>
      <c r="I12">
        <v>1.86</v>
      </c>
      <c r="J12">
        <v>2.4</v>
      </c>
      <c r="K12">
        <v>2.59</v>
      </c>
      <c r="L12">
        <v>2316000</v>
      </c>
      <c r="M12">
        <v>2276499</v>
      </c>
      <c r="N12">
        <v>1263958</v>
      </c>
      <c r="O12">
        <v>1079707</v>
      </c>
      <c r="P12">
        <v>2197807</v>
      </c>
      <c r="Q12">
        <v>1893129</v>
      </c>
      <c r="R12">
        <v>1488801</v>
      </c>
      <c r="S12">
        <v>1652455</v>
      </c>
      <c r="T12">
        <v>2744678</v>
      </c>
      <c r="U12">
        <v>4404000</v>
      </c>
      <c r="V12">
        <v>4908614</v>
      </c>
      <c r="W12">
        <v>4414538</v>
      </c>
      <c r="X12">
        <v>3875638</v>
      </c>
      <c r="Y12">
        <v>4501797</v>
      </c>
      <c r="Z12">
        <v>3851897</v>
      </c>
      <c r="AA12">
        <v>4172663</v>
      </c>
      <c r="AB12">
        <v>4536498</v>
      </c>
      <c r="AC12">
        <v>5614532</v>
      </c>
      <c r="AD12">
        <v>52.82</v>
      </c>
      <c r="AE12">
        <v>5.12</v>
      </c>
      <c r="AF12">
        <v>5.29</v>
      </c>
      <c r="AG12">
        <v>2.71</v>
      </c>
      <c r="AH12">
        <v>2.48</v>
      </c>
      <c r="AI12">
        <v>3.01</v>
      </c>
      <c r="AJ12">
        <v>7.69</v>
      </c>
      <c r="AK12">
        <v>18.27</v>
      </c>
      <c r="AL12">
        <v>23.33</v>
      </c>
      <c r="AM12">
        <v>7.77</v>
      </c>
      <c r="AN12">
        <v>0.06</v>
      </c>
      <c r="AO12">
        <v>7.0000000000000007E-2</v>
      </c>
      <c r="AP12">
        <v>0.04</v>
      </c>
      <c r="AQ12">
        <v>0.03</v>
      </c>
      <c r="AR12">
        <v>0.04</v>
      </c>
      <c r="AS12">
        <v>0.11</v>
      </c>
      <c r="AT12">
        <v>0.28999999999999998</v>
      </c>
      <c r="AU12">
        <v>0.38</v>
      </c>
      <c r="AV12">
        <v>31.77</v>
      </c>
      <c r="AW12">
        <v>109</v>
      </c>
      <c r="AX12">
        <v>32.57</v>
      </c>
      <c r="AY12">
        <v>22.35</v>
      </c>
      <c r="AZ12">
        <v>134.66</v>
      </c>
      <c r="BA12">
        <v>231.17</v>
      </c>
      <c r="BB12">
        <v>52.04</v>
      </c>
      <c r="BC12">
        <v>26.46</v>
      </c>
      <c r="BD12">
        <v>24.32</v>
      </c>
      <c r="BE12">
        <v>110</v>
      </c>
      <c r="BF12">
        <v>116</v>
      </c>
      <c r="BG12">
        <v>121</v>
      </c>
      <c r="BH12">
        <v>136</v>
      </c>
      <c r="BI12">
        <v>142</v>
      </c>
      <c r="BJ12">
        <v>140</v>
      </c>
      <c r="BK12">
        <v>155</v>
      </c>
      <c r="BL12">
        <v>146</v>
      </c>
      <c r="BM12">
        <v>145</v>
      </c>
      <c r="BN12">
        <v>3778000</v>
      </c>
      <c r="BO12">
        <v>5116157</v>
      </c>
      <c r="BP12">
        <v>5127519</v>
      </c>
      <c r="BQ12">
        <v>3917639</v>
      </c>
      <c r="BR12">
        <v>3255276</v>
      </c>
      <c r="BS12">
        <v>7836711</v>
      </c>
      <c r="BT12">
        <v>12387745</v>
      </c>
      <c r="BU12">
        <v>9457973</v>
      </c>
      <c r="BV12">
        <v>10363768</v>
      </c>
      <c r="BY12">
        <f>(Feuil1!H12/'Bilan et annexes'!F11)</f>
        <v>0.44205864386072086</v>
      </c>
      <c r="BZ12">
        <f>(Feuil1!I12/'Bilan et annexes'!G11)</f>
        <v>4.5327046369856183E-2</v>
      </c>
      <c r="CA12">
        <f>(Feuil1!J12/'Bilan et annexes'!H11)</f>
        <v>4.9013252795598435E-2</v>
      </c>
      <c r="CB12">
        <f>(Feuil1!K12/'Bilan et annexes'!I11)</f>
        <v>2.5134633239722093E-2</v>
      </c>
      <c r="CC12">
        <f>(Feuil1!L12/'Bilan et annexes'!J11)</f>
        <v>2.4312216397505741E-2</v>
      </c>
      <c r="CD12">
        <f>(Feuil1!M12/'Bilan et annexes'!K11)</f>
        <v>2.9901360526688469E-2</v>
      </c>
      <c r="CE12">
        <f>(Feuil1!N12/'Bilan et annexes'!L11)</f>
        <v>0.11824656722264335</v>
      </c>
      <c r="CF12">
        <f>(Feuil1!O12/'Bilan et annexes'!M11)</f>
        <v>0.1794397142252</v>
      </c>
      <c r="CG12">
        <f t="shared" si="0"/>
        <v>5.00105517155452</v>
      </c>
      <c r="CI12">
        <f>('Compte de résulat '!D12/'Bilan et annexes'!F11)</f>
        <v>2.2841075816194936</v>
      </c>
      <c r="CJ12">
        <f>('Compte de résulat '!E12/'Bilan et annexes'!G11)</f>
        <v>1.0158863924843851</v>
      </c>
      <c r="CK12">
        <f>('Compte de résulat '!F12/'Bilan et annexes'!H11)</f>
        <v>1.2657178787802537</v>
      </c>
      <c r="CL12">
        <f>('Compte de résulat '!G12/'Bilan et annexes'!I11)</f>
        <v>1.0417748048964712</v>
      </c>
      <c r="CM12">
        <f>('Compte de résulat '!H12/'Bilan et annexes'!J11)</f>
        <v>1.0734654717895187</v>
      </c>
      <c r="CN12">
        <f>('Compte de résulat '!I12/'Bilan et annexes'!K11)</f>
        <v>1.1123046244419461</v>
      </c>
      <c r="CO12">
        <f>('Compte de résulat '!J12/'Bilan et annexes'!L11)</f>
        <v>1.0160750508938614</v>
      </c>
      <c r="CP12">
        <f>('Compte de résulat '!K12/'Bilan et annexes'!M11)</f>
        <v>1.0316228288799296</v>
      </c>
      <c r="CQ12">
        <f t="shared" si="1"/>
        <v>1.0238489398868955</v>
      </c>
      <c r="CS12">
        <f>(V12/'Bilan et annexes'!F11)</f>
        <v>0.33317138396796309</v>
      </c>
      <c r="CT12">
        <f>(W12/'Bilan et annexes'!G11)</f>
        <v>0.12199935166380037</v>
      </c>
      <c r="CU12">
        <f>(X12/'Bilan et annexes'!H11)</f>
        <v>0.11339921011067697</v>
      </c>
      <c r="CV12">
        <f>(Y12/'Bilan et annexes'!I11)</f>
        <v>0.12294506639373926</v>
      </c>
      <c r="CW12">
        <f>(Z12/'Bilan et annexes'!J11)</f>
        <v>0.10149833947491123</v>
      </c>
      <c r="CX12">
        <f>(AA12/'Bilan et annexes'!K11)</f>
        <v>9.7304040640508641E-2</v>
      </c>
      <c r="CY12">
        <f>(AB12/'Bilan et annexes'!L11)</f>
        <v>9.4020830084191848E-2</v>
      </c>
      <c r="CZ12">
        <f>(AC12/'Bilan et annexes'!M11)</f>
        <v>0.11730867580101395</v>
      </c>
      <c r="DA12">
        <f t="shared" si="2"/>
        <v>0.1056647529426029</v>
      </c>
      <c r="DC12">
        <f>BN12/'Bilan et annexes'!F11</f>
        <v>0.25643114097604019</v>
      </c>
      <c r="DD12">
        <f>BO12/'Bilan et annexes'!G11</f>
        <v>0.14138916394200568</v>
      </c>
      <c r="DE12">
        <f>BP12/'Bilan et annexes'!H11</f>
        <v>0.15002861578596563</v>
      </c>
      <c r="DF12">
        <f>BQ12/'Bilan et annexes'!I11</f>
        <v>0.10699158290827024</v>
      </c>
      <c r="DG12">
        <f>BR12/'Bilan et annexes'!J11</f>
        <v>8.5777243922288457E-2</v>
      </c>
      <c r="DH12">
        <f>BS12/'Bilan et annexes'!K11</f>
        <v>0.18274747939910824</v>
      </c>
      <c r="DI12">
        <f>BT12/'Bilan et annexes'!L11</f>
        <v>0.25674122809517319</v>
      </c>
      <c r="DJ12">
        <f>BU12/'Bilan et annexes'!M11</f>
        <v>0.19761260393417354</v>
      </c>
      <c r="DK12">
        <f>BV12/'Bilan et annexes'!N11</f>
        <v>0.21403981436194694</v>
      </c>
      <c r="DL12">
        <f t="shared" si="5"/>
        <v>-0.23030435976212144</v>
      </c>
      <c r="DM12">
        <f t="shared" si="3"/>
        <v>-0.16632082836885459</v>
      </c>
      <c r="DO12">
        <f>LN(1+'Compte de résulat '!C12)</f>
        <v>17.260310097907468</v>
      </c>
      <c r="DP12">
        <f>LN(1+'Compte de résulat '!D12)</f>
        <v>17.331575856375348</v>
      </c>
      <c r="DQ12">
        <f>LN(1+'Compte de résulat '!E12)</f>
        <v>17.419914843464156</v>
      </c>
      <c r="DR12">
        <f>LN(1+'Compte de résulat '!F12)</f>
        <v>17.582701183045405</v>
      </c>
      <c r="DS12">
        <f>LN(1+'Compte de résulat '!G12)</f>
        <v>17.456930674466147</v>
      </c>
      <c r="DT12">
        <f>LN(1+'Compte de résulat '!H12)</f>
        <v>17.52268135089421</v>
      </c>
      <c r="DU12">
        <f>LN(1+'Compte de résulat '!I12)</f>
        <v>17.680413884185739</v>
      </c>
      <c r="DV12">
        <f>LN(1+'Compte de résulat '!J12)</f>
        <v>17.707852067159578</v>
      </c>
      <c r="DW12">
        <f>LN(1+'Compte de résulat '!K12)</f>
        <v>17.714948502684837</v>
      </c>
      <c r="DX12">
        <f t="shared" si="4"/>
        <v>17.711400284922206</v>
      </c>
    </row>
    <row r="13" spans="2:128" x14ac:dyDescent="0.25">
      <c r="B13" t="str">
        <f>+'Bilan et annexes'!E12</f>
        <v>PROVIRON INDUSTRIES</v>
      </c>
      <c r="C13">
        <v>0.36</v>
      </c>
      <c r="D13">
        <v>0.31</v>
      </c>
      <c r="E13">
        <v>0.26</v>
      </c>
      <c r="F13">
        <v>0.36</v>
      </c>
      <c r="G13">
        <v>0.41</v>
      </c>
      <c r="H13">
        <v>0.99</v>
      </c>
      <c r="I13">
        <v>1.23</v>
      </c>
      <c r="J13">
        <v>0.98</v>
      </c>
      <c r="K13">
        <v>0.43</v>
      </c>
      <c r="L13">
        <v>308000</v>
      </c>
      <c r="M13">
        <v>38943</v>
      </c>
      <c r="N13">
        <v>45792</v>
      </c>
      <c r="O13">
        <v>13905</v>
      </c>
      <c r="P13">
        <v>345437</v>
      </c>
      <c r="Q13">
        <v>1755006</v>
      </c>
      <c r="R13">
        <v>-518339</v>
      </c>
      <c r="S13">
        <v>-135691</v>
      </c>
      <c r="T13">
        <v>1474715</v>
      </c>
      <c r="U13">
        <v>792000</v>
      </c>
      <c r="V13">
        <v>550448</v>
      </c>
      <c r="W13">
        <v>539970</v>
      </c>
      <c r="X13">
        <v>514194</v>
      </c>
      <c r="Y13">
        <v>799155</v>
      </c>
      <c r="Z13">
        <v>2174351</v>
      </c>
      <c r="AA13">
        <v>-110936</v>
      </c>
      <c r="AB13">
        <v>234849</v>
      </c>
      <c r="AC13">
        <v>1894632</v>
      </c>
      <c r="AD13">
        <v>6.88</v>
      </c>
      <c r="AE13">
        <v>4.46</v>
      </c>
      <c r="AF13">
        <v>10.119999999999999</v>
      </c>
      <c r="AG13">
        <v>5.73</v>
      </c>
      <c r="AH13">
        <v>6.24</v>
      </c>
      <c r="AI13">
        <v>11.09</v>
      </c>
      <c r="AJ13">
        <v>6.43</v>
      </c>
      <c r="AK13">
        <v>14.38</v>
      </c>
      <c r="AL13">
        <v>19.059999999999999</v>
      </c>
      <c r="AM13">
        <v>0.25</v>
      </c>
      <c r="AN13">
        <v>0.19</v>
      </c>
      <c r="AO13">
        <v>0.55000000000000004</v>
      </c>
      <c r="AP13">
        <v>0.34</v>
      </c>
      <c r="AQ13">
        <v>0.39</v>
      </c>
      <c r="AR13">
        <v>0.25</v>
      </c>
      <c r="AS13">
        <v>0.09</v>
      </c>
      <c r="AT13">
        <v>0.25</v>
      </c>
      <c r="AU13">
        <v>1.89</v>
      </c>
      <c r="AV13">
        <v>4.24</v>
      </c>
      <c r="AW13">
        <v>-61.21</v>
      </c>
      <c r="AX13">
        <v>-32.94</v>
      </c>
      <c r="AY13">
        <v>-59</v>
      </c>
      <c r="AZ13">
        <v>11.46</v>
      </c>
      <c r="BA13">
        <v>51.6</v>
      </c>
      <c r="BB13">
        <v>-131.37</v>
      </c>
      <c r="BC13">
        <v>-33.69</v>
      </c>
      <c r="BD13">
        <v>31.53</v>
      </c>
      <c r="BE13">
        <v>42</v>
      </c>
      <c r="BF13">
        <v>39</v>
      </c>
      <c r="BG13">
        <v>40</v>
      </c>
      <c r="BH13">
        <v>39</v>
      </c>
      <c r="BI13">
        <v>36</v>
      </c>
      <c r="BJ13">
        <v>34</v>
      </c>
      <c r="BK13">
        <v>34</v>
      </c>
      <c r="BL13">
        <v>32</v>
      </c>
      <c r="BM13">
        <v>30</v>
      </c>
      <c r="BN13">
        <v>2318000</v>
      </c>
      <c r="BO13">
        <v>2143579</v>
      </c>
      <c r="BP13">
        <v>3691690</v>
      </c>
      <c r="BQ13">
        <v>3545697</v>
      </c>
      <c r="BR13">
        <v>3366729</v>
      </c>
      <c r="BS13">
        <v>3248235</v>
      </c>
      <c r="BT13">
        <v>3271790</v>
      </c>
      <c r="BU13">
        <v>3256494</v>
      </c>
      <c r="BV13">
        <v>3281345</v>
      </c>
      <c r="BY13">
        <f>(Feuil1!H13/'Bilan et annexes'!F12)</f>
        <v>6.6326943298552127E-2</v>
      </c>
      <c r="BZ13">
        <f>(Feuil1!I13/'Bilan et annexes'!G12)</f>
        <v>4.2511812755080321E-2</v>
      </c>
      <c r="CA13">
        <f>(Feuil1!J13/'Bilan et annexes'!H12)</f>
        <v>1.0562044087480885E-2</v>
      </c>
      <c r="CB13">
        <f>(Feuil1!K13/'Bilan et annexes'!I12)</f>
        <v>9.4925699282029478E-3</v>
      </c>
      <c r="CC13">
        <f>(Feuil1!L13/'Bilan et annexes'!J12)</f>
        <v>9.1699811235938563E-3</v>
      </c>
      <c r="CD13">
        <f>(Feuil1!M13/'Bilan et annexes'!K12)</f>
        <v>4.1844151894453632E-2</v>
      </c>
      <c r="CE13">
        <f>(Feuil1!N13/'Bilan et annexes'!L12)</f>
        <v>0.15813410037731979</v>
      </c>
      <c r="CF13">
        <f>(Feuil1!O13/'Bilan et annexes'!M12)</f>
        <v>0.1433772058650121</v>
      </c>
      <c r="CG13">
        <f t="shared" si="0"/>
        <v>2.4264574468294215</v>
      </c>
      <c r="CI13">
        <f>('Compte de résulat '!D13/'Bilan et annexes'!F12)</f>
        <v>0.6254059694248969</v>
      </c>
      <c r="CJ13">
        <f>('Compte de résulat '!E13/'Bilan et annexes'!G12)</f>
        <v>0.5783796250933757</v>
      </c>
      <c r="CK13">
        <f>('Compte de résulat '!F13/'Bilan et annexes'!H12)</f>
        <v>0.60988116945969861</v>
      </c>
      <c r="CL13">
        <f>('Compte de résulat '!G13/'Bilan et annexes'!I12)</f>
        <v>0.71392018253940759</v>
      </c>
      <c r="CM13">
        <f>('Compte de résulat '!H13/'Bilan et annexes'!J12)</f>
        <v>1.0375753076512293</v>
      </c>
      <c r="CN13">
        <f>('Compte de résulat '!I13/'Bilan et annexes'!K12)</f>
        <v>0.43164096317152933</v>
      </c>
      <c r="CO13">
        <f>('Compte de résulat '!J13/'Bilan et annexes'!L12)</f>
        <v>0.7152047710979339</v>
      </c>
      <c r="CP13">
        <f>('Compte de résulat '!K13/'Bilan et annexes'!M12)</f>
        <v>1.1009242871874914</v>
      </c>
      <c r="CQ13">
        <f t="shared" si="1"/>
        <v>0.90806452914271263</v>
      </c>
      <c r="CS13">
        <f>(V13/'Bilan et annexes'!F12)</f>
        <v>4.4523821079026124E-2</v>
      </c>
      <c r="CT13">
        <f>(W13/'Bilan et annexes'!G12)</f>
        <v>4.5336697839057367E-2</v>
      </c>
      <c r="CU13">
        <f>(X13/'Bilan et annexes'!H12)</f>
        <v>3.8792426410843898E-2</v>
      </c>
      <c r="CV13">
        <f>(Y13/'Bilan et annexes'!I12)</f>
        <v>5.4185962292664473E-2</v>
      </c>
      <c r="CW13">
        <f>(Z13/'Bilan et annexes'!J12)</f>
        <v>0.14241969732905305</v>
      </c>
      <c r="CX13">
        <f>(AA13/'Bilan et annexes'!K12)</f>
        <v>-6.0900073396731565E-3</v>
      </c>
      <c r="CY13">
        <f>(AB13/'Bilan et annexes'!L12)</f>
        <v>1.7354035205379988E-2</v>
      </c>
      <c r="CZ13">
        <f>(AC13/'Bilan et annexes'!M12)</f>
        <v>0.12693787023478487</v>
      </c>
      <c r="DA13">
        <f t="shared" si="2"/>
        <v>7.2145952720082424E-2</v>
      </c>
      <c r="DC13">
        <f>BN13/'Bilan et annexes'!F12</f>
        <v>0.18749494459273638</v>
      </c>
      <c r="DD13">
        <f>BO13/'Bilan et annexes'!G12</f>
        <v>0.17997813474294638</v>
      </c>
      <c r="DE13">
        <f>BP13/'Bilan et annexes'!H12</f>
        <v>0.27851280383794502</v>
      </c>
      <c r="DF13">
        <f>BQ13/'Bilan et annexes'!I12</f>
        <v>0.24041269083371003</v>
      </c>
      <c r="DG13">
        <f>BR13/'Bilan et annexes'!J12</f>
        <v>0.2205202955589716</v>
      </c>
      <c r="DH13">
        <f>BS13/'Bilan et annexes'!K12</f>
        <v>0.17831700251481247</v>
      </c>
      <c r="DI13">
        <f>BT13/'Bilan et annexes'!L12</f>
        <v>0.24176708797827623</v>
      </c>
      <c r="DJ13">
        <f>BU13/'Bilan et annexes'!M12</f>
        <v>0.21818084609167138</v>
      </c>
      <c r="DK13">
        <f>BV13/'Bilan et annexes'!N12</f>
        <v>0.19940850995275652</v>
      </c>
      <c r="DL13">
        <f t="shared" si="5"/>
        <v>-9.75577035064598E-2</v>
      </c>
      <c r="DM13">
        <f t="shared" si="3"/>
        <v>-0.17520407090863335</v>
      </c>
      <c r="DO13">
        <f>LN(1+'Compte de résulat '!C13)</f>
        <v>15.935374134191038</v>
      </c>
      <c r="DP13">
        <f>LN(1+'Compte de résulat '!D13)</f>
        <v>15.860864539290576</v>
      </c>
      <c r="DQ13">
        <f>LN(1+'Compte de résulat '!E13)</f>
        <v>15.745382639155059</v>
      </c>
      <c r="DR13">
        <f>LN(1+'Compte de résulat '!F13)</f>
        <v>15.905395130882685</v>
      </c>
      <c r="DS13">
        <f>LN(1+'Compte de résulat '!G13)</f>
        <v>16.169659583720001</v>
      </c>
      <c r="DT13">
        <f>LN(1+'Compte de résulat '!H13)</f>
        <v>16.578104372107337</v>
      </c>
      <c r="DU13">
        <f>LN(1+'Compte de résulat '!I13)</f>
        <v>15.877653716609178</v>
      </c>
      <c r="DV13">
        <f>LN(1+'Compte de résulat '!J13)</f>
        <v>16.085441975533517</v>
      </c>
      <c r="DW13">
        <f>LN(1+'Compte de résulat '!K13)</f>
        <v>16.614742854284472</v>
      </c>
      <c r="DX13">
        <f t="shared" si="4"/>
        <v>16.350092414908993</v>
      </c>
    </row>
    <row r="14" spans="2:128" x14ac:dyDescent="0.25">
      <c r="B14" t="str">
        <f>+'Bilan et annexes'!E13</f>
        <v>SIOEN FABRICS</v>
      </c>
      <c r="C14">
        <v>0.79</v>
      </c>
      <c r="D14">
        <v>0.53</v>
      </c>
      <c r="E14">
        <v>0.44</v>
      </c>
      <c r="F14">
        <v>0.48</v>
      </c>
      <c r="G14">
        <v>0.28999999999999998</v>
      </c>
      <c r="H14">
        <v>0.26</v>
      </c>
      <c r="I14">
        <v>0.63</v>
      </c>
      <c r="J14">
        <v>0.74</v>
      </c>
      <c r="K14">
        <v>0.73</v>
      </c>
      <c r="L14">
        <v>2489000</v>
      </c>
      <c r="M14">
        <v>5242149</v>
      </c>
      <c r="N14">
        <v>8663995</v>
      </c>
      <c r="O14">
        <v>2896472</v>
      </c>
      <c r="P14">
        <v>-332580</v>
      </c>
      <c r="Q14">
        <v>189072</v>
      </c>
      <c r="R14">
        <v>-1850156</v>
      </c>
      <c r="S14">
        <v>-587121</v>
      </c>
      <c r="T14">
        <v>-261982</v>
      </c>
      <c r="U14">
        <v>4823000</v>
      </c>
      <c r="V14">
        <v>6357990</v>
      </c>
      <c r="W14">
        <v>9687614</v>
      </c>
      <c r="X14">
        <v>4586473</v>
      </c>
      <c r="Y14">
        <v>3272261</v>
      </c>
      <c r="Z14">
        <v>3760312</v>
      </c>
      <c r="AA14">
        <v>1996946</v>
      </c>
      <c r="AB14">
        <v>2727828</v>
      </c>
      <c r="AC14">
        <v>2804604</v>
      </c>
      <c r="AD14">
        <v>21.6</v>
      </c>
      <c r="AE14">
        <v>17.329999999999998</v>
      </c>
      <c r="AF14">
        <v>13.42</v>
      </c>
      <c r="AG14">
        <v>13.58</v>
      </c>
      <c r="AH14">
        <v>2.41</v>
      </c>
      <c r="AI14">
        <v>-0.3</v>
      </c>
      <c r="AJ14">
        <v>-10.43</v>
      </c>
      <c r="AK14">
        <v>3.55</v>
      </c>
      <c r="AL14">
        <v>17.77</v>
      </c>
      <c r="AM14">
        <v>2.62</v>
      </c>
      <c r="AN14">
        <v>6.13</v>
      </c>
      <c r="AO14">
        <v>6.78</v>
      </c>
      <c r="AP14">
        <v>1.0900000000000001</v>
      </c>
      <c r="AQ14">
        <v>0.17</v>
      </c>
      <c r="AR14" t="s">
        <v>35</v>
      </c>
      <c r="AS14" t="s">
        <v>35</v>
      </c>
      <c r="AT14">
        <v>7.0000000000000007E-2</v>
      </c>
      <c r="AU14">
        <v>0.43</v>
      </c>
      <c r="AV14">
        <v>53.64</v>
      </c>
      <c r="AW14">
        <v>103.38</v>
      </c>
      <c r="AX14">
        <v>180.14</v>
      </c>
      <c r="AY14">
        <v>38.409999999999997</v>
      </c>
      <c r="AZ14">
        <v>-171.54</v>
      </c>
      <c r="BA14" t="s">
        <v>35</v>
      </c>
      <c r="BB14" t="s">
        <v>35</v>
      </c>
      <c r="BC14">
        <v>-160.38999999999999</v>
      </c>
      <c r="BD14">
        <v>-23.65</v>
      </c>
      <c r="BE14">
        <v>122</v>
      </c>
      <c r="BF14">
        <v>133</v>
      </c>
      <c r="BG14">
        <v>133</v>
      </c>
      <c r="BH14">
        <v>148</v>
      </c>
      <c r="BI14">
        <v>91</v>
      </c>
      <c r="BJ14">
        <v>104</v>
      </c>
      <c r="BK14">
        <v>106</v>
      </c>
      <c r="BL14">
        <v>106</v>
      </c>
      <c r="BM14">
        <v>109</v>
      </c>
      <c r="BN14">
        <v>10513000</v>
      </c>
      <c r="BO14">
        <v>16403388</v>
      </c>
      <c r="BP14">
        <v>22460230</v>
      </c>
      <c r="BQ14">
        <v>24617401</v>
      </c>
      <c r="BR14">
        <v>20817492</v>
      </c>
      <c r="BS14">
        <v>21676407</v>
      </c>
      <c r="BT14">
        <v>19994095</v>
      </c>
      <c r="BU14">
        <v>17356923</v>
      </c>
      <c r="BV14">
        <v>14818408</v>
      </c>
      <c r="BY14">
        <f>(Feuil1!H14/'Bilan et annexes'!F13)</f>
        <v>0.11723294831801703</v>
      </c>
      <c r="BZ14">
        <f>(Feuil1!I14/'Bilan et annexes'!G13)</f>
        <v>9.880273093976176E-2</v>
      </c>
      <c r="CA14">
        <f>(Feuil1!J14/'Bilan et annexes'!H13)</f>
        <v>8.0086860814102157E-2</v>
      </c>
      <c r="CB14">
        <f>(Feuil1!K14/'Bilan et annexes'!I13)</f>
        <v>3.9296159521933473E-2</v>
      </c>
      <c r="CC14">
        <f>(Feuil1!L14/'Bilan et annexes'!J13)</f>
        <v>4.0690122087627165E-2</v>
      </c>
      <c r="CD14">
        <f>(Feuil1!M14/'Bilan et annexes'!K13)</f>
        <v>3.5932623823299592E-2</v>
      </c>
      <c r="CE14">
        <f>(Feuil1!N14/'Bilan et annexes'!L13)</f>
        <v>0.20536030170967226</v>
      </c>
      <c r="CF14">
        <f>(Feuil1!O14/'Bilan et annexes'!M13)</f>
        <v>0.20579829682521858</v>
      </c>
      <c r="CG14">
        <f t="shared" si="0"/>
        <v>4.727338416399582</v>
      </c>
      <c r="CI14">
        <f>('Compte de résulat '!D14/'Bilan et annexes'!F13)</f>
        <v>2.4101584183458393</v>
      </c>
      <c r="CJ14">
        <f>('Compte de résulat '!E14/'Bilan et annexes'!G13)</f>
        <v>2.1472414505095263</v>
      </c>
      <c r="CK14">
        <f>('Compte de résulat '!F14/'Bilan et annexes'!H13)</f>
        <v>1.5900714864029355</v>
      </c>
      <c r="CL14">
        <f>('Compte de résulat '!G14/'Bilan et annexes'!I13)</f>
        <v>0.73821012512452278</v>
      </c>
      <c r="CM14">
        <f>('Compte de résulat '!H14/'Bilan et annexes'!J13)</f>
        <v>1.250566184818612</v>
      </c>
      <c r="CN14">
        <f>('Compte de résulat '!I14/'Bilan et annexes'!K13)</f>
        <v>1.0845059823793777</v>
      </c>
      <c r="CO14">
        <f>('Compte de résulat '!J14/'Bilan et annexes'!L13)</f>
        <v>1.1648702540288622</v>
      </c>
      <c r="CP14">
        <f>('Compte de résulat '!K14/'Bilan et annexes'!M13)</f>
        <v>1.2052746726058297</v>
      </c>
      <c r="CQ14">
        <f t="shared" si="1"/>
        <v>1.1850724633173459</v>
      </c>
      <c r="CS14">
        <f>(V14/'Bilan et annexes'!F13)</f>
        <v>0.26802082455104964</v>
      </c>
      <c r="CT14">
        <f>(W14/'Bilan et annexes'!G13)</f>
        <v>0.33925975949979187</v>
      </c>
      <c r="CU14">
        <f>(X14/'Bilan et annexes'!H13)</f>
        <v>0.12850458642055057</v>
      </c>
      <c r="CV14">
        <f>(Y14/'Bilan et annexes'!I13)</f>
        <v>8.5950738710264943E-2</v>
      </c>
      <c r="CW14">
        <f>(Z14/'Bilan et annexes'!J13)</f>
        <v>0.13664499896634455</v>
      </c>
      <c r="CX14">
        <f>(AA14/'Bilan et annexes'!K13)</f>
        <v>6.4082009219458738E-2</v>
      </c>
      <c r="CY14">
        <f>(AB14/'Bilan et annexes'!L13)</f>
        <v>9.1537732551289608E-2</v>
      </c>
      <c r="CZ14">
        <f>(AC14/'Bilan et annexes'!M13)</f>
        <v>0.10052423712746972</v>
      </c>
      <c r="DA14">
        <f t="shared" si="2"/>
        <v>9.6030984839379663E-2</v>
      </c>
      <c r="DC14">
        <f>BN14/'Bilan et annexes'!F13</f>
        <v>0.44317511171064833</v>
      </c>
      <c r="DD14">
        <f>BO14/'Bilan et annexes'!G13</f>
        <v>0.5744458303006057</v>
      </c>
      <c r="DE14">
        <f>BP14/'Bilan et annexes'!H13</f>
        <v>0.62929457277093803</v>
      </c>
      <c r="DF14">
        <f>BQ14/'Bilan et annexes'!I13</f>
        <v>0.64661217460245834</v>
      </c>
      <c r="DG14">
        <f>BR14/'Bilan et annexes'!J13</f>
        <v>0.75648142303667509</v>
      </c>
      <c r="DH14">
        <f>BS14/'Bilan et annexes'!K13</f>
        <v>0.69559603174985196</v>
      </c>
      <c r="DI14">
        <f>BT14/'Bilan et annexes'!L13</f>
        <v>0.67094190715656443</v>
      </c>
      <c r="DJ14">
        <f>BU14/'Bilan et annexes'!M13</f>
        <v>0.6221168633629679</v>
      </c>
      <c r="DK14">
        <f>BV14/'Bilan et annexes'!N13</f>
        <v>0.63956432444587252</v>
      </c>
      <c r="DL14">
        <f t="shared" si="5"/>
        <v>-7.2770896068358418E-2</v>
      </c>
      <c r="DM14">
        <f t="shared" si="3"/>
        <v>-4.6766467224665313E-2</v>
      </c>
      <c r="DO14">
        <f>LN(1+'Compte de résulat '!C14)</f>
        <v>17.769596406940998</v>
      </c>
      <c r="DP14">
        <f>LN(1+'Compte de résulat '!D14)</f>
        <v>17.861605942157549</v>
      </c>
      <c r="DQ14">
        <f>LN(1+'Compte de résulat '!E14)</f>
        <v>17.931531921493296</v>
      </c>
      <c r="DR14">
        <f>LN(1+'Compte de résulat '!F14)</f>
        <v>17.854191553211802</v>
      </c>
      <c r="DS14">
        <f>LN(1+'Compte de résulat '!G14)</f>
        <v>17.151445956853589</v>
      </c>
      <c r="DT14">
        <f>LN(1+'Compte de résulat '!H14)</f>
        <v>17.353977880993995</v>
      </c>
      <c r="DU14">
        <f>LN(1+'Compte de résulat '!I14)</f>
        <v>17.335845790439485</v>
      </c>
      <c r="DV14">
        <f>LN(1+'Compte de résulat '!J14)</f>
        <v>17.362629999890377</v>
      </c>
      <c r="DW14">
        <f>LN(1+'Compte de résulat '!K14)</f>
        <v>17.33083684038991</v>
      </c>
      <c r="DX14">
        <f t="shared" si="4"/>
        <v>17.346733420140144</v>
      </c>
    </row>
    <row r="15" spans="2:128" x14ac:dyDescent="0.25">
      <c r="B15" t="str">
        <f>+'Bilan et annexes'!E14</f>
        <v>TECONEX</v>
      </c>
      <c r="C15">
        <v>1.31</v>
      </c>
      <c r="D15">
        <v>1.79</v>
      </c>
      <c r="E15">
        <v>2.08</v>
      </c>
      <c r="F15">
        <v>1.73</v>
      </c>
      <c r="G15">
        <v>1.62</v>
      </c>
      <c r="H15">
        <v>2.0099999999999998</v>
      </c>
      <c r="I15">
        <v>1.41</v>
      </c>
      <c r="J15">
        <v>1.27</v>
      </c>
      <c r="K15">
        <v>1.08</v>
      </c>
      <c r="L15">
        <v>2091000</v>
      </c>
      <c r="M15">
        <v>2990658</v>
      </c>
      <c r="N15">
        <v>2509892</v>
      </c>
      <c r="O15">
        <v>1784310</v>
      </c>
      <c r="P15">
        <v>1781943</v>
      </c>
      <c r="Q15">
        <v>1476009</v>
      </c>
      <c r="R15">
        <v>1251036</v>
      </c>
      <c r="S15">
        <v>1189814</v>
      </c>
      <c r="T15">
        <v>538676</v>
      </c>
      <c r="U15">
        <v>2553000</v>
      </c>
      <c r="V15">
        <v>3422251</v>
      </c>
      <c r="W15">
        <v>2820752</v>
      </c>
      <c r="X15">
        <v>2067249</v>
      </c>
      <c r="Y15">
        <v>2050851</v>
      </c>
      <c r="Z15">
        <v>1689056</v>
      </c>
      <c r="AA15">
        <v>1492262</v>
      </c>
      <c r="AB15">
        <v>1453805</v>
      </c>
      <c r="AC15">
        <v>827586</v>
      </c>
      <c r="AD15">
        <v>3.06</v>
      </c>
      <c r="AE15">
        <v>12.56</v>
      </c>
      <c r="AF15">
        <v>22.79</v>
      </c>
      <c r="AG15">
        <v>10.63</v>
      </c>
      <c r="AH15">
        <v>10.6</v>
      </c>
      <c r="AI15">
        <v>10.23</v>
      </c>
      <c r="AJ15">
        <v>11.82</v>
      </c>
      <c r="AK15">
        <v>12.62</v>
      </c>
      <c r="AL15">
        <v>13.02</v>
      </c>
      <c r="AM15">
        <v>7.0000000000000007E-2</v>
      </c>
      <c r="AN15">
        <v>0.28999999999999998</v>
      </c>
      <c r="AO15">
        <v>0.61</v>
      </c>
      <c r="AP15">
        <v>0.14000000000000001</v>
      </c>
      <c r="AQ15">
        <v>0.15</v>
      </c>
      <c r="AR15">
        <v>0.14000000000000001</v>
      </c>
      <c r="AS15">
        <v>0.17</v>
      </c>
      <c r="AT15">
        <v>0.19</v>
      </c>
      <c r="AU15">
        <v>0.2</v>
      </c>
      <c r="AV15">
        <v>440.4</v>
      </c>
      <c r="AW15">
        <v>157.84</v>
      </c>
      <c r="AX15">
        <v>73.760000000000005</v>
      </c>
      <c r="AY15">
        <v>31.28</v>
      </c>
      <c r="AZ15">
        <v>3.73</v>
      </c>
      <c r="BA15">
        <v>-2.96</v>
      </c>
      <c r="BB15">
        <v>17.850000000000001</v>
      </c>
      <c r="BC15">
        <v>3.65</v>
      </c>
      <c r="BD15">
        <v>3.65</v>
      </c>
      <c r="BE15">
        <v>45</v>
      </c>
      <c r="BF15">
        <v>49</v>
      </c>
      <c r="BG15">
        <v>55</v>
      </c>
      <c r="BH15">
        <v>57</v>
      </c>
      <c r="BI15">
        <v>59</v>
      </c>
      <c r="BJ15">
        <v>60</v>
      </c>
      <c r="BK15">
        <v>64</v>
      </c>
      <c r="BL15">
        <v>69</v>
      </c>
      <c r="BM15">
        <v>68</v>
      </c>
      <c r="BN15">
        <v>1495000</v>
      </c>
      <c r="BO15">
        <v>1358659</v>
      </c>
      <c r="BP15">
        <v>1113047</v>
      </c>
      <c r="BQ15">
        <v>1045061</v>
      </c>
      <c r="BR15">
        <v>878263</v>
      </c>
      <c r="BS15">
        <v>756048</v>
      </c>
      <c r="BT15">
        <v>843300</v>
      </c>
      <c r="BU15">
        <v>881609</v>
      </c>
      <c r="BV15">
        <v>1231329</v>
      </c>
      <c r="BY15">
        <f>(Feuil1!H15/'Bilan et annexes'!F14)</f>
        <v>2.5777571968819944E-2</v>
      </c>
      <c r="BZ15">
        <f>(Feuil1!I15/'Bilan et annexes'!G14)</f>
        <v>0.1217511572114488</v>
      </c>
      <c r="CA15">
        <f>(Feuil1!J15/'Bilan et annexes'!H14)</f>
        <v>0.22405600280821417</v>
      </c>
      <c r="CB15">
        <f>(Feuil1!K15/'Bilan et annexes'!I14)</f>
        <v>0.10354872186479482</v>
      </c>
      <c r="CC15">
        <f>(Feuil1!L15/'Bilan et annexes'!J14)</f>
        <v>0.10373847110961287</v>
      </c>
      <c r="CD15">
        <f>(Feuil1!M15/'Bilan et annexes'!K14)</f>
        <v>0.1005724417075313</v>
      </c>
      <c r="CE15">
        <f>(Feuil1!N15/'Bilan et annexes'!L14)</f>
        <v>0.11684422565276396</v>
      </c>
      <c r="CF15">
        <f>(Feuil1!O15/'Bilan et annexes'!M14)</f>
        <v>0.12515374096830417</v>
      </c>
      <c r="CG15">
        <f t="shared" si="0"/>
        <v>0.24441386570146406</v>
      </c>
      <c r="CI15">
        <f>('Compte de résulat '!D15/'Bilan et annexes'!F14)</f>
        <v>1.8691326695994444</v>
      </c>
      <c r="CJ15">
        <f>('Compte de résulat '!E15/'Bilan et annexes'!G14)</f>
        <v>1.785915511333126</v>
      </c>
      <c r="CK15">
        <f>('Compte de résulat '!F15/'Bilan et annexes'!H14)</f>
        <v>1.9359135596952668</v>
      </c>
      <c r="CL15">
        <f>('Compte de résulat '!G15/'Bilan et annexes'!I14)</f>
        <v>0.55264120310875253</v>
      </c>
      <c r="CM15">
        <f>('Compte de résulat '!H15/'Bilan et annexes'!J14)</f>
        <v>0.52298254591952709</v>
      </c>
      <c r="CN15">
        <f>('Compte de résulat '!I15/'Bilan et annexes'!K14)</f>
        <v>0.59817453989786873</v>
      </c>
      <c r="CO15">
        <f>('Compte de résulat '!J15/'Bilan et annexes'!L14)</f>
        <v>0.6118782181486363</v>
      </c>
      <c r="CP15">
        <f>('Compte de résulat '!K15/'Bilan et annexes'!M14)</f>
        <v>0.54127285502495326</v>
      </c>
      <c r="CQ15">
        <f t="shared" si="1"/>
        <v>0.57657553658679483</v>
      </c>
      <c r="CS15">
        <f>(V15/'Bilan et annexes'!F14)</f>
        <v>0.26412371690977848</v>
      </c>
      <c r="CT15">
        <f>(W15/'Bilan et annexes'!G14)</f>
        <v>0.20909656707526983</v>
      </c>
      <c r="CU15">
        <f>(X15/'Bilan et annexes'!H14)</f>
        <v>0.15686548723897031</v>
      </c>
      <c r="CV15">
        <f>(Y15/'Bilan et annexes'!I14)</f>
        <v>4.6833181264772733E-2</v>
      </c>
      <c r="CW15">
        <f>(Z15/'Bilan et annexes'!J14)</f>
        <v>3.8080875868081038E-2</v>
      </c>
      <c r="CX15">
        <f>(AA15/'Bilan et annexes'!K14)</f>
        <v>3.370140991924396E-2</v>
      </c>
      <c r="CY15">
        <f>(AB15/'Bilan et annexes'!L14)</f>
        <v>3.3491552615398365E-2</v>
      </c>
      <c r="CZ15">
        <f>(AC15/'Bilan et annexes'!M14)</f>
        <v>1.9523006386249493E-2</v>
      </c>
      <c r="DA15">
        <f t="shared" si="2"/>
        <v>2.6507279500823929E-2</v>
      </c>
      <c r="DC15">
        <f>BN15/'Bilan et annexes'!F14</f>
        <v>0.11538164698618507</v>
      </c>
      <c r="DD15">
        <f>BO15/'Bilan et annexes'!G14</f>
        <v>0.10071460827677124</v>
      </c>
      <c r="DE15">
        <f>BP15/'Bilan et annexes'!H14</f>
        <v>8.4459424082379136E-2</v>
      </c>
      <c r="DF15">
        <f>BQ15/'Bilan et annexes'!I14</f>
        <v>2.3864986410882437E-2</v>
      </c>
      <c r="DG15">
        <f>BR15/'Bilan et annexes'!J14</f>
        <v>1.9801015645738482E-2</v>
      </c>
      <c r="DH15">
        <f>BS15/'Bilan et annexes'!K14</f>
        <v>1.707467158355876E-2</v>
      </c>
      <c r="DI15">
        <f>BT15/'Bilan et annexes'!L14</f>
        <v>1.9427245277437787E-2</v>
      </c>
      <c r="DJ15">
        <f>BU15/'Bilan et annexes'!M14</f>
        <v>2.0797425448442857E-2</v>
      </c>
      <c r="DK15">
        <f>BV15/'Bilan et annexes'!N14</f>
        <v>2.9284880907190138E-2</v>
      </c>
      <c r="DL15">
        <f t="shared" si="5"/>
        <v>7.0528793528764233E-2</v>
      </c>
      <c r="DM15">
        <f t="shared" si="3"/>
        <v>0.50741293935279186</v>
      </c>
      <c r="DO15">
        <f>LN(1+'Compte de résulat '!C15)</f>
        <v>16.728350287749954</v>
      </c>
      <c r="DP15">
        <f>LN(1+'Compte de résulat '!D15)</f>
        <v>17.002621292125475</v>
      </c>
      <c r="DQ15">
        <f>LN(1+'Compte de résulat '!E15)</f>
        <v>16.997404381093741</v>
      </c>
      <c r="DR15">
        <f>LN(1+'Compte de résulat '!F15)</f>
        <v>17.054675284035195</v>
      </c>
      <c r="DS15">
        <f>LN(1+'Compte de résulat '!G15)</f>
        <v>17.001882447139863</v>
      </c>
      <c r="DT15">
        <f>LN(1+'Compte de résulat '!H15)</f>
        <v>16.959516274172646</v>
      </c>
      <c r="DU15">
        <f>LN(1+'Compte de résulat '!I15)</f>
        <v>17.092146595555146</v>
      </c>
      <c r="DV15">
        <f>LN(1+'Compte de résulat '!J15)</f>
        <v>17.094934879398515</v>
      </c>
      <c r="DW15">
        <f>LN(1+'Compte de résulat '!K15)</f>
        <v>16.948598271893214</v>
      </c>
      <c r="DX15">
        <f t="shared" si="4"/>
        <v>17.021766575645863</v>
      </c>
    </row>
    <row r="16" spans="2:128" x14ac:dyDescent="0.25">
      <c r="B16" t="str">
        <f>+'Bilan et annexes'!E15</f>
        <v>UMICORE SPECIALTY MATERIALS BRUGGE</v>
      </c>
      <c r="C16">
        <v>0.94</v>
      </c>
      <c r="D16">
        <v>1.33</v>
      </c>
      <c r="E16">
        <v>1.47</v>
      </c>
      <c r="F16">
        <v>1.48</v>
      </c>
      <c r="G16">
        <v>1.4</v>
      </c>
      <c r="H16">
        <v>1.3</v>
      </c>
      <c r="I16">
        <v>1.1599999999999999</v>
      </c>
      <c r="J16">
        <v>1.07</v>
      </c>
      <c r="K16">
        <v>1.2</v>
      </c>
      <c r="L16">
        <v>930000</v>
      </c>
      <c r="M16">
        <v>956218</v>
      </c>
      <c r="N16">
        <v>1848384</v>
      </c>
      <c r="O16">
        <v>2162826</v>
      </c>
      <c r="P16">
        <v>3424702</v>
      </c>
      <c r="Q16">
        <v>3410616</v>
      </c>
      <c r="R16">
        <v>3414186</v>
      </c>
      <c r="S16">
        <v>2930421</v>
      </c>
      <c r="T16">
        <v>4743385</v>
      </c>
      <c r="U16">
        <v>1882000</v>
      </c>
      <c r="V16">
        <v>2205441</v>
      </c>
      <c r="W16">
        <v>2963636</v>
      </c>
      <c r="X16">
        <v>3156464</v>
      </c>
      <c r="Y16">
        <v>4379367</v>
      </c>
      <c r="Z16">
        <v>4336199</v>
      </c>
      <c r="AA16">
        <v>4546575</v>
      </c>
      <c r="AB16">
        <v>4168474</v>
      </c>
      <c r="AC16">
        <v>6221207</v>
      </c>
      <c r="AD16">
        <v>32.06</v>
      </c>
      <c r="AE16">
        <v>32.130000000000003</v>
      </c>
      <c r="AF16">
        <v>37.5</v>
      </c>
      <c r="AG16">
        <v>5.84</v>
      </c>
      <c r="AH16">
        <v>3.46</v>
      </c>
      <c r="AI16">
        <v>3.1</v>
      </c>
      <c r="AJ16">
        <v>2.58</v>
      </c>
      <c r="AK16">
        <v>2.11</v>
      </c>
      <c r="AL16">
        <v>13.46</v>
      </c>
      <c r="AM16">
        <v>7.3</v>
      </c>
      <c r="AN16">
        <v>1.7</v>
      </c>
      <c r="AO16">
        <v>2.76</v>
      </c>
      <c r="AP16">
        <v>0.13</v>
      </c>
      <c r="AQ16">
        <v>7.0000000000000007E-2</v>
      </c>
      <c r="AR16">
        <v>0.08</v>
      </c>
      <c r="AS16">
        <v>7.0000000000000007E-2</v>
      </c>
      <c r="AT16">
        <v>0.06</v>
      </c>
      <c r="AU16">
        <v>0.49</v>
      </c>
      <c r="AV16">
        <v>19.920000000000002</v>
      </c>
      <c r="AW16">
        <v>18.920000000000002</v>
      </c>
      <c r="AX16">
        <v>30.45</v>
      </c>
      <c r="AY16">
        <v>242.56</v>
      </c>
      <c r="AZ16">
        <v>685.19</v>
      </c>
      <c r="BA16">
        <v>720.63</v>
      </c>
      <c r="BB16">
        <v>767.99</v>
      </c>
      <c r="BC16">
        <v>677.08</v>
      </c>
      <c r="BD16">
        <v>157.94999999999999</v>
      </c>
      <c r="BE16">
        <v>53</v>
      </c>
      <c r="BF16">
        <v>52</v>
      </c>
      <c r="BG16">
        <v>60</v>
      </c>
      <c r="BH16">
        <v>61</v>
      </c>
      <c r="BI16">
        <v>65</v>
      </c>
      <c r="BJ16">
        <v>72</v>
      </c>
      <c r="BK16">
        <v>76</v>
      </c>
      <c r="BL16">
        <v>78</v>
      </c>
      <c r="BM16">
        <v>82</v>
      </c>
      <c r="BN16">
        <v>4969000</v>
      </c>
      <c r="BO16">
        <v>4639372</v>
      </c>
      <c r="BP16">
        <v>4243574</v>
      </c>
      <c r="BQ16">
        <v>4116594</v>
      </c>
      <c r="BR16">
        <v>3854207</v>
      </c>
      <c r="BS16">
        <v>3689343</v>
      </c>
      <c r="BT16">
        <v>4001468</v>
      </c>
      <c r="BU16">
        <v>4767605</v>
      </c>
      <c r="BV16">
        <v>5544681</v>
      </c>
      <c r="BY16">
        <f>(Feuil1!H16/'Bilan et annexes'!F15)</f>
        <v>0.30584253511924209</v>
      </c>
      <c r="BZ16">
        <f>(Feuil1!I16/'Bilan et annexes'!G15)</f>
        <v>0.30126337616201593</v>
      </c>
      <c r="CA16">
        <f>(Feuil1!J16/'Bilan et annexes'!H15)</f>
        <v>0.35186018175614009</v>
      </c>
      <c r="CB16">
        <f>(Feuil1!K16/'Bilan et annexes'!I15)</f>
        <v>3.7639989345645032E-2</v>
      </c>
      <c r="CC16">
        <f>(Feuil1!L16/'Bilan et annexes'!J15)</f>
        <v>1.4960438903940604E-2</v>
      </c>
      <c r="CD16">
        <f>(Feuil1!M16/'Bilan et annexes'!K15)</f>
        <v>1.6197630615932285E-2</v>
      </c>
      <c r="CE16">
        <f>(Feuil1!N16/'Bilan et annexes'!L15)</f>
        <v>1.4163971758404453E-2</v>
      </c>
      <c r="CF16">
        <f>(Feuil1!O16/'Bilan et annexes'!M15)</f>
        <v>0.13154558538301728</v>
      </c>
      <c r="CG16">
        <f t="shared" si="0"/>
        <v>7.1212856683882295</v>
      </c>
      <c r="CI16">
        <f>('Compte de résulat '!D16/'Bilan et annexes'!F15)</f>
        <v>1.932735462267233</v>
      </c>
      <c r="CJ16">
        <f>('Compte de résulat '!E16/'Bilan et annexes'!G15)</f>
        <v>2.2907940837941303</v>
      </c>
      <c r="CK16">
        <f>('Compte de résulat '!F16/'Bilan et annexes'!H15)</f>
        <v>2.3697487920230702</v>
      </c>
      <c r="CL16">
        <f>('Compte de résulat '!G16/'Bilan et annexes'!I15)</f>
        <v>2.1496848796945751</v>
      </c>
      <c r="CM16">
        <f>('Compte de résulat '!H16/'Bilan et annexes'!J15)</f>
        <v>2.4584859758536557</v>
      </c>
      <c r="CN16">
        <f>('Compte de résulat '!I16/'Bilan et annexes'!K15)</f>
        <v>2.725587404543234</v>
      </c>
      <c r="CO16">
        <f>('Compte de résulat '!J16/'Bilan et annexes'!L15)</f>
        <v>2.6065802302361676</v>
      </c>
      <c r="CP16">
        <f>('Compte de résulat '!K16/'Bilan et annexes'!M15)</f>
        <v>2.718398111925072</v>
      </c>
      <c r="CQ16">
        <f t="shared" si="1"/>
        <v>2.6624891710806198</v>
      </c>
      <c r="CS16">
        <f>(V16/'Bilan et annexes'!F15)</f>
        <v>0.18012422410976806</v>
      </c>
      <c r="CT16">
        <f>(W16/'Bilan et annexes'!G15)</f>
        <v>0.22419610642150339</v>
      </c>
      <c r="CU16">
        <f>(X16/'Bilan et annexes'!H15)</f>
        <v>0.21053148316969517</v>
      </c>
      <c r="CV16">
        <f>(Y16/'Bilan et annexes'!I15)</f>
        <v>0.31106220367575249</v>
      </c>
      <c r="CW16">
        <f>(Z16/'Bilan et annexes'!J15)</f>
        <v>0.33889406185752002</v>
      </c>
      <c r="CX16">
        <f>(AA16/'Bilan et annexes'!K15)</f>
        <v>0.3354502540238426</v>
      </c>
      <c r="CY16">
        <f>(AB16/'Bilan et annexes'!L15)</f>
        <v>0.27518292665617949</v>
      </c>
      <c r="CZ16">
        <f>(AC16/'Bilan et annexes'!M15)</f>
        <v>0.37322397552797648</v>
      </c>
      <c r="DA16">
        <f t="shared" si="2"/>
        <v>0.32420345109207799</v>
      </c>
      <c r="DC16">
        <f>BN16/'Bilan et annexes'!F15</f>
        <v>0.40583142763802676</v>
      </c>
      <c r="DD16">
        <f>BO16/'Bilan et annexes'!G15</f>
        <v>0.35096386284987191</v>
      </c>
      <c r="DE16">
        <f>BP16/'Bilan et annexes'!H15</f>
        <v>0.28304011329144135</v>
      </c>
      <c r="DF16">
        <f>BQ16/'Bilan et annexes'!I15</f>
        <v>0.2923976915564237</v>
      </c>
      <c r="DG16">
        <f>BR16/'Bilan et annexes'!J15</f>
        <v>0.30122415172128558</v>
      </c>
      <c r="DH16">
        <f>BS16/'Bilan et annexes'!K15</f>
        <v>0.27220293221404807</v>
      </c>
      <c r="DI16">
        <f>BT16/'Bilan et annexes'!L15</f>
        <v>0.2641579808728684</v>
      </c>
      <c r="DJ16">
        <f>BU16/'Bilan et annexes'!M15</f>
        <v>0.28601917471112248</v>
      </c>
      <c r="DK16">
        <f>BV16/'Bilan et annexes'!N15</f>
        <v>0.28236375228781269</v>
      </c>
      <c r="DL16">
        <f t="shared" si="5"/>
        <v>8.2758028987112972E-2</v>
      </c>
      <c r="DM16">
        <f t="shared" si="3"/>
        <v>6.8920012769578945E-2</v>
      </c>
      <c r="DO16">
        <f>LN(1+'Compte de résulat '!C16)</f>
        <v>16.896456806648533</v>
      </c>
      <c r="DP16">
        <f>LN(1+'Compte de résulat '!D16)</f>
        <v>16.97948295870869</v>
      </c>
      <c r="DQ16">
        <f>LN(1+'Compte de résulat '!E16)</f>
        <v>17.226060137838548</v>
      </c>
      <c r="DR16">
        <f>LN(1+'Compte de résulat '!F16)</f>
        <v>17.385867027727304</v>
      </c>
      <c r="DS16">
        <f>LN(1+'Compte de résulat '!G16)</f>
        <v>17.22549842319922</v>
      </c>
      <c r="DT16">
        <f>LN(1+'Compte de résulat '!H16)</f>
        <v>17.264122173510803</v>
      </c>
      <c r="DU16">
        <f>LN(1+'Compte de résulat '!I16)</f>
        <v>17.424850361183726</v>
      </c>
      <c r="DV16">
        <f>LN(1+'Compte de résulat '!J16)</f>
        <v>17.491418925081788</v>
      </c>
      <c r="DW16">
        <f>LN(1+'Compte de résulat '!K16)</f>
        <v>17.629093865751511</v>
      </c>
      <c r="DX16">
        <f t="shared" si="4"/>
        <v>17.560256395416651</v>
      </c>
    </row>
    <row r="17" spans="2:128" x14ac:dyDescent="0.25">
      <c r="B17" t="str">
        <f>+'Bilan et annexes'!E16</f>
        <v>VAMIX</v>
      </c>
      <c r="C17">
        <v>0.33</v>
      </c>
      <c r="D17">
        <v>0.7</v>
      </c>
      <c r="E17">
        <v>0.71</v>
      </c>
      <c r="F17">
        <v>0.6</v>
      </c>
      <c r="G17">
        <v>0.63</v>
      </c>
      <c r="H17">
        <v>0.72</v>
      </c>
      <c r="I17">
        <v>0.77</v>
      </c>
      <c r="J17">
        <v>0.6</v>
      </c>
      <c r="K17">
        <v>0.73</v>
      </c>
      <c r="L17">
        <v>13864000</v>
      </c>
      <c r="M17">
        <v>5184000</v>
      </c>
      <c r="N17">
        <v>4039956</v>
      </c>
      <c r="O17">
        <v>2943661</v>
      </c>
      <c r="P17">
        <v>9273861</v>
      </c>
      <c r="Q17">
        <v>12791506</v>
      </c>
      <c r="R17">
        <v>-19365021</v>
      </c>
      <c r="S17">
        <v>-14318327</v>
      </c>
      <c r="T17">
        <v>-4338005</v>
      </c>
      <c r="U17">
        <v>16800000</v>
      </c>
      <c r="V17">
        <v>8162000</v>
      </c>
      <c r="W17">
        <v>6634784</v>
      </c>
      <c r="X17">
        <v>5635855</v>
      </c>
      <c r="Y17">
        <v>11855167</v>
      </c>
      <c r="Z17">
        <v>13453680</v>
      </c>
      <c r="AA17">
        <v>-18676091</v>
      </c>
      <c r="AB17">
        <v>-13644173</v>
      </c>
      <c r="AC17">
        <v>-3717089</v>
      </c>
      <c r="AD17">
        <v>10.23</v>
      </c>
      <c r="AE17">
        <v>11.75</v>
      </c>
      <c r="AF17">
        <v>10.130000000000001</v>
      </c>
      <c r="AG17">
        <v>4.9400000000000004</v>
      </c>
      <c r="AH17">
        <v>-7.18</v>
      </c>
      <c r="AI17">
        <v>-16.940000000000001</v>
      </c>
      <c r="AJ17">
        <v>-20.76</v>
      </c>
      <c r="AK17">
        <v>5.34</v>
      </c>
      <c r="AL17">
        <v>8.42</v>
      </c>
      <c r="AM17">
        <v>73.06</v>
      </c>
      <c r="AN17">
        <v>0.28999999999999998</v>
      </c>
      <c r="AO17">
        <v>0.26</v>
      </c>
      <c r="AP17">
        <v>0.1</v>
      </c>
      <c r="AQ17" t="s">
        <v>35</v>
      </c>
      <c r="AR17" t="s">
        <v>35</v>
      </c>
      <c r="AS17" t="s">
        <v>35</v>
      </c>
      <c r="AT17">
        <v>0.1</v>
      </c>
      <c r="AU17">
        <v>0.17</v>
      </c>
      <c r="AV17">
        <v>49.31</v>
      </c>
      <c r="AW17">
        <v>22.09</v>
      </c>
      <c r="AX17">
        <v>-11.01</v>
      </c>
      <c r="AY17">
        <v>-33.17</v>
      </c>
      <c r="AZ17" t="s">
        <v>35</v>
      </c>
      <c r="BA17" t="s">
        <v>35</v>
      </c>
      <c r="BB17" t="s">
        <v>35</v>
      </c>
      <c r="BC17">
        <v>-141.36000000000001</v>
      </c>
      <c r="BD17">
        <v>-51.97</v>
      </c>
      <c r="BE17">
        <v>279</v>
      </c>
      <c r="BF17">
        <v>305</v>
      </c>
      <c r="BG17">
        <v>297</v>
      </c>
      <c r="BH17">
        <v>325</v>
      </c>
      <c r="BI17">
        <v>315</v>
      </c>
      <c r="BJ17">
        <v>116</v>
      </c>
      <c r="BK17">
        <v>135</v>
      </c>
      <c r="BL17">
        <v>139</v>
      </c>
      <c r="BM17">
        <v>131</v>
      </c>
      <c r="BN17">
        <v>17093000</v>
      </c>
      <c r="BO17">
        <v>16346000</v>
      </c>
      <c r="BP17">
        <v>15396318</v>
      </c>
      <c r="BQ17">
        <v>13515143</v>
      </c>
      <c r="BR17">
        <v>11597332</v>
      </c>
      <c r="BS17">
        <v>5016443</v>
      </c>
      <c r="BT17">
        <v>5317017</v>
      </c>
      <c r="BU17">
        <v>4890034</v>
      </c>
      <c r="BV17">
        <v>4608949</v>
      </c>
      <c r="BY17">
        <f>(Feuil1!H17/'Bilan et annexes'!F16)</f>
        <v>0.10041120833264153</v>
      </c>
      <c r="BZ17">
        <f>(Feuil1!I17/'Bilan et annexes'!G16)</f>
        <v>0.11614281782470538</v>
      </c>
      <c r="CA17">
        <f>(Feuil1!J17/'Bilan et annexes'!H16)</f>
        <v>0.10030065752762289</v>
      </c>
      <c r="CB17">
        <f>(Feuil1!K17/'Bilan et annexes'!I16)</f>
        <v>4.8770307765743912E-2</v>
      </c>
      <c r="CC17">
        <f>(Feuil1!L17/'Bilan et annexes'!J16)</f>
        <v>1.0768927738845658E-2</v>
      </c>
      <c r="CD17">
        <f>(Feuil1!M17/'Bilan et annexes'!K16)</f>
        <v>1.0859236575407947E-2</v>
      </c>
      <c r="CE17">
        <f>(Feuil1!N17/'Bilan et annexes'!L16)</f>
        <v>0.19671919278638786</v>
      </c>
      <c r="CF17">
        <f>(Feuil1!O17/'Bilan et annexes'!M16)</f>
        <v>0.17400288654747659</v>
      </c>
      <c r="CG17">
        <f t="shared" si="0"/>
        <v>15.023491645953008</v>
      </c>
      <c r="CI17">
        <f>('Compte de résulat '!D17/'Bilan et annexes'!F16)</f>
        <v>1.3849640538610968</v>
      </c>
      <c r="CJ17">
        <f>('Compte de résulat '!E17/'Bilan et annexes'!G16)</f>
        <v>1.4750654890284485</v>
      </c>
      <c r="CK17">
        <f>('Compte de résulat '!F17/'Bilan et annexes'!H16)</f>
        <v>1.6252932121504202</v>
      </c>
      <c r="CL17">
        <f>('Compte de résulat '!G17/'Bilan et annexes'!I16)</f>
        <v>1.0179126389832829</v>
      </c>
      <c r="CM17">
        <f>('Compte de résulat '!H17/'Bilan et annexes'!J16)</f>
        <v>1.2127130291521093</v>
      </c>
      <c r="CN17">
        <f>('Compte de résulat '!I17/'Bilan et annexes'!K16)</f>
        <v>2.2429262185096013</v>
      </c>
      <c r="CO17">
        <f>('Compte de résulat '!J17/'Bilan et annexes'!L16)</f>
        <v>2.0978712019661807</v>
      </c>
      <c r="CP17">
        <f>('Compte de résulat '!K17/'Bilan et annexes'!M16)</f>
        <v>2.0362173964376451</v>
      </c>
      <c r="CQ17">
        <f t="shared" si="1"/>
        <v>2.0670442992019131</v>
      </c>
      <c r="CS17">
        <f>(V17/'Bilan et annexes'!F16)</f>
        <v>4.5172037833380377E-2</v>
      </c>
      <c r="CT17">
        <f>(W17/'Bilan et annexes'!G16)</f>
        <v>3.3201311081642357E-2</v>
      </c>
      <c r="CU17">
        <f>(X17/'Bilan et annexes'!H16)</f>
        <v>2.7267365013333704E-2</v>
      </c>
      <c r="CV17">
        <f>(Y17/'Bilan et annexes'!I16)</f>
        <v>3.7273196267284876E-2</v>
      </c>
      <c r="CW17">
        <f>(Z17/'Bilan et annexes'!J16)</f>
        <v>4.6128918664529117E-2</v>
      </c>
      <c r="CX17">
        <f>(AA17/'Bilan et annexes'!K16)</f>
        <v>-6.4572112351263117E-2</v>
      </c>
      <c r="CY17">
        <f>(AB17/'Bilan et annexes'!L16)</f>
        <v>-4.3965626121803658E-2</v>
      </c>
      <c r="CZ17">
        <f>(AC17/'Bilan et annexes'!M16)</f>
        <v>-1.0808324945378412E-2</v>
      </c>
      <c r="DA17">
        <f t="shared" si="2"/>
        <v>-2.7386975533591033E-2</v>
      </c>
      <c r="DC17">
        <f>BN17/'Bilan et annexes'!F16</f>
        <v>9.4600054237438225E-2</v>
      </c>
      <c r="DD17">
        <f>BO17/'Bilan et annexes'!G16</f>
        <v>8.179748292341181E-2</v>
      </c>
      <c r="DE17">
        <f>BP17/'Bilan et annexes'!H16</f>
        <v>7.4490387486434606E-2</v>
      </c>
      <c r="DF17">
        <f>BQ17/'Bilan et annexes'!I16</f>
        <v>4.2492237993730607E-2</v>
      </c>
      <c r="DG17">
        <f>BR17/'Bilan et annexes'!J16</f>
        <v>3.9764018807756749E-2</v>
      </c>
      <c r="DH17">
        <f>BS17/'Bilan et annexes'!K16</f>
        <v>1.7344224816622889E-2</v>
      </c>
      <c r="DI17">
        <f>BT17/'Bilan et annexes'!L16</f>
        <v>1.7133026787719132E-2</v>
      </c>
      <c r="DJ17">
        <f>BU17/'Bilan et annexes'!M16</f>
        <v>1.4218942959382619E-2</v>
      </c>
      <c r="DK17">
        <f>BV17/'Bilan et annexes'!N16</f>
        <v>1.2274088265295574E-2</v>
      </c>
      <c r="DL17">
        <f t="shared" si="5"/>
        <v>-0.17008575685093275</v>
      </c>
      <c r="DM17">
        <f t="shared" si="3"/>
        <v>-0.28360070772237517</v>
      </c>
      <c r="DO17">
        <f>LN(1+'Compte de résulat '!C17)</f>
        <v>19.160811701002604</v>
      </c>
      <c r="DP17">
        <f>LN(1+'Compte de résulat '!D17)</f>
        <v>19.337950999936105</v>
      </c>
      <c r="DQ17">
        <f>LN(1+'Compte de résulat '!E17)</f>
        <v>19.501704975552485</v>
      </c>
      <c r="DR17">
        <f>LN(1+'Compte de résulat '!F17)</f>
        <v>19.632412377564933</v>
      </c>
      <c r="DS17">
        <f>LN(1+'Compte de résulat '!G17)</f>
        <v>19.595509274857811</v>
      </c>
      <c r="DT17">
        <f>LN(1+'Compte de résulat '!H17)</f>
        <v>19.683938480640837</v>
      </c>
      <c r="DU17">
        <f>LN(1+'Compte de résulat '!I17)</f>
        <v>20.290508728803193</v>
      </c>
      <c r="DV17">
        <f>LN(1+'Compte de résulat '!J17)</f>
        <v>20.29409339565067</v>
      </c>
      <c r="DW17">
        <f>LN(1+'Compte de résulat '!K17)</f>
        <v>20.366983877207844</v>
      </c>
      <c r="DX17">
        <f t="shared" si="4"/>
        <v>20.330538636429257</v>
      </c>
    </row>
    <row r="18" spans="2:128" x14ac:dyDescent="0.25">
      <c r="B18" t="str">
        <f>+'Bilan et annexes'!E17</f>
        <v>WINSOL</v>
      </c>
      <c r="C18">
        <v>0.95</v>
      </c>
      <c r="D18">
        <v>1.06</v>
      </c>
      <c r="E18">
        <v>1.08</v>
      </c>
      <c r="F18">
        <v>0.83</v>
      </c>
      <c r="G18">
        <v>0.86</v>
      </c>
      <c r="H18">
        <v>1.1599999999999999</v>
      </c>
      <c r="I18">
        <v>1.21</v>
      </c>
      <c r="J18">
        <v>1.1499999999999999</v>
      </c>
      <c r="K18">
        <v>1.1100000000000001</v>
      </c>
      <c r="L18">
        <v>1447000</v>
      </c>
      <c r="M18">
        <v>1476664</v>
      </c>
      <c r="N18">
        <v>2778532</v>
      </c>
      <c r="O18">
        <v>1990271</v>
      </c>
      <c r="P18">
        <v>1173125</v>
      </c>
      <c r="Q18">
        <v>494945</v>
      </c>
      <c r="R18">
        <v>820575</v>
      </c>
      <c r="S18">
        <v>1018212</v>
      </c>
      <c r="T18">
        <v>1117670</v>
      </c>
      <c r="U18">
        <v>2267000</v>
      </c>
      <c r="V18">
        <v>2347091</v>
      </c>
      <c r="W18">
        <v>3574839</v>
      </c>
      <c r="X18">
        <v>2772890</v>
      </c>
      <c r="Y18">
        <v>1846062</v>
      </c>
      <c r="Z18">
        <v>1017130</v>
      </c>
      <c r="AA18">
        <v>1405815</v>
      </c>
      <c r="AB18">
        <v>1587441</v>
      </c>
      <c r="AC18">
        <v>1595017</v>
      </c>
      <c r="AD18">
        <v>6.21</v>
      </c>
      <c r="AE18">
        <v>2.84</v>
      </c>
      <c r="AF18">
        <v>3.27</v>
      </c>
      <c r="AG18">
        <v>3.85</v>
      </c>
      <c r="AH18">
        <v>2.17</v>
      </c>
      <c r="AI18">
        <v>2.56</v>
      </c>
      <c r="AJ18">
        <v>8.15</v>
      </c>
      <c r="AK18">
        <v>9.9700000000000006</v>
      </c>
      <c r="AL18">
        <v>11.57</v>
      </c>
      <c r="AM18">
        <v>1.21</v>
      </c>
      <c r="AN18">
        <v>0.05</v>
      </c>
      <c r="AO18">
        <v>0.05</v>
      </c>
      <c r="AP18">
        <v>7.0000000000000007E-2</v>
      </c>
      <c r="AQ18">
        <v>0.04</v>
      </c>
      <c r="AR18">
        <v>0.04</v>
      </c>
      <c r="AS18">
        <v>0.25</v>
      </c>
      <c r="AT18">
        <v>0.36</v>
      </c>
      <c r="AU18">
        <v>0.44</v>
      </c>
      <c r="AV18">
        <v>63</v>
      </c>
      <c r="AW18">
        <v>12.54</v>
      </c>
      <c r="AX18">
        <v>30.1</v>
      </c>
      <c r="AY18">
        <v>-31.68</v>
      </c>
      <c r="AZ18">
        <v>-33.44</v>
      </c>
      <c r="BA18">
        <v>-68.56</v>
      </c>
      <c r="BB18">
        <v>-9.7799999999999994</v>
      </c>
      <c r="BC18">
        <v>13.34</v>
      </c>
      <c r="BD18">
        <v>16.38</v>
      </c>
      <c r="BE18">
        <v>123</v>
      </c>
      <c r="BF18">
        <v>132</v>
      </c>
      <c r="BG18">
        <v>123</v>
      </c>
      <c r="BH18">
        <v>141</v>
      </c>
      <c r="BI18">
        <v>120</v>
      </c>
      <c r="BJ18">
        <v>122</v>
      </c>
      <c r="BK18">
        <v>132</v>
      </c>
      <c r="BL18">
        <v>131</v>
      </c>
      <c r="BM18">
        <v>125</v>
      </c>
      <c r="BN18">
        <v>2988000</v>
      </c>
      <c r="BO18">
        <v>2430212</v>
      </c>
      <c r="BP18">
        <v>2099207</v>
      </c>
      <c r="BQ18">
        <v>1843765</v>
      </c>
      <c r="BR18">
        <v>1619542</v>
      </c>
      <c r="BS18">
        <v>1563552</v>
      </c>
      <c r="BT18">
        <v>1594991</v>
      </c>
      <c r="BU18">
        <v>1279131</v>
      </c>
      <c r="BV18">
        <v>1047581</v>
      </c>
      <c r="BY18">
        <f>(Feuil1!H18/'Bilan et annexes'!F17)</f>
        <v>5.2085218020626017E-2</v>
      </c>
      <c r="BZ18">
        <f>(Feuil1!I18/'Bilan et annexes'!G17)</f>
        <v>2.4018723029742381E-2</v>
      </c>
      <c r="CA18">
        <f>(Feuil1!J18/'Bilan et annexes'!H17)</f>
        <v>3.1421815634331239E-2</v>
      </c>
      <c r="CB18">
        <f>(Feuil1!K18/'Bilan et annexes'!I17)</f>
        <v>3.3717689131693686E-2</v>
      </c>
      <c r="CC18">
        <f>(Feuil1!L18/'Bilan et annexes'!J17)</f>
        <v>1.9937445038124679E-2</v>
      </c>
      <c r="CD18">
        <f>(Feuil1!M18/'Bilan et annexes'!K17)</f>
        <v>2.1150246293802969E-2</v>
      </c>
      <c r="CE18">
        <f>(Feuil1!N18/'Bilan et annexes'!L17)</f>
        <v>7.3921005024246353E-2</v>
      </c>
      <c r="CF18">
        <f>(Feuil1!O18/'Bilan et annexes'!M17)</f>
        <v>9.1671836598775869E-2</v>
      </c>
      <c r="CG18">
        <f t="shared" si="0"/>
        <v>3.334315323109772</v>
      </c>
      <c r="CI18">
        <f>('Compte de résulat '!D18/'Bilan et annexes'!F17)</f>
        <v>3.0632659670707438</v>
      </c>
      <c r="CJ18">
        <f>('Compte de résulat '!E18/'Bilan et annexes'!G17)</f>
        <v>1.374654141649563</v>
      </c>
      <c r="CK18">
        <f>('Compte de résulat '!F18/'Bilan et annexes'!H17)</f>
        <v>1.4933234202169936</v>
      </c>
      <c r="CL18">
        <f>('Compte de résulat '!G18/'Bilan et annexes'!I17)</f>
        <v>1.4294144701978715</v>
      </c>
      <c r="CM18">
        <f>('Compte de résulat '!H18/'Bilan et annexes'!J17)</f>
        <v>1.4969428035813521</v>
      </c>
      <c r="CN18">
        <f>('Compte de résulat '!I18/'Bilan et annexes'!K17)</f>
        <v>1.4834314831144635</v>
      </c>
      <c r="CO18">
        <f>('Compte de résulat '!J18/'Bilan et annexes'!L17)</f>
        <v>2.4837979537754027</v>
      </c>
      <c r="CP18">
        <f>('Compte de résulat '!K18/'Bilan et annexes'!M17)</f>
        <v>2.4802663993021499</v>
      </c>
      <c r="CQ18">
        <f t="shared" si="1"/>
        <v>2.4820321765387763</v>
      </c>
      <c r="CS18">
        <f>(V18/'Bilan et annexes'!F17)</f>
        <v>0.10616478197937398</v>
      </c>
      <c r="CT18">
        <f>(W18/'Bilan et annexes'!G17)</f>
        <v>7.03792753447086E-2</v>
      </c>
      <c r="CU18">
        <f>(X18/'Bilan et annexes'!H17)</f>
        <v>5.6117771934480011E-2</v>
      </c>
      <c r="CV18">
        <f>(Y18/'Bilan et annexes'!I17)</f>
        <v>3.9952287403726555E-2</v>
      </c>
      <c r="CW18">
        <f>(Z18/'Bilan et annexes'!J17)</f>
        <v>2.178513215331123E-2</v>
      </c>
      <c r="CX18">
        <f>(AA18/'Bilan et annexes'!K17)</f>
        <v>2.8332544176873805E-2</v>
      </c>
      <c r="CY18">
        <f>(AB18/'Bilan et annexes'!L17)</f>
        <v>5.4250521439509328E-2</v>
      </c>
      <c r="CZ18">
        <f>(AC18/'Bilan et annexes'!M17)</f>
        <v>5.7732529309352569E-2</v>
      </c>
      <c r="DA18">
        <f t="shared" si="2"/>
        <v>5.5991525374430945E-2</v>
      </c>
      <c r="DC18">
        <f>BN18/'Bilan et annexes'!F17</f>
        <v>0.13515469513298353</v>
      </c>
      <c r="DD18">
        <f>BO18/'Bilan et annexes'!G17</f>
        <v>4.7844548941648836E-2</v>
      </c>
      <c r="DE18">
        <f>BP18/'Bilan et annexes'!H17</f>
        <v>4.2483769521785571E-2</v>
      </c>
      <c r="DF18">
        <f>BQ18/'Bilan et annexes'!I17</f>
        <v>3.9902575961658866E-2</v>
      </c>
      <c r="DG18">
        <f>BR18/'Bilan et annexes'!J17</f>
        <v>3.4687735587228749E-2</v>
      </c>
      <c r="DH18">
        <f>BS18/'Bilan et annexes'!K17</f>
        <v>3.1511547474482343E-2</v>
      </c>
      <c r="DI18">
        <f>BT18/'Bilan et annexes'!L17</f>
        <v>5.4508541382844729E-2</v>
      </c>
      <c r="DJ18">
        <f>BU18/'Bilan et annexes'!M17</f>
        <v>4.6298859477987675E-2</v>
      </c>
      <c r="DK18">
        <f>BV18/'Bilan et annexes'!N17</f>
        <v>4.1834118322977308E-2</v>
      </c>
      <c r="DL18">
        <f t="shared" si="5"/>
        <v>-0.15061276080010566</v>
      </c>
      <c r="DM18">
        <f t="shared" si="3"/>
        <v>-0.23252177985919092</v>
      </c>
      <c r="DO18">
        <f>LN(1+'Compte de résulat '!C18)</f>
        <v>17.991281500911914</v>
      </c>
      <c r="DP18">
        <f>LN(1+'Compte de résulat '!D18)</f>
        <v>18.03093176299609</v>
      </c>
      <c r="DQ18">
        <f>LN(1+'Compte de résulat '!E18)</f>
        <v>18.061489322051582</v>
      </c>
      <c r="DR18">
        <f>LN(1+'Compte de résulat '!F18)</f>
        <v>18.116707514968279</v>
      </c>
      <c r="DS18">
        <f>LN(1+'Compte de résulat '!G18)</f>
        <v>18.00589954551798</v>
      </c>
      <c r="DT18">
        <f>LN(1+'Compte de résulat '!H18)</f>
        <v>18.062447958637197</v>
      </c>
      <c r="DU18">
        <f>LN(1+'Compte de résulat '!I18)</f>
        <v>18.114229915175581</v>
      </c>
      <c r="DV18">
        <f>LN(1+'Compte de résulat '!J18)</f>
        <v>18.101565353985887</v>
      </c>
      <c r="DW18">
        <f>LN(1+'Compte de résulat '!K18)</f>
        <v>18.042695438657486</v>
      </c>
      <c r="DX18">
        <f t="shared" si="4"/>
        <v>18.072130396321686</v>
      </c>
    </row>
    <row r="19" spans="2:128" x14ac:dyDescent="0.25">
      <c r="B19" t="str">
        <f>+'Bilan et annexes'!E18</f>
        <v>UNIVEG BELGIUM</v>
      </c>
      <c r="C19">
        <v>0.46</v>
      </c>
      <c r="D19">
        <v>0.53</v>
      </c>
      <c r="E19">
        <v>0.38</v>
      </c>
      <c r="F19">
        <v>0.28000000000000003</v>
      </c>
      <c r="G19">
        <v>0.16</v>
      </c>
      <c r="H19">
        <v>0.23</v>
      </c>
      <c r="I19">
        <v>0.2</v>
      </c>
      <c r="J19">
        <v>0.95</v>
      </c>
      <c r="K19">
        <v>1.22</v>
      </c>
      <c r="L19">
        <v>2579000</v>
      </c>
      <c r="M19">
        <v>5001768</v>
      </c>
      <c r="N19">
        <v>3255424</v>
      </c>
      <c r="O19">
        <v>2596026</v>
      </c>
      <c r="P19">
        <v>4000722</v>
      </c>
      <c r="Q19">
        <v>5025721</v>
      </c>
      <c r="R19">
        <v>4905645</v>
      </c>
      <c r="S19">
        <v>6169708</v>
      </c>
      <c r="T19">
        <v>7958222</v>
      </c>
      <c r="U19">
        <v>2644000</v>
      </c>
      <c r="V19">
        <v>5071325</v>
      </c>
      <c r="W19">
        <v>3347193</v>
      </c>
      <c r="X19">
        <v>2709960</v>
      </c>
      <c r="Y19">
        <v>4203281</v>
      </c>
      <c r="Z19">
        <v>5260532</v>
      </c>
      <c r="AA19">
        <v>5110806</v>
      </c>
      <c r="AB19">
        <v>8881881</v>
      </c>
      <c r="AC19">
        <v>10061842</v>
      </c>
      <c r="AD19">
        <v>16.850000000000001</v>
      </c>
      <c r="AE19">
        <v>24.49</v>
      </c>
      <c r="AF19">
        <v>15.97</v>
      </c>
      <c r="AG19">
        <v>7.28</v>
      </c>
      <c r="AH19">
        <v>5.84</v>
      </c>
      <c r="AI19">
        <v>6.71</v>
      </c>
      <c r="AJ19">
        <v>-9.85</v>
      </c>
      <c r="AK19">
        <v>-1.58</v>
      </c>
      <c r="AL19">
        <v>1.78</v>
      </c>
      <c r="AM19">
        <v>22.43</v>
      </c>
      <c r="AN19">
        <v>36.76</v>
      </c>
      <c r="AO19">
        <v>30.41</v>
      </c>
      <c r="AP19">
        <v>0.14000000000000001</v>
      </c>
      <c r="AQ19">
        <v>0.1</v>
      </c>
      <c r="AR19">
        <v>0.14000000000000001</v>
      </c>
      <c r="AS19" t="s">
        <v>35</v>
      </c>
      <c r="AT19" t="s">
        <v>35</v>
      </c>
      <c r="AU19">
        <v>7.0000000000000007E-2</v>
      </c>
      <c r="AV19">
        <v>33.49</v>
      </c>
      <c r="AW19">
        <v>53.22</v>
      </c>
      <c r="AX19">
        <v>108.99</v>
      </c>
      <c r="AY19">
        <v>7.02</v>
      </c>
      <c r="AZ19">
        <v>23.08</v>
      </c>
      <c r="BA19">
        <v>24.62</v>
      </c>
      <c r="BB19" t="s">
        <v>35</v>
      </c>
      <c r="BC19" t="s">
        <v>35</v>
      </c>
      <c r="BD19">
        <v>-30.62</v>
      </c>
      <c r="BE19">
        <v>57</v>
      </c>
      <c r="BF19">
        <v>64</v>
      </c>
      <c r="BG19">
        <v>63</v>
      </c>
      <c r="BH19">
        <v>67</v>
      </c>
      <c r="BI19">
        <v>68</v>
      </c>
      <c r="BJ19">
        <v>73</v>
      </c>
      <c r="BK19">
        <v>74</v>
      </c>
      <c r="BL19">
        <v>323</v>
      </c>
      <c r="BM19">
        <v>331</v>
      </c>
      <c r="BN19">
        <v>537000</v>
      </c>
      <c r="BO19">
        <v>699530</v>
      </c>
      <c r="BP19">
        <v>399629</v>
      </c>
      <c r="BQ19">
        <v>908782</v>
      </c>
      <c r="BR19">
        <v>841060</v>
      </c>
      <c r="BS19">
        <v>846094</v>
      </c>
      <c r="BT19">
        <v>652276</v>
      </c>
      <c r="BU19">
        <v>2854858</v>
      </c>
      <c r="BV19">
        <v>2678911</v>
      </c>
      <c r="BY19">
        <f>(Feuil1!H19/'Bilan et annexes'!F18)</f>
        <v>0.1572691080554536</v>
      </c>
      <c r="BZ19">
        <f>(Feuil1!I19/'Bilan et annexes'!G18)</f>
        <v>0.23406739750959185</v>
      </c>
      <c r="CA19">
        <f>(Feuil1!J19/'Bilan et annexes'!H18)</f>
        <v>0.15069271677112403</v>
      </c>
      <c r="CB19">
        <f>(Feuil1!K19/'Bilan et annexes'!I18)</f>
        <v>7.2763791687336543E-2</v>
      </c>
      <c r="CC19">
        <f>(Feuil1!L19/'Bilan et annexes'!J18)</f>
        <v>5.8447472782087256E-2</v>
      </c>
      <c r="CD19">
        <f>(Feuil1!M19/'Bilan et annexes'!K18)</f>
        <v>6.7132227194576316E-2</v>
      </c>
      <c r="CE19">
        <f>(Feuil1!N19/'Bilan et annexes'!L18)</f>
        <v>0.29675089442911068</v>
      </c>
      <c r="CF19">
        <f>(Feuil1!O19/'Bilan et annexes'!M18)</f>
        <v>8.4691315952547988E-2</v>
      </c>
      <c r="CG19">
        <f t="shared" si="0"/>
        <v>0.26155975291983591</v>
      </c>
      <c r="CI19">
        <f>('Compte de résulat '!D19/'Bilan et annexes'!F18)</f>
        <v>1.9291311234717792</v>
      </c>
      <c r="CJ19">
        <f>('Compte de résulat '!E19/'Bilan et annexes'!G18)</f>
        <v>1.9032691202291798</v>
      </c>
      <c r="CK19">
        <f>('Compte de résulat '!F19/'Bilan et annexes'!H18)</f>
        <v>1.6012168780595777</v>
      </c>
      <c r="CL19">
        <f>('Compte de résulat '!G19/'Bilan et annexes'!I18)</f>
        <v>0.68171534051939475</v>
      </c>
      <c r="CM19">
        <f>('Compte de résulat '!H19/'Bilan et annexes'!J18)</f>
        <v>0.98191980243987409</v>
      </c>
      <c r="CN19">
        <f>('Compte de résulat '!I19/'Bilan et annexes'!K18)</f>
        <v>1.0721037807973435</v>
      </c>
      <c r="CO19">
        <f>('Compte de résulat '!J19/'Bilan et annexes'!L18)</f>
        <v>2.2346667947311847</v>
      </c>
      <c r="CP19">
        <f>('Compte de résulat '!K19/'Bilan et annexes'!M18)</f>
        <v>0.39286133453732419</v>
      </c>
      <c r="CQ19">
        <f t="shared" si="1"/>
        <v>1.3137640646342543</v>
      </c>
      <c r="CS19">
        <f>(V19/'Bilan et annexes'!F18)</f>
        <v>0.14318900527995029</v>
      </c>
      <c r="CT19">
        <f>(W19/'Bilan et annexes'!G18)</f>
        <v>9.1762970422253384E-2</v>
      </c>
      <c r="CU19">
        <f>(X19/'Bilan et annexes'!H18)</f>
        <v>6.1546359434818024E-2</v>
      </c>
      <c r="CV19">
        <f>(Y19/'Bilan et annexes'!I18)</f>
        <v>4.0909385102874438E-2</v>
      </c>
      <c r="CW19">
        <f>(Z19/'Bilan et annexes'!J18)</f>
        <v>5.8500139824547798E-2</v>
      </c>
      <c r="CX19">
        <f>(AA19/'Bilan et annexes'!K18)</f>
        <v>5.2525309995109341E-2</v>
      </c>
      <c r="CY19">
        <f>(AB19/'Bilan et annexes'!L18)</f>
        <v>9.5509444276089733E-2</v>
      </c>
      <c r="CZ19">
        <f>(AC19/'Bilan et annexes'!M18)</f>
        <v>1.7903709271936064E-2</v>
      </c>
      <c r="DA19">
        <f t="shared" si="2"/>
        <v>5.6706576774012897E-2</v>
      </c>
      <c r="DC19">
        <f>BN19/'Bilan et annexes'!F18</f>
        <v>1.5162210238021289E-2</v>
      </c>
      <c r="DD19">
        <f>BO19/'Bilan et annexes'!G18</f>
        <v>1.9177546887639556E-2</v>
      </c>
      <c r="DE19">
        <f>BP19/'Bilan et annexes'!H18</f>
        <v>9.0760417403123635E-3</v>
      </c>
      <c r="DF19">
        <f>BQ19/'Bilan et annexes'!I18</f>
        <v>8.8449268113553279E-3</v>
      </c>
      <c r="DG19">
        <f>BR19/'Bilan et annexes'!J18</f>
        <v>9.3530706781812505E-3</v>
      </c>
      <c r="DH19">
        <f>BS19/'Bilan et annexes'!K18</f>
        <v>8.6955657551865684E-3</v>
      </c>
      <c r="DI19">
        <f>BT19/'Bilan et annexes'!L18</f>
        <v>7.0141131450230767E-3</v>
      </c>
      <c r="DJ19">
        <f>BU19/'Bilan et annexes'!M18</f>
        <v>5.0798400178278334E-3</v>
      </c>
      <c r="DK19">
        <f>BV19/'Bilan et annexes'!N18</f>
        <v>4.1982508233487665E-3</v>
      </c>
      <c r="DL19">
        <f t="shared" si="5"/>
        <v>-0.27576873757272125</v>
      </c>
      <c r="DM19">
        <f t="shared" si="3"/>
        <v>-0.40145664369163037</v>
      </c>
      <c r="DO19">
        <f>LN(1+'Compte de résulat '!C19)</f>
        <v>17.900141444828087</v>
      </c>
      <c r="DP19">
        <f>LN(1+'Compte de résulat '!D19)</f>
        <v>18.039772209913458</v>
      </c>
      <c r="DQ19">
        <f>LN(1+'Compte de résulat '!E19)</f>
        <v>18.055752088801345</v>
      </c>
      <c r="DR19">
        <f>LN(1+'Compte de résulat '!F19)</f>
        <v>18.071172911940277</v>
      </c>
      <c r="DS19">
        <f>LN(1+'Compte de résulat '!G19)</f>
        <v>18.064628663136975</v>
      </c>
      <c r="DT19">
        <f>LN(1+'Compte de résulat '!H19)</f>
        <v>18.296223224654089</v>
      </c>
      <c r="DU19">
        <f>LN(1+'Compte de résulat '!I19)</f>
        <v>18.462950688087442</v>
      </c>
      <c r="DV19">
        <f>LN(1+'Compte de résulat '!J19)</f>
        <v>19.152146196934574</v>
      </c>
      <c r="DW19">
        <f>LN(1+'Compte de résulat '!K19)</f>
        <v>19.21270960980042</v>
      </c>
      <c r="DX19">
        <f t="shared" si="4"/>
        <v>19.182427903367497</v>
      </c>
    </row>
    <row r="20" spans="2:128" x14ac:dyDescent="0.25">
      <c r="B20" t="str">
        <f>+'Bilan et annexes'!E19</f>
        <v>ADB</v>
      </c>
      <c r="C20">
        <v>1.48</v>
      </c>
      <c r="D20">
        <v>1.55</v>
      </c>
      <c r="E20">
        <v>1.86</v>
      </c>
      <c r="F20">
        <v>1.2</v>
      </c>
      <c r="G20">
        <v>1.35</v>
      </c>
      <c r="H20">
        <v>1.46</v>
      </c>
      <c r="I20">
        <v>1.27</v>
      </c>
      <c r="J20">
        <v>1.66</v>
      </c>
      <c r="K20">
        <v>1.1299999999999999</v>
      </c>
      <c r="L20">
        <v>4377000</v>
      </c>
      <c r="M20">
        <v>5074000</v>
      </c>
      <c r="N20">
        <v>7124986</v>
      </c>
      <c r="O20">
        <v>8218145</v>
      </c>
      <c r="P20">
        <v>3242249</v>
      </c>
      <c r="Q20">
        <v>-3554962</v>
      </c>
      <c r="R20">
        <v>5007839</v>
      </c>
      <c r="S20">
        <v>9920243</v>
      </c>
      <c r="T20">
        <v>-1174005</v>
      </c>
      <c r="U20">
        <v>4994000</v>
      </c>
      <c r="V20">
        <v>5664000</v>
      </c>
      <c r="W20">
        <v>7738770</v>
      </c>
      <c r="X20">
        <v>8920310</v>
      </c>
      <c r="Y20">
        <v>4067553</v>
      </c>
      <c r="Z20">
        <v>-2640148</v>
      </c>
      <c r="AA20">
        <v>5940763</v>
      </c>
      <c r="AB20">
        <v>10860493</v>
      </c>
      <c r="AC20">
        <v>-537955</v>
      </c>
      <c r="AD20">
        <v>24.53</v>
      </c>
      <c r="AE20">
        <v>21.01</v>
      </c>
      <c r="AF20">
        <v>32.659999999999997</v>
      </c>
      <c r="AG20">
        <v>15.31</v>
      </c>
      <c r="AH20">
        <v>24.66</v>
      </c>
      <c r="AI20">
        <v>1.55</v>
      </c>
      <c r="AJ20">
        <v>9</v>
      </c>
      <c r="AK20">
        <v>14.11</v>
      </c>
      <c r="AL20">
        <v>4.6900000000000004</v>
      </c>
      <c r="AM20">
        <v>1.51</v>
      </c>
      <c r="AN20">
        <v>0.98</v>
      </c>
      <c r="AO20">
        <v>1.64</v>
      </c>
      <c r="AP20">
        <v>1.62</v>
      </c>
      <c r="AQ20">
        <v>1.87</v>
      </c>
      <c r="AR20">
        <v>0.02</v>
      </c>
      <c r="AS20">
        <v>0.18</v>
      </c>
      <c r="AT20">
        <v>0.28000000000000003</v>
      </c>
      <c r="AU20">
        <v>0.28999999999999998</v>
      </c>
      <c r="AV20">
        <v>51.7</v>
      </c>
      <c r="AW20">
        <v>68.510000000000005</v>
      </c>
      <c r="AX20">
        <v>54.8</v>
      </c>
      <c r="AY20">
        <v>107.59</v>
      </c>
      <c r="AZ20">
        <v>34.75</v>
      </c>
      <c r="BA20">
        <v>-679.37</v>
      </c>
      <c r="BB20">
        <v>85.74</v>
      </c>
      <c r="BC20">
        <v>49.85</v>
      </c>
      <c r="BD20">
        <v>-54.69</v>
      </c>
      <c r="BE20">
        <v>174</v>
      </c>
      <c r="BF20">
        <v>169</v>
      </c>
      <c r="BG20">
        <v>174</v>
      </c>
      <c r="BH20">
        <v>191</v>
      </c>
      <c r="BI20">
        <v>203</v>
      </c>
      <c r="BJ20">
        <v>203</v>
      </c>
      <c r="BK20">
        <v>183</v>
      </c>
      <c r="BL20">
        <v>194</v>
      </c>
      <c r="BM20">
        <v>145</v>
      </c>
      <c r="BN20">
        <v>3639000</v>
      </c>
      <c r="BO20">
        <v>3827000</v>
      </c>
      <c r="BP20">
        <v>4028801</v>
      </c>
      <c r="BQ20">
        <v>4455119</v>
      </c>
      <c r="BR20">
        <v>5159723</v>
      </c>
      <c r="BS20">
        <v>4885677</v>
      </c>
      <c r="BT20">
        <v>4666437</v>
      </c>
      <c r="BU20">
        <v>4651296</v>
      </c>
      <c r="BV20">
        <v>4669372</v>
      </c>
      <c r="BY20">
        <f>(Feuil1!H20/'Bilan et annexes'!F19)</f>
        <v>0.2237608130776568</v>
      </c>
      <c r="BZ20">
        <f>(Feuil1!I20/'Bilan et annexes'!G19)</f>
        <v>0.19259028994517605</v>
      </c>
      <c r="CA20">
        <f>(Feuil1!J20/'Bilan et annexes'!H19)</f>
        <v>0.31016598892772562</v>
      </c>
      <c r="CB20">
        <f>(Feuil1!K20/'Bilan et annexes'!I19)</f>
        <v>0.14124269741069598</v>
      </c>
      <c r="CC20">
        <f>(Feuil1!L20/'Bilan et annexes'!J19)</f>
        <v>0.23276224918848246</v>
      </c>
      <c r="CD20">
        <f>(Feuil1!M20/'Bilan et annexes'!K19)</f>
        <v>7.0361192052155963E-2</v>
      </c>
      <c r="CE20">
        <f>(Feuil1!N20/'Bilan et annexes'!L19)</f>
        <v>8.4241339372788049E-2</v>
      </c>
      <c r="CF20">
        <f>(Feuil1!O20/'Bilan et annexes'!M19)</f>
        <v>0.13646062661273906</v>
      </c>
      <c r="CG20">
        <f t="shared" si="0"/>
        <v>0.93943028298307119</v>
      </c>
      <c r="CI20">
        <f>('Compte de résulat '!D20/'Bilan et annexes'!F19)</f>
        <v>1.8283064171298884</v>
      </c>
      <c r="CJ20">
        <f>('Compte de résulat '!E20/'Bilan et annexes'!G19)</f>
        <v>1.7378366868252981</v>
      </c>
      <c r="CK20">
        <f>('Compte de résulat '!F20/'Bilan et annexes'!H19)</f>
        <v>1.7613844632043301</v>
      </c>
      <c r="CL20">
        <f>('Compte de résulat '!G20/'Bilan et annexes'!I19)</f>
        <v>1.4039133392749077</v>
      </c>
      <c r="CM20">
        <f>('Compte de résulat '!H20/'Bilan et annexes'!J19)</f>
        <v>1.5847181497077401</v>
      </c>
      <c r="CN20">
        <f>('Compte de résulat '!I20/'Bilan et annexes'!K19)</f>
        <v>0.82174600575589696</v>
      </c>
      <c r="CO20">
        <f>('Compte de résulat '!J20/'Bilan et annexes'!L19)</f>
        <v>1.0791410770189762</v>
      </c>
      <c r="CP20">
        <f>('Compte de résulat '!K20/'Bilan et annexes'!M19)</f>
        <v>0.48504132333061056</v>
      </c>
      <c r="CQ20">
        <f t="shared" si="1"/>
        <v>0.78209120017479339</v>
      </c>
      <c r="CS20">
        <f>(V20/'Bilan et annexes'!F19)</f>
        <v>0.18629740486136237</v>
      </c>
      <c r="CT20">
        <f>(W20/'Bilan et annexes'!G19)</f>
        <v>0.21869581190301249</v>
      </c>
      <c r="CU20">
        <f>(X20/'Bilan et annexes'!H19)</f>
        <v>0.24973733696526151</v>
      </c>
      <c r="CV20">
        <f>(Y20/'Bilan et annexes'!I19)</f>
        <v>8.7252101080440431E-2</v>
      </c>
      <c r="CW20">
        <f>(Z20/'Bilan et annexes'!J19)</f>
        <v>-7.0390433580497444E-2</v>
      </c>
      <c r="CX20">
        <f>(AA20/'Bilan et annexes'!K19)</f>
        <v>7.7335645953624826E-2</v>
      </c>
      <c r="CY20">
        <f>(AB20/'Bilan et annexes'!L19)</f>
        <v>0.12948442109040462</v>
      </c>
      <c r="CZ20">
        <f>(AC20/'Bilan et annexes'!M19)</f>
        <v>-5.9505892527439049E-3</v>
      </c>
      <c r="DA20">
        <f t="shared" si="2"/>
        <v>6.1766915918830358E-2</v>
      </c>
      <c r="DC20">
        <f>BN20/'Bilan et annexes'!F19</f>
        <v>0.11969213564450877</v>
      </c>
      <c r="DD20">
        <f>BO20/'Bilan et annexes'!G19</f>
        <v>0.10815011586503137</v>
      </c>
      <c r="DE20">
        <f>BP20/'Bilan et annexes'!H19</f>
        <v>0.11279227211868002</v>
      </c>
      <c r="DF20">
        <f>BQ20/'Bilan et annexes'!I19</f>
        <v>9.5565686129569963E-2</v>
      </c>
      <c r="DG20">
        <f>BR20/'Bilan et annexes'!J19</f>
        <v>0.13756620429054167</v>
      </c>
      <c r="DH20">
        <f>BS20/'Bilan et annexes'!K19</f>
        <v>6.360075073113805E-2</v>
      </c>
      <c r="DI20">
        <f>BT20/'Bilan et annexes'!L19</f>
        <v>5.5635678186970378E-2</v>
      </c>
      <c r="DJ20">
        <f>BU20/'Bilan et annexes'!M19</f>
        <v>5.1450310879033956E-2</v>
      </c>
      <c r="DK20">
        <f>BV20/'Bilan et annexes'!N19</f>
        <v>3.4319259579179882E-2</v>
      </c>
      <c r="DL20">
        <f t="shared" si="5"/>
        <v>-7.5228116998430253E-2</v>
      </c>
      <c r="DM20">
        <f t="shared" si="3"/>
        <v>-0.38314296333647829</v>
      </c>
      <c r="DO20">
        <f>LN(1+'Compte de résulat '!C20)</f>
        <v>17.731864192666443</v>
      </c>
      <c r="DP20">
        <f>LN(1+'Compte de résulat '!D20)</f>
        <v>17.833441946943221</v>
      </c>
      <c r="DQ20">
        <f>LN(1+'Compte de résulat '!E20)</f>
        <v>17.934467892191197</v>
      </c>
      <c r="DR20">
        <f>LN(1+'Compte de résulat '!F20)</f>
        <v>17.957286965432811</v>
      </c>
      <c r="DS20">
        <f>LN(1+'Compte de résulat '!G20)</f>
        <v>17.996769379960281</v>
      </c>
      <c r="DT20">
        <f>LN(1+'Compte de résulat '!H20)</f>
        <v>17.900450030662135</v>
      </c>
      <c r="DU20">
        <f>LN(1+'Compte de résulat '!I20)</f>
        <v>17.960624514862435</v>
      </c>
      <c r="DV20">
        <f>LN(1+'Compte de résulat '!J20)</f>
        <v>18.321002409637263</v>
      </c>
      <c r="DW20">
        <f>LN(1+'Compte de résulat '!K20)</f>
        <v>17.596274056651104</v>
      </c>
      <c r="DX20">
        <f t="shared" si="4"/>
        <v>17.958638233144185</v>
      </c>
    </row>
    <row r="21" spans="2:128" x14ac:dyDescent="0.25">
      <c r="B21" t="str">
        <f>+'Bilan et annexes'!E20</f>
        <v>ALIPLAST</v>
      </c>
      <c r="C21">
        <v>2.6</v>
      </c>
      <c r="D21">
        <v>2.5</v>
      </c>
      <c r="E21">
        <v>2.42</v>
      </c>
      <c r="F21">
        <v>1.89</v>
      </c>
      <c r="G21">
        <v>1.58</v>
      </c>
      <c r="H21">
        <v>1.76</v>
      </c>
      <c r="I21">
        <v>2.06</v>
      </c>
      <c r="J21">
        <v>1.77</v>
      </c>
      <c r="K21">
        <v>1.91</v>
      </c>
      <c r="L21">
        <v>11137000</v>
      </c>
      <c r="M21">
        <v>14985533</v>
      </c>
      <c r="N21">
        <v>17180318</v>
      </c>
      <c r="O21">
        <v>13618266</v>
      </c>
      <c r="P21">
        <v>14588618</v>
      </c>
      <c r="Q21">
        <v>16274594</v>
      </c>
      <c r="R21">
        <v>15263273</v>
      </c>
      <c r="S21">
        <v>13193609</v>
      </c>
      <c r="T21">
        <v>15469156</v>
      </c>
      <c r="U21">
        <v>13485000</v>
      </c>
      <c r="V21">
        <v>17036651</v>
      </c>
      <c r="W21">
        <v>19061042</v>
      </c>
      <c r="X21">
        <v>15395597</v>
      </c>
      <c r="Y21">
        <v>16001257</v>
      </c>
      <c r="Z21">
        <v>17436049</v>
      </c>
      <c r="AA21">
        <v>16412260</v>
      </c>
      <c r="AB21">
        <v>14354156</v>
      </c>
      <c r="AC21">
        <v>16459349</v>
      </c>
      <c r="AD21">
        <v>12.98</v>
      </c>
      <c r="AE21">
        <v>27.65</v>
      </c>
      <c r="AF21">
        <v>26.69</v>
      </c>
      <c r="AG21">
        <v>34.9</v>
      </c>
      <c r="AH21">
        <v>52.46</v>
      </c>
      <c r="AI21">
        <v>13.98</v>
      </c>
      <c r="AJ21">
        <v>14.62</v>
      </c>
      <c r="AK21">
        <v>16.95</v>
      </c>
      <c r="AL21">
        <v>18.59</v>
      </c>
      <c r="AM21">
        <v>0.2</v>
      </c>
      <c r="AN21">
        <v>0.56999999999999995</v>
      </c>
      <c r="AO21">
        <v>0.48</v>
      </c>
      <c r="AP21">
        <v>0.75</v>
      </c>
      <c r="AQ21">
        <v>1.63</v>
      </c>
      <c r="AR21">
        <v>0.17</v>
      </c>
      <c r="AS21">
        <v>0.18</v>
      </c>
      <c r="AT21">
        <v>0.21</v>
      </c>
      <c r="AU21">
        <v>0.24</v>
      </c>
      <c r="AV21">
        <v>84.24</v>
      </c>
      <c r="AW21">
        <v>75.900000000000006</v>
      </c>
      <c r="AX21">
        <v>49.47</v>
      </c>
      <c r="AY21">
        <v>30.66</v>
      </c>
      <c r="AZ21">
        <v>32.82</v>
      </c>
      <c r="BA21">
        <v>26.03</v>
      </c>
      <c r="BB21">
        <v>13.71</v>
      </c>
      <c r="BC21">
        <v>9.9</v>
      </c>
      <c r="BD21">
        <v>13.59</v>
      </c>
      <c r="BE21">
        <v>139</v>
      </c>
      <c r="BF21">
        <v>162</v>
      </c>
      <c r="BG21">
        <v>174</v>
      </c>
      <c r="BH21">
        <v>185</v>
      </c>
      <c r="BI21">
        <v>194</v>
      </c>
      <c r="BJ21">
        <v>183</v>
      </c>
      <c r="BK21">
        <v>178</v>
      </c>
      <c r="BL21">
        <v>179</v>
      </c>
      <c r="BM21">
        <v>175</v>
      </c>
      <c r="BN21">
        <v>6408000</v>
      </c>
      <c r="BO21">
        <v>5432096</v>
      </c>
      <c r="BP21">
        <v>5440073</v>
      </c>
      <c r="BQ21">
        <v>4753158</v>
      </c>
      <c r="BR21">
        <v>4005573</v>
      </c>
      <c r="BS21">
        <v>3694529</v>
      </c>
      <c r="BT21">
        <v>3731188</v>
      </c>
      <c r="BU21">
        <v>3259492</v>
      </c>
      <c r="BV21">
        <v>2760189</v>
      </c>
      <c r="BY21">
        <f>(Feuil1!H21/'Bilan et annexes'!F20)</f>
        <v>0.21371435549856507</v>
      </c>
      <c r="BZ21">
        <f>(Feuil1!I21/'Bilan et annexes'!G20)</f>
        <v>0.27637691159456107</v>
      </c>
      <c r="CA21">
        <f>(Feuil1!J21/'Bilan et annexes'!H20)</f>
        <v>0.26674235314129902</v>
      </c>
      <c r="CB21">
        <f>(Feuil1!K21/'Bilan et annexes'!I20)</f>
        <v>0.34885705845236858</v>
      </c>
      <c r="CC21">
        <f>(Feuil1!L21/'Bilan et annexes'!J20)</f>
        <v>0.52448354949561227</v>
      </c>
      <c r="CD21">
        <f>(Feuil1!M21/'Bilan et annexes'!K20)</f>
        <v>0.13972888798692645</v>
      </c>
      <c r="CE21">
        <f>(Feuil1!N21/'Bilan et annexes'!L20)</f>
        <v>0.1461425082219657</v>
      </c>
      <c r="CF21">
        <f>(Feuil1!O21/'Bilan et annexes'!M20)</f>
        <v>0.16949431990028258</v>
      </c>
      <c r="CG21">
        <f t="shared" si="0"/>
        <v>0.21302274957016107</v>
      </c>
      <c r="CI21">
        <f>('Compte de résulat '!D21/'Bilan et annexes'!F20)</f>
        <v>1.0946467454356721</v>
      </c>
      <c r="CJ21">
        <f>('Compte de résulat '!E21/'Bilan et annexes'!G20)</f>
        <v>1.1784200422103943</v>
      </c>
      <c r="CK21">
        <f>('Compte de résulat '!F21/'Bilan et annexes'!H20)</f>
        <v>0.75169520522815247</v>
      </c>
      <c r="CL21">
        <f>('Compte de résulat '!G21/'Bilan et annexes'!I20)</f>
        <v>0.71384621983560914</v>
      </c>
      <c r="CM21">
        <f>('Compte de résulat '!H21/'Bilan et annexes'!J20)</f>
        <v>0.8665839292148394</v>
      </c>
      <c r="CN21">
        <f>('Compte de résulat '!I21/'Bilan et annexes'!K20)</f>
        <v>0.19576364720511497</v>
      </c>
      <c r="CO21">
        <f>('Compte de résulat '!J21/'Bilan et annexes'!L20)</f>
        <v>0.17718073954956973</v>
      </c>
      <c r="CP21">
        <f>('Compte de résulat '!K21/'Bilan et annexes'!M20)</f>
        <v>0.18055845184476485</v>
      </c>
      <c r="CQ21">
        <f t="shared" si="1"/>
        <v>0.17886959569716729</v>
      </c>
      <c r="CS21">
        <f>(V21/'Bilan et annexes'!F20)</f>
        <v>0.2600697777370703</v>
      </c>
      <c r="CT21">
        <f>(W21/'Bilan et annexes'!G20)</f>
        <v>0.29700259891114456</v>
      </c>
      <c r="CU21">
        <f>(X21/'Bilan et annexes'!H20)</f>
        <v>0.15889182046719341</v>
      </c>
      <c r="CV21">
        <f>(Y21/'Bilan et annexes'!I20)</f>
        <v>0.1850982339799826</v>
      </c>
      <c r="CW21">
        <f>(Z21/'Bilan et annexes'!J20)</f>
        <v>0.24119413224851796</v>
      </c>
      <c r="CX21">
        <f>(AA21/'Bilan et annexes'!K20)</f>
        <v>4.9870177332162313E-2</v>
      </c>
      <c r="CY21">
        <f>(AB21/'Bilan et annexes'!L20)</f>
        <v>4.1598743174028785E-2</v>
      </c>
      <c r="CZ21">
        <f>(AC21/'Bilan et annexes'!M20)</f>
        <v>5.1824165980011293E-2</v>
      </c>
      <c r="DA21">
        <f t="shared" si="2"/>
        <v>4.6711454577020042E-2</v>
      </c>
      <c r="DC21">
        <f>BN21/'Bilan et annexes'!F20</f>
        <v>9.7820113573914638E-2</v>
      </c>
      <c r="DD21">
        <f>BO21/'Bilan et annexes'!G20</f>
        <v>8.4641051078678309E-2</v>
      </c>
      <c r="DE21">
        <f>BP21/'Bilan et annexes'!H20</f>
        <v>5.6144825201934437E-2</v>
      </c>
      <c r="DF21">
        <f>BQ21/'Bilan et annexes'!I20</f>
        <v>5.4983252354975996E-2</v>
      </c>
      <c r="DG21">
        <f>BR21/'Bilan et annexes'!J20</f>
        <v>5.5409382245547305E-2</v>
      </c>
      <c r="DH21">
        <f>BS21/'Bilan et annexes'!K20</f>
        <v>1.12261697285332E-2</v>
      </c>
      <c r="DI21">
        <f>BT21/'Bilan et annexes'!L20</f>
        <v>1.0813086561551798E-2</v>
      </c>
      <c r="DJ21">
        <f>BU21/'Bilan et annexes'!M20</f>
        <v>1.0262887944020079E-2</v>
      </c>
      <c r="DK21">
        <f>BV21/'Bilan et annexes'!N20</f>
        <v>8.6847323222649878E-3</v>
      </c>
      <c r="DL21">
        <f t="shared" si="5"/>
        <v>-5.0882660968244287E-2</v>
      </c>
      <c r="DM21">
        <f t="shared" si="3"/>
        <v>-0.19683133277177497</v>
      </c>
      <c r="DO21">
        <f>LN(1+'Compte de résulat '!C21)</f>
        <v>17.920151942159677</v>
      </c>
      <c r="DP21">
        <f>LN(1+'Compte de résulat '!D21)</f>
        <v>18.088114548808917</v>
      </c>
      <c r="DQ21">
        <f>LN(1+'Compte de résulat '!E21)</f>
        <v>18.14134612106589</v>
      </c>
      <c r="DR21">
        <f>LN(1+'Compte de résulat '!F21)</f>
        <v>18.103699464494614</v>
      </c>
      <c r="DS21">
        <f>LN(1+'Compte de résulat '!G21)</f>
        <v>17.937958737946776</v>
      </c>
      <c r="DT21">
        <f>LN(1+'Compte de résulat '!H21)</f>
        <v>17.95300724584127</v>
      </c>
      <c r="DU21">
        <f>LN(1+'Compte de résulat '!I21)</f>
        <v>17.981024064530683</v>
      </c>
      <c r="DV21">
        <f>LN(1+'Compte de résulat '!J21)</f>
        <v>17.928650475648684</v>
      </c>
      <c r="DW21">
        <f>LN(1+'Compte de résulat '!K21)</f>
        <v>17.864602212542085</v>
      </c>
      <c r="DX21">
        <f t="shared" si="4"/>
        <v>17.896626344095385</v>
      </c>
    </row>
    <row r="22" spans="2:128" x14ac:dyDescent="0.25">
      <c r="B22" t="str">
        <f>+'Bilan et annexes'!E21</f>
        <v>BCTN MEERHOUT</v>
      </c>
      <c r="C22">
        <v>0.79</v>
      </c>
      <c r="D22">
        <v>0.88</v>
      </c>
      <c r="E22">
        <v>2.23</v>
      </c>
      <c r="F22">
        <v>1.07</v>
      </c>
      <c r="G22">
        <v>1.77</v>
      </c>
      <c r="H22">
        <v>0.75</v>
      </c>
      <c r="I22">
        <v>1.41</v>
      </c>
      <c r="J22">
        <v>0.54</v>
      </c>
      <c r="K22">
        <v>1.01</v>
      </c>
      <c r="L22">
        <v>1210000</v>
      </c>
      <c r="M22">
        <v>1414000</v>
      </c>
      <c r="N22">
        <v>1474679</v>
      </c>
      <c r="O22">
        <v>500884</v>
      </c>
      <c r="P22">
        <v>1894240</v>
      </c>
      <c r="Q22">
        <v>2350751</v>
      </c>
      <c r="R22">
        <v>3156652</v>
      </c>
      <c r="S22">
        <v>1396111</v>
      </c>
      <c r="T22">
        <v>1346163</v>
      </c>
      <c r="U22">
        <v>2082000</v>
      </c>
      <c r="V22">
        <v>2475000</v>
      </c>
      <c r="W22">
        <v>2639001</v>
      </c>
      <c r="X22">
        <v>1905383</v>
      </c>
      <c r="Y22">
        <v>3158576</v>
      </c>
      <c r="Z22">
        <v>3355064</v>
      </c>
      <c r="AA22">
        <v>5019241</v>
      </c>
      <c r="AB22">
        <v>2550158</v>
      </c>
      <c r="AC22">
        <v>2587275</v>
      </c>
      <c r="AD22">
        <v>4.37</v>
      </c>
      <c r="AE22">
        <v>13.32</v>
      </c>
      <c r="AF22">
        <v>10.56</v>
      </c>
      <c r="AG22">
        <v>8</v>
      </c>
      <c r="AH22">
        <v>14.82</v>
      </c>
      <c r="AI22">
        <v>6.69</v>
      </c>
      <c r="AJ22">
        <v>15.77</v>
      </c>
      <c r="AK22">
        <v>18.97</v>
      </c>
      <c r="AL22">
        <v>21.8</v>
      </c>
      <c r="AM22">
        <v>0.19</v>
      </c>
      <c r="AN22">
        <v>0.54</v>
      </c>
      <c r="AO22">
        <v>0.14000000000000001</v>
      </c>
      <c r="AP22">
        <v>0.15</v>
      </c>
      <c r="AQ22">
        <v>0.22</v>
      </c>
      <c r="AR22">
        <v>0.18</v>
      </c>
      <c r="AS22">
        <v>0.27</v>
      </c>
      <c r="AT22">
        <v>1.79</v>
      </c>
      <c r="AU22">
        <v>0.56000000000000005</v>
      </c>
      <c r="AV22">
        <v>271.83</v>
      </c>
      <c r="AW22">
        <v>102.37</v>
      </c>
      <c r="AX22">
        <v>46.83</v>
      </c>
      <c r="AY22">
        <v>-15.9</v>
      </c>
      <c r="AZ22">
        <v>55.78</v>
      </c>
      <c r="BA22">
        <v>174.5</v>
      </c>
      <c r="BB22">
        <v>89.08</v>
      </c>
      <c r="BC22">
        <v>23.69</v>
      </c>
      <c r="BD22">
        <v>23.33</v>
      </c>
      <c r="BE22">
        <v>25</v>
      </c>
      <c r="BF22">
        <v>27</v>
      </c>
      <c r="BG22">
        <v>30</v>
      </c>
      <c r="BH22">
        <v>42</v>
      </c>
      <c r="BI22">
        <v>46</v>
      </c>
      <c r="BJ22">
        <v>50</v>
      </c>
      <c r="BK22">
        <v>52</v>
      </c>
      <c r="BL22">
        <v>50</v>
      </c>
      <c r="BM22">
        <v>52</v>
      </c>
      <c r="BN22">
        <v>3797000</v>
      </c>
      <c r="BO22">
        <v>4051000</v>
      </c>
      <c r="BP22">
        <v>4254541</v>
      </c>
      <c r="BQ22">
        <v>4705824</v>
      </c>
      <c r="BR22">
        <v>4162313</v>
      </c>
      <c r="BS22">
        <v>4166201</v>
      </c>
      <c r="BT22">
        <v>5181333</v>
      </c>
      <c r="BU22">
        <v>5292149</v>
      </c>
      <c r="BV22">
        <v>5084588</v>
      </c>
      <c r="BY22">
        <f>(Feuil1!H22/'Bilan et annexes'!F21)</f>
        <v>4.3654822335025378E-2</v>
      </c>
      <c r="BZ22">
        <f>(Feuil1!I22/'Bilan et annexes'!G21)</f>
        <v>0.1331392676056338</v>
      </c>
      <c r="CA22">
        <f>(Feuil1!J22/'Bilan et annexes'!H21)</f>
        <v>0.10559984806855906</v>
      </c>
      <c r="CB22">
        <f>(Feuil1!K22/'Bilan et annexes'!I21)</f>
        <v>8.0036408852776436E-2</v>
      </c>
      <c r="CC22">
        <f>(Feuil1!L22/'Bilan et annexes'!J21)</f>
        <v>0.14815508386436863</v>
      </c>
      <c r="CD22">
        <f>(Feuil1!M22/'Bilan et annexes'!K21)</f>
        <v>6.6881851107006535E-2</v>
      </c>
      <c r="CE22">
        <f>(Feuil1!N22/'Bilan et annexes'!L21)</f>
        <v>0.10423632346048256</v>
      </c>
      <c r="CF22">
        <f>(Feuil1!O22/'Bilan et annexes'!M21)</f>
        <v>0.17135038275957609</v>
      </c>
      <c r="CG22">
        <f t="shared" si="0"/>
        <v>1.5619862477404642</v>
      </c>
      <c r="CI22">
        <f>('Compte de résulat '!D22/'Bilan et annexes'!F21)</f>
        <v>2.1728144388042865</v>
      </c>
      <c r="CJ22">
        <f>('Compte de résulat '!E22/'Bilan et annexes'!G21)</f>
        <v>2.8958136338028169</v>
      </c>
      <c r="CK22">
        <f>('Compte de résulat '!F22/'Bilan et annexes'!H21)</f>
        <v>2.0278736720055077</v>
      </c>
      <c r="CL22">
        <f>('Compte de résulat '!G22/'Bilan et annexes'!I21)</f>
        <v>1.7298272330446511</v>
      </c>
      <c r="CM22">
        <f>('Compte de résulat '!H22/'Bilan et annexes'!J21)</f>
        <v>2.082710665350755</v>
      </c>
      <c r="CN22">
        <f>('Compte de résulat '!I22/'Bilan et annexes'!K21)</f>
        <v>2.0437420689377737</v>
      </c>
      <c r="CO22">
        <f>('Compte de résulat '!J22/'Bilan et annexes'!L21)</f>
        <v>1.5701726446889717</v>
      </c>
      <c r="CP22">
        <f>('Compte de résulat '!K22/'Bilan et annexes'!M21)</f>
        <v>1.3859485933835842</v>
      </c>
      <c r="CQ22">
        <f t="shared" si="1"/>
        <v>1.4780606190362779</v>
      </c>
      <c r="CS22">
        <f>(V22/'Bilan et annexes'!F21)</f>
        <v>0.27918781725888325</v>
      </c>
      <c r="CT22">
        <f>(W22/'Bilan et annexes'!G21)</f>
        <v>0.2973522253521127</v>
      </c>
      <c r="CU22">
        <f>(X22/'Bilan et annexes'!H21)</f>
        <v>0.11903272398330253</v>
      </c>
      <c r="CV22">
        <f>(Y22/'Bilan et annexes'!I21)</f>
        <v>0.17337051282515725</v>
      </c>
      <c r="CW22">
        <f>(Z22/'Bilan et annexes'!J21)</f>
        <v>0.20963758383390771</v>
      </c>
      <c r="CX22">
        <f>(AA22/'Bilan et annexes'!K21)</f>
        <v>0.27888895840558964</v>
      </c>
      <c r="CY22">
        <f>(AB22/'Bilan et annexes'!L21)</f>
        <v>0.14229839519675022</v>
      </c>
      <c r="CZ22">
        <f>(AC22/'Bilan et annexes'!M21)</f>
        <v>0.13924805003484331</v>
      </c>
      <c r="DA22">
        <f t="shared" si="2"/>
        <v>0.14077322261579678</v>
      </c>
      <c r="DC22">
        <f>BN22/'Bilan et annexes'!F21</f>
        <v>0.42831359278059783</v>
      </c>
      <c r="DD22">
        <f>BO22/'Bilan et annexes'!G21</f>
        <v>0.45645070422535211</v>
      </c>
      <c r="DE22">
        <f>BP22/'Bilan et annexes'!H21</f>
        <v>0.26578887527003442</v>
      </c>
      <c r="DF22">
        <f>BQ22/'Bilan et annexes'!I21</f>
        <v>0.25829713141141225</v>
      </c>
      <c r="DG22">
        <f>BR22/'Bilan et annexes'!J21</f>
        <v>0.26007767377327645</v>
      </c>
      <c r="DH22">
        <f>BS22/'Bilan et annexes'!K21</f>
        <v>0.23149066908688504</v>
      </c>
      <c r="DI22">
        <f>BT22/'Bilan et annexes'!L21</f>
        <v>0.28911752561212417</v>
      </c>
      <c r="DJ22">
        <f>BU22/'Bilan et annexes'!M21</f>
        <v>0.28482531959062951</v>
      </c>
      <c r="DK22">
        <f>BV22/'Bilan et annexes'!N21</f>
        <v>0.27442893377042582</v>
      </c>
      <c r="DL22">
        <f t="shared" si="5"/>
        <v>-1.4845886676731665E-2</v>
      </c>
      <c r="DM22">
        <f t="shared" si="3"/>
        <v>-5.0804916826122641E-2</v>
      </c>
      <c r="DO22">
        <f>LN(1+'Compte de résulat '!C22)</f>
        <v>16.792722432815534</v>
      </c>
      <c r="DP22">
        <f>LN(1+'Compte de résulat '!D22)</f>
        <v>16.773644853018634</v>
      </c>
      <c r="DQ22">
        <f>LN(1+'Compte de résulat '!E22)</f>
        <v>17.062015051719822</v>
      </c>
      <c r="DR22">
        <f>LN(1+'Compte de résulat '!F22)</f>
        <v>17.295538251106166</v>
      </c>
      <c r="DS22">
        <f>LN(1+'Compte de résulat '!G22)</f>
        <v>17.265977703055462</v>
      </c>
      <c r="DT22">
        <f>LN(1+'Compte de résulat '!H22)</f>
        <v>17.322026714413116</v>
      </c>
      <c r="DU22">
        <f>LN(1+'Compte de résulat '!I22)</f>
        <v>17.420513362148323</v>
      </c>
      <c r="DV22">
        <f>LN(1+'Compte de résulat '!J22)</f>
        <v>17.152680541176732</v>
      </c>
      <c r="DW22">
        <f>LN(1+'Compte de résulat '!K22)</f>
        <v>17.063999008868212</v>
      </c>
      <c r="DX22">
        <f t="shared" si="4"/>
        <v>17.108339775022472</v>
      </c>
    </row>
    <row r="23" spans="2:128" x14ac:dyDescent="0.25">
      <c r="B23" t="str">
        <f>+'Bilan et annexes'!E22</f>
        <v>BELSAY</v>
      </c>
      <c r="C23">
        <v>1.06</v>
      </c>
      <c r="D23">
        <v>0.53</v>
      </c>
      <c r="E23">
        <v>0.52</v>
      </c>
      <c r="F23">
        <v>0.62</v>
      </c>
      <c r="G23">
        <v>0.91</v>
      </c>
      <c r="H23">
        <v>0.64</v>
      </c>
      <c r="I23">
        <v>0.84</v>
      </c>
      <c r="J23">
        <v>1.07</v>
      </c>
      <c r="K23">
        <v>1.35</v>
      </c>
      <c r="L23">
        <v>-157000</v>
      </c>
      <c r="M23">
        <v>-817999</v>
      </c>
      <c r="N23">
        <v>-3151263</v>
      </c>
      <c r="O23">
        <v>-3439784</v>
      </c>
      <c r="P23">
        <v>-2323558</v>
      </c>
      <c r="Q23">
        <v>-3432091</v>
      </c>
      <c r="R23">
        <v>-3871764</v>
      </c>
      <c r="S23">
        <v>328810</v>
      </c>
      <c r="T23">
        <v>756137</v>
      </c>
      <c r="U23">
        <v>1158000</v>
      </c>
      <c r="V23">
        <v>331453</v>
      </c>
      <c r="W23">
        <v>-1643808</v>
      </c>
      <c r="X23">
        <v>-1607282</v>
      </c>
      <c r="Y23">
        <v>-544423</v>
      </c>
      <c r="Z23">
        <v>-1768617</v>
      </c>
      <c r="AA23">
        <v>-2440852</v>
      </c>
      <c r="AB23">
        <v>1621324</v>
      </c>
      <c r="AC23">
        <v>1720580</v>
      </c>
      <c r="AD23">
        <v>51.78</v>
      </c>
      <c r="AE23">
        <v>30.88</v>
      </c>
      <c r="AF23">
        <v>11.07</v>
      </c>
      <c r="AG23">
        <v>-17.760000000000002</v>
      </c>
      <c r="AH23">
        <v>-12.74</v>
      </c>
      <c r="AI23">
        <v>-26.52</v>
      </c>
      <c r="AJ23">
        <v>-17.39</v>
      </c>
      <c r="AK23">
        <v>7.51</v>
      </c>
      <c r="AL23">
        <v>16.489999999999998</v>
      </c>
      <c r="AM23">
        <v>38.54</v>
      </c>
      <c r="AN23">
        <v>63.09</v>
      </c>
      <c r="AO23">
        <v>23.49</v>
      </c>
      <c r="AP23" t="s">
        <v>35</v>
      </c>
      <c r="AQ23" t="s">
        <v>35</v>
      </c>
      <c r="AR23" t="s">
        <v>35</v>
      </c>
      <c r="AS23" t="s">
        <v>35</v>
      </c>
      <c r="AT23">
        <v>0.28000000000000003</v>
      </c>
      <c r="AU23">
        <v>0.55000000000000004</v>
      </c>
      <c r="AV23">
        <v>-2.0699999999999998</v>
      </c>
      <c r="AW23">
        <v>-30.15</v>
      </c>
      <c r="AX23">
        <v>-215.56</v>
      </c>
      <c r="AY23" t="s">
        <v>35</v>
      </c>
      <c r="AZ23" t="s">
        <v>35</v>
      </c>
      <c r="BA23" t="s">
        <v>35</v>
      </c>
      <c r="BB23" t="s">
        <v>35</v>
      </c>
      <c r="BC23">
        <v>21.28</v>
      </c>
      <c r="BD23">
        <v>52.29</v>
      </c>
      <c r="BE23">
        <v>136</v>
      </c>
      <c r="BF23">
        <v>162</v>
      </c>
      <c r="BG23">
        <v>174</v>
      </c>
      <c r="BH23">
        <v>188</v>
      </c>
      <c r="BI23">
        <v>187</v>
      </c>
      <c r="BJ23">
        <v>172</v>
      </c>
      <c r="BK23">
        <v>161</v>
      </c>
      <c r="BL23">
        <v>164</v>
      </c>
      <c r="BM23">
        <v>168</v>
      </c>
      <c r="BN23">
        <v>2968000</v>
      </c>
      <c r="BO23">
        <v>5453841</v>
      </c>
      <c r="BP23">
        <v>7152592</v>
      </c>
      <c r="BQ23">
        <v>7371633</v>
      </c>
      <c r="BR23">
        <v>5822259</v>
      </c>
      <c r="BS23">
        <v>4179123</v>
      </c>
      <c r="BT23">
        <v>3189523</v>
      </c>
      <c r="BU23">
        <v>1979483</v>
      </c>
      <c r="BV23">
        <v>1582960</v>
      </c>
      <c r="BY23">
        <f>(Feuil1!H23/'Bilan et annexes'!F22)</f>
        <v>0.51779334000285837</v>
      </c>
      <c r="BZ23">
        <f>(Feuil1!I23/'Bilan et annexes'!G22)</f>
        <v>0.44947066830254778</v>
      </c>
      <c r="CA23">
        <f>(Feuil1!J23/'Bilan et annexes'!H22)</f>
        <v>0.15708235101594231</v>
      </c>
      <c r="CB23">
        <f>(Feuil1!K23/'Bilan et annexes'!I22)</f>
        <v>9.6971482791542357E-2</v>
      </c>
      <c r="CC23">
        <f>(Feuil1!L23/'Bilan et annexes'!J22)</f>
        <v>9.4118751528080899E-2</v>
      </c>
      <c r="CD23">
        <f>(Feuil1!M23/'Bilan et annexes'!K22)</f>
        <v>6.6113002204565133E-2</v>
      </c>
      <c r="CE23">
        <f>(Feuil1!N23/'Bilan et annexes'!L22)</f>
        <v>8.2104948464062896E-2</v>
      </c>
      <c r="CF23">
        <f>(Feuil1!O23/'Bilan et annexes'!M22)</f>
        <v>8.354273835489065E-2</v>
      </c>
      <c r="CG23">
        <f t="shared" si="0"/>
        <v>0.26363552658514705</v>
      </c>
      <c r="CI23">
        <f>('Compte de résulat '!D23/'Bilan et annexes'!F22)</f>
        <v>3.926234243247106</v>
      </c>
      <c r="CJ23">
        <f>('Compte de résulat '!E23/'Bilan et annexes'!G22)</f>
        <v>2.9675186802316151</v>
      </c>
      <c r="CK23">
        <f>('Compte de résulat '!F23/'Bilan et annexes'!H22)</f>
        <v>2.1371643089071211</v>
      </c>
      <c r="CL23">
        <f>('Compte de résulat '!G23/'Bilan et annexes'!I22)</f>
        <v>2.6912805821522423</v>
      </c>
      <c r="CM23">
        <f>('Compte de résulat '!H23/'Bilan et annexes'!J22)</f>
        <v>2.5204156860308378</v>
      </c>
      <c r="CN23">
        <f>('Compte de résulat '!I23/'Bilan et annexes'!K22)</f>
        <v>3.2462048715492653</v>
      </c>
      <c r="CO23">
        <f>('Compte de résulat '!J23/'Bilan et annexes'!L22)</f>
        <v>3.8781127771270905</v>
      </c>
      <c r="CP23">
        <f>('Compte de résulat '!K23/'Bilan et annexes'!M22)</f>
        <v>4.0354855150725006</v>
      </c>
      <c r="CQ23">
        <f t="shared" si="1"/>
        <v>3.9567991460997955</v>
      </c>
      <c r="CS23">
        <f>(V23/'Bilan et annexes'!F22)</f>
        <v>4.7370730312991285E-2</v>
      </c>
      <c r="CT23">
        <f>(W23/'Bilan et annexes'!G22)</f>
        <v>-0.1788106981752543</v>
      </c>
      <c r="CU23">
        <f>(X23/'Bilan et annexes'!H22)</f>
        <v>-0.11221139346915814</v>
      </c>
      <c r="CV23">
        <f>(Y23/'Bilan et annexes'!I22)</f>
        <v>-4.209394129550461E-2</v>
      </c>
      <c r="CW23">
        <f>(Z23/'Bilan et annexes'!J22)</f>
        <v>-0.13272387201177169</v>
      </c>
      <c r="CX23">
        <f>(AA23/'Bilan et annexes'!K22)</f>
        <v>-0.24667723505046327</v>
      </c>
      <c r="CY23">
        <f>(AB23/'Bilan et annexes'!L22)</f>
        <v>0.20348850927576584</v>
      </c>
      <c r="CZ23">
        <f>(AC23/'Bilan et annexes'!M22)</f>
        <v>0.21972745356980808</v>
      </c>
      <c r="DA23">
        <f t="shared" si="2"/>
        <v>0.21160798142278697</v>
      </c>
      <c r="DC23">
        <f>BN23/'Bilan et annexes'!F22</f>
        <v>0.42418179219665569</v>
      </c>
      <c r="DD23">
        <f>BO23/'Bilan et annexes'!G22</f>
        <v>0.59325974623972333</v>
      </c>
      <c r="DE23">
        <f>BP23/'Bilan et annexes'!H22</f>
        <v>0.49935376320792041</v>
      </c>
      <c r="DF23">
        <f>BQ23/'Bilan et annexes'!I22</f>
        <v>0.56996322116076026</v>
      </c>
      <c r="DG23">
        <f>BR23/'Bilan et annexes'!J22</f>
        <v>0.43692487312707373</v>
      </c>
      <c r="DH23">
        <f>BS23/'Bilan et annexes'!K22</f>
        <v>0.42235027219011934</v>
      </c>
      <c r="DI23">
        <f>BT23/'Bilan et annexes'!L22</f>
        <v>0.40030942647537965</v>
      </c>
      <c r="DJ23">
        <f>BU23/'Bilan et annexes'!M22</f>
        <v>0.25279077925741578</v>
      </c>
      <c r="DK23">
        <f>BV23/'Bilan et annexes'!N22</f>
        <v>0.22765203707701204</v>
      </c>
      <c r="DL23">
        <f t="shared" si="5"/>
        <v>-0.36851154996980007</v>
      </c>
      <c r="DM23">
        <f t="shared" si="3"/>
        <v>-0.4313098267971629</v>
      </c>
      <c r="DO23">
        <f>LN(1+'Compte de résulat '!C23)</f>
        <v>17.155470665593612</v>
      </c>
      <c r="DP23">
        <f>LN(1+'Compte de résulat '!D23)</f>
        <v>17.128672838810331</v>
      </c>
      <c r="DQ23">
        <f>LN(1+'Compte de résulat '!E23)</f>
        <v>17.121679823371775</v>
      </c>
      <c r="DR23">
        <f>LN(1+'Compte de résulat '!F23)</f>
        <v>17.236905750265294</v>
      </c>
      <c r="DS23">
        <f>LN(1+'Compte de résulat '!G23)</f>
        <v>17.365350419995249</v>
      </c>
      <c r="DT23">
        <f>LN(1+'Compte de résulat '!H23)</f>
        <v>17.329616774903979</v>
      </c>
      <c r="DU23">
        <f>LN(1+'Compte de résulat '!I23)</f>
        <v>17.285018867531594</v>
      </c>
      <c r="DV23">
        <f>LN(1+'Compte de résulat '!J23)</f>
        <v>17.246248068554468</v>
      </c>
      <c r="DW23">
        <f>LN(1+'Compte de résulat '!K23)</f>
        <v>17.268666001340545</v>
      </c>
      <c r="DX23">
        <f t="shared" si="4"/>
        <v>17.257457034947507</v>
      </c>
    </row>
    <row r="24" spans="2:128" x14ac:dyDescent="0.25">
      <c r="B24" t="str">
        <f>+'Bilan et annexes'!E23</f>
        <v>BOBST BENELUX</v>
      </c>
      <c r="C24">
        <v>1.61</v>
      </c>
      <c r="D24">
        <v>1.27</v>
      </c>
      <c r="E24">
        <v>1.1599999999999999</v>
      </c>
      <c r="F24">
        <v>1.1399999999999999</v>
      </c>
      <c r="G24">
        <v>1.06</v>
      </c>
      <c r="H24">
        <v>0.92</v>
      </c>
      <c r="I24">
        <v>1.69</v>
      </c>
      <c r="J24">
        <v>1.77</v>
      </c>
      <c r="K24">
        <v>2.4</v>
      </c>
      <c r="L24">
        <v>527000</v>
      </c>
      <c r="M24">
        <v>102289</v>
      </c>
      <c r="N24">
        <v>-857786</v>
      </c>
      <c r="O24">
        <v>40966</v>
      </c>
      <c r="P24">
        <v>-456849</v>
      </c>
      <c r="Q24">
        <v>-1047964</v>
      </c>
      <c r="R24">
        <v>-700198</v>
      </c>
      <c r="S24">
        <v>-87092</v>
      </c>
      <c r="T24">
        <v>462384</v>
      </c>
      <c r="U24">
        <v>558000</v>
      </c>
      <c r="V24">
        <v>129803</v>
      </c>
      <c r="W24">
        <v>-833793</v>
      </c>
      <c r="X24">
        <v>63073</v>
      </c>
      <c r="Y24">
        <v>-424052</v>
      </c>
      <c r="Z24">
        <v>-1031516</v>
      </c>
      <c r="AA24">
        <v>-682545</v>
      </c>
      <c r="AB24">
        <v>-69228</v>
      </c>
      <c r="AC24">
        <v>470182</v>
      </c>
      <c r="AD24">
        <v>38.39</v>
      </c>
      <c r="AE24">
        <v>21.68</v>
      </c>
      <c r="AF24">
        <v>14.31</v>
      </c>
      <c r="AG24">
        <v>13.6</v>
      </c>
      <c r="AH24">
        <v>6.65</v>
      </c>
      <c r="AI24">
        <v>-8.14</v>
      </c>
      <c r="AJ24">
        <v>-23.93</v>
      </c>
      <c r="AK24">
        <v>-32.17</v>
      </c>
      <c r="AL24">
        <v>9.85</v>
      </c>
      <c r="AM24" t="s">
        <v>35</v>
      </c>
      <c r="AN24" t="s">
        <v>35</v>
      </c>
      <c r="AO24" t="s">
        <v>35</v>
      </c>
      <c r="AP24" t="s">
        <v>35</v>
      </c>
      <c r="AQ24" t="s">
        <v>35</v>
      </c>
      <c r="AR24" t="s">
        <v>35</v>
      </c>
      <c r="AS24" t="s">
        <v>35</v>
      </c>
      <c r="AT24" t="s">
        <v>35</v>
      </c>
      <c r="AU24">
        <v>0.2</v>
      </c>
      <c r="AV24">
        <v>17.260000000000002</v>
      </c>
      <c r="AW24">
        <v>6.36</v>
      </c>
      <c r="AX24">
        <v>-90.45</v>
      </c>
      <c r="AY24">
        <v>-1.73</v>
      </c>
      <c r="AZ24">
        <v>-98.1</v>
      </c>
      <c r="BA24" t="s">
        <v>35</v>
      </c>
      <c r="BB24" t="s">
        <v>35</v>
      </c>
      <c r="BC24" t="s">
        <v>35</v>
      </c>
      <c r="BD24">
        <v>96.32</v>
      </c>
      <c r="BE24">
        <v>33</v>
      </c>
      <c r="BF24">
        <v>35</v>
      </c>
      <c r="BG24">
        <v>34</v>
      </c>
      <c r="BH24">
        <v>33</v>
      </c>
      <c r="BI24">
        <v>32</v>
      </c>
      <c r="BJ24">
        <v>31</v>
      </c>
      <c r="BK24">
        <v>34</v>
      </c>
      <c r="BL24">
        <v>33</v>
      </c>
      <c r="BM24">
        <v>34</v>
      </c>
      <c r="BN24">
        <v>54000</v>
      </c>
      <c r="BO24">
        <v>59365</v>
      </c>
      <c r="BP24">
        <v>45692</v>
      </c>
      <c r="BQ24">
        <v>73896</v>
      </c>
      <c r="BR24">
        <v>41099</v>
      </c>
      <c r="BS24">
        <v>24651</v>
      </c>
      <c r="BT24">
        <v>31326</v>
      </c>
      <c r="BU24">
        <v>21364</v>
      </c>
      <c r="BV24">
        <v>27155</v>
      </c>
      <c r="BY24">
        <f>(Feuil1!H24/'Bilan et annexes'!F23)</f>
        <v>0.38391012396694213</v>
      </c>
      <c r="BZ24">
        <f>(Feuil1!I24/'Bilan et annexes'!G23)</f>
        <v>0.21684865622934579</v>
      </c>
      <c r="CA24">
        <f>(Feuil1!J24/'Bilan et annexes'!H23)</f>
        <v>0.14310515873015872</v>
      </c>
      <c r="CB24">
        <f>(Feuil1!K24/'Bilan et annexes'!I23)</f>
        <v>0.136046000652363</v>
      </c>
      <c r="CC24">
        <f>(Feuil1!L24/'Bilan et annexes'!J23)</f>
        <v>6.6511953312491157E-2</v>
      </c>
      <c r="CD24">
        <f>(Feuil1!M24/'Bilan et annexes'!K23)</f>
        <v>1.9186210684707893E-2</v>
      </c>
      <c r="CE24">
        <f>(Feuil1!N24/'Bilan et annexes'!L23)</f>
        <v>2.3051399229228133E-2</v>
      </c>
      <c r="CF24">
        <f>(Feuil1!O24/'Bilan et annexes'!M23)</f>
        <v>0.35169960349334728</v>
      </c>
      <c r="CG24">
        <f t="shared" si="0"/>
        <v>17.330852781350131</v>
      </c>
      <c r="CI24">
        <f>('Compte de résulat '!D24/'Bilan et annexes'!F23)</f>
        <v>2.9656624483471075</v>
      </c>
      <c r="CJ24">
        <f>('Compte de résulat '!E24/'Bilan et annexes'!G23)</f>
        <v>1.5747447516645685</v>
      </c>
      <c r="CK24">
        <f>('Compte de résulat '!F24/'Bilan et annexes'!H23)</f>
        <v>2.1908693863724351</v>
      </c>
      <c r="CL24">
        <f>('Compte de résulat '!G24/'Bilan et annexes'!I23)</f>
        <v>2.4060530735811105</v>
      </c>
      <c r="CM24">
        <f>('Compte de résulat '!H24/'Bilan et annexes'!J23)</f>
        <v>1.797792716210602</v>
      </c>
      <c r="CN24">
        <f>('Compte de résulat '!I24/'Bilan et annexes'!K23)</f>
        <v>2.4413493785756559</v>
      </c>
      <c r="CO24">
        <f>('Compte de résulat '!J24/'Bilan et annexes'!L23)</f>
        <v>2.2196342895512284</v>
      </c>
      <c r="CP24">
        <f>('Compte de résulat '!K24/'Bilan et annexes'!M23)</f>
        <v>2.7554895132230603</v>
      </c>
      <c r="CQ24">
        <f t="shared" si="1"/>
        <v>2.4875619013871444</v>
      </c>
      <c r="CS24">
        <f>(V24/'Bilan et annexes'!F23)</f>
        <v>1.676175103305785E-2</v>
      </c>
      <c r="CT24">
        <f>(W24/'Bilan et annexes'!G23)</f>
        <v>-8.8498861806773882E-2</v>
      </c>
      <c r="CU24">
        <f>(X24/'Bilan et annexes'!H23)</f>
        <v>9.084265481260255E-3</v>
      </c>
      <c r="CV24">
        <f>(Y24/'Bilan et annexes'!I23)</f>
        <v>-6.003381867932734E-2</v>
      </c>
      <c r="CW24">
        <f>(Z24/'Bilan et annexes'!J23)</f>
        <v>-0.14482663825309913</v>
      </c>
      <c r="CX24">
        <f>(AA24/'Bilan et annexes'!K23)</f>
        <v>-0.10560848525640282</v>
      </c>
      <c r="CY24">
        <f>(AB24/'Bilan et annexes'!L23)</f>
        <v>-1.2869373111621009E-2</v>
      </c>
      <c r="CZ24">
        <f>(AC24/'Bilan et annexes'!M23)</f>
        <v>0.10182439838036268</v>
      </c>
      <c r="DA24">
        <f t="shared" si="2"/>
        <v>4.4477512634370837E-2</v>
      </c>
      <c r="DC24">
        <f>BN24/'Bilan et annexes'!F23</f>
        <v>6.9731404958677688E-3</v>
      </c>
      <c r="DD24">
        <f>BO24/'Bilan et annexes'!G23</f>
        <v>6.3010062823256269E-3</v>
      </c>
      <c r="DE24">
        <f>BP24/'Bilan et annexes'!H23</f>
        <v>6.580918275169146E-3</v>
      </c>
      <c r="DF24">
        <f>BQ24/'Bilan et annexes'!I23</f>
        <v>1.0461592128153088E-2</v>
      </c>
      <c r="DG24">
        <f>BR24/'Bilan et annexes'!J23</f>
        <v>5.770370993338078E-3</v>
      </c>
      <c r="DH24">
        <f>BS24/'Bilan et annexes'!K23</f>
        <v>3.8141877386188251E-3</v>
      </c>
      <c r="DI24">
        <f>BT24/'Bilan et annexes'!L23</f>
        <v>5.8234526794741972E-3</v>
      </c>
      <c r="DJ24">
        <f>BU24/'Bilan et annexes'!M23</f>
        <v>4.6266689218176548E-3</v>
      </c>
      <c r="DK24">
        <f>BV24/'Bilan et annexes'!N23</f>
        <v>6.6321079015014134E-3</v>
      </c>
      <c r="DL24">
        <f t="shared" si="5"/>
        <v>-0.20551102988692968</v>
      </c>
      <c r="DM24">
        <f t="shared" si="3"/>
        <v>0.13886181729911989</v>
      </c>
      <c r="DO24">
        <f>LN(1+'Compte de résulat '!C24)</f>
        <v>16.994522304364107</v>
      </c>
      <c r="DP24">
        <f>LN(1+'Compte de résulat '!D24)</f>
        <v>16.94952938168959</v>
      </c>
      <c r="DQ24">
        <f>LN(1+'Compte de résulat '!E24)</f>
        <v>16.512599301196644</v>
      </c>
      <c r="DR24">
        <f>LN(1+'Compte de résulat '!F24)</f>
        <v>16.537558005610304</v>
      </c>
      <c r="DS24">
        <f>LN(1+'Compte de résulat '!G24)</f>
        <v>16.648446334090313</v>
      </c>
      <c r="DT24">
        <f>LN(1+'Compte de résulat '!H24)</f>
        <v>16.365317694622345</v>
      </c>
      <c r="DU24">
        <f>LN(1+'Compte de résulat '!I24)</f>
        <v>16.574151269892841</v>
      </c>
      <c r="DV24">
        <f>LN(1+'Compte de résulat '!J24)</f>
        <v>16.295408183510482</v>
      </c>
      <c r="DW24">
        <f>LN(1+'Compte de résulat '!K24)</f>
        <v>16.358975853772385</v>
      </c>
      <c r="DX24">
        <f t="shared" si="4"/>
        <v>16.327192018641433</v>
      </c>
    </row>
    <row r="25" spans="2:128" x14ac:dyDescent="0.25">
      <c r="B25" t="str">
        <f>+'Bilan et annexes'!E24</f>
        <v>BOSTON SCIENTIFIC BENELUX</v>
      </c>
      <c r="C25">
        <v>1.36</v>
      </c>
      <c r="D25">
        <v>1.34</v>
      </c>
      <c r="E25">
        <v>1.27</v>
      </c>
      <c r="F25">
        <v>1.1399999999999999</v>
      </c>
      <c r="G25">
        <v>1.37</v>
      </c>
      <c r="H25">
        <v>1.49</v>
      </c>
      <c r="I25">
        <v>1.24</v>
      </c>
      <c r="J25">
        <v>2.93</v>
      </c>
      <c r="K25">
        <v>1.38</v>
      </c>
      <c r="L25">
        <v>468000</v>
      </c>
      <c r="M25">
        <v>73534</v>
      </c>
      <c r="N25">
        <v>125548</v>
      </c>
      <c r="O25">
        <v>-561794</v>
      </c>
      <c r="P25">
        <v>358345</v>
      </c>
      <c r="Q25">
        <v>560359</v>
      </c>
      <c r="R25">
        <v>328383</v>
      </c>
      <c r="S25">
        <v>393628</v>
      </c>
      <c r="T25">
        <v>1889127</v>
      </c>
      <c r="U25">
        <v>483000</v>
      </c>
      <c r="V25">
        <v>86201</v>
      </c>
      <c r="W25">
        <v>129916</v>
      </c>
      <c r="X25">
        <v>771225</v>
      </c>
      <c r="Y25">
        <v>1333733</v>
      </c>
      <c r="Z25">
        <v>1529071</v>
      </c>
      <c r="AA25">
        <v>1175253</v>
      </c>
      <c r="AB25">
        <v>1301885</v>
      </c>
      <c r="AC25">
        <v>2026977</v>
      </c>
      <c r="AD25">
        <v>27.7</v>
      </c>
      <c r="AE25">
        <v>27.65</v>
      </c>
      <c r="AF25">
        <v>9.3699999999999992</v>
      </c>
      <c r="AG25">
        <v>-5.14</v>
      </c>
      <c r="AH25">
        <v>-8.5399999999999991</v>
      </c>
      <c r="AI25">
        <v>-12.76</v>
      </c>
      <c r="AJ25">
        <v>-26.43</v>
      </c>
      <c r="AK25">
        <v>15.61</v>
      </c>
      <c r="AL25">
        <v>19.71</v>
      </c>
      <c r="AM25" t="s">
        <v>36</v>
      </c>
      <c r="AN25" t="s">
        <v>36</v>
      </c>
      <c r="AO25">
        <v>0.17</v>
      </c>
      <c r="AP25" t="s">
        <v>35</v>
      </c>
      <c r="AQ25" t="s">
        <v>35</v>
      </c>
      <c r="AR25" t="s">
        <v>35</v>
      </c>
      <c r="AS25" t="s">
        <v>35</v>
      </c>
      <c r="AT25">
        <v>0.31</v>
      </c>
      <c r="AU25">
        <v>2.2000000000000002</v>
      </c>
      <c r="AV25">
        <v>29.09</v>
      </c>
      <c r="AW25">
        <v>9.49</v>
      </c>
      <c r="AX25">
        <v>4.5599999999999996</v>
      </c>
      <c r="AY25" t="s">
        <v>35</v>
      </c>
      <c r="AZ25" t="s">
        <v>35</v>
      </c>
      <c r="BA25" t="s">
        <v>35</v>
      </c>
      <c r="BB25" t="s">
        <v>35</v>
      </c>
      <c r="BC25">
        <v>1.76</v>
      </c>
      <c r="BD25">
        <v>55.88</v>
      </c>
      <c r="BE25">
        <v>25</v>
      </c>
      <c r="BF25">
        <v>22</v>
      </c>
      <c r="BG25">
        <v>24</v>
      </c>
      <c r="BH25">
        <v>47</v>
      </c>
      <c r="BI25">
        <v>46</v>
      </c>
      <c r="BJ25">
        <v>48</v>
      </c>
      <c r="BK25">
        <v>44</v>
      </c>
      <c r="BL25">
        <v>40</v>
      </c>
      <c r="BM25">
        <v>44</v>
      </c>
      <c r="BN25">
        <v>17000</v>
      </c>
      <c r="BO25">
        <v>4771</v>
      </c>
      <c r="BP25">
        <v>0</v>
      </c>
      <c r="BQ25">
        <v>353093</v>
      </c>
      <c r="BR25">
        <v>177315</v>
      </c>
      <c r="BS25">
        <v>143650</v>
      </c>
      <c r="BT25">
        <v>227972</v>
      </c>
      <c r="BU25">
        <v>203864</v>
      </c>
      <c r="BV25">
        <v>105899</v>
      </c>
      <c r="BY25">
        <f>(Feuil1!H25/'Bilan et annexes'!F24)</f>
        <v>0.27689496265692037</v>
      </c>
      <c r="BZ25">
        <f>(Feuil1!I25/'Bilan et annexes'!G24)</f>
        <v>0.27650787129583781</v>
      </c>
      <c r="CA25">
        <f>(Feuil1!J25/'Bilan et annexes'!H24)</f>
        <v>9.3662783435725816E-2</v>
      </c>
      <c r="CB25">
        <f>(Feuil1!K25/'Bilan et annexes'!I24)</f>
        <v>3.1149749204647222E-3</v>
      </c>
      <c r="CC25">
        <f>(Feuil1!L25/'Bilan et annexes'!J24)</f>
        <v>3.1746057546002322E-3</v>
      </c>
      <c r="CD25">
        <f>(Feuil1!M25/'Bilan et annexes'!K24)</f>
        <v>3.6447182317903169E-3</v>
      </c>
      <c r="CE25">
        <f>(Feuil1!N25/'Bilan et annexes'!L24)</f>
        <v>0.50278841004122421</v>
      </c>
      <c r="CF25">
        <f>(Feuil1!O25/'Bilan et annexes'!M24)</f>
        <v>0.4509707276243986</v>
      </c>
      <c r="CG25">
        <f t="shared" si="0"/>
        <v>122.73267258107849</v>
      </c>
      <c r="CI25">
        <f>('Compte de résulat '!D25/'Bilan et annexes'!F24)</f>
        <v>0.85755061179087877</v>
      </c>
      <c r="CJ25">
        <f>('Compte de résulat '!E25/'Bilan et annexes'!G24)</f>
        <v>1.0334769062505746</v>
      </c>
      <c r="CK25">
        <f>('Compte de résulat '!F25/'Bilan et annexes'!H24)</f>
        <v>2.7596246782395277</v>
      </c>
      <c r="CL25">
        <f>('Compte de résulat '!G25/'Bilan et annexes'!I24)</f>
        <v>1.0802167843122088</v>
      </c>
      <c r="CM25">
        <f>('Compte de résulat '!H25/'Bilan et annexes'!J24)</f>
        <v>1.4178087966954029</v>
      </c>
      <c r="CN25">
        <f>('Compte de résulat '!I25/'Bilan et annexes'!K24)</f>
        <v>2.3250444859728501</v>
      </c>
      <c r="CO25">
        <f>('Compte de résulat '!J25/'Bilan et annexes'!L24)</f>
        <v>3.4337449206715771</v>
      </c>
      <c r="CP25">
        <f>('Compte de résulat '!K25/'Bilan et annexes'!M24)</f>
        <v>3.0401163335949395</v>
      </c>
      <c r="CQ25">
        <f t="shared" si="1"/>
        <v>3.2369306271332583</v>
      </c>
      <c r="CS25">
        <f>(V25/'Bilan et annexes'!F24)</f>
        <v>1.3697918321945017E-2</v>
      </c>
      <c r="CT25">
        <f>(W25/'Bilan et annexes'!G24)</f>
        <v>2.2539779807052712E-2</v>
      </c>
      <c r="CU25">
        <f>(X25/'Bilan et annexes'!H24)</f>
        <v>4.9654771455097751E-2</v>
      </c>
      <c r="CV25">
        <f>(Y25/'Bilan et annexes'!I24)</f>
        <v>6.6472717529538802E-2</v>
      </c>
      <c r="CW25">
        <f>(Z25/'Bilan et annexes'!J24)</f>
        <v>7.7667161532677303E-2</v>
      </c>
      <c r="CX25">
        <f>(AA25/'Bilan et annexes'!K24)</f>
        <v>6.8535456577060255E-2</v>
      </c>
      <c r="CY25">
        <f>(AB25/'Bilan et annexes'!L24)</f>
        <v>0.12793618348966446</v>
      </c>
      <c r="CZ25">
        <f>(AC25/'Bilan et annexes'!M24)</f>
        <v>0.17866220244076317</v>
      </c>
      <c r="DA25">
        <f t="shared" si="2"/>
        <v>0.15329919296521383</v>
      </c>
      <c r="DC25">
        <f>BN25/'Bilan et annexes'!F24</f>
        <v>2.7014142698236136E-3</v>
      </c>
      <c r="DD25">
        <f>BO25/'Bilan et annexes'!G24</f>
        <v>8.2774476938520653E-4</v>
      </c>
      <c r="DE25">
        <f>BP25/'Bilan et annexes'!H24</f>
        <v>0</v>
      </c>
      <c r="DF25">
        <f>BQ25/'Bilan et annexes'!I24</f>
        <v>1.7598013433466404E-2</v>
      </c>
      <c r="DG25">
        <f>BR25/'Bilan et annexes'!J24</f>
        <v>9.0064835100310426E-3</v>
      </c>
      <c r="DH25">
        <f>BS25/'Bilan et annexes'!K24</f>
        <v>8.3770203839468645E-3</v>
      </c>
      <c r="DI25">
        <f>BT25/'Bilan et annexes'!L24</f>
        <v>2.2402798728386752E-2</v>
      </c>
      <c r="DJ25">
        <f>BU25/'Bilan et annexes'!M24</f>
        <v>1.7969020486361582E-2</v>
      </c>
      <c r="DK25">
        <f>BV25/'Bilan et annexes'!N24</f>
        <v>7.7339496207663259E-3</v>
      </c>
      <c r="DL25">
        <f t="shared" si="5"/>
        <v>-0.19791180092186861</v>
      </c>
      <c r="DM25">
        <f t="shared" si="3"/>
        <v>-0.65477752514168774</v>
      </c>
      <c r="DO25">
        <f>LN(1+'Compte de résulat '!C25)</f>
        <v>15.715077696126594</v>
      </c>
      <c r="DP25">
        <f>LN(1+'Compte de résulat '!D25)</f>
        <v>15.501273568624928</v>
      </c>
      <c r="DQ25">
        <f>LN(1+'Compte de résulat '!E25)</f>
        <v>15.600045828727946</v>
      </c>
      <c r="DR25">
        <f>LN(1+'Compte de résulat '!F25)</f>
        <v>17.573490937727101</v>
      </c>
      <c r="DS25">
        <f>LN(1+'Compte de résulat '!G25)</f>
        <v>16.891617807061643</v>
      </c>
      <c r="DT25">
        <f>LN(1+'Compte de résulat '!H25)</f>
        <v>17.144606276564879</v>
      </c>
      <c r="DU25">
        <f>LN(1+'Compte de résulat '!I25)</f>
        <v>17.501137252587338</v>
      </c>
      <c r="DV25">
        <f>LN(1+'Compte de résulat '!J25)</f>
        <v>17.369198985880594</v>
      </c>
      <c r="DW25">
        <f>LN(1+'Compte de résulat '!K25)</f>
        <v>17.356210283091315</v>
      </c>
      <c r="DX25">
        <f t="shared" si="4"/>
        <v>17.362704634485954</v>
      </c>
    </row>
    <row r="26" spans="2:128" x14ac:dyDescent="0.25">
      <c r="B26" t="str">
        <f>+'Bilan et annexes'!E25</f>
        <v>COMAP</v>
      </c>
      <c r="C26">
        <v>1.0900000000000001</v>
      </c>
      <c r="D26">
        <v>1.1000000000000001</v>
      </c>
      <c r="E26">
        <v>1.08</v>
      </c>
      <c r="F26">
        <v>0.8</v>
      </c>
      <c r="G26">
        <v>2.5099999999999998</v>
      </c>
      <c r="H26">
        <v>2.75</v>
      </c>
      <c r="I26">
        <v>1.6</v>
      </c>
      <c r="J26">
        <v>4.05</v>
      </c>
      <c r="K26">
        <v>5.07</v>
      </c>
      <c r="L26">
        <v>3364000</v>
      </c>
      <c r="M26">
        <v>5480766</v>
      </c>
      <c r="N26">
        <v>5801760</v>
      </c>
      <c r="O26">
        <v>5629962</v>
      </c>
      <c r="P26">
        <v>4890916</v>
      </c>
      <c r="Q26">
        <v>5996289</v>
      </c>
      <c r="R26">
        <v>7271302</v>
      </c>
      <c r="S26">
        <v>7383649</v>
      </c>
      <c r="T26">
        <v>6985311</v>
      </c>
      <c r="U26">
        <v>3405000</v>
      </c>
      <c r="V26">
        <v>5515056</v>
      </c>
      <c r="W26">
        <v>5848568</v>
      </c>
      <c r="X26">
        <v>5685519</v>
      </c>
      <c r="Y26">
        <v>4959664</v>
      </c>
      <c r="Z26">
        <v>6071371</v>
      </c>
      <c r="AA26">
        <v>7351586</v>
      </c>
      <c r="AB26">
        <v>7469116</v>
      </c>
      <c r="AC26">
        <v>7062008</v>
      </c>
      <c r="AD26">
        <v>7.65</v>
      </c>
      <c r="AE26">
        <v>7.85</v>
      </c>
      <c r="AF26">
        <v>6.58</v>
      </c>
      <c r="AG26">
        <v>-1.88</v>
      </c>
      <c r="AH26">
        <v>1.68</v>
      </c>
      <c r="AI26">
        <v>2.2000000000000002</v>
      </c>
      <c r="AJ26">
        <v>0.2</v>
      </c>
      <c r="AK26">
        <v>5.6</v>
      </c>
      <c r="AL26">
        <v>8.65</v>
      </c>
      <c r="AM26">
        <v>2.58</v>
      </c>
      <c r="AN26">
        <v>2.5299999999999998</v>
      </c>
      <c r="AO26">
        <v>2.62</v>
      </c>
      <c r="AP26" t="s">
        <v>35</v>
      </c>
      <c r="AQ26">
        <v>0.02</v>
      </c>
      <c r="AR26">
        <v>0.02</v>
      </c>
      <c r="AS26">
        <v>0</v>
      </c>
      <c r="AT26">
        <v>0.06</v>
      </c>
      <c r="AU26">
        <v>0.1</v>
      </c>
      <c r="AV26">
        <v>431.42</v>
      </c>
      <c r="AW26">
        <v>559.22</v>
      </c>
      <c r="AX26">
        <v>627.79</v>
      </c>
      <c r="AY26" t="s">
        <v>35</v>
      </c>
      <c r="AZ26">
        <v>209.02</v>
      </c>
      <c r="BA26">
        <v>23.96</v>
      </c>
      <c r="BB26" t="s">
        <v>35</v>
      </c>
      <c r="BC26">
        <v>110.25</v>
      </c>
      <c r="BD26">
        <v>46.75</v>
      </c>
      <c r="BE26">
        <v>22</v>
      </c>
      <c r="BF26">
        <v>22</v>
      </c>
      <c r="BG26">
        <v>25</v>
      </c>
      <c r="BH26">
        <v>25</v>
      </c>
      <c r="BI26">
        <v>26</v>
      </c>
      <c r="BJ26">
        <v>27</v>
      </c>
      <c r="BK26">
        <v>29</v>
      </c>
      <c r="BL26">
        <v>29</v>
      </c>
      <c r="BM26">
        <v>28</v>
      </c>
      <c r="BN26">
        <v>193000</v>
      </c>
      <c r="BO26">
        <v>189985</v>
      </c>
      <c r="BP26">
        <v>174181</v>
      </c>
      <c r="BQ26">
        <v>179472</v>
      </c>
      <c r="BR26">
        <v>156062</v>
      </c>
      <c r="BS26">
        <v>144827</v>
      </c>
      <c r="BT26">
        <v>150538</v>
      </c>
      <c r="BU26">
        <v>118956</v>
      </c>
      <c r="BV26">
        <v>139518</v>
      </c>
      <c r="BY26">
        <f>(Feuil1!H26/'Bilan et annexes'!F25)</f>
        <v>7.556106913273937E-2</v>
      </c>
      <c r="BZ26">
        <f>(Feuil1!I26/'Bilan et annexes'!G25)</f>
        <v>7.7810865193992787E-2</v>
      </c>
      <c r="CA26">
        <f>(Feuil1!J26/'Bilan et annexes'!H25)</f>
        <v>6.5119041323857707E-2</v>
      </c>
      <c r="CB26">
        <f>(Feuil1!K26/'Bilan et annexes'!I25)</f>
        <v>1.4525905458638204E-3</v>
      </c>
      <c r="CC26">
        <f>(Feuil1!L26/'Bilan et annexes'!J25)</f>
        <v>1.6749564742683239E-2</v>
      </c>
      <c r="CD26">
        <f>(Feuil1!M26/'Bilan et annexes'!K25)</f>
        <v>2.1975334783834333E-2</v>
      </c>
      <c r="CE26">
        <f>(Feuil1!N26/'Bilan et annexes'!L25)</f>
        <v>1.9811699383783395E-3</v>
      </c>
      <c r="CF26">
        <f>(Feuil1!O26/'Bilan et annexes'!M25)</f>
        <v>5.5985587597239428E-2</v>
      </c>
      <c r="CG26">
        <f t="shared" si="0"/>
        <v>1.547655730752461</v>
      </c>
      <c r="CI26">
        <f>('Compte de résulat '!D26/'Bilan et annexes'!F25)</f>
        <v>3.7729283861508964</v>
      </c>
      <c r="CJ26">
        <f>('Compte de résulat '!E26/'Bilan et annexes'!G25)</f>
        <v>3.3725898642182255</v>
      </c>
      <c r="CK26">
        <f>('Compte de résulat '!F26/'Bilan et annexes'!H25)</f>
        <v>3.2530692165360757</v>
      </c>
      <c r="CL26">
        <f>('Compte de résulat '!G26/'Bilan et annexes'!I25)</f>
        <v>0.1926209436451374</v>
      </c>
      <c r="CM26">
        <f>('Compte de résulat '!H26/'Bilan et annexes'!J25)</f>
        <v>0.18159931822439912</v>
      </c>
      <c r="CN26">
        <f>('Compte de résulat '!I26/'Bilan et annexes'!K25)</f>
        <v>0.19957097037208554</v>
      </c>
      <c r="CO26">
        <f>('Compte de résulat '!J26/'Bilan et annexes'!L25)</f>
        <v>0.1891601019142965</v>
      </c>
      <c r="CP26">
        <f>('Compte de résulat '!K26/'Bilan et annexes'!M25)</f>
        <v>0.17450335185067636</v>
      </c>
      <c r="CQ26">
        <f t="shared" si="1"/>
        <v>0.18183172688248644</v>
      </c>
      <c r="CS26">
        <f>(V26/'Bilan et annexes'!F25)</f>
        <v>0.62197541445810312</v>
      </c>
      <c r="CT26">
        <f>(W26/'Bilan et annexes'!G25)</f>
        <v>0.51701776200787086</v>
      </c>
      <c r="CU26">
        <f>(X26/'Bilan et annexes'!H25)</f>
        <v>0.45074654175771617</v>
      </c>
      <c r="CV26">
        <f>(Y26/'Bilan et annexes'!I25)</f>
        <v>2.4014536790203794E-2</v>
      </c>
      <c r="CW26">
        <f>(Z26/'Bilan et annexes'!J25)</f>
        <v>2.8694532795298586E-2</v>
      </c>
      <c r="CX26">
        <f>(AA26/'Bilan et annexes'!K25)</f>
        <v>3.4650122670557101E-2</v>
      </c>
      <c r="CY26">
        <f>(AB26/'Bilan et annexes'!L25)</f>
        <v>3.4760846530421094E-2</v>
      </c>
      <c r="CZ26">
        <f>(AC26/'Bilan et annexes'!M25)</f>
        <v>3.2240607758233737E-2</v>
      </c>
      <c r="DA26">
        <f t="shared" si="2"/>
        <v>3.3500727144327419E-2</v>
      </c>
      <c r="DC26">
        <f>BN26/'Bilan et annexes'!F25</f>
        <v>2.1766099018833879E-2</v>
      </c>
      <c r="DD26">
        <f>BO26/'Bilan et annexes'!G25</f>
        <v>1.6794815331729978E-2</v>
      </c>
      <c r="DE26">
        <f>BP26/'Bilan et annexes'!H25</f>
        <v>1.3809026649968236E-2</v>
      </c>
      <c r="DF26">
        <f>BQ26/'Bilan et annexes'!I25</f>
        <v>8.6899776815757188E-4</v>
      </c>
      <c r="DG26">
        <f>BR26/'Bilan et annexes'!J25</f>
        <v>7.3758071728772428E-4</v>
      </c>
      <c r="DH26">
        <f>BS26/'Bilan et annexes'!K25</f>
        <v>6.8261097891105036E-4</v>
      </c>
      <c r="DI26">
        <f>BT26/'Bilan et annexes'!L25</f>
        <v>7.0059540044585338E-4</v>
      </c>
      <c r="DJ26">
        <f>BU26/'Bilan et annexes'!M25</f>
        <v>5.4307694588967505E-4</v>
      </c>
      <c r="DK26">
        <f>BV26/'Bilan et annexes'!N25</f>
        <v>6.1600760384689546E-4</v>
      </c>
      <c r="DL26">
        <f t="shared" si="5"/>
        <v>-0.22483512517486531</v>
      </c>
      <c r="DM26">
        <f t="shared" si="3"/>
        <v>-0.12073701389579052</v>
      </c>
      <c r="DO26">
        <f>LN(1+'Compte de résulat '!C26)</f>
        <v>17.123093025380427</v>
      </c>
      <c r="DP26">
        <f>LN(1+'Compte de résulat '!D26)</f>
        <v>17.325698568443471</v>
      </c>
      <c r="DQ26">
        <f>LN(1+'Compte de résulat '!E26)</f>
        <v>17.457066433196644</v>
      </c>
      <c r="DR26">
        <f>LN(1+'Compte de résulat '!F26)</f>
        <v>17.529882012390136</v>
      </c>
      <c r="DS26">
        <f>LN(1+'Compte de résulat '!G26)</f>
        <v>17.498913468149976</v>
      </c>
      <c r="DT26">
        <f>LN(1+'Compte de résulat '!H26)</f>
        <v>17.464191130674315</v>
      </c>
      <c r="DU26">
        <f>LN(1+'Compte de résulat '!I26)</f>
        <v>17.56129530221839</v>
      </c>
      <c r="DV26">
        <f>LN(1+'Compte de résulat '!J26)</f>
        <v>17.520389337551119</v>
      </c>
      <c r="DW26">
        <f>LN(1+'Compte de résulat '!K26)</f>
        <v>17.458957195704155</v>
      </c>
      <c r="DX26">
        <f t="shared" si="4"/>
        <v>17.489673266627637</v>
      </c>
    </row>
    <row r="27" spans="2:128" x14ac:dyDescent="0.25">
      <c r="B27" t="str">
        <f>+'Bilan et annexes'!E26</f>
        <v>EARTHMINDED BENELUX</v>
      </c>
      <c r="C27">
        <v>0.12</v>
      </c>
      <c r="D27">
        <v>0.82</v>
      </c>
      <c r="E27">
        <v>0.51</v>
      </c>
      <c r="F27">
        <v>1.53</v>
      </c>
      <c r="G27">
        <v>1.57</v>
      </c>
      <c r="H27">
        <v>1.76</v>
      </c>
      <c r="I27">
        <v>2.74</v>
      </c>
      <c r="J27">
        <v>0.77</v>
      </c>
      <c r="K27">
        <v>0.22</v>
      </c>
      <c r="L27">
        <v>2473000</v>
      </c>
      <c r="M27">
        <v>3984870</v>
      </c>
      <c r="N27">
        <v>4402527</v>
      </c>
      <c r="O27">
        <v>1958417</v>
      </c>
      <c r="P27">
        <v>2967279</v>
      </c>
      <c r="Q27">
        <v>2788996</v>
      </c>
      <c r="R27">
        <v>2121703</v>
      </c>
      <c r="S27">
        <v>252239</v>
      </c>
      <c r="T27">
        <v>714417</v>
      </c>
      <c r="U27">
        <v>2899000</v>
      </c>
      <c r="V27">
        <v>4390040</v>
      </c>
      <c r="W27">
        <v>5112804</v>
      </c>
      <c r="X27">
        <v>2885841</v>
      </c>
      <c r="Y27">
        <v>3770500</v>
      </c>
      <c r="Z27">
        <v>3641344</v>
      </c>
      <c r="AA27">
        <v>2824622</v>
      </c>
      <c r="AB27">
        <v>1348137</v>
      </c>
      <c r="AC27">
        <v>1835738</v>
      </c>
      <c r="AD27">
        <v>28.09</v>
      </c>
      <c r="AE27">
        <v>0.4</v>
      </c>
      <c r="AF27">
        <v>-1.46</v>
      </c>
      <c r="AG27">
        <v>-2.97</v>
      </c>
      <c r="AH27">
        <v>-2.36</v>
      </c>
      <c r="AI27">
        <v>-1.72</v>
      </c>
      <c r="AJ27">
        <v>-10.31</v>
      </c>
      <c r="AK27">
        <v>0.18</v>
      </c>
      <c r="AL27">
        <v>3.66</v>
      </c>
      <c r="AM27">
        <v>1.77</v>
      </c>
      <c r="AN27">
        <v>0.46</v>
      </c>
      <c r="AO27" t="s">
        <v>35</v>
      </c>
      <c r="AP27" t="s">
        <v>35</v>
      </c>
      <c r="AQ27" t="s">
        <v>35</v>
      </c>
      <c r="AR27" t="s">
        <v>35</v>
      </c>
      <c r="AS27" t="s">
        <v>35</v>
      </c>
      <c r="AT27">
        <v>0.05</v>
      </c>
      <c r="AU27">
        <v>0.46</v>
      </c>
      <c r="AV27">
        <v>0.98</v>
      </c>
      <c r="AW27">
        <v>174.98</v>
      </c>
      <c r="AX27" t="s">
        <v>35</v>
      </c>
      <c r="AY27" t="s">
        <v>35</v>
      </c>
      <c r="AZ27" t="s">
        <v>35</v>
      </c>
      <c r="BA27" t="s">
        <v>35</v>
      </c>
      <c r="BB27" t="s">
        <v>35</v>
      </c>
      <c r="BC27" t="s">
        <v>35</v>
      </c>
      <c r="BD27">
        <v>98.53</v>
      </c>
      <c r="BE27">
        <v>135</v>
      </c>
      <c r="BF27">
        <v>137</v>
      </c>
      <c r="BG27">
        <v>143</v>
      </c>
      <c r="BH27">
        <v>160</v>
      </c>
      <c r="BI27">
        <v>155</v>
      </c>
      <c r="BJ27">
        <v>141</v>
      </c>
      <c r="BK27">
        <v>150</v>
      </c>
      <c r="BL27">
        <v>149</v>
      </c>
      <c r="BM27">
        <v>146</v>
      </c>
      <c r="BN27">
        <v>1657000</v>
      </c>
      <c r="BO27">
        <v>2420087</v>
      </c>
      <c r="BP27">
        <v>3020039</v>
      </c>
      <c r="BQ27">
        <v>2891962</v>
      </c>
      <c r="BR27">
        <v>3098867</v>
      </c>
      <c r="BS27">
        <v>2992575</v>
      </c>
      <c r="BT27">
        <v>3804564</v>
      </c>
      <c r="BU27">
        <v>3613444</v>
      </c>
      <c r="BV27">
        <v>3445845</v>
      </c>
      <c r="BY27">
        <f>(Feuil1!H27/'Bilan et annexes'!F26)</f>
        <v>0.2781152039555006</v>
      </c>
      <c r="BZ27">
        <f>(Feuil1!I27/'Bilan et annexes'!G26)</f>
        <v>2.5300557759878272E-3</v>
      </c>
      <c r="CA27">
        <f>(Feuil1!J27/'Bilan et annexes'!H26)</f>
        <v>7.1072978534848057E-3</v>
      </c>
      <c r="CB27">
        <f>(Feuil1!K27/'Bilan et annexes'!I26)</f>
        <v>6.5523926094477568E-3</v>
      </c>
      <c r="CC27">
        <f>(Feuil1!L27/'Bilan et annexes'!J26)</f>
        <v>6.7863429410987171E-3</v>
      </c>
      <c r="CD27">
        <f>(Feuil1!M27/'Bilan et annexes'!K26)</f>
        <v>6.375981288902371E-3</v>
      </c>
      <c r="CE27">
        <f>(Feuil1!N27/'Bilan et annexes'!L26)</f>
        <v>3.0436020473996298E-2</v>
      </c>
      <c r="CF27">
        <f>(Feuil1!O27/'Bilan et annexes'!M26)</f>
        <v>3.1848507115956888E-2</v>
      </c>
      <c r="CG27">
        <f t="shared" si="0"/>
        <v>3.9950753731649717</v>
      </c>
      <c r="CI27">
        <f>('Compte de résulat '!D27/'Bilan et annexes'!F26)</f>
        <v>0.29066379368468365</v>
      </c>
      <c r="CJ27">
        <f>('Compte de résulat '!E27/'Bilan et annexes'!G26)</f>
        <v>0.18726094443362917</v>
      </c>
      <c r="CK27">
        <f>('Compte de résulat '!F27/'Bilan et annexes'!H26)</f>
        <v>0.79085332013967258</v>
      </c>
      <c r="CL27">
        <f>('Compte de résulat '!G27/'Bilan et annexes'!I26)</f>
        <v>0.63534542586399889</v>
      </c>
      <c r="CM27">
        <f>('Compte de résulat '!H27/'Bilan et annexes'!J26)</f>
        <v>0.7014183628303543</v>
      </c>
      <c r="CN27">
        <f>('Compte de résulat '!I27/'Bilan et annexes'!K26)</f>
        <v>0.67306015229677074</v>
      </c>
      <c r="CO27">
        <f>('Compte de résulat '!J27/'Bilan et annexes'!L26)</f>
        <v>0.68312022224803115</v>
      </c>
      <c r="CP27">
        <f>('Compte de résulat '!K27/'Bilan et annexes'!M26)</f>
        <v>0.64357776397496014</v>
      </c>
      <c r="CQ27">
        <f t="shared" si="1"/>
        <v>0.66334899311149564</v>
      </c>
      <c r="CS27">
        <f>(V27/'Bilan et annexes'!F26)</f>
        <v>4.9331835037644677E-2</v>
      </c>
      <c r="CT27">
        <f>(W27/'Bilan et annexes'!G26)</f>
        <v>3.0904311066420276E-2</v>
      </c>
      <c r="CU27">
        <f>(X27/'Bilan et annexes'!H26)</f>
        <v>6.8949452536031783E-2</v>
      </c>
      <c r="CV27">
        <f>(Y27/'Bilan et annexes'!I26)</f>
        <v>8.3052510266252849E-2</v>
      </c>
      <c r="CW27">
        <f>(Z27/'Bilan et annexes'!J26)</f>
        <v>8.3071378652485497E-2</v>
      </c>
      <c r="CX27">
        <f>(AA27/'Bilan et annexes'!K26)</f>
        <v>6.0542629290225615E-2</v>
      </c>
      <c r="CY27">
        <f>(AB27/'Bilan et annexes'!L26)</f>
        <v>3.1624517009809804E-2</v>
      </c>
      <c r="CZ27">
        <f>(AC27/'Bilan et annexes'!M26)</f>
        <v>4.5061099396389651E-2</v>
      </c>
      <c r="DA27">
        <f t="shared" si="2"/>
        <v>3.8342808203099724E-2</v>
      </c>
      <c r="DC27">
        <f>BN27/'Bilan et annexes'!F26</f>
        <v>1.8620069670749521E-2</v>
      </c>
      <c r="DD27">
        <f>BO27/'Bilan et annexes'!G26</f>
        <v>1.4628200387849767E-2</v>
      </c>
      <c r="DE27">
        <f>BP27/'Bilan et annexes'!H26</f>
        <v>7.2155754834540384E-2</v>
      </c>
      <c r="DF27">
        <f>BQ27/'Bilan et annexes'!I26</f>
        <v>6.3701022064610299E-2</v>
      </c>
      <c r="DG27">
        <f>BR27/'Bilan et annexes'!J26</f>
        <v>7.0695642584356705E-2</v>
      </c>
      <c r="DH27">
        <f>BS27/'Bilan et annexes'!K26</f>
        <v>6.4142514944724255E-2</v>
      </c>
      <c r="DI27">
        <f>BT27/'Bilan et annexes'!L26</f>
        <v>8.92472344672018E-2</v>
      </c>
      <c r="DJ27">
        <f>BU27/'Bilan et annexes'!M26</f>
        <v>8.8697711354936162E-2</v>
      </c>
      <c r="DK27">
        <f>BV27/'Bilan et annexes'!N26</f>
        <v>0.27938394285717066</v>
      </c>
      <c r="DL27">
        <f t="shared" si="5"/>
        <v>-6.1573124987708856E-3</v>
      </c>
      <c r="DM27">
        <f t="shared" si="3"/>
        <v>2.1304493021556179</v>
      </c>
      <c r="DO27">
        <f>LN(1+'Compte de résulat '!C27)</f>
        <v>16.961428561309557</v>
      </c>
      <c r="DP27">
        <f>LN(1+'Compte de résulat '!D27)</f>
        <v>17.068446572591135</v>
      </c>
      <c r="DQ27">
        <f>LN(1+'Compte de résulat '!E27)</f>
        <v>17.248865949994734</v>
      </c>
      <c r="DR27">
        <f>LN(1+'Compte de résulat '!F27)</f>
        <v>17.315065803852317</v>
      </c>
      <c r="DS27">
        <f>LN(1+'Compte de résulat '!G27)</f>
        <v>17.177413978457245</v>
      </c>
      <c r="DT27">
        <f>LN(1+'Compte de résulat '!H27)</f>
        <v>17.241267730388241</v>
      </c>
      <c r="DU27">
        <f>LN(1+'Compte de résulat '!I27)</f>
        <v>17.262372111859086</v>
      </c>
      <c r="DV27">
        <f>LN(1+'Compte de résulat '!J27)</f>
        <v>17.186972422104994</v>
      </c>
      <c r="DW27">
        <f>LN(1+'Compte de résulat '!K27)</f>
        <v>17.081980708462407</v>
      </c>
      <c r="DX27">
        <f t="shared" si="4"/>
        <v>17.134476565283698</v>
      </c>
    </row>
    <row r="28" spans="2:128" x14ac:dyDescent="0.25">
      <c r="B28" t="str">
        <f>+'Bilan et annexes'!E27</f>
        <v>ESKO - GRAPHICS</v>
      </c>
      <c r="C28">
        <v>1.03</v>
      </c>
      <c r="D28">
        <v>1.19</v>
      </c>
      <c r="E28">
        <v>1.32</v>
      </c>
      <c r="F28">
        <v>0.88</v>
      </c>
      <c r="G28">
        <v>0.86</v>
      </c>
      <c r="H28">
        <v>1.26</v>
      </c>
      <c r="I28">
        <v>1.96</v>
      </c>
      <c r="J28">
        <v>2.19</v>
      </c>
      <c r="K28">
        <v>2.02</v>
      </c>
      <c r="L28">
        <v>-1278000</v>
      </c>
      <c r="M28">
        <v>2479177</v>
      </c>
      <c r="N28">
        <v>4329855</v>
      </c>
      <c r="O28">
        <v>6496163</v>
      </c>
      <c r="P28">
        <v>6999543</v>
      </c>
      <c r="Q28">
        <v>12706464</v>
      </c>
      <c r="R28">
        <v>17096832</v>
      </c>
      <c r="S28">
        <v>14986495</v>
      </c>
      <c r="T28">
        <v>18100181</v>
      </c>
      <c r="U28">
        <v>1579000</v>
      </c>
      <c r="V28">
        <v>5941313</v>
      </c>
      <c r="W28">
        <v>4617359</v>
      </c>
      <c r="X28">
        <v>6801521</v>
      </c>
      <c r="Y28">
        <v>7305085</v>
      </c>
      <c r="Z28">
        <v>12969481</v>
      </c>
      <c r="AA28">
        <v>17568737</v>
      </c>
      <c r="AB28">
        <v>17335984</v>
      </c>
      <c r="AC28">
        <v>22078560</v>
      </c>
      <c r="AD28">
        <v>22.36</v>
      </c>
      <c r="AE28">
        <v>16.91</v>
      </c>
      <c r="AF28">
        <v>25.81</v>
      </c>
      <c r="AG28">
        <v>6.51</v>
      </c>
      <c r="AH28">
        <v>-3.62</v>
      </c>
      <c r="AI28">
        <v>11.43</v>
      </c>
      <c r="AJ28">
        <v>10.31</v>
      </c>
      <c r="AK28">
        <v>11.15</v>
      </c>
      <c r="AL28">
        <v>18.11</v>
      </c>
      <c r="AM28">
        <v>7.36</v>
      </c>
      <c r="AN28">
        <v>7.77</v>
      </c>
      <c r="AO28">
        <v>9.93</v>
      </c>
      <c r="AP28">
        <v>0.1</v>
      </c>
      <c r="AQ28" t="s">
        <v>35</v>
      </c>
      <c r="AR28">
        <v>0.19</v>
      </c>
      <c r="AS28">
        <v>0.14000000000000001</v>
      </c>
      <c r="AT28">
        <v>0.16</v>
      </c>
      <c r="AU28">
        <v>0.28000000000000003</v>
      </c>
      <c r="AV28">
        <v>-12.62</v>
      </c>
      <c r="AW28">
        <v>24.81</v>
      </c>
      <c r="AX28">
        <v>52.58</v>
      </c>
      <c r="AY28">
        <v>14.29</v>
      </c>
      <c r="AZ28" t="s">
        <v>35</v>
      </c>
      <c r="BA28">
        <v>44.93</v>
      </c>
      <c r="BB28">
        <v>66.290000000000006</v>
      </c>
      <c r="BC28">
        <v>25.7</v>
      </c>
      <c r="BD28">
        <v>20.99</v>
      </c>
      <c r="BE28">
        <v>187</v>
      </c>
      <c r="BF28">
        <v>173</v>
      </c>
      <c r="BG28">
        <v>97</v>
      </c>
      <c r="BH28">
        <v>94</v>
      </c>
      <c r="BI28">
        <v>96</v>
      </c>
      <c r="BJ28">
        <v>102</v>
      </c>
      <c r="BK28">
        <v>136</v>
      </c>
      <c r="BL28">
        <v>171</v>
      </c>
      <c r="BM28">
        <v>178</v>
      </c>
      <c r="BN28">
        <v>1616000</v>
      </c>
      <c r="BO28">
        <v>1531006</v>
      </c>
      <c r="BP28">
        <v>1059309</v>
      </c>
      <c r="BQ28">
        <v>862335</v>
      </c>
      <c r="BR28">
        <v>641286</v>
      </c>
      <c r="BS28">
        <v>511039</v>
      </c>
      <c r="BT28">
        <v>811088</v>
      </c>
      <c r="BU28">
        <v>822319</v>
      </c>
      <c r="BV28">
        <v>1167213</v>
      </c>
      <c r="BY28">
        <f>(Feuil1!H28/'Bilan et annexes'!F27)</f>
        <v>0.20072212498713066</v>
      </c>
      <c r="BZ28">
        <f>(Feuil1!I28/'Bilan et annexes'!G27)</f>
        <v>0.1691231325195296</v>
      </c>
      <c r="CA28">
        <f>(Feuil1!J28/'Bilan et annexes'!H27)</f>
        <v>0.25809265521750568</v>
      </c>
      <c r="CB28">
        <f>(Feuil1!K28/'Bilan et annexes'!I27)</f>
        <v>6.5085382454854609E-2</v>
      </c>
      <c r="CC28">
        <f>(Feuil1!L28/'Bilan et annexes'!J27)</f>
        <v>6.35517027300469E-2</v>
      </c>
      <c r="CD28">
        <f>(Feuil1!M28/'Bilan et annexes'!K27)</f>
        <v>0.1143030471141451</v>
      </c>
      <c r="CE28">
        <f>(Feuil1!N28/'Bilan et annexes'!L27)</f>
        <v>0.10305916742131238</v>
      </c>
      <c r="CF28">
        <f>(Feuil1!O28/'Bilan et annexes'!M27)</f>
        <v>0.15730903934561224</v>
      </c>
      <c r="CG28">
        <f t="shared" si="0"/>
        <v>0.3762453698064635</v>
      </c>
      <c r="CI28">
        <f>('Compte de résulat '!D28/'Bilan et annexes'!F27)</f>
        <v>2.0026081282816843</v>
      </c>
      <c r="CJ28">
        <f>('Compte de résulat '!E28/'Bilan et annexes'!G27)</f>
        <v>1.1303317803583133</v>
      </c>
      <c r="CK28">
        <f>('Compte de résulat '!F28/'Bilan et annexes'!H27)</f>
        <v>2.6765659925260636</v>
      </c>
      <c r="CL28">
        <f>('Compte de résulat '!G28/'Bilan et annexes'!I27)</f>
        <v>0.51935954317587352</v>
      </c>
      <c r="CM28">
        <f>('Compte de résulat '!H28/'Bilan et annexes'!J27)</f>
        <v>0.77643936920899503</v>
      </c>
      <c r="CN28">
        <f>('Compte de résulat '!I28/'Bilan et annexes'!K27)</f>
        <v>0.83616780205478158</v>
      </c>
      <c r="CO28">
        <f>('Compte de résulat '!J28/'Bilan et annexes'!L27)</f>
        <v>0.62992177444786857</v>
      </c>
      <c r="CP28">
        <f>('Compte de résulat '!K28/'Bilan et annexes'!M27)</f>
        <v>0.59538007754163147</v>
      </c>
      <c r="CQ28">
        <f t="shared" si="1"/>
        <v>0.61265092599475002</v>
      </c>
      <c r="CS28">
        <f>(V28/'Bilan et annexes'!F27)</f>
        <v>0.15292167713373828</v>
      </c>
      <c r="CT28">
        <f>(W28/'Bilan et annexes'!G27)</f>
        <v>7.4611298410355117E-2</v>
      </c>
      <c r="CU28">
        <f>(X28/'Bilan et annexes'!H27)</f>
        <v>0.19868881271071639</v>
      </c>
      <c r="CV28">
        <f>(Y28/'Bilan et annexes'!I27)</f>
        <v>4.7074519857083809E-2</v>
      </c>
      <c r="CW28">
        <f>(Z28/'Bilan et annexes'!J27)</f>
        <v>0.10302907513437391</v>
      </c>
      <c r="CX28">
        <f>(AA28/'Bilan et annexes'!K27)</f>
        <v>0.12500066435834487</v>
      </c>
      <c r="CY28">
        <f>(AB28/'Bilan et annexes'!L27)</f>
        <v>7.8669014166253215E-2</v>
      </c>
      <c r="CZ28">
        <f>(AC28/'Bilan et annexes'!M27)</f>
        <v>9.2063512939042594E-2</v>
      </c>
      <c r="DA28">
        <f t="shared" si="2"/>
        <v>8.5366263552647897E-2</v>
      </c>
      <c r="DC28">
        <f>BN28/'Bilan et annexes'!F27</f>
        <v>4.1593740347987233E-2</v>
      </c>
      <c r="DD28">
        <f>BO28/'Bilan et annexes'!G27</f>
        <v>2.4739325128075196E-2</v>
      </c>
      <c r="DE28">
        <f>BP28/'Bilan et annexes'!H27</f>
        <v>3.0944967677638029E-2</v>
      </c>
      <c r="DF28">
        <f>BQ28/'Bilan et annexes'!I27</f>
        <v>5.5569519151328654E-3</v>
      </c>
      <c r="DG28">
        <f>BR28/'Bilan et annexes'!J27</f>
        <v>5.0943521546176068E-3</v>
      </c>
      <c r="DH28">
        <f>BS28/'Bilan et annexes'!K27</f>
        <v>3.6360163233716911E-3</v>
      </c>
      <c r="DI28">
        <f>BT28/'Bilan et annexes'!L27</f>
        <v>3.6806386855270509E-3</v>
      </c>
      <c r="DJ28">
        <f>BU28/'Bilan et annexes'!M27</f>
        <v>3.4289181856298856E-3</v>
      </c>
      <c r="DK28">
        <f>BV28/'Bilan et annexes'!N27</f>
        <v>4.7594523834753608E-3</v>
      </c>
      <c r="DL28">
        <f t="shared" si="5"/>
        <v>-6.839044019370244E-2</v>
      </c>
      <c r="DM28">
        <f t="shared" si="3"/>
        <v>0.29310502608973926</v>
      </c>
      <c r="DO28">
        <f>LN(1+'Compte de résulat '!C28)</f>
        <v>17.944304871017881</v>
      </c>
      <c r="DP28">
        <f>LN(1+'Compte de résulat '!D28)</f>
        <v>18.169720521504594</v>
      </c>
      <c r="DQ28">
        <f>LN(1+'Compte de résulat '!E28)</f>
        <v>18.063307999464591</v>
      </c>
      <c r="DR28">
        <f>LN(1+'Compte de résulat '!F28)</f>
        <v>18.3332068927653</v>
      </c>
      <c r="DS28">
        <f>LN(1+'Compte de résulat '!G28)</f>
        <v>18.204945781147831</v>
      </c>
      <c r="DT28">
        <f>LN(1+'Compte de résulat '!H28)</f>
        <v>18.397816876437936</v>
      </c>
      <c r="DU28">
        <f>LN(1+'Compte de résulat '!I28)</f>
        <v>18.582141843144896</v>
      </c>
      <c r="DV28">
        <f>LN(1+'Compte de résulat '!J28)</f>
        <v>18.748641193591272</v>
      </c>
      <c r="DW28">
        <f>LN(1+'Compte de résulat '!K28)</f>
        <v>18.776838857357202</v>
      </c>
      <c r="DX28">
        <f t="shared" si="4"/>
        <v>18.762740025474237</v>
      </c>
    </row>
    <row r="29" spans="2:128" x14ac:dyDescent="0.25">
      <c r="B29" t="str">
        <f>+'Bilan et annexes'!E28</f>
        <v>FRIESLANDCAMPINA BELGIUM CHEESE</v>
      </c>
      <c r="C29">
        <v>0.36</v>
      </c>
      <c r="D29">
        <v>0.4</v>
      </c>
      <c r="E29">
        <v>0.59</v>
      </c>
      <c r="F29">
        <v>0.53</v>
      </c>
      <c r="G29">
        <v>0.5</v>
      </c>
      <c r="H29">
        <v>1.36</v>
      </c>
      <c r="I29">
        <v>2.27</v>
      </c>
      <c r="J29">
        <v>2.4700000000000002</v>
      </c>
      <c r="K29">
        <v>1.74</v>
      </c>
      <c r="L29">
        <v>1593000</v>
      </c>
      <c r="M29">
        <v>-241449</v>
      </c>
      <c r="N29">
        <v>24359</v>
      </c>
      <c r="O29">
        <v>-6727145</v>
      </c>
      <c r="P29">
        <v>-7700454</v>
      </c>
      <c r="Q29">
        <v>-3605895</v>
      </c>
      <c r="R29">
        <v>1508914</v>
      </c>
      <c r="S29">
        <v>3170638</v>
      </c>
      <c r="T29">
        <v>4607209</v>
      </c>
      <c r="U29">
        <v>2939000</v>
      </c>
      <c r="V29">
        <v>1254654</v>
      </c>
      <c r="W29">
        <v>1783658</v>
      </c>
      <c r="X29">
        <v>-4926878</v>
      </c>
      <c r="Y29">
        <v>-6022408</v>
      </c>
      <c r="Z29">
        <v>-2039372</v>
      </c>
      <c r="AA29">
        <v>2299323</v>
      </c>
      <c r="AB29">
        <v>3578277</v>
      </c>
      <c r="AC29">
        <v>5014849</v>
      </c>
      <c r="AD29">
        <v>24.91</v>
      </c>
      <c r="AE29">
        <v>27.12</v>
      </c>
      <c r="AF29">
        <v>25.44</v>
      </c>
      <c r="AG29">
        <v>20.57</v>
      </c>
      <c r="AH29">
        <v>-13.56</v>
      </c>
      <c r="AI29">
        <v>27.34</v>
      </c>
      <c r="AJ29">
        <v>21.25</v>
      </c>
      <c r="AK29">
        <v>25.89</v>
      </c>
      <c r="AL29">
        <v>44.49</v>
      </c>
      <c r="AM29">
        <v>99.09</v>
      </c>
      <c r="AN29" t="s">
        <v>36</v>
      </c>
      <c r="AO29">
        <v>67.83</v>
      </c>
      <c r="AP29">
        <v>92.66</v>
      </c>
      <c r="AQ29" t="s">
        <v>35</v>
      </c>
      <c r="AR29">
        <v>1.79</v>
      </c>
      <c r="AS29">
        <v>0.53</v>
      </c>
      <c r="AT29">
        <v>0.71</v>
      </c>
      <c r="AU29">
        <v>17.23</v>
      </c>
      <c r="AV29">
        <v>12.97</v>
      </c>
      <c r="AW29">
        <v>0.21</v>
      </c>
      <c r="AX29">
        <v>-2.2200000000000002</v>
      </c>
      <c r="AY29">
        <v>-70.239999999999995</v>
      </c>
      <c r="AZ29" t="s">
        <v>35</v>
      </c>
      <c r="BA29">
        <v>-64.44</v>
      </c>
      <c r="BB29">
        <v>10.16</v>
      </c>
      <c r="BC29">
        <v>19.690000000000001</v>
      </c>
      <c r="BD29">
        <v>23.49</v>
      </c>
      <c r="BE29">
        <v>52</v>
      </c>
      <c r="BF29">
        <v>58</v>
      </c>
      <c r="BG29">
        <v>72</v>
      </c>
      <c r="BH29">
        <v>75</v>
      </c>
      <c r="BI29">
        <v>72</v>
      </c>
      <c r="BJ29">
        <v>60</v>
      </c>
      <c r="BK29">
        <v>17</v>
      </c>
      <c r="BL29">
        <v>11</v>
      </c>
      <c r="BM29">
        <v>11</v>
      </c>
      <c r="BN29">
        <v>5439000</v>
      </c>
      <c r="BO29">
        <v>8620840</v>
      </c>
      <c r="BP29">
        <v>8979588</v>
      </c>
      <c r="BQ29">
        <v>7960039</v>
      </c>
      <c r="BR29">
        <v>4356770</v>
      </c>
      <c r="BS29">
        <v>3306408</v>
      </c>
      <c r="BT29">
        <v>1833197</v>
      </c>
      <c r="BU29">
        <v>21758</v>
      </c>
      <c r="BV29">
        <v>10318</v>
      </c>
      <c r="BY29">
        <f>(Feuil1!H29/'Bilan et annexes'!F28)</f>
        <v>0.28428359918428919</v>
      </c>
      <c r="BZ29">
        <f>(Feuil1!I29/'Bilan et annexes'!G28)</f>
        <v>0.30911743804779573</v>
      </c>
      <c r="CA29">
        <f>(Feuil1!J29/'Bilan et annexes'!H28)</f>
        <v>0.29639995437715438</v>
      </c>
      <c r="CB29">
        <f>(Feuil1!K29/'Bilan et annexes'!I28)</f>
        <v>0.40804928284230857</v>
      </c>
      <c r="CC29">
        <f>(Feuil1!L29/'Bilan et annexes'!J28)</f>
        <v>1.0932990748445666</v>
      </c>
      <c r="CD29">
        <f>(Feuil1!M29/'Bilan et annexes'!K28)</f>
        <v>6.4047348924112624E-2</v>
      </c>
      <c r="CE29">
        <f>(Feuil1!N29/'Bilan et annexes'!L28)</f>
        <v>0.11221665229816864</v>
      </c>
      <c r="CF29">
        <f>(Feuil1!O29/'Bilan et annexes'!M28)</f>
        <v>0.16453846373576575</v>
      </c>
      <c r="CG29">
        <f t="shared" si="0"/>
        <v>1.5690128709421118</v>
      </c>
      <c r="CI29">
        <f>('Compte de résulat '!D29/'Bilan et annexes'!F28)</f>
        <v>1.3132155348213537</v>
      </c>
      <c r="CJ29">
        <f>('Compte de résulat '!E29/'Bilan et annexes'!G28)</f>
        <v>1.9611598108145996</v>
      </c>
      <c r="CK29">
        <f>('Compte de résulat '!F29/'Bilan et annexes'!H28)</f>
        <v>1.4938588574086853</v>
      </c>
      <c r="CL29">
        <f>('Compte de résulat '!G29/'Bilan et annexes'!I28)</f>
        <v>1.776494729351735</v>
      </c>
      <c r="CM29">
        <f>('Compte de résulat '!H29/'Bilan et annexes'!J28)</f>
        <v>2.6003278363423945</v>
      </c>
      <c r="CN29">
        <f>('Compte de résulat '!I29/'Bilan et annexes'!K28)</f>
        <v>1.6276199068447321</v>
      </c>
      <c r="CO29">
        <f>('Compte de résulat '!J29/'Bilan et annexes'!L28)</f>
        <v>0.77686300558224108</v>
      </c>
      <c r="CP29">
        <f>('Compte de résulat '!K29/'Bilan et annexes'!M28)</f>
        <v>0.82705298852208531</v>
      </c>
      <c r="CQ29">
        <f t="shared" si="1"/>
        <v>0.8019579970521632</v>
      </c>
      <c r="CS29">
        <f>(V29/'Bilan et annexes'!F28)</f>
        <v>1.7524569097969102E-2</v>
      </c>
      <c r="CT29">
        <f>(W29/'Bilan et annexes'!G28)</f>
        <v>2.7089853648771936E-2</v>
      </c>
      <c r="CU29">
        <f>(X29/'Bilan et annexes'!H28)</f>
        <v>-7.1749934379295707E-2</v>
      </c>
      <c r="CV29">
        <f>(Y29/'Bilan et annexes'!I28)</f>
        <v>-0.12074088662034009</v>
      </c>
      <c r="CW29">
        <f>(Z29/'Bilan et annexes'!J28)</f>
        <v>-6.1333136766261752E-2</v>
      </c>
      <c r="CX29">
        <f>(AA29/'Bilan et annexes'!K28)</f>
        <v>9.2040964043898374E-2</v>
      </c>
      <c r="CY29">
        <f>(AB29/'Bilan et annexes'!L28)</f>
        <v>7.2147152829592706E-2</v>
      </c>
      <c r="CZ29">
        <f>(AC29/'Bilan et annexes'!M28)</f>
        <v>9.5118814468646506E-2</v>
      </c>
      <c r="DA29">
        <f t="shared" si="2"/>
        <v>8.3632983649119613E-2</v>
      </c>
      <c r="DC29">
        <f>BN29/'Bilan et annexes'!F28</f>
        <v>7.5970053356426523E-2</v>
      </c>
      <c r="DD29">
        <f>BO29/'Bilan et annexes'!G28</f>
        <v>0.13093165501989679</v>
      </c>
      <c r="DE29">
        <f>BP29/'Bilan et annexes'!H28</f>
        <v>0.13076939387439901</v>
      </c>
      <c r="DF29">
        <f>BQ29/'Bilan et annexes'!I28</f>
        <v>0.15958768758152642</v>
      </c>
      <c r="DG29">
        <f>BR29/'Bilan et annexes'!J28</f>
        <v>0.1310277724069695</v>
      </c>
      <c r="DH29">
        <f>BS29/'Bilan et annexes'!K28</f>
        <v>0.13235416678842335</v>
      </c>
      <c r="DI29">
        <f>BT29/'Bilan et annexes'!L28</f>
        <v>3.6961907679520296E-2</v>
      </c>
      <c r="DJ29">
        <f>BU29/'Bilan et annexes'!M28</f>
        <v>4.1269341613452582E-4</v>
      </c>
      <c r="DK29">
        <f>BV29/'Bilan et annexes'!N28</f>
        <v>2.5399473055708245E-4</v>
      </c>
      <c r="DL29">
        <f t="shared" si="5"/>
        <v>-0.98883462889110585</v>
      </c>
      <c r="DM29">
        <f t="shared" si="3"/>
        <v>-0.99312820288499848</v>
      </c>
      <c r="DO29">
        <f>LN(1+'Compte de résulat '!C29)</f>
        <v>18.360867053866897</v>
      </c>
      <c r="DP29">
        <f>LN(1+'Compte de résulat '!D29)</f>
        <v>18.359000576493589</v>
      </c>
      <c r="DQ29">
        <f>LN(1+'Compte de résulat '!E29)</f>
        <v>18.676308941205257</v>
      </c>
      <c r="DR29">
        <f>LN(1+'Compte de résulat '!F29)</f>
        <v>18.446147037662104</v>
      </c>
      <c r="DS29">
        <f>LN(1+'Compte de résulat '!G29)</f>
        <v>18.299748380615444</v>
      </c>
      <c r="DT29">
        <f>LN(1+'Compte de résulat '!H29)</f>
        <v>18.275225029779254</v>
      </c>
      <c r="DU29">
        <f>LN(1+'Compte de résulat '!I29)</f>
        <v>17.52076562189152</v>
      </c>
      <c r="DV29">
        <f>LN(1+'Compte de résulat '!J29)</f>
        <v>17.466948183770672</v>
      </c>
      <c r="DW29">
        <f>LN(1+'Compte de résulat '!K29)</f>
        <v>17.590655869570561</v>
      </c>
      <c r="DX29">
        <f t="shared" si="4"/>
        <v>17.528802026670618</v>
      </c>
    </row>
    <row r="30" spans="2:128" x14ac:dyDescent="0.25">
      <c r="B30" t="str">
        <f>+'Bilan et annexes'!E29</f>
        <v>GHENT HANDLING AND DISTRIBUTION GHD</v>
      </c>
      <c r="C30">
        <v>2.52</v>
      </c>
      <c r="D30">
        <v>3.18</v>
      </c>
      <c r="E30">
        <v>3.07</v>
      </c>
      <c r="F30">
        <v>2.81</v>
      </c>
      <c r="G30">
        <v>0.64</v>
      </c>
      <c r="H30">
        <v>0.71</v>
      </c>
      <c r="I30">
        <v>0.59</v>
      </c>
      <c r="J30">
        <v>0.82</v>
      </c>
      <c r="K30">
        <v>0.46</v>
      </c>
      <c r="L30">
        <v>2439000</v>
      </c>
      <c r="M30">
        <v>1432714</v>
      </c>
      <c r="N30">
        <v>26288</v>
      </c>
      <c r="O30">
        <v>891602</v>
      </c>
      <c r="P30">
        <v>1458646</v>
      </c>
      <c r="Q30">
        <v>551551</v>
      </c>
      <c r="R30">
        <v>1572516</v>
      </c>
      <c r="S30">
        <v>1229040</v>
      </c>
      <c r="T30">
        <v>1798876</v>
      </c>
      <c r="U30">
        <v>3584000</v>
      </c>
      <c r="V30">
        <v>2477418</v>
      </c>
      <c r="W30">
        <v>1550151</v>
      </c>
      <c r="X30">
        <v>1786621</v>
      </c>
      <c r="Y30">
        <v>3070938</v>
      </c>
      <c r="Z30">
        <v>3565288</v>
      </c>
      <c r="AA30">
        <v>4572370</v>
      </c>
      <c r="AB30">
        <v>3415877</v>
      </c>
      <c r="AC30">
        <v>3816323</v>
      </c>
      <c r="AD30">
        <v>-7.47</v>
      </c>
      <c r="AE30">
        <v>10.33</v>
      </c>
      <c r="AF30">
        <v>0.96</v>
      </c>
      <c r="AG30">
        <v>7.56</v>
      </c>
      <c r="AH30">
        <v>11.73</v>
      </c>
      <c r="AI30">
        <v>10.57</v>
      </c>
      <c r="AJ30">
        <v>11.6</v>
      </c>
      <c r="AK30">
        <v>17.190000000000001</v>
      </c>
      <c r="AL30">
        <v>13.9</v>
      </c>
      <c r="AM30" t="s">
        <v>35</v>
      </c>
      <c r="AN30">
        <v>0.16</v>
      </c>
      <c r="AO30">
        <v>0.01</v>
      </c>
      <c r="AP30">
        <v>0.12</v>
      </c>
      <c r="AQ30">
        <v>0.17</v>
      </c>
      <c r="AR30">
        <v>0.14000000000000001</v>
      </c>
      <c r="AS30">
        <v>0.19</v>
      </c>
      <c r="AT30">
        <v>0.28000000000000003</v>
      </c>
      <c r="AU30">
        <v>0.23</v>
      </c>
      <c r="AV30" t="s">
        <v>35</v>
      </c>
      <c r="AW30">
        <v>124.36</v>
      </c>
      <c r="AX30">
        <v>229.44</v>
      </c>
      <c r="AY30">
        <v>130.41999999999999</v>
      </c>
      <c r="AZ30">
        <v>15.93</v>
      </c>
      <c r="BA30">
        <v>-16.37</v>
      </c>
      <c r="BB30">
        <v>13.57</v>
      </c>
      <c r="BC30">
        <v>-3</v>
      </c>
      <c r="BD30">
        <v>4.8099999999999996</v>
      </c>
      <c r="BE30">
        <v>52</v>
      </c>
      <c r="BF30">
        <v>56</v>
      </c>
      <c r="BG30">
        <v>44</v>
      </c>
      <c r="BH30">
        <v>53</v>
      </c>
      <c r="BI30">
        <v>193</v>
      </c>
      <c r="BJ30">
        <v>148</v>
      </c>
      <c r="BK30">
        <v>141</v>
      </c>
      <c r="BL30">
        <v>143</v>
      </c>
      <c r="BM30">
        <v>135</v>
      </c>
      <c r="BN30">
        <v>3078000</v>
      </c>
      <c r="BO30">
        <v>2857690</v>
      </c>
      <c r="BP30">
        <v>1746983</v>
      </c>
      <c r="BQ30">
        <v>1442827</v>
      </c>
      <c r="BR30">
        <v>10234349</v>
      </c>
      <c r="BS30">
        <v>7243638</v>
      </c>
      <c r="BT30">
        <v>8724065</v>
      </c>
      <c r="BU30">
        <v>10549141</v>
      </c>
      <c r="BV30">
        <v>13432897</v>
      </c>
      <c r="BY30">
        <f>(Feuil1!H30/'Bilan et annexes'!F29)</f>
        <v>6.2955099553027227E-3</v>
      </c>
      <c r="BZ30">
        <f>(Feuil1!I30/'Bilan et annexes'!G29)</f>
        <v>0.10116035173708278</v>
      </c>
      <c r="CA30">
        <f>(Feuil1!J30/'Bilan et annexes'!H29)</f>
        <v>6.1646176629978509E-3</v>
      </c>
      <c r="CB30">
        <f>(Feuil1!K30/'Bilan et annexes'!I29)</f>
        <v>6.3979132481474216E-2</v>
      </c>
      <c r="CC30">
        <f>(Feuil1!L30/'Bilan et annexes'!J29)</f>
        <v>3.9770306268201862E-2</v>
      </c>
      <c r="CD30">
        <f>(Feuil1!M30/'Bilan et annexes'!K29)</f>
        <v>3.1294835353927707E-2</v>
      </c>
      <c r="CE30">
        <f>(Feuil1!N30/'Bilan et annexes'!L29)</f>
        <v>4.4583766114758124E-2</v>
      </c>
      <c r="CF30">
        <f>(Feuil1!O30/'Bilan et annexes'!M29)</f>
        <v>0.10443767101829661</v>
      </c>
      <c r="CG30">
        <f t="shared" si="0"/>
        <v>2.3372174621519139</v>
      </c>
      <c r="CI30">
        <f>('Compte de résulat '!D30/'Bilan et annexes'!F29)</f>
        <v>1.0390259041040228</v>
      </c>
      <c r="CJ30">
        <f>('Compte de résulat '!E30/'Bilan et annexes'!G29)</f>
        <v>0.75541487671491947</v>
      </c>
      <c r="CK30">
        <f>('Compte de résulat '!F30/'Bilan et annexes'!H29)</f>
        <v>0.97912188740175088</v>
      </c>
      <c r="CL30">
        <f>('Compte de résulat '!G30/'Bilan et annexes'!I29)</f>
        <v>1.7694584660721586</v>
      </c>
      <c r="CM30">
        <f>('Compte de résulat '!H30/'Bilan et annexes'!J29)</f>
        <v>0.59629847935462366</v>
      </c>
      <c r="CN30">
        <f>('Compte de résulat '!I30/'Bilan et annexes'!K29)</f>
        <v>0.84948881366608753</v>
      </c>
      <c r="CO30">
        <f>('Compte de résulat '!J30/'Bilan et annexes'!L29)</f>
        <v>0.85031922666953175</v>
      </c>
      <c r="CP30">
        <f>('Compte de résulat '!K30/'Bilan et annexes'!M29)</f>
        <v>0.83261667948934803</v>
      </c>
      <c r="CQ30">
        <f t="shared" si="1"/>
        <v>0.84146795307943989</v>
      </c>
      <c r="CS30">
        <f>(V30/'Bilan et annexes'!F29)</f>
        <v>0.25166781796017879</v>
      </c>
      <c r="CT30">
        <f>(W30/'Bilan et annexes'!G29)</f>
        <v>0.1321781857829861</v>
      </c>
      <c r="CU30">
        <f>(X30/'Bilan et annexes'!H29)</f>
        <v>0.17771990017722045</v>
      </c>
      <c r="CV30">
        <f>(Y30/'Bilan et annexes'!I29)</f>
        <v>0.28252237684958836</v>
      </c>
      <c r="CW30">
        <f>(Z30/'Bilan et annexes'!J29)</f>
        <v>0.1162769074093455</v>
      </c>
      <c r="CX30">
        <f>(AA30/'Bilan et annexes'!K29)</f>
        <v>0.16839393360961896</v>
      </c>
      <c r="CY30">
        <f>(AB30/'Bilan et annexes'!L29)</f>
        <v>0.11213259618596916</v>
      </c>
      <c r="CZ30">
        <f>(AC30/'Bilan et annexes'!M29)</f>
        <v>0.11508366788253208</v>
      </c>
      <c r="DA30">
        <f t="shared" si="2"/>
        <v>0.11360813203425062</v>
      </c>
      <c r="DC30">
        <f>BN30/'Bilan et annexes'!F29</f>
        <v>0.31267777326290125</v>
      </c>
      <c r="DD30">
        <f>BO30/'Bilan et annexes'!G29</f>
        <v>0.24366934558645031</v>
      </c>
      <c r="DE30">
        <f>BP30/'Bilan et annexes'!H29</f>
        <v>0.17377700383646061</v>
      </c>
      <c r="DF30">
        <f>BQ30/'Bilan et annexes'!I29</f>
        <v>0.1327382426550979</v>
      </c>
      <c r="DG30">
        <f>BR30/'Bilan et annexes'!J29</f>
        <v>0.33377905265098579</v>
      </c>
      <c r="DH30">
        <f>BS30/'Bilan et annexes'!K29</f>
        <v>0.26677296379429333</v>
      </c>
      <c r="DI30">
        <f>BT30/'Bilan et annexes'!L29</f>
        <v>0.28638386503528873</v>
      </c>
      <c r="DJ30">
        <f>BU30/'Bilan et annexes'!M29</f>
        <v>0.31811611315132454</v>
      </c>
      <c r="DK30">
        <f>BV30/'Bilan et annexes'!N29</f>
        <v>0.25734765469101645</v>
      </c>
      <c r="DL30">
        <f t="shared" si="5"/>
        <v>0.11080319805072016</v>
      </c>
      <c r="DM30">
        <f t="shared" si="3"/>
        <v>-0.10138912798280166</v>
      </c>
      <c r="DO30">
        <f>LN(1+'Compte de résulat '!C30)</f>
        <v>16.340358894915681</v>
      </c>
      <c r="DP30">
        <f>LN(1+'Compte de résulat '!D30)</f>
        <v>16.140656431833751</v>
      </c>
      <c r="DQ30">
        <f>LN(1+'Compte de résulat '!E30)</f>
        <v>15.996979215693528</v>
      </c>
      <c r="DR30">
        <f>LN(1+'Compte de résulat '!F30)</f>
        <v>16.102284206285908</v>
      </c>
      <c r="DS30">
        <f>LN(1+'Compte de résulat '!G30)</f>
        <v>16.772164732195147</v>
      </c>
      <c r="DT30">
        <f>LN(1+'Compte de résulat '!H30)</f>
        <v>16.721522315395625</v>
      </c>
      <c r="DU30">
        <f>LN(1+'Compte de résulat '!I30)</f>
        <v>16.953870966783271</v>
      </c>
      <c r="DV30">
        <f>LN(1+'Compte de résulat '!J30)</f>
        <v>17.069874639026487</v>
      </c>
      <c r="DW30">
        <f>LN(1+'Compte de résulat '!K30)</f>
        <v>17.133711944734522</v>
      </c>
      <c r="DX30">
        <f t="shared" si="4"/>
        <v>17.101793291880504</v>
      </c>
    </row>
    <row r="31" spans="2:128" x14ac:dyDescent="0.25">
      <c r="B31" t="str">
        <f>+'Bilan et annexes'!E30</f>
        <v>HUNTSMAN ADVANCED MATERIALS (EUROPE)</v>
      </c>
      <c r="C31">
        <v>1.87</v>
      </c>
      <c r="D31">
        <v>1.72</v>
      </c>
      <c r="E31">
        <v>2.94</v>
      </c>
      <c r="F31">
        <v>3.38</v>
      </c>
      <c r="G31">
        <v>4.0199999999999996</v>
      </c>
      <c r="H31">
        <v>2.52</v>
      </c>
      <c r="I31">
        <v>2.13</v>
      </c>
      <c r="J31">
        <v>2.42</v>
      </c>
      <c r="K31">
        <v>2.27</v>
      </c>
      <c r="L31">
        <v>11731000</v>
      </c>
      <c r="M31">
        <v>15607518</v>
      </c>
      <c r="N31">
        <v>15111811</v>
      </c>
      <c r="O31">
        <v>17542422</v>
      </c>
      <c r="P31">
        <v>8175816</v>
      </c>
      <c r="Q31">
        <v>5652675</v>
      </c>
      <c r="R31">
        <v>7930094</v>
      </c>
      <c r="S31">
        <v>6699856</v>
      </c>
      <c r="T31">
        <v>6271877</v>
      </c>
      <c r="U31">
        <v>12717000</v>
      </c>
      <c r="V31">
        <v>16825927</v>
      </c>
      <c r="W31">
        <v>16532295</v>
      </c>
      <c r="X31">
        <v>18538410</v>
      </c>
      <c r="Y31">
        <v>9059673</v>
      </c>
      <c r="Z31">
        <v>6024243</v>
      </c>
      <c r="AA31">
        <v>8365376</v>
      </c>
      <c r="AB31">
        <v>7078138</v>
      </c>
      <c r="AC31">
        <v>6617566</v>
      </c>
      <c r="AD31">
        <v>2.0299999999999998</v>
      </c>
      <c r="AE31">
        <v>2.92</v>
      </c>
      <c r="AF31">
        <v>3.85</v>
      </c>
      <c r="AG31">
        <v>7.48</v>
      </c>
      <c r="AH31">
        <v>8.24</v>
      </c>
      <c r="AI31">
        <v>8.2100000000000009</v>
      </c>
      <c r="AJ31">
        <v>7.68</v>
      </c>
      <c r="AK31">
        <v>12.58</v>
      </c>
      <c r="AL31">
        <v>12.39</v>
      </c>
      <c r="AM31">
        <v>0.04</v>
      </c>
      <c r="AN31">
        <v>7.0000000000000007E-2</v>
      </c>
      <c r="AO31">
        <v>0.06</v>
      </c>
      <c r="AP31">
        <v>0.12</v>
      </c>
      <c r="AQ31">
        <v>0.12</v>
      </c>
      <c r="AR31">
        <v>0.16</v>
      </c>
      <c r="AS31">
        <v>0.17</v>
      </c>
      <c r="AT31">
        <v>0.27</v>
      </c>
      <c r="AU31">
        <v>0.28000000000000003</v>
      </c>
      <c r="AV31">
        <v>34.83</v>
      </c>
      <c r="AW31">
        <v>58.14</v>
      </c>
      <c r="AX31">
        <v>27.85</v>
      </c>
      <c r="AY31">
        <v>23.47</v>
      </c>
      <c r="AZ31">
        <v>1.36</v>
      </c>
      <c r="BA31">
        <v>8.11</v>
      </c>
      <c r="BB31">
        <v>7.5</v>
      </c>
      <c r="BC31">
        <v>4.2300000000000004</v>
      </c>
      <c r="BD31">
        <v>5.78</v>
      </c>
      <c r="BE31">
        <v>25</v>
      </c>
      <c r="BF31">
        <v>27</v>
      </c>
      <c r="BG31">
        <v>26</v>
      </c>
      <c r="BH31">
        <v>24</v>
      </c>
      <c r="BI31">
        <v>18</v>
      </c>
      <c r="BJ31">
        <v>12</v>
      </c>
      <c r="BK31">
        <v>7</v>
      </c>
      <c r="BL31">
        <v>4</v>
      </c>
      <c r="BM31">
        <v>4</v>
      </c>
      <c r="BN31">
        <v>115000</v>
      </c>
      <c r="BO31">
        <v>86417</v>
      </c>
      <c r="BP31">
        <v>57611</v>
      </c>
      <c r="BQ31">
        <v>28806</v>
      </c>
      <c r="BR31">
        <v>54468</v>
      </c>
      <c r="BS31">
        <v>49420</v>
      </c>
      <c r="BT31">
        <v>38526</v>
      </c>
      <c r="BU31">
        <v>27633</v>
      </c>
      <c r="BV31">
        <v>16739</v>
      </c>
      <c r="BY31">
        <f>(Feuil1!H31/'Bilan et annexes'!F30)</f>
        <v>2.0319239915721928E-2</v>
      </c>
      <c r="BZ31">
        <f>(Feuil1!I31/'Bilan et annexes'!G30)</f>
        <v>2.9244231688257058E-2</v>
      </c>
      <c r="CA31">
        <f>(Feuil1!J31/'Bilan et annexes'!H30)</f>
        <v>3.8502690325879822E-2</v>
      </c>
      <c r="CB31">
        <f>(Feuil1!K31/'Bilan et annexes'!I30)</f>
        <v>7.4774072654259116E-2</v>
      </c>
      <c r="CC31">
        <f>(Feuil1!L31/'Bilan et annexes'!J30)</f>
        <v>8.2413578553691996E-2</v>
      </c>
      <c r="CD31">
        <f>(Feuil1!M31/'Bilan et annexes'!K30)</f>
        <v>8.2148069031001067E-2</v>
      </c>
      <c r="CE31">
        <f>(Feuil1!N31/'Bilan et annexes'!L30)</f>
        <v>0.11844187927257299</v>
      </c>
      <c r="CF31">
        <f>(Feuil1!O31/'Bilan et annexes'!M30)</f>
        <v>0.12578130142078789</v>
      </c>
      <c r="CG31">
        <f t="shared" si="0"/>
        <v>0.5311534757234585</v>
      </c>
      <c r="CI31">
        <f>('Compte de résulat '!D31/'Bilan et annexes'!F30)</f>
        <v>3.5718639067292539</v>
      </c>
      <c r="CJ31">
        <f>('Compte de résulat '!E31/'Bilan et annexes'!G30)</f>
        <v>3.1101184544982838</v>
      </c>
      <c r="CK31">
        <f>('Compte de résulat '!F31/'Bilan et annexes'!H30)</f>
        <v>3.040626012902417</v>
      </c>
      <c r="CL31">
        <f>('Compte de résulat '!G31/'Bilan et annexes'!I30)</f>
        <v>3.6108721002777218</v>
      </c>
      <c r="CM31">
        <f>('Compte de résulat '!H31/'Bilan et annexes'!J30)</f>
        <v>4.7889389790537304</v>
      </c>
      <c r="CN31">
        <f>('Compte de résulat '!I31/'Bilan et annexes'!K30)</f>
        <v>4.4253829371417384</v>
      </c>
      <c r="CO31">
        <f>('Compte de résulat '!J31/'Bilan et annexes'!L30)</f>
        <v>4.0202930651605842</v>
      </c>
      <c r="CP31">
        <f>('Compte de résulat '!K31/'Bilan et annexes'!M30)</f>
        <v>3.7930169174769954</v>
      </c>
      <c r="CQ31">
        <f t="shared" si="1"/>
        <v>3.9066549913187898</v>
      </c>
      <c r="CS31">
        <f>(V31/'Bilan et annexes'!F30)</f>
        <v>9.5044014392796819E-2</v>
      </c>
      <c r="CT31">
        <f>(W31/'Bilan et annexes'!G30)</f>
        <v>8.2027026301557185E-2</v>
      </c>
      <c r="CU31">
        <f>(X31/'Bilan et annexes'!H30)</f>
        <v>9.9792936658418444E-2</v>
      </c>
      <c r="CV31">
        <f>(Y31/'Bilan et annexes'!I30)</f>
        <v>7.9334490602039426E-2</v>
      </c>
      <c r="CW31">
        <f>(Z31/'Bilan et annexes'!J30)</f>
        <v>5.5408955541652982E-2</v>
      </c>
      <c r="CX31">
        <f>(AA31/'Bilan et annexes'!K30)</f>
        <v>7.1831487418638609E-2</v>
      </c>
      <c r="CY31">
        <f>(AB31/'Bilan et annexes'!L30)</f>
        <v>5.3533057307911337E-2</v>
      </c>
      <c r="CZ31">
        <f>(AC31/'Bilan et annexes'!M30)</f>
        <v>5.0960452288042961E-2</v>
      </c>
      <c r="DA31">
        <f t="shared" si="2"/>
        <v>5.2246754797977149E-2</v>
      </c>
      <c r="DC31">
        <f>BN31/'Bilan et annexes'!F30</f>
        <v>6.4959640293052706E-4</v>
      </c>
      <c r="DD31">
        <f>BO31/'Bilan et annexes'!G30</f>
        <v>4.2876863326608117E-4</v>
      </c>
      <c r="DE31">
        <f>BP31/'Bilan et annexes'!H30</f>
        <v>3.1012211262066943E-4</v>
      </c>
      <c r="DF31">
        <f>BQ31/'Bilan et annexes'!I30</f>
        <v>2.5225075301088106E-4</v>
      </c>
      <c r="DG31">
        <f>BR31/'Bilan et annexes'!J30</f>
        <v>5.0097829560373887E-4</v>
      </c>
      <c r="DH31">
        <f>BS31/'Bilan et annexes'!K30</f>
        <v>4.243577465291602E-4</v>
      </c>
      <c r="DI31">
        <f>BT31/'Bilan et annexes'!L30</f>
        <v>2.9137812315111578E-4</v>
      </c>
      <c r="DJ31">
        <f>BU31/'Bilan et annexes'!M30</f>
        <v>2.127957889767161E-4</v>
      </c>
      <c r="DK31">
        <f>BV31/'Bilan et annexes'!N30</f>
        <v>1.2281325421124219E-4</v>
      </c>
      <c r="DL31">
        <f t="shared" si="5"/>
        <v>-0.26969194984362288</v>
      </c>
      <c r="DM31">
        <f t="shared" si="3"/>
        <v>-0.57850900787239867</v>
      </c>
      <c r="DO31">
        <f>LN(1+'Compte de résulat '!C31)</f>
        <v>20.218110773453997</v>
      </c>
      <c r="DP31">
        <f>LN(1+'Compte de résulat '!D31)</f>
        <v>20.264934277688223</v>
      </c>
      <c r="DQ31">
        <f>LN(1+'Compte de résulat '!E31)</f>
        <v>20.256193610936812</v>
      </c>
      <c r="DR31">
        <f>LN(1+'Compte de résulat '!F31)</f>
        <v>20.152076648327316</v>
      </c>
      <c r="DS31">
        <f>LN(1+'Compte de résulat '!G31)</f>
        <v>19.837375215935793</v>
      </c>
      <c r="DT31">
        <f>LN(1+'Compte de résulat '!H31)</f>
        <v>20.070625313513112</v>
      </c>
      <c r="DU31">
        <f>LN(1+'Compte de résulat '!I31)</f>
        <v>20.060401012333863</v>
      </c>
      <c r="DV31">
        <f>LN(1+'Compte de résulat '!J31)</f>
        <v>20.091332162658762</v>
      </c>
      <c r="DW31">
        <f>LN(1+'Compte de résulat '!K31)</f>
        <v>20.015105303903006</v>
      </c>
      <c r="DX31">
        <f t="shared" si="4"/>
        <v>20.053218733280886</v>
      </c>
    </row>
    <row r="32" spans="2:128" x14ac:dyDescent="0.25">
      <c r="B32" t="str">
        <f>+'Bilan et annexes'!E31</f>
        <v>KINGSPAN</v>
      </c>
      <c r="C32">
        <v>1.25</v>
      </c>
      <c r="D32">
        <v>2.84</v>
      </c>
      <c r="E32">
        <v>3.97</v>
      </c>
      <c r="F32">
        <v>4.04</v>
      </c>
      <c r="G32">
        <v>3.95</v>
      </c>
      <c r="H32">
        <v>20.72</v>
      </c>
      <c r="I32">
        <v>26.48</v>
      </c>
      <c r="J32">
        <v>11.61</v>
      </c>
      <c r="K32">
        <v>9.18</v>
      </c>
      <c r="L32">
        <v>97000</v>
      </c>
      <c r="M32">
        <v>1616417</v>
      </c>
      <c r="N32">
        <v>1530673</v>
      </c>
      <c r="O32">
        <v>1564199</v>
      </c>
      <c r="P32">
        <v>1322170</v>
      </c>
      <c r="Q32">
        <v>1069995</v>
      </c>
      <c r="R32">
        <v>1359650</v>
      </c>
      <c r="S32">
        <v>1582572</v>
      </c>
      <c r="T32">
        <v>466314</v>
      </c>
      <c r="U32">
        <v>158000</v>
      </c>
      <c r="V32">
        <v>1677469</v>
      </c>
      <c r="W32">
        <v>1594830</v>
      </c>
      <c r="X32">
        <v>1635631</v>
      </c>
      <c r="Y32">
        <v>1376284</v>
      </c>
      <c r="Z32">
        <v>1111891</v>
      </c>
      <c r="AA32">
        <v>1397089</v>
      </c>
      <c r="AB32">
        <v>1615801</v>
      </c>
      <c r="AC32">
        <v>494416</v>
      </c>
      <c r="AD32">
        <v>6.19</v>
      </c>
      <c r="AE32">
        <v>7.2</v>
      </c>
      <c r="AF32">
        <v>7.5</v>
      </c>
      <c r="AG32">
        <v>7.16</v>
      </c>
      <c r="AH32">
        <v>7.08</v>
      </c>
      <c r="AI32">
        <v>7.49</v>
      </c>
      <c r="AJ32">
        <v>7.51</v>
      </c>
      <c r="AK32">
        <v>7.74</v>
      </c>
      <c r="AL32">
        <v>4.96</v>
      </c>
      <c r="AM32">
        <v>0.08</v>
      </c>
      <c r="AN32">
        <v>0.09</v>
      </c>
      <c r="AO32">
        <v>0.09</v>
      </c>
      <c r="AP32">
        <v>0.08</v>
      </c>
      <c r="AQ32">
        <v>0.08</v>
      </c>
      <c r="AR32">
        <v>0.08</v>
      </c>
      <c r="AS32">
        <v>0.08</v>
      </c>
      <c r="AT32">
        <v>0.09</v>
      </c>
      <c r="AU32">
        <v>0.05</v>
      </c>
      <c r="AV32">
        <v>-36.47</v>
      </c>
      <c r="AW32">
        <v>28.5</v>
      </c>
      <c r="AX32">
        <v>-1.7</v>
      </c>
      <c r="AY32">
        <v>-4.79</v>
      </c>
      <c r="AZ32">
        <v>-1.63</v>
      </c>
      <c r="BA32">
        <v>1.02</v>
      </c>
      <c r="BB32">
        <v>6.99</v>
      </c>
      <c r="BC32">
        <v>11.44</v>
      </c>
      <c r="BD32">
        <v>-43.96</v>
      </c>
      <c r="BE32">
        <v>11</v>
      </c>
      <c r="BF32">
        <v>10</v>
      </c>
      <c r="BG32">
        <v>11</v>
      </c>
      <c r="BH32">
        <v>11</v>
      </c>
      <c r="BI32">
        <v>12</v>
      </c>
      <c r="BJ32">
        <v>10</v>
      </c>
      <c r="BK32">
        <v>10</v>
      </c>
      <c r="BL32">
        <v>11</v>
      </c>
      <c r="BM32">
        <v>12</v>
      </c>
      <c r="BN32">
        <v>325000</v>
      </c>
      <c r="BO32">
        <v>341328</v>
      </c>
      <c r="BP32">
        <v>307622</v>
      </c>
      <c r="BQ32">
        <v>254583</v>
      </c>
      <c r="BR32">
        <v>197115</v>
      </c>
      <c r="BS32">
        <v>170408</v>
      </c>
      <c r="BT32">
        <v>134696</v>
      </c>
      <c r="BU32">
        <v>103449</v>
      </c>
      <c r="BV32">
        <v>81884</v>
      </c>
      <c r="BY32">
        <f>(Feuil1!H32/'Bilan et annexes'!F31)</f>
        <v>6.1900573773924696E-2</v>
      </c>
      <c r="BZ32">
        <f>(Feuil1!I32/'Bilan et annexes'!G31)</f>
        <v>7.1955808482278547E-2</v>
      </c>
      <c r="CA32">
        <f>(Feuil1!J32/'Bilan et annexes'!H31)</f>
        <v>7.49948334798127E-2</v>
      </c>
      <c r="CB32">
        <f>(Feuil1!K32/'Bilan et annexes'!I31)</f>
        <v>7.1617718956313192E-2</v>
      </c>
      <c r="CC32">
        <f>(Feuil1!L32/'Bilan et annexes'!J31)</f>
        <v>7.0815564605022377E-2</v>
      </c>
      <c r="CD32">
        <f>(Feuil1!M32/'Bilan et annexes'!K31)</f>
        <v>7.4865018375861431E-2</v>
      </c>
      <c r="CE32">
        <f>(Feuil1!N32/'Bilan et annexes'!L31)</f>
        <v>7.5080448970251651E-2</v>
      </c>
      <c r="CF32">
        <f>(Feuil1!O32/'Bilan et annexes'!M31)</f>
        <v>7.7426864702429335E-2</v>
      </c>
      <c r="CG32">
        <f t="shared" si="0"/>
        <v>3.4219537804774186E-2</v>
      </c>
      <c r="CI32">
        <f>('Compte de résulat '!D32/'Bilan et annexes'!F31)</f>
        <v>0.64884843154500149</v>
      </c>
      <c r="CJ32">
        <f>('Compte de résulat '!E32/'Bilan et annexes'!G31)</f>
        <v>0.56153005549817747</v>
      </c>
      <c r="CK32">
        <f>('Compte de résulat '!F32/'Bilan et annexes'!H31)</f>
        <v>0.68205930718301244</v>
      </c>
      <c r="CL32">
        <f>('Compte de résulat '!G32/'Bilan et annexes'!I31)</f>
        <v>0.60939294675062794</v>
      </c>
      <c r="CM32">
        <f>('Compte de résulat '!H32/'Bilan et annexes'!J31)</f>
        <v>0.55270395186465859</v>
      </c>
      <c r="CN32">
        <f>('Compte de résulat '!I32/'Bilan et annexes'!K31)</f>
        <v>0.73989724993803896</v>
      </c>
      <c r="CO32">
        <f>('Compte de résulat '!J32/'Bilan et annexes'!L31)</f>
        <v>0.65330330754351729</v>
      </c>
      <c r="CP32">
        <f>('Compte de résulat '!K32/'Bilan et annexes'!M31)</f>
        <v>0.61109858382626081</v>
      </c>
      <c r="CQ32">
        <f t="shared" si="1"/>
        <v>0.63220094568488905</v>
      </c>
      <c r="CS32">
        <f>(V32/'Bilan et annexes'!F31)</f>
        <v>7.0254596473593833E-2</v>
      </c>
      <c r="CT32">
        <f>(W32/'Bilan et annexes'!G31)</f>
        <v>5.5101542237173819E-2</v>
      </c>
      <c r="CU32">
        <f>(X32/'Bilan et annexes'!H31)</f>
        <v>5.991152485273861E-2</v>
      </c>
      <c r="CV32">
        <f>(Y32/'Bilan et annexes'!I31)</f>
        <v>5.0439975987316379E-2</v>
      </c>
      <c r="CW32">
        <f>(Z32/'Bilan et annexes'!J31)</f>
        <v>4.0666678516752548E-2</v>
      </c>
      <c r="CX32">
        <f>(AA32/'Bilan et annexes'!K31)</f>
        <v>5.4162414942415686E-2</v>
      </c>
      <c r="CY32">
        <f>(AB32/'Bilan et annexes'!L31)</f>
        <v>6.199719873209323E-2</v>
      </c>
      <c r="CZ32">
        <f>(AC32/'Bilan et annexes'!M31)</f>
        <v>1.8584167560919348E-2</v>
      </c>
      <c r="DA32">
        <f t="shared" si="2"/>
        <v>4.0290683146506287E-2</v>
      </c>
      <c r="DC32">
        <f>BN32/'Bilan et annexes'!F31</f>
        <v>1.3611425220923902E-2</v>
      </c>
      <c r="DD32">
        <f>BO32/'Bilan et annexes'!G31</f>
        <v>1.179291787132802E-2</v>
      </c>
      <c r="DE32">
        <f>BP32/'Bilan et annexes'!H31</f>
        <v>1.1267885665073085E-2</v>
      </c>
      <c r="DF32">
        <f>BQ32/'Bilan et annexes'!I31</f>
        <v>9.3303129345243905E-3</v>
      </c>
      <c r="DG32">
        <f>BR32/'Bilan et annexes'!J31</f>
        <v>7.2093508588788636E-3</v>
      </c>
      <c r="DH32">
        <f>BS32/'Bilan et annexes'!K31</f>
        <v>6.6063857102211616E-3</v>
      </c>
      <c r="DI32">
        <f>BT32/'Bilan et annexes'!L31</f>
        <v>5.1681950193235614E-3</v>
      </c>
      <c r="DJ32">
        <f>BU32/'Bilan et annexes'!M31</f>
        <v>3.8884533469983689E-3</v>
      </c>
      <c r="DK32">
        <f>BV32/'Bilan et annexes'!N31</f>
        <v>3.1491318369944689E-3</v>
      </c>
      <c r="DL32">
        <f t="shared" si="5"/>
        <v>-0.24761868844738202</v>
      </c>
      <c r="DM32">
        <f t="shared" si="3"/>
        <v>-0.39067085796490658</v>
      </c>
      <c r="DO32">
        <f>LN(1+'Compte de résulat '!C32)</f>
        <v>16.310615115216549</v>
      </c>
      <c r="DP32">
        <f>LN(1+'Compte de résulat '!D32)</f>
        <v>16.555870143916987</v>
      </c>
      <c r="DQ32">
        <f>LN(1+'Compte de résulat '!E32)</f>
        <v>16.603765361326694</v>
      </c>
      <c r="DR32">
        <f>LN(1+'Compte de résulat '!F32)</f>
        <v>16.739787000864546</v>
      </c>
      <c r="DS32">
        <f>LN(1+'Compte de résulat '!G32)</f>
        <v>16.626576989032589</v>
      </c>
      <c r="DT32">
        <f>LN(1+'Compte de résulat '!H32)</f>
        <v>16.530986255039906</v>
      </c>
      <c r="DU32">
        <f>LN(1+'Compte de résulat '!I32)</f>
        <v>16.76442550502421</v>
      </c>
      <c r="DV32">
        <f>LN(1+'Compte de résulat '!J32)</f>
        <v>16.650293728022159</v>
      </c>
      <c r="DW32">
        <f>LN(1+'Compte de résulat '!K32)</f>
        <v>16.604080891216356</v>
      </c>
      <c r="DX32">
        <f t="shared" si="4"/>
        <v>16.627187309619259</v>
      </c>
    </row>
    <row r="33" spans="2:128" x14ac:dyDescent="0.25">
      <c r="B33" t="str">
        <f>+'Bilan et annexes'!E32</f>
        <v>NESTLE BELGILUX</v>
      </c>
      <c r="C33">
        <v>0.87</v>
      </c>
      <c r="D33">
        <v>0.64</v>
      </c>
      <c r="E33">
        <v>0.62</v>
      </c>
      <c r="F33">
        <v>0.69</v>
      </c>
      <c r="G33">
        <v>0.71</v>
      </c>
      <c r="H33">
        <v>0.72</v>
      </c>
      <c r="I33">
        <v>0.69</v>
      </c>
      <c r="J33">
        <v>0.71</v>
      </c>
      <c r="K33">
        <v>0.83</v>
      </c>
      <c r="L33">
        <v>15054000</v>
      </c>
      <c r="M33">
        <v>15996148</v>
      </c>
      <c r="N33">
        <v>19055930</v>
      </c>
      <c r="O33">
        <v>21371362</v>
      </c>
      <c r="P33">
        <v>23126102</v>
      </c>
      <c r="Q33">
        <v>22329996</v>
      </c>
      <c r="R33">
        <v>25469784</v>
      </c>
      <c r="S33">
        <v>23431551</v>
      </c>
      <c r="T33">
        <v>22062634</v>
      </c>
      <c r="U33">
        <v>17969000</v>
      </c>
      <c r="V33">
        <v>17585500</v>
      </c>
      <c r="W33">
        <v>20495666</v>
      </c>
      <c r="X33">
        <v>24323479</v>
      </c>
      <c r="Y33">
        <v>25729699</v>
      </c>
      <c r="Z33">
        <v>24866661</v>
      </c>
      <c r="AA33">
        <v>27922372</v>
      </c>
      <c r="AB33">
        <v>25835424</v>
      </c>
      <c r="AC33">
        <v>22993183</v>
      </c>
      <c r="AD33">
        <v>5.01</v>
      </c>
      <c r="AE33">
        <v>3.59</v>
      </c>
      <c r="AF33">
        <v>3.84</v>
      </c>
      <c r="AG33">
        <v>6.97</v>
      </c>
      <c r="AH33">
        <v>5.74</v>
      </c>
      <c r="AI33">
        <v>4.6900000000000004</v>
      </c>
      <c r="AJ33">
        <v>3.64</v>
      </c>
      <c r="AK33">
        <v>14.69</v>
      </c>
      <c r="AL33">
        <v>17.64</v>
      </c>
      <c r="AM33">
        <v>0.06</v>
      </c>
      <c r="AN33">
        <v>0.04</v>
      </c>
      <c r="AO33">
        <v>0.05</v>
      </c>
      <c r="AP33">
        <v>0.09</v>
      </c>
      <c r="AQ33">
        <v>7.0000000000000007E-2</v>
      </c>
      <c r="AR33">
        <v>0.06</v>
      </c>
      <c r="AS33">
        <v>0.05</v>
      </c>
      <c r="AT33">
        <v>0.22</v>
      </c>
      <c r="AU33">
        <v>0.27</v>
      </c>
      <c r="AV33">
        <v>106.38</v>
      </c>
      <c r="AW33">
        <v>112.56</v>
      </c>
      <c r="AX33">
        <v>125.67</v>
      </c>
      <c r="AY33">
        <v>70.67</v>
      </c>
      <c r="AZ33">
        <v>102.64</v>
      </c>
      <c r="BA33">
        <v>174.91</v>
      </c>
      <c r="BB33">
        <v>210.97</v>
      </c>
      <c r="BC33">
        <v>47.24</v>
      </c>
      <c r="BD33">
        <v>35.47</v>
      </c>
      <c r="BE33">
        <v>319</v>
      </c>
      <c r="BF33">
        <v>221</v>
      </c>
      <c r="BG33">
        <v>207</v>
      </c>
      <c r="BH33">
        <v>245</v>
      </c>
      <c r="BI33">
        <v>239</v>
      </c>
      <c r="BJ33">
        <v>262</v>
      </c>
      <c r="BK33">
        <v>273</v>
      </c>
      <c r="BL33">
        <v>287</v>
      </c>
      <c r="BM33">
        <v>288</v>
      </c>
      <c r="BN33">
        <v>14310000</v>
      </c>
      <c r="BO33">
        <v>13922945</v>
      </c>
      <c r="BP33">
        <v>13645347</v>
      </c>
      <c r="BQ33">
        <v>11766454</v>
      </c>
      <c r="BR33">
        <v>10947453</v>
      </c>
      <c r="BS33">
        <v>10364585</v>
      </c>
      <c r="BT33">
        <v>10111882</v>
      </c>
      <c r="BU33">
        <v>9982504</v>
      </c>
      <c r="BV33">
        <v>9695839</v>
      </c>
      <c r="BY33">
        <f>(Feuil1!H33/'Bilan et annexes'!F32)</f>
        <v>4.8106171830760124E-2</v>
      </c>
      <c r="BZ33">
        <f>(Feuil1!I33/'Bilan et annexes'!G32)</f>
        <v>3.3808123000025801E-2</v>
      </c>
      <c r="CA33">
        <f>(Feuil1!J33/'Bilan et annexes'!H32)</f>
        <v>3.6391278041199189E-2</v>
      </c>
      <c r="CB33">
        <f>(Feuil1!K33/'Bilan et annexes'!I32)</f>
        <v>6.7788346847130448E-2</v>
      </c>
      <c r="CC33">
        <f>(Feuil1!L33/'Bilan et annexes'!J32)</f>
        <v>5.5415513954774259E-2</v>
      </c>
      <c r="CD33">
        <f>(Feuil1!M33/'Bilan et annexes'!K32)</f>
        <v>4.4933609427577639E-2</v>
      </c>
      <c r="CE33">
        <f>(Feuil1!N33/'Bilan et annexes'!L32)</f>
        <v>0.1500319048467155</v>
      </c>
      <c r="CF33">
        <f>(Feuil1!O33/'Bilan et annexes'!M32)</f>
        <v>0.17353658908673403</v>
      </c>
      <c r="CG33">
        <f t="shared" si="0"/>
        <v>2.8620665309879905</v>
      </c>
      <c r="CI33">
        <f>('Compte de résulat '!D33/'Bilan et annexes'!F32)</f>
        <v>0.52251425631107118</v>
      </c>
      <c r="CJ33">
        <f>('Compte de résulat '!E33/'Bilan et annexes'!G32)</f>
        <v>0.48936138151778003</v>
      </c>
      <c r="CK33">
        <f>('Compte de résulat '!F33/'Bilan et annexes'!H32)</f>
        <v>0.69397029877667826</v>
      </c>
      <c r="CL33">
        <f>('Compte de résulat '!G33/'Bilan et annexes'!I32)</f>
        <v>0.68452117755359987</v>
      </c>
      <c r="CM33">
        <f>('Compte de résulat '!H33/'Bilan et annexes'!J32)</f>
        <v>0.72882372111982641</v>
      </c>
      <c r="CN33">
        <f>('Compte de résulat '!I33/'Bilan et annexes'!K32)</f>
        <v>0.76126196526368706</v>
      </c>
      <c r="CO33">
        <f>('Compte de résulat '!J33/'Bilan et annexes'!L32)</f>
        <v>0.81614913233838871</v>
      </c>
      <c r="CP33">
        <f>('Compte de résulat '!K33/'Bilan et annexes'!M32)</f>
        <v>0.85224545864720824</v>
      </c>
      <c r="CQ33">
        <f t="shared" si="1"/>
        <v>0.83419729549279853</v>
      </c>
      <c r="CS33">
        <f>(V33/'Bilan et annexes'!F32)</f>
        <v>4.5470999971557194E-2</v>
      </c>
      <c r="CT33">
        <f>(W33/'Bilan et annexes'!G32)</f>
        <v>5.4192369075550292E-2</v>
      </c>
      <c r="CU33">
        <f>(X33/'Bilan et annexes'!H32)</f>
        <v>6.3905181197007305E-2</v>
      </c>
      <c r="CV33">
        <f>(Y33/'Bilan et annexes'!I32)</f>
        <v>6.3971742567565729E-2</v>
      </c>
      <c r="CW33">
        <f>(Z33/'Bilan et annexes'!J32)</f>
        <v>6.2729402359626374E-2</v>
      </c>
      <c r="CX33">
        <f>(AA33/'Bilan et annexes'!K32)</f>
        <v>7.0982721123654974E-2</v>
      </c>
      <c r="CY33">
        <f>(AB33/'Bilan et annexes'!L32)</f>
        <v>6.6375584723400285E-2</v>
      </c>
      <c r="CZ33">
        <f>(AC33/'Bilan et annexes'!M32)</f>
        <v>5.9747065683150434E-2</v>
      </c>
      <c r="DA33">
        <f t="shared" si="2"/>
        <v>6.3061325203275356E-2</v>
      </c>
      <c r="DC33">
        <f>BN33/'Bilan et annexes'!F32</f>
        <v>3.7001507468822803E-2</v>
      </c>
      <c r="DD33">
        <f>BO33/'Bilan et annexes'!G32</f>
        <v>3.6813508478260114E-2</v>
      </c>
      <c r="DE33">
        <f>BP33/'Bilan et annexes'!H32</f>
        <v>3.5850478976754932E-2</v>
      </c>
      <c r="DF33">
        <f>BQ33/'Bilan et annexes'!I32</f>
        <v>2.9254930896047564E-2</v>
      </c>
      <c r="DG33">
        <f>BR33/'Bilan et annexes'!J32</f>
        <v>2.7616380986980875E-2</v>
      </c>
      <c r="DH33">
        <f>BS33/'Bilan et annexes'!K32</f>
        <v>2.6348278957726713E-2</v>
      </c>
      <c r="DI33">
        <f>BT33/'Bilan et annexes'!L32</f>
        <v>2.5979139355484408E-2</v>
      </c>
      <c r="DJ33">
        <f>BU33/'Bilan et annexes'!M32</f>
        <v>2.5939223906942852E-2</v>
      </c>
      <c r="DK33">
        <f>BV33/'Bilan et annexes'!N32</f>
        <v>2.5029938133386408E-2</v>
      </c>
      <c r="DL33">
        <f t="shared" si="5"/>
        <v>-1.5364422968511308E-3</v>
      </c>
      <c r="DM33">
        <f t="shared" si="3"/>
        <v>-3.6537054176801122E-2</v>
      </c>
      <c r="DO33">
        <f>LN(1+'Compte de résulat '!C33)</f>
        <v>19.174461962755</v>
      </c>
      <c r="DP33">
        <f>LN(1+'Compte de résulat '!D33)</f>
        <v>19.124162770538955</v>
      </c>
      <c r="DQ33">
        <f>LN(1+'Compte de résulat '!E33)</f>
        <v>19.036285143998636</v>
      </c>
      <c r="DR33">
        <f>LN(1+'Compte de résulat '!F33)</f>
        <v>19.391981381051679</v>
      </c>
      <c r="DS33">
        <f>LN(1+'Compte de résulat '!G33)</f>
        <v>19.433434608906524</v>
      </c>
      <c r="DT33">
        <f>LN(1+'Compte de résulat '!H33)</f>
        <v>19.481640170812351</v>
      </c>
      <c r="DU33">
        <f>LN(1+'Compte de résulat '!I33)</f>
        <v>19.51747984645818</v>
      </c>
      <c r="DV33">
        <f>LN(1+'Compte de résulat '!J33)</f>
        <v>19.576524944129773</v>
      </c>
      <c r="DW33">
        <f>LN(1+'Compte de résulat '!K33)</f>
        <v>19.60846284434631</v>
      </c>
      <c r="DX33">
        <f t="shared" si="4"/>
        <v>19.592493894238039</v>
      </c>
    </row>
    <row r="34" spans="2:128" x14ac:dyDescent="0.25">
      <c r="B34" t="str">
        <f>+'Bilan et annexes'!E33</f>
        <v>OMEGA PHARMA BELGIUM</v>
      </c>
      <c r="C34">
        <v>1.52</v>
      </c>
      <c r="D34">
        <v>1.36</v>
      </c>
      <c r="E34">
        <v>1.23</v>
      </c>
      <c r="F34">
        <v>1.21</v>
      </c>
      <c r="G34">
        <v>0.99</v>
      </c>
      <c r="H34">
        <v>0.23</v>
      </c>
      <c r="I34">
        <v>0.73</v>
      </c>
      <c r="J34">
        <v>1.17</v>
      </c>
      <c r="K34">
        <v>0.61</v>
      </c>
      <c r="L34">
        <v>6625000</v>
      </c>
      <c r="M34">
        <v>12087934</v>
      </c>
      <c r="N34">
        <v>7208523</v>
      </c>
      <c r="O34">
        <v>14260825</v>
      </c>
      <c r="P34">
        <v>16292957</v>
      </c>
      <c r="Q34">
        <v>17729740</v>
      </c>
      <c r="R34">
        <v>21101739</v>
      </c>
      <c r="S34">
        <v>21279594</v>
      </c>
      <c r="T34">
        <v>15137486</v>
      </c>
      <c r="U34">
        <v>9645000</v>
      </c>
      <c r="V34">
        <v>14876897</v>
      </c>
      <c r="W34">
        <v>10017841</v>
      </c>
      <c r="X34">
        <v>16571500</v>
      </c>
      <c r="Y34">
        <v>18332303</v>
      </c>
      <c r="Z34">
        <v>19404970</v>
      </c>
      <c r="AA34">
        <v>22427366</v>
      </c>
      <c r="AB34">
        <v>22443172</v>
      </c>
      <c r="AC34">
        <v>16301058</v>
      </c>
      <c r="AD34">
        <v>21.32</v>
      </c>
      <c r="AE34">
        <v>12.15</v>
      </c>
      <c r="AF34">
        <v>11.69</v>
      </c>
      <c r="AG34">
        <v>11.63</v>
      </c>
      <c r="AH34">
        <v>12.29</v>
      </c>
      <c r="AI34">
        <v>9.7100000000000009</v>
      </c>
      <c r="AJ34">
        <v>7.09</v>
      </c>
      <c r="AK34">
        <v>18.95</v>
      </c>
      <c r="AL34">
        <v>17.62</v>
      </c>
      <c r="AM34">
        <v>0.93</v>
      </c>
      <c r="AN34">
        <v>0.2</v>
      </c>
      <c r="AO34">
        <v>0.18</v>
      </c>
      <c r="AP34">
        <v>0.19</v>
      </c>
      <c r="AQ34">
        <v>0.22</v>
      </c>
      <c r="AR34">
        <v>0.38</v>
      </c>
      <c r="AS34">
        <v>0.1</v>
      </c>
      <c r="AT34">
        <v>0.27</v>
      </c>
      <c r="AU34">
        <v>0.25</v>
      </c>
      <c r="AV34">
        <v>18.100000000000001</v>
      </c>
      <c r="AW34">
        <v>10.79</v>
      </c>
      <c r="AX34">
        <v>-4.43</v>
      </c>
      <c r="AY34">
        <v>21.57</v>
      </c>
      <c r="AZ34">
        <v>36.08</v>
      </c>
      <c r="BA34">
        <v>34.33</v>
      </c>
      <c r="BB34">
        <v>24.88</v>
      </c>
      <c r="BC34">
        <v>3.3</v>
      </c>
      <c r="BD34">
        <v>-7.4</v>
      </c>
      <c r="BE34">
        <v>74</v>
      </c>
      <c r="BF34">
        <v>169</v>
      </c>
      <c r="BG34">
        <v>161</v>
      </c>
      <c r="BH34">
        <v>152</v>
      </c>
      <c r="BI34">
        <v>150</v>
      </c>
      <c r="BJ34">
        <v>146</v>
      </c>
      <c r="BK34">
        <v>138</v>
      </c>
      <c r="BL34">
        <v>136</v>
      </c>
      <c r="BM34">
        <v>162</v>
      </c>
      <c r="BN34">
        <v>4642000</v>
      </c>
      <c r="BO34">
        <v>4675072</v>
      </c>
      <c r="BP34">
        <v>4892642</v>
      </c>
      <c r="BQ34">
        <v>4512521</v>
      </c>
      <c r="BR34">
        <v>4078338</v>
      </c>
      <c r="BS34">
        <v>3204460</v>
      </c>
      <c r="BT34">
        <v>3198671</v>
      </c>
      <c r="BU34">
        <v>2984191</v>
      </c>
      <c r="BV34">
        <v>2600676</v>
      </c>
      <c r="BY34">
        <f>(Feuil1!H34/'Bilan et annexes'!F33)</f>
        <v>0.27490275676843762</v>
      </c>
      <c r="BZ34">
        <f>(Feuil1!I34/'Bilan et annexes'!G33)</f>
        <v>0.12146591545749447</v>
      </c>
      <c r="CA34">
        <f>(Feuil1!J34/'Bilan et annexes'!H33)</f>
        <v>0.11693118526016974</v>
      </c>
      <c r="CB34">
        <f>(Feuil1!K34/'Bilan et annexes'!I33)</f>
        <v>0.11628456022270453</v>
      </c>
      <c r="CC34">
        <f>(Feuil1!L34/'Bilan et annexes'!J33)</f>
        <v>0.12292199671923008</v>
      </c>
      <c r="CD34">
        <f>(Feuil1!M34/'Bilan et annexes'!K33)</f>
        <v>9.712072441656916E-2</v>
      </c>
      <c r="CE34">
        <f>(Feuil1!N34/'Bilan et annexes'!L33)</f>
        <v>0.37510760466746285</v>
      </c>
      <c r="CF34">
        <f>(Feuil1!O34/'Bilan et annexes'!M33)</f>
        <v>0.18949652343117163</v>
      </c>
      <c r="CG34">
        <f t="shared" si="0"/>
        <v>0.95114404849767376</v>
      </c>
      <c r="CI34">
        <f>('Compte de résulat '!D34/'Bilan et annexes'!F33)</f>
        <v>1.564786574259871</v>
      </c>
      <c r="CJ34">
        <f>('Compte de résulat '!E34/'Bilan et annexes'!G33)</f>
        <v>0.61430497288894692</v>
      </c>
      <c r="CK34">
        <f>('Compte de résulat '!F34/'Bilan et annexes'!H33)</f>
        <v>0.65343744556040917</v>
      </c>
      <c r="CL34">
        <f>('Compte de résulat '!G34/'Bilan et annexes'!I33)</f>
        <v>0.6834432136763523</v>
      </c>
      <c r="CM34">
        <f>('Compte de résulat '!H34/'Bilan et annexes'!J33)</f>
        <v>0.80008799615577952</v>
      </c>
      <c r="CN34">
        <f>('Compte de résulat '!I34/'Bilan et annexes'!K33)</f>
        <v>0.66942503513513618</v>
      </c>
      <c r="CO34">
        <f>('Compte de résulat '!J34/'Bilan et annexes'!L33)</f>
        <v>0.48677099654537809</v>
      </c>
      <c r="CP34">
        <f>('Compte de résulat '!K34/'Bilan et annexes'!M33)</f>
        <v>0.26050914795029678</v>
      </c>
      <c r="CQ34">
        <f t="shared" si="1"/>
        <v>0.37364007224783746</v>
      </c>
      <c r="CS34">
        <f>(V34/'Bilan et annexes'!F33)</f>
        <v>0.11481567776988856</v>
      </c>
      <c r="CT34">
        <f>(W34/'Bilan et annexes'!G33)</f>
        <v>3.3768678326987371E-2</v>
      </c>
      <c r="CU34">
        <f>(X34/'Bilan et annexes'!H33)</f>
        <v>5.7024517032381712E-2</v>
      </c>
      <c r="CV34">
        <f>(Y34/'Bilan et annexes'!I33)</f>
        <v>5.8550671641947875E-2</v>
      </c>
      <c r="CW34">
        <f>(Z34/'Bilan et annexes'!J33)</f>
        <v>6.4545449023907978E-2</v>
      </c>
      <c r="CX34">
        <f>(AA34/'Bilan et annexes'!K33)</f>
        <v>5.8905453467816352E-2</v>
      </c>
      <c r="CY34">
        <f>(AB34/'Bilan et annexes'!L33)</f>
        <v>4.301852449186571E-2</v>
      </c>
      <c r="CZ34">
        <f>(AC34/'Bilan et annexes'!M33)</f>
        <v>1.5448289860637883E-2</v>
      </c>
      <c r="DA34">
        <f t="shared" si="2"/>
        <v>2.9233407176251797E-2</v>
      </c>
      <c r="DC34">
        <f>BN34/'Bilan et annexes'!F33</f>
        <v>3.5825641342265305E-2</v>
      </c>
      <c r="DD34">
        <f>BO34/'Bilan et annexes'!G33</f>
        <v>1.5758984647840337E-2</v>
      </c>
      <c r="DE34">
        <f>BP34/'Bilan et annexes'!H33</f>
        <v>1.6836167339247872E-2</v>
      </c>
      <c r="DF34">
        <f>BQ34/'Bilan et annexes'!I33</f>
        <v>1.4412326446295061E-2</v>
      </c>
      <c r="DG34">
        <f>BR34/'Bilan et annexes'!J33</f>
        <v>1.3565501903958978E-2</v>
      </c>
      <c r="DH34">
        <f>BS34/'Bilan et annexes'!K33</f>
        <v>8.4165108564010042E-3</v>
      </c>
      <c r="DI34">
        <f>BT34/'Bilan et annexes'!L33</f>
        <v>6.1311345274598699E-3</v>
      </c>
      <c r="DJ34">
        <f>BU34/'Bilan et annexes'!M33</f>
        <v>2.8280770222096517E-3</v>
      </c>
      <c r="DK34">
        <f>BV34/'Bilan et annexes'!N33</f>
        <v>2.4770152069049979E-3</v>
      </c>
      <c r="DL34">
        <f t="shared" si="5"/>
        <v>-0.53873512160867154</v>
      </c>
      <c r="DM34">
        <f t="shared" si="3"/>
        <v>-0.59599398841910167</v>
      </c>
      <c r="DO34">
        <f>LN(1+'Compte de résulat '!C34)</f>
        <v>19.003354365051695</v>
      </c>
      <c r="DP34">
        <f>LN(1+'Compte de résulat '!D34)</f>
        <v>19.127496714507281</v>
      </c>
      <c r="DQ34">
        <f>LN(1+'Compte de résulat '!E34)</f>
        <v>19.020835974036739</v>
      </c>
      <c r="DR34">
        <f>LN(1+'Compte de résulat '!F34)</f>
        <v>19.061960423194247</v>
      </c>
      <c r="DS34">
        <f>LN(1+'Compte de résulat '!G34)</f>
        <v>19.181426267429465</v>
      </c>
      <c r="DT34">
        <f>LN(1+'Compte de résulat '!H34)</f>
        <v>19.298391886069705</v>
      </c>
      <c r="DU34">
        <f>LN(1+'Compte de résulat '!I34)</f>
        <v>19.356277983997526</v>
      </c>
      <c r="DV34">
        <f>LN(1+'Compte de résulat '!J34)</f>
        <v>19.352659941751227</v>
      </c>
      <c r="DW34">
        <f>LN(1+'Compte de résulat '!K34)</f>
        <v>19.431880244166951</v>
      </c>
      <c r="DX34">
        <f t="shared" si="4"/>
        <v>19.392270092959087</v>
      </c>
    </row>
    <row r="35" spans="2:128" x14ac:dyDescent="0.25">
      <c r="B35" t="str">
        <f>+'Bilan et annexes'!E34</f>
        <v>ORBOTECH</v>
      </c>
      <c r="C35">
        <v>1.59</v>
      </c>
      <c r="D35">
        <v>2.14</v>
      </c>
      <c r="E35">
        <v>1.5</v>
      </c>
      <c r="F35">
        <v>1.41</v>
      </c>
      <c r="G35">
        <v>1.17</v>
      </c>
      <c r="H35">
        <v>1.05</v>
      </c>
      <c r="I35">
        <v>1.03</v>
      </c>
      <c r="J35">
        <v>1.31</v>
      </c>
      <c r="K35">
        <v>1.72</v>
      </c>
      <c r="L35">
        <v>-89000</v>
      </c>
      <c r="M35">
        <v>-1444221</v>
      </c>
      <c r="N35">
        <v>-2930800</v>
      </c>
      <c r="O35">
        <v>-3464648</v>
      </c>
      <c r="P35">
        <v>-5662275</v>
      </c>
      <c r="Q35">
        <v>-3613865</v>
      </c>
      <c r="R35">
        <v>-1033600</v>
      </c>
      <c r="S35">
        <v>239160</v>
      </c>
      <c r="T35">
        <v>4941413</v>
      </c>
      <c r="U35">
        <v>212000</v>
      </c>
      <c r="V35">
        <v>-1326667</v>
      </c>
      <c r="W35">
        <v>-2637921</v>
      </c>
      <c r="X35">
        <v>-3176713</v>
      </c>
      <c r="Y35">
        <v>-5389940</v>
      </c>
      <c r="Z35">
        <v>-3353477</v>
      </c>
      <c r="AA35">
        <v>-779502</v>
      </c>
      <c r="AB35">
        <v>309467</v>
      </c>
      <c r="AC35">
        <v>5041545</v>
      </c>
      <c r="AD35">
        <v>-6.11</v>
      </c>
      <c r="AE35">
        <v>-5.57</v>
      </c>
      <c r="AF35">
        <v>-9.02</v>
      </c>
      <c r="AG35">
        <v>-18.829999999999998</v>
      </c>
      <c r="AH35">
        <v>-34</v>
      </c>
      <c r="AI35">
        <v>-44.23</v>
      </c>
      <c r="AJ35">
        <v>-46.46</v>
      </c>
      <c r="AK35">
        <v>16.100000000000001</v>
      </c>
      <c r="AL35">
        <v>29.27</v>
      </c>
      <c r="AM35" t="s">
        <v>35</v>
      </c>
      <c r="AN35" t="s">
        <v>35</v>
      </c>
      <c r="AO35" t="s">
        <v>35</v>
      </c>
      <c r="AP35" t="s">
        <v>35</v>
      </c>
      <c r="AQ35" t="s">
        <v>35</v>
      </c>
      <c r="AR35" t="s">
        <v>35</v>
      </c>
      <c r="AS35" t="s">
        <v>35</v>
      </c>
      <c r="AT35">
        <v>0.66</v>
      </c>
      <c r="AU35">
        <v>1.1200000000000001</v>
      </c>
      <c r="AV35" t="s">
        <v>35</v>
      </c>
      <c r="AW35" t="s">
        <v>35</v>
      </c>
      <c r="AX35" t="s">
        <v>35</v>
      </c>
      <c r="AY35" t="s">
        <v>35</v>
      </c>
      <c r="AZ35" t="s">
        <v>35</v>
      </c>
      <c r="BA35" t="s">
        <v>35</v>
      </c>
      <c r="BB35" t="s">
        <v>35</v>
      </c>
      <c r="BC35">
        <v>-14.84</v>
      </c>
      <c r="BD35">
        <v>41.21</v>
      </c>
      <c r="BE35">
        <v>36</v>
      </c>
      <c r="BF35">
        <v>35</v>
      </c>
      <c r="BG35">
        <v>35</v>
      </c>
      <c r="BH35">
        <v>39</v>
      </c>
      <c r="BI35">
        <v>32</v>
      </c>
      <c r="BJ35">
        <v>32</v>
      </c>
      <c r="BK35">
        <v>27</v>
      </c>
      <c r="BL35">
        <v>26</v>
      </c>
      <c r="BM35">
        <v>26</v>
      </c>
      <c r="BN35">
        <v>620000</v>
      </c>
      <c r="BO35">
        <v>604436</v>
      </c>
      <c r="BP35">
        <v>578343</v>
      </c>
      <c r="BQ35">
        <v>513111</v>
      </c>
      <c r="BR35">
        <v>442459</v>
      </c>
      <c r="BS35">
        <v>400536</v>
      </c>
      <c r="BT35">
        <v>357216</v>
      </c>
      <c r="BU35">
        <v>302668</v>
      </c>
      <c r="BV35">
        <v>268588</v>
      </c>
      <c r="BY35">
        <f>(Feuil1!H35/'Bilan et annexes'!F34)</f>
        <v>4.8332025740479546E-2</v>
      </c>
      <c r="BZ35">
        <f>(Feuil1!I35/'Bilan et annexes'!G34)</f>
        <v>6.9137039323154251E-2</v>
      </c>
      <c r="CA35">
        <f>(Feuil1!J35/'Bilan et annexes'!H34)</f>
        <v>4.1578143917320932E-2</v>
      </c>
      <c r="CB35">
        <f>(Feuil1!K35/'Bilan et annexes'!I34)</f>
        <v>4.7577201114320317E-2</v>
      </c>
      <c r="CC35">
        <f>(Feuil1!L35/'Bilan et annexes'!J34)</f>
        <v>5.095791248576366E-2</v>
      </c>
      <c r="CD35">
        <f>(Feuil1!M35/'Bilan et annexes'!K34)</f>
        <v>5.2979232399090435E-2</v>
      </c>
      <c r="CE35">
        <f>(Feuil1!N35/'Bilan et annexes'!L34)</f>
        <v>0.70093119437267815</v>
      </c>
      <c r="CF35">
        <f>(Feuil1!O35/'Bilan et annexes'!M34)</f>
        <v>0.70895757780551805</v>
      </c>
      <c r="CG35">
        <f t="shared" si="0"/>
        <v>12.381801617376579</v>
      </c>
      <c r="CI35">
        <f>('Compte de résulat '!D35/'Bilan et annexes'!F34)</f>
        <v>0.70557376145980255</v>
      </c>
      <c r="CJ35">
        <f>('Compte de résulat '!E35/'Bilan et annexes'!G34)</f>
        <v>0.99961142779322132</v>
      </c>
      <c r="CK35">
        <f>('Compte de résulat '!F35/'Bilan et annexes'!H34)</f>
        <v>0.49382626991260647</v>
      </c>
      <c r="CL35">
        <f>('Compte de résulat '!G35/'Bilan et annexes'!I34)</f>
        <v>0.35795325146257034</v>
      </c>
      <c r="CM35">
        <f>('Compte de résulat '!H35/'Bilan et annexes'!J34)</f>
        <v>0.56072805568469286</v>
      </c>
      <c r="CN35">
        <f>('Compte de résulat '!I35/'Bilan et annexes'!K34)</f>
        <v>0.46229946905151814</v>
      </c>
      <c r="CO35">
        <f>('Compte de résulat '!J35/'Bilan et annexes'!L34)</f>
        <v>0.58004736549438363</v>
      </c>
      <c r="CP35">
        <f>('Compte de résulat '!K35/'Bilan et annexes'!M34)</f>
        <v>0.97082223581397409</v>
      </c>
      <c r="CQ35">
        <f t="shared" si="1"/>
        <v>0.77543480065417891</v>
      </c>
      <c r="CS35">
        <f>(V35/'Bilan et annexes'!F34)</f>
        <v>-2.9237195874471086E-2</v>
      </c>
      <c r="CT35">
        <f>(W35/'Bilan et annexes'!G34)</f>
        <v>-8.3159401612672379E-2</v>
      </c>
      <c r="CU35">
        <f>(X35/'Bilan et annexes'!H34)</f>
        <v>-6.0225702037388092E-2</v>
      </c>
      <c r="CV35">
        <f>(Y35/'Bilan et annexes'!I34)</f>
        <v>-0.11692883241551494</v>
      </c>
      <c r="CW35">
        <f>(Z35/'Bilan et annexes'!J34)</f>
        <v>-7.7919427576049971E-2</v>
      </c>
      <c r="CX35">
        <f>(AA35/'Bilan et annexes'!K34)</f>
        <v>-1.883049290349512E-2</v>
      </c>
      <c r="CY35">
        <f>(AB35/'Bilan et annexes'!L34)</f>
        <v>7.5598303456686361E-3</v>
      </c>
      <c r="CZ35">
        <f>(AC35/'Bilan et annexes'!M34)</f>
        <v>0.12456792007997182</v>
      </c>
      <c r="DA35">
        <f t="shared" si="2"/>
        <v>6.6063875212820228E-2</v>
      </c>
      <c r="DC35">
        <f>BN35/'Bilan et annexes'!F34</f>
        <v>1.366361071932299E-2</v>
      </c>
      <c r="DD35">
        <f>BO35/'Bilan et annexes'!G34</f>
        <v>1.9054602496874337E-2</v>
      </c>
      <c r="DE35">
        <f>BP35/'Bilan et annexes'!H34</f>
        <v>1.0964513694944788E-2</v>
      </c>
      <c r="DF35">
        <f>BQ35/'Bilan et annexes'!I34</f>
        <v>1.1131379965186494E-2</v>
      </c>
      <c r="DG35">
        <f>BR35/'Bilan et annexes'!J34</f>
        <v>1.0280718193645431E-2</v>
      </c>
      <c r="DH35">
        <f>BS35/'Bilan et annexes'!K34</f>
        <v>9.6757805696384633E-3</v>
      </c>
      <c r="DI35">
        <f>BT35/'Bilan et annexes'!L34</f>
        <v>8.7262692201700576E-3</v>
      </c>
      <c r="DJ35">
        <f>BU35/'Bilan et annexes'!M34</f>
        <v>7.4784065667895276E-3</v>
      </c>
      <c r="DK35">
        <f>BV35/'Bilan et annexes'!N34</f>
        <v>7.1212860906717029E-3</v>
      </c>
      <c r="DL35">
        <f t="shared" si="5"/>
        <v>-0.14300070532962672</v>
      </c>
      <c r="DM35">
        <f t="shared" si="3"/>
        <v>-0.18392546562608536</v>
      </c>
      <c r="DO35">
        <f>LN(1+'Compte de résulat '!C35)</f>
        <v>17.155541539824803</v>
      </c>
      <c r="DP35">
        <f>LN(1+'Compte de résulat '!D35)</f>
        <v>17.281749958987493</v>
      </c>
      <c r="DQ35">
        <f>LN(1+'Compte de résulat '!E35)</f>
        <v>17.272109060330841</v>
      </c>
      <c r="DR35">
        <f>LN(1+'Compte de résulat '!F35)</f>
        <v>17.075442180418662</v>
      </c>
      <c r="DS35">
        <f>LN(1+'Compte de résulat '!G35)</f>
        <v>16.618881787296814</v>
      </c>
      <c r="DT35">
        <f>LN(1+'Compte de résulat '!H35)</f>
        <v>16.999069043194933</v>
      </c>
      <c r="DU35">
        <f>LN(1+'Compte de résulat '!I35)</f>
        <v>16.767145949151821</v>
      </c>
      <c r="DV35">
        <f>LN(1+'Compte de résulat '!J35)</f>
        <v>16.982867799911475</v>
      </c>
      <c r="DW35">
        <f>LN(1+'Compte de résulat '!K35)</f>
        <v>17.486515434399244</v>
      </c>
      <c r="DX35">
        <f t="shared" si="4"/>
        <v>17.234691617155359</v>
      </c>
    </row>
    <row r="36" spans="2:128" x14ac:dyDescent="0.25">
      <c r="B36" t="str">
        <f>+'Bilan et annexes'!E35</f>
        <v>POWER TOOLS DISTRIBUTION</v>
      </c>
      <c r="C36">
        <v>1.02</v>
      </c>
      <c r="D36">
        <v>1.19</v>
      </c>
      <c r="E36">
        <v>1.19</v>
      </c>
      <c r="F36">
        <v>1.28</v>
      </c>
      <c r="G36">
        <v>1.33</v>
      </c>
      <c r="H36">
        <v>1.27</v>
      </c>
      <c r="I36">
        <v>1.52</v>
      </c>
      <c r="J36">
        <v>1.29</v>
      </c>
      <c r="K36">
        <v>1.81</v>
      </c>
      <c r="L36">
        <v>-357000</v>
      </c>
      <c r="M36">
        <v>6436298</v>
      </c>
      <c r="N36">
        <v>6112883</v>
      </c>
      <c r="O36">
        <v>2589970</v>
      </c>
      <c r="P36">
        <v>3024419</v>
      </c>
      <c r="Q36">
        <v>-494717</v>
      </c>
      <c r="R36">
        <v>1450019</v>
      </c>
      <c r="S36">
        <v>1987569</v>
      </c>
      <c r="T36">
        <v>5349245</v>
      </c>
      <c r="U36">
        <v>1050000</v>
      </c>
      <c r="V36">
        <v>7846934</v>
      </c>
      <c r="W36">
        <v>7548964</v>
      </c>
      <c r="X36">
        <v>3987813</v>
      </c>
      <c r="Y36">
        <v>3923435</v>
      </c>
      <c r="Z36">
        <v>380908</v>
      </c>
      <c r="AA36">
        <v>2362202</v>
      </c>
      <c r="AB36">
        <v>2932260</v>
      </c>
      <c r="AC36">
        <v>6340171</v>
      </c>
      <c r="AD36">
        <v>19.940000000000001</v>
      </c>
      <c r="AE36">
        <v>21.54</v>
      </c>
      <c r="AF36">
        <v>21.02</v>
      </c>
      <c r="AG36">
        <v>26.82</v>
      </c>
      <c r="AH36">
        <v>29.49</v>
      </c>
      <c r="AI36">
        <v>2.23</v>
      </c>
      <c r="AJ36">
        <v>2.34</v>
      </c>
      <c r="AK36">
        <v>8.8699999999999992</v>
      </c>
      <c r="AL36">
        <v>10.71</v>
      </c>
      <c r="AM36">
        <v>87.78</v>
      </c>
      <c r="AN36" t="s">
        <v>35</v>
      </c>
      <c r="AO36" t="s">
        <v>35</v>
      </c>
      <c r="AP36" t="s">
        <v>35</v>
      </c>
      <c r="AQ36" t="s">
        <v>35</v>
      </c>
      <c r="AR36">
        <v>0.09</v>
      </c>
      <c r="AS36">
        <v>7.0000000000000007E-2</v>
      </c>
      <c r="AT36">
        <v>0.54</v>
      </c>
      <c r="AU36">
        <v>0.28999999999999998</v>
      </c>
      <c r="AV36">
        <v>10.210000000000001</v>
      </c>
      <c r="AW36">
        <v>10.45</v>
      </c>
      <c r="AX36">
        <v>10.55</v>
      </c>
      <c r="AY36">
        <v>6.59</v>
      </c>
      <c r="AZ36">
        <v>6.12</v>
      </c>
      <c r="BA36">
        <v>39.659999999999997</v>
      </c>
      <c r="BB36">
        <v>27.91</v>
      </c>
      <c r="BC36">
        <v>7.4</v>
      </c>
      <c r="BD36">
        <v>6.97</v>
      </c>
      <c r="BE36">
        <v>168</v>
      </c>
      <c r="BF36">
        <v>168</v>
      </c>
      <c r="BG36">
        <v>186</v>
      </c>
      <c r="BH36">
        <v>179</v>
      </c>
      <c r="BI36">
        <v>145</v>
      </c>
      <c r="BJ36">
        <v>154</v>
      </c>
      <c r="BK36">
        <v>169</v>
      </c>
      <c r="BL36">
        <v>180</v>
      </c>
      <c r="BM36">
        <v>175</v>
      </c>
      <c r="BN36">
        <v>9958000</v>
      </c>
      <c r="BO36">
        <v>9402584</v>
      </c>
      <c r="BP36">
        <v>8868470</v>
      </c>
      <c r="BQ36">
        <v>8280003</v>
      </c>
      <c r="BR36">
        <v>7770194</v>
      </c>
      <c r="BS36">
        <v>7687132</v>
      </c>
      <c r="BT36">
        <v>7606764</v>
      </c>
      <c r="BU36">
        <v>7362046</v>
      </c>
      <c r="BV36">
        <v>7633997</v>
      </c>
      <c r="BY36">
        <f>(Feuil1!H36/'Bilan et annexes'!F35)</f>
        <v>0.19672828776065146</v>
      </c>
      <c r="BZ36">
        <f>(Feuil1!I36/'Bilan et annexes'!G35)</f>
        <v>0.21308914587269029</v>
      </c>
      <c r="CA36">
        <f>(Feuil1!J36/'Bilan et annexes'!H35)</f>
        <v>0.20827148656730618</v>
      </c>
      <c r="CB36">
        <f>(Feuil1!K36/'Bilan et annexes'!I35)</f>
        <v>0.26606273495737143</v>
      </c>
      <c r="CC36">
        <f>(Feuil1!L36/'Bilan et annexes'!J35)</f>
        <v>0.22686306227352079</v>
      </c>
      <c r="CD36">
        <f>(Feuil1!M36/'Bilan et annexes'!K35)</f>
        <v>2.07407806952291E-2</v>
      </c>
      <c r="CE36">
        <f>(Feuil1!N36/'Bilan et annexes'!L35)</f>
        <v>9.2045793577949023E-2</v>
      </c>
      <c r="CF36">
        <f>(Feuil1!O36/'Bilan et annexes'!M35)</f>
        <v>8.7780064605796473E-2</v>
      </c>
      <c r="CG36">
        <f t="shared" si="0"/>
        <v>3.2322449620224805</v>
      </c>
      <c r="CI36">
        <f>('Compte de résulat '!D36/'Bilan et annexes'!F35)</f>
        <v>4.0328928759475779</v>
      </c>
      <c r="CJ36">
        <f>('Compte de résulat '!E36/'Bilan et annexes'!G35)</f>
        <v>4.1388914827477148</v>
      </c>
      <c r="CK36">
        <f>('Compte de résulat '!F36/'Bilan et annexes'!H35)</f>
        <v>3.9036983169212669</v>
      </c>
      <c r="CL36">
        <f>('Compte de résulat '!G36/'Bilan et annexes'!I35)</f>
        <v>3.0524147967220641</v>
      </c>
      <c r="CM36">
        <f>('Compte de résulat '!H36/'Bilan et annexes'!J35)</f>
        <v>4.7193307139542391</v>
      </c>
      <c r="CN36">
        <f>('Compte de résulat '!I36/'Bilan et annexes'!K35)</f>
        <v>4.8305471064186971</v>
      </c>
      <c r="CO36">
        <f>('Compte de résulat '!J36/'Bilan et annexes'!L35)</f>
        <v>4.703902478067965</v>
      </c>
      <c r="CP36">
        <f>('Compte de résulat '!K36/'Bilan et annexes'!M35)</f>
        <v>4.0685969228191077</v>
      </c>
      <c r="CQ36">
        <f t="shared" si="1"/>
        <v>4.3862497004435363</v>
      </c>
      <c r="CS36">
        <f>(V36/'Bilan et annexes'!F35)</f>
        <v>5.6598126122487248E-2</v>
      </c>
      <c r="CT36">
        <f>(W36/'Bilan et annexes'!G35)</f>
        <v>5.0036491219027833E-2</v>
      </c>
      <c r="CU36">
        <f>(X36/'Bilan et annexes'!H35)</f>
        <v>2.4869648213742622E-2</v>
      </c>
      <c r="CV36">
        <f>(Y36/'Bilan et annexes'!I35)</f>
        <v>2.9476948336477845E-2</v>
      </c>
      <c r="CW36">
        <f>(Z36/'Bilan et annexes'!J35)</f>
        <v>2.9805243607991297E-3</v>
      </c>
      <c r="CX36">
        <f>(AA36/'Bilan et annexes'!K35)</f>
        <v>1.5800319025441534E-2</v>
      </c>
      <c r="CY36">
        <f>(AB36/'Bilan et annexes'!L35)</f>
        <v>1.713986112296971E-2</v>
      </c>
      <c r="CZ36">
        <f>(AC36/'Bilan et annexes'!M35)</f>
        <v>3.3691165307291382E-2</v>
      </c>
      <c r="DA36">
        <f t="shared" si="2"/>
        <v>2.5415513215130546E-2</v>
      </c>
      <c r="DC36">
        <f>BN36/'Bilan et annexes'!F35</f>
        <v>7.1824758552541418E-2</v>
      </c>
      <c r="DD36">
        <f>BO36/'Bilan et annexes'!G35</f>
        <v>6.2322765316164125E-2</v>
      </c>
      <c r="DE36">
        <f>BP36/'Bilan et annexes'!H35</f>
        <v>5.5307440217013698E-2</v>
      </c>
      <c r="DF36">
        <f>BQ36/'Bilan et annexes'!I35</f>
        <v>6.2208044903733987E-2</v>
      </c>
      <c r="DG36">
        <f>BR36/'Bilan et annexes'!J35</f>
        <v>6.0800121040081152E-2</v>
      </c>
      <c r="DH36">
        <f>BS36/'Bilan et annexes'!K35</f>
        <v>5.1417761051205803E-2</v>
      </c>
      <c r="DI36">
        <f>BT36/'Bilan et annexes'!L35</f>
        <v>4.4463614602799739E-2</v>
      </c>
      <c r="DJ36">
        <f>BU36/'Bilan et annexes'!M35</f>
        <v>3.912132792410225E-2</v>
      </c>
      <c r="DK36">
        <f>BV36/'Bilan et annexes'!N35</f>
        <v>4.6570119422267492E-2</v>
      </c>
      <c r="DL36">
        <f t="shared" si="5"/>
        <v>-0.12014962630503506</v>
      </c>
      <c r="DM36">
        <f t="shared" si="3"/>
        <v>4.7375923848870183E-2</v>
      </c>
      <c r="DO36">
        <f>LN(1+'Compte de résulat '!C36)</f>
        <v>20.069875766038034</v>
      </c>
      <c r="DP36">
        <f>LN(1+'Compte de résulat '!D36)</f>
        <v>20.141896797363525</v>
      </c>
      <c r="DQ36">
        <f>LN(1+'Compte de résulat '!E36)</f>
        <v>20.252351604427332</v>
      </c>
      <c r="DR36">
        <f>LN(1+'Compte de résulat '!F36)</f>
        <v>20.254785076347371</v>
      </c>
      <c r="DS36">
        <f>LN(1+'Compte de résulat '!G36)</f>
        <v>19.822557853445236</v>
      </c>
      <c r="DT36">
        <f>LN(1+'Compte de résulat '!H36)</f>
        <v>20.217636182388468</v>
      </c>
      <c r="DU36">
        <f>LN(1+'Compte de résulat '!I36)</f>
        <v>20.39778967568208</v>
      </c>
      <c r="DV36">
        <f>LN(1+'Compte de résulat '!J36)</f>
        <v>20.506024963005022</v>
      </c>
      <c r="DW36">
        <f>LN(1+'Compte de résulat '!K36)</f>
        <v>20.45623413562242</v>
      </c>
      <c r="DX36">
        <f t="shared" si="4"/>
        <v>20.481129549313721</v>
      </c>
    </row>
    <row r="37" spans="2:128" x14ac:dyDescent="0.25">
      <c r="B37" t="str">
        <f>+'Bilan et annexes'!E36</f>
        <v>SENSOR-NITE</v>
      </c>
      <c r="C37">
        <v>1</v>
      </c>
      <c r="D37">
        <v>1.6</v>
      </c>
      <c r="E37">
        <v>3.65</v>
      </c>
      <c r="F37">
        <v>1.3</v>
      </c>
      <c r="G37">
        <v>1.1200000000000001</v>
      </c>
      <c r="H37">
        <v>1.31</v>
      </c>
      <c r="I37">
        <v>1.48</v>
      </c>
      <c r="J37">
        <v>1.73</v>
      </c>
      <c r="K37">
        <v>2.63</v>
      </c>
      <c r="L37">
        <v>625000</v>
      </c>
      <c r="M37">
        <v>4183951</v>
      </c>
      <c r="N37">
        <v>3324767</v>
      </c>
      <c r="O37">
        <v>-435630</v>
      </c>
      <c r="P37">
        <v>-2053730</v>
      </c>
      <c r="Q37">
        <v>7004152</v>
      </c>
      <c r="R37">
        <v>4195081</v>
      </c>
      <c r="S37">
        <v>4754763</v>
      </c>
      <c r="T37">
        <v>10787889</v>
      </c>
      <c r="U37">
        <v>875000</v>
      </c>
      <c r="V37">
        <v>4367938</v>
      </c>
      <c r="W37">
        <v>3564329</v>
      </c>
      <c r="X37">
        <v>-125925</v>
      </c>
      <c r="Y37">
        <v>-1733369</v>
      </c>
      <c r="Z37">
        <v>7263983</v>
      </c>
      <c r="AA37">
        <v>4429080</v>
      </c>
      <c r="AB37">
        <v>5045246</v>
      </c>
      <c r="AC37">
        <v>10878177</v>
      </c>
      <c r="AD37">
        <v>3.26</v>
      </c>
      <c r="AE37">
        <v>15.15</v>
      </c>
      <c r="AF37">
        <v>22.96</v>
      </c>
      <c r="AG37">
        <v>22.65</v>
      </c>
      <c r="AH37">
        <v>11.82</v>
      </c>
      <c r="AI37">
        <v>20.16</v>
      </c>
      <c r="AJ37">
        <v>-4.03</v>
      </c>
      <c r="AK37">
        <v>27.26</v>
      </c>
      <c r="AL37">
        <v>35.520000000000003</v>
      </c>
      <c r="AM37">
        <v>5.74</v>
      </c>
      <c r="AN37">
        <v>0.62</v>
      </c>
      <c r="AO37">
        <v>0.46</v>
      </c>
      <c r="AP37">
        <v>10.35</v>
      </c>
      <c r="AQ37">
        <v>30.22</v>
      </c>
      <c r="AR37">
        <v>4.41</v>
      </c>
      <c r="AS37" t="s">
        <v>35</v>
      </c>
      <c r="AT37">
        <v>0.45</v>
      </c>
      <c r="AU37">
        <v>0.65</v>
      </c>
      <c r="AV37">
        <v>70.41</v>
      </c>
      <c r="AW37">
        <v>88.78</v>
      </c>
      <c r="AX37">
        <v>36.89</v>
      </c>
      <c r="AY37">
        <v>-14.76</v>
      </c>
      <c r="AZ37">
        <v>-65.900000000000006</v>
      </c>
      <c r="BA37">
        <v>76.42</v>
      </c>
      <c r="BB37" t="s">
        <v>35</v>
      </c>
      <c r="BC37">
        <v>-7.5</v>
      </c>
      <c r="BD37">
        <v>27.72</v>
      </c>
      <c r="BE37">
        <v>22</v>
      </c>
      <c r="BF37">
        <v>27</v>
      </c>
      <c r="BG37">
        <v>26</v>
      </c>
      <c r="BH37">
        <v>29</v>
      </c>
      <c r="BI37">
        <v>34</v>
      </c>
      <c r="BJ37">
        <v>35</v>
      </c>
      <c r="BK37">
        <v>35</v>
      </c>
      <c r="BL37">
        <v>29</v>
      </c>
      <c r="BM37">
        <v>27</v>
      </c>
      <c r="BN37">
        <v>421000</v>
      </c>
      <c r="BO37">
        <v>364755</v>
      </c>
      <c r="BP37">
        <v>393406</v>
      </c>
      <c r="BQ37">
        <v>345550</v>
      </c>
      <c r="BR37">
        <v>257208</v>
      </c>
      <c r="BS37">
        <v>305837</v>
      </c>
      <c r="BT37">
        <v>332879</v>
      </c>
      <c r="BU37">
        <v>737933</v>
      </c>
      <c r="BV37">
        <v>1074802</v>
      </c>
      <c r="BY37">
        <f>(Feuil1!H37/'Bilan et annexes'!F36)</f>
        <v>0.5884866376631448</v>
      </c>
      <c r="BZ37">
        <f>(Feuil1!I37/'Bilan et annexes'!G36)</f>
        <v>0.30188157705805224</v>
      </c>
      <c r="CA37">
        <f>(Feuil1!J37/'Bilan et annexes'!H36)</f>
        <v>0.28800912504158549</v>
      </c>
      <c r="CB37">
        <f>(Feuil1!K37/'Bilan et annexes'!I36)</f>
        <v>0.3303371571476435</v>
      </c>
      <c r="CC37">
        <f>(Feuil1!L37/'Bilan et annexes'!J36)</f>
        <v>0.28603937533078611</v>
      </c>
      <c r="CD37">
        <f>(Feuil1!M37/'Bilan et annexes'!K36)</f>
        <v>0.20160695165694095</v>
      </c>
      <c r="CE37">
        <f>(Feuil1!N37/'Bilan et annexes'!L36)</f>
        <v>0.31310146957552493</v>
      </c>
      <c r="CF37">
        <f>(Feuil1!O37/'Bilan et annexes'!M36)</f>
        <v>0.29269648817779748</v>
      </c>
      <c r="CG37">
        <f t="shared" si="0"/>
        <v>0.45181743869554947</v>
      </c>
      <c r="CI37">
        <f>('Compte de résulat '!D37/'Bilan et annexes'!F36)</f>
        <v>4.9301190957116221</v>
      </c>
      <c r="CJ37">
        <f>('Compte de résulat '!E37/'Bilan et annexes'!G36)</f>
        <v>3.5544185679128537</v>
      </c>
      <c r="CK37">
        <f>('Compte de résulat '!F37/'Bilan et annexes'!H36)</f>
        <v>3.5668753766455965</v>
      </c>
      <c r="CL37">
        <f>('Compte de résulat '!G37/'Bilan et annexes'!I36)</f>
        <v>3.140350206228506</v>
      </c>
      <c r="CM37">
        <f>('Compte de résulat '!H37/'Bilan et annexes'!J36)</f>
        <v>3.7168682574005465</v>
      </c>
      <c r="CN37">
        <f>('Compte de résulat '!I37/'Bilan et annexes'!K36)</f>
        <v>2.4126308510448453</v>
      </c>
      <c r="CO37">
        <f>('Compte de résulat '!J37/'Bilan et annexes'!L36)</f>
        <v>0.54167003897814803</v>
      </c>
      <c r="CP37">
        <f>('Compte de résulat '!K37/'Bilan et annexes'!M36)</f>
        <v>0.59230908118529157</v>
      </c>
      <c r="CQ37">
        <f t="shared" si="1"/>
        <v>0.56698956008171986</v>
      </c>
      <c r="CS37">
        <f>(V37/'Bilan et annexes'!F36)</f>
        <v>0.33933638906152891</v>
      </c>
      <c r="CT37">
        <f>(W37/'Bilan et annexes'!G36)</f>
        <v>0.14204689896683173</v>
      </c>
      <c r="CU37">
        <f>(X37/'Bilan et annexes'!H36)</f>
        <v>-4.7877952568794258E-3</v>
      </c>
      <c r="CV37">
        <f>(Y37/'Bilan et annexes'!I36)</f>
        <v>-7.5590255808297521E-2</v>
      </c>
      <c r="CW37">
        <f>(Z37/'Bilan et annexes'!J36)</f>
        <v>0.27429507059187458</v>
      </c>
      <c r="CX37">
        <f>(AA37/'Bilan et annexes'!K36)</f>
        <v>9.8798115530809999E-2</v>
      </c>
      <c r="CY37">
        <f>(AB37/'Bilan et annexes'!L36)</f>
        <v>3.0873989437118797E-2</v>
      </c>
      <c r="CZ37">
        <f>(AC37/'Bilan et annexes'!M36)</f>
        <v>6.2229875364248795E-2</v>
      </c>
      <c r="DA37">
        <f t="shared" si="2"/>
        <v>4.6551932400683796E-2</v>
      </c>
      <c r="DC37">
        <f>BN37/'Bilan et annexes'!F36</f>
        <v>3.2706650093225605E-2</v>
      </c>
      <c r="DD37">
        <f>BO37/'Bilan et annexes'!G36</f>
        <v>1.4536345166971597E-2</v>
      </c>
      <c r="DE37">
        <f>BP37/'Bilan et annexes'!H36</f>
        <v>1.4957692124899006E-2</v>
      </c>
      <c r="DF37">
        <f>BQ37/'Bilan et annexes'!I36</f>
        <v>1.5069043518464451E-2</v>
      </c>
      <c r="DG37">
        <f>BR37/'Bilan et annexes'!J36</f>
        <v>9.7124245082614961E-3</v>
      </c>
      <c r="DH37">
        <f>BS37/'Bilan et annexes'!K36</f>
        <v>6.8222112175883795E-3</v>
      </c>
      <c r="DI37">
        <f>BT37/'Bilan et annexes'!L36</f>
        <v>2.0370270805107754E-3</v>
      </c>
      <c r="DJ37">
        <f>BU37/'Bilan et annexes'!M36</f>
        <v>4.2214314601762967E-3</v>
      </c>
      <c r="DK37">
        <f>BV37/'Bilan et annexes'!N36</f>
        <v>5.7907095457745824E-3</v>
      </c>
      <c r="DL37">
        <f t="shared" si="5"/>
        <v>1.0723492095734886</v>
      </c>
      <c r="DM37">
        <f t="shared" si="3"/>
        <v>1.8427258533659689</v>
      </c>
      <c r="DO37">
        <f>LN(1+'Compte de résulat '!C37)</f>
        <v>17.137051304639463</v>
      </c>
      <c r="DP37">
        <f>LN(1+'Compte de résulat '!D37)</f>
        <v>17.965928128520162</v>
      </c>
      <c r="DQ37">
        <f>LN(1+'Compte de résulat '!E37)</f>
        <v>18.306275884577722</v>
      </c>
      <c r="DR37">
        <f>LN(1+'Compte de résulat '!F37)</f>
        <v>18.356817003099362</v>
      </c>
      <c r="DS37">
        <f>LN(1+'Compte de résulat '!G37)</f>
        <v>18.092339705357148</v>
      </c>
      <c r="DT37">
        <f>LN(1+'Compte de résulat '!H37)</f>
        <v>18.404871168602483</v>
      </c>
      <c r="DU37">
        <f>LN(1+'Compte de résulat '!I37)</f>
        <v>18.499096994276336</v>
      </c>
      <c r="DV37">
        <f>LN(1+'Compte de résulat '!J37)</f>
        <v>18.298699951279296</v>
      </c>
      <c r="DW37">
        <f>LN(1+'Compte de résulat '!K37)</f>
        <v>18.455462639345114</v>
      </c>
      <c r="DX37">
        <f t="shared" si="4"/>
        <v>18.377081295312205</v>
      </c>
    </row>
    <row r="38" spans="2:128" x14ac:dyDescent="0.25">
      <c r="B38" t="str">
        <f>+'Bilan et annexes'!E37</f>
        <v>SOLUTIA EUROPE</v>
      </c>
      <c r="C38">
        <v>2.75</v>
      </c>
      <c r="D38">
        <v>3.15</v>
      </c>
      <c r="E38">
        <v>2.66</v>
      </c>
      <c r="F38">
        <v>1.65</v>
      </c>
      <c r="G38">
        <v>1.44</v>
      </c>
      <c r="H38">
        <v>0.97</v>
      </c>
      <c r="I38">
        <v>1.19</v>
      </c>
      <c r="J38">
        <v>1.58</v>
      </c>
      <c r="K38">
        <v>1.25</v>
      </c>
      <c r="L38">
        <v>34651000</v>
      </c>
      <c r="M38">
        <v>36081960</v>
      </c>
      <c r="N38">
        <v>33276752</v>
      </c>
      <c r="O38">
        <v>22498187</v>
      </c>
      <c r="P38">
        <v>36945565</v>
      </c>
      <c r="Q38">
        <v>96826180</v>
      </c>
      <c r="R38">
        <v>77551848</v>
      </c>
      <c r="S38">
        <v>60146255</v>
      </c>
      <c r="T38">
        <v>59650600</v>
      </c>
      <c r="U38">
        <v>41831000</v>
      </c>
      <c r="V38">
        <v>43443886</v>
      </c>
      <c r="W38">
        <v>38643065</v>
      </c>
      <c r="X38">
        <v>28651516</v>
      </c>
      <c r="Y38">
        <v>43511321</v>
      </c>
      <c r="Z38">
        <v>106704554</v>
      </c>
      <c r="AA38">
        <v>87402858</v>
      </c>
      <c r="AB38">
        <v>70498680</v>
      </c>
      <c r="AC38">
        <v>70576210</v>
      </c>
      <c r="AD38">
        <v>15.74</v>
      </c>
      <c r="AE38">
        <v>28.44</v>
      </c>
      <c r="AF38">
        <v>31.13</v>
      </c>
      <c r="AG38">
        <v>9.1</v>
      </c>
      <c r="AH38">
        <v>22.02</v>
      </c>
      <c r="AI38">
        <v>14.71</v>
      </c>
      <c r="AJ38">
        <v>11.2</v>
      </c>
      <c r="AK38">
        <v>18.84</v>
      </c>
      <c r="AL38">
        <v>16.170000000000002</v>
      </c>
      <c r="AM38">
        <v>0.24</v>
      </c>
      <c r="AN38">
        <v>0.54</v>
      </c>
      <c r="AO38">
        <v>0.66</v>
      </c>
      <c r="AP38">
        <v>0.12</v>
      </c>
      <c r="AQ38">
        <v>0.34</v>
      </c>
      <c r="AR38">
        <v>0.22</v>
      </c>
      <c r="AS38">
        <v>0.16</v>
      </c>
      <c r="AT38">
        <v>0.27</v>
      </c>
      <c r="AU38">
        <v>0.25</v>
      </c>
      <c r="AV38">
        <v>29.68</v>
      </c>
      <c r="AW38">
        <v>14.58</v>
      </c>
      <c r="AX38">
        <v>21.19</v>
      </c>
      <c r="AY38">
        <v>-30.98</v>
      </c>
      <c r="AZ38">
        <v>54.14</v>
      </c>
      <c r="BA38">
        <v>79.66</v>
      </c>
      <c r="BB38">
        <v>6.13</v>
      </c>
      <c r="BC38">
        <v>0.59</v>
      </c>
      <c r="BD38">
        <v>-5.42</v>
      </c>
      <c r="BE38">
        <v>394</v>
      </c>
      <c r="BF38">
        <v>400</v>
      </c>
      <c r="BG38">
        <v>388</v>
      </c>
      <c r="BH38">
        <v>395</v>
      </c>
      <c r="BI38">
        <v>376</v>
      </c>
      <c r="BJ38">
        <v>374</v>
      </c>
      <c r="BK38">
        <v>408</v>
      </c>
      <c r="BL38">
        <v>397</v>
      </c>
      <c r="BM38">
        <v>387</v>
      </c>
      <c r="BN38">
        <v>36417000</v>
      </c>
      <c r="BO38">
        <v>33591869</v>
      </c>
      <c r="BP38">
        <v>54478658</v>
      </c>
      <c r="BQ38">
        <v>67841108</v>
      </c>
      <c r="BR38">
        <v>69019375</v>
      </c>
      <c r="BS38">
        <v>84702859</v>
      </c>
      <c r="BT38">
        <v>100761554</v>
      </c>
      <c r="BU38">
        <v>99333097</v>
      </c>
      <c r="BV38">
        <v>99657380</v>
      </c>
      <c r="BY38">
        <f>(Feuil1!H38/'Bilan et annexes'!F37)</f>
        <v>0.12975253975724627</v>
      </c>
      <c r="BZ38">
        <f>(Feuil1!I38/'Bilan et annexes'!G37)</f>
        <v>0.2650721259812262</v>
      </c>
      <c r="CA38">
        <f>(Feuil1!J38/'Bilan et annexes'!H37)</f>
        <v>0.29356949772023416</v>
      </c>
      <c r="CB38">
        <f>(Feuil1!K38/'Bilan et annexes'!I37)</f>
        <v>8.209314408565406E-2</v>
      </c>
      <c r="CC38">
        <f>(Feuil1!L38/'Bilan et annexes'!J37)</f>
        <v>0.21032814296339117</v>
      </c>
      <c r="CD38">
        <f>(Feuil1!M38/'Bilan et annexes'!K37)</f>
        <v>0.1410468454406989</v>
      </c>
      <c r="CE38">
        <f>(Feuil1!N38/'Bilan et annexes'!L37)</f>
        <v>0.15780487569985024</v>
      </c>
      <c r="CF38">
        <f>(Feuil1!O38/'Bilan et annexes'!M37)</f>
        <v>0.18227435611151696</v>
      </c>
      <c r="CG38">
        <f t="shared" si="0"/>
        <v>0.29229658091255628</v>
      </c>
      <c r="CI38">
        <f>('Compte de résulat '!D38/'Bilan et annexes'!F37)</f>
        <v>1.2381597813871732</v>
      </c>
      <c r="CJ38">
        <f>('Compte de résulat '!E38/'Bilan et annexes'!G37)</f>
        <v>1.3614158069965487</v>
      </c>
      <c r="CK38">
        <f>('Compte de résulat '!F38/'Bilan et annexes'!H37)</f>
        <v>1.3229427394959681</v>
      </c>
      <c r="CL38">
        <f>('Compte de résulat '!G38/'Bilan et annexes'!I37)</f>
        <v>0.52608851308176319</v>
      </c>
      <c r="CM38">
        <f>('Compte de résulat '!H38/'Bilan et annexes'!J37)</f>
        <v>1.0723291187449613</v>
      </c>
      <c r="CN38">
        <f>('Compte de résulat '!I38/'Bilan et annexes'!K37)</f>
        <v>0.62782856535103693</v>
      </c>
      <c r="CO38">
        <f>('Compte de résulat '!J38/'Bilan et annexes'!L37)</f>
        <v>0.58453903275802099</v>
      </c>
      <c r="CP38">
        <f>('Compte de résulat '!K38/'Bilan et annexes'!M37)</f>
        <v>0.59151003123529289</v>
      </c>
      <c r="CQ38">
        <f t="shared" si="1"/>
        <v>0.58802453199665694</v>
      </c>
      <c r="CS38">
        <f>(V38/'Bilan et annexes'!F37)</f>
        <v>0.13909476744372193</v>
      </c>
      <c r="CT38">
        <f>(W38/'Bilan et annexes'!G37)</f>
        <v>0.12308946788617334</v>
      </c>
      <c r="CU38">
        <f>(X38/'Bilan et annexes'!H37)</f>
        <v>8.3715741850336325E-2</v>
      </c>
      <c r="CV38">
        <f>(Y38/'Bilan et annexes'!I37)</f>
        <v>6.2656359212174301E-2</v>
      </c>
      <c r="CW38">
        <f>(Z38/'Bilan et annexes'!J37)</f>
        <v>0.16928814861746921</v>
      </c>
      <c r="CX38">
        <f>(AA38/'Bilan et annexes'!K37)</f>
        <v>8.450888691485979E-2</v>
      </c>
      <c r="CY38">
        <f>(AB38/'Bilan et annexes'!L37)</f>
        <v>6.5176689719360012E-2</v>
      </c>
      <c r="CZ38">
        <f>(AC38/'Bilan et annexes'!M37)</f>
        <v>6.8689306708080156E-2</v>
      </c>
      <c r="DA38">
        <f t="shared" si="2"/>
        <v>6.6932998213720091E-2</v>
      </c>
      <c r="DC38">
        <f>BN38/'Bilan et annexes'!F37</f>
        <v>0.11659670928144</v>
      </c>
      <c r="DD38">
        <f>BO38/'Bilan et annexes'!G37</f>
        <v>0.106999930789963</v>
      </c>
      <c r="DE38">
        <f>BP38/'Bilan et annexes'!H37</f>
        <v>0.15917905598715124</v>
      </c>
      <c r="DF38">
        <f>BQ38/'Bilan et annexes'!I37</f>
        <v>9.7691284348731033E-2</v>
      </c>
      <c r="DG38">
        <f>BR38/'Bilan et annexes'!J37</f>
        <v>0.10950012698131739</v>
      </c>
      <c r="DH38">
        <f>BS38/'Bilan et annexes'!K37</f>
        <v>8.1898286811128235E-2</v>
      </c>
      <c r="DI38">
        <f>BT38/'Bilan et annexes'!L37</f>
        <v>9.3155000075157993E-2</v>
      </c>
      <c r="DJ38">
        <f>BU38/'Bilan et annexes'!M37</f>
        <v>9.6677358646723541E-2</v>
      </c>
      <c r="DK38">
        <f>BV38/'Bilan et annexes'!N37</f>
        <v>8.9021076047294104E-2</v>
      </c>
      <c r="DL38">
        <f t="shared" si="5"/>
        <v>3.7811803646864782E-2</v>
      </c>
      <c r="DM38">
        <f t="shared" si="3"/>
        <v>-4.4376834571720411E-2</v>
      </c>
      <c r="DO38">
        <f>LN(1+'Compte de résulat '!C38)</f>
        <v>19.688498394191335</v>
      </c>
      <c r="DP38">
        <f>LN(1+'Compte de résulat '!D38)</f>
        <v>19.773206716943708</v>
      </c>
      <c r="DQ38">
        <f>LN(1+'Compte de résulat '!E38)</f>
        <v>19.873246888086989</v>
      </c>
      <c r="DR38">
        <f>LN(1+'Compte de résulat '!F38)</f>
        <v>19.930903764305864</v>
      </c>
      <c r="DS38">
        <f>LN(1+'Compte de résulat '!G38)</f>
        <v>19.716336012234901</v>
      </c>
      <c r="DT38">
        <f>LN(1+'Compte de résulat '!H38)</f>
        <v>20.331560421090035</v>
      </c>
      <c r="DU38">
        <f>LN(1+'Compte de résulat '!I38)</f>
        <v>20.291448986528032</v>
      </c>
      <c r="DV38">
        <f>LN(1+'Compte de résulat '!J38)</f>
        <v>20.264826218841495</v>
      </c>
      <c r="DW38">
        <f>LN(1+'Compte de résulat '!K38)</f>
        <v>20.225288785615625</v>
      </c>
      <c r="DX38">
        <f t="shared" si="4"/>
        <v>20.245057502228562</v>
      </c>
    </row>
    <row r="39" spans="2:128" x14ac:dyDescent="0.25">
      <c r="B39" t="str">
        <f>+'Bilan et annexes'!E38</f>
        <v>VALKENIERSNATIE STORAGE</v>
      </c>
      <c r="C39">
        <v>1.7</v>
      </c>
      <c r="D39">
        <v>1.48</v>
      </c>
      <c r="E39">
        <v>0.88</v>
      </c>
      <c r="F39">
        <v>0.51</v>
      </c>
      <c r="G39">
        <v>0.33</v>
      </c>
      <c r="H39">
        <v>0.61</v>
      </c>
      <c r="I39">
        <v>0.75</v>
      </c>
      <c r="J39">
        <v>0.69</v>
      </c>
      <c r="K39">
        <v>0.84</v>
      </c>
      <c r="L39">
        <v>1574000</v>
      </c>
      <c r="M39">
        <v>835481</v>
      </c>
      <c r="N39">
        <v>1668498</v>
      </c>
      <c r="O39">
        <v>4907052</v>
      </c>
      <c r="P39">
        <v>2515431</v>
      </c>
      <c r="Q39">
        <v>3392241</v>
      </c>
      <c r="R39">
        <v>5072375</v>
      </c>
      <c r="S39">
        <v>1878679</v>
      </c>
      <c r="T39">
        <v>1239564</v>
      </c>
      <c r="U39">
        <v>2252000</v>
      </c>
      <c r="V39">
        <v>1553128</v>
      </c>
      <c r="W39">
        <v>2267865</v>
      </c>
      <c r="X39">
        <v>5650067</v>
      </c>
      <c r="Y39">
        <v>3690401</v>
      </c>
      <c r="Z39">
        <v>5058862</v>
      </c>
      <c r="AA39">
        <v>6888413</v>
      </c>
      <c r="AB39">
        <v>4014841</v>
      </c>
      <c r="AC39">
        <v>3812877</v>
      </c>
      <c r="AD39">
        <v>20.97</v>
      </c>
      <c r="AE39">
        <v>24.84</v>
      </c>
      <c r="AF39">
        <v>8.48</v>
      </c>
      <c r="AG39">
        <v>10.27</v>
      </c>
      <c r="AH39">
        <v>8.6</v>
      </c>
      <c r="AI39">
        <v>7.93</v>
      </c>
      <c r="AJ39">
        <v>13.53</v>
      </c>
      <c r="AK39">
        <v>13.78</v>
      </c>
      <c r="AL39">
        <v>14.4</v>
      </c>
      <c r="AM39">
        <v>0.34</v>
      </c>
      <c r="AN39">
        <v>0.44</v>
      </c>
      <c r="AO39">
        <v>0.11</v>
      </c>
      <c r="AP39">
        <v>0.15</v>
      </c>
      <c r="AQ39">
        <v>0.14000000000000001</v>
      </c>
      <c r="AR39">
        <v>0.1</v>
      </c>
      <c r="AS39">
        <v>0.19</v>
      </c>
      <c r="AT39">
        <v>0.19</v>
      </c>
      <c r="AU39">
        <v>0.2</v>
      </c>
      <c r="AV39">
        <v>-11.65</v>
      </c>
      <c r="AW39">
        <v>14.24</v>
      </c>
      <c r="AX39">
        <v>-30.42</v>
      </c>
      <c r="AY39">
        <v>22.98</v>
      </c>
      <c r="AZ39">
        <v>-16.010000000000002</v>
      </c>
      <c r="BA39">
        <v>-11.28</v>
      </c>
      <c r="BB39">
        <v>6.86</v>
      </c>
      <c r="BC39">
        <v>-1.28</v>
      </c>
      <c r="BD39">
        <v>-7.38</v>
      </c>
      <c r="BE39">
        <v>30</v>
      </c>
      <c r="BF39">
        <v>40</v>
      </c>
      <c r="BG39">
        <v>36</v>
      </c>
      <c r="BH39">
        <v>35</v>
      </c>
      <c r="BI39">
        <v>35</v>
      </c>
      <c r="BJ39">
        <v>39</v>
      </c>
      <c r="BK39">
        <v>44</v>
      </c>
      <c r="BL39">
        <v>41</v>
      </c>
      <c r="BM39">
        <v>41</v>
      </c>
      <c r="BN39">
        <v>3927000</v>
      </c>
      <c r="BO39">
        <v>3445151</v>
      </c>
      <c r="BP39">
        <v>3351895</v>
      </c>
      <c r="BQ39">
        <v>8624563</v>
      </c>
      <c r="BR39">
        <v>11869917</v>
      </c>
      <c r="BS39">
        <v>10784159</v>
      </c>
      <c r="BT39">
        <v>10614784</v>
      </c>
      <c r="BU39">
        <v>9987531</v>
      </c>
      <c r="BV39">
        <v>9308754</v>
      </c>
      <c r="BY39">
        <f>(Feuil1!H39/'Bilan et annexes'!F38)</f>
        <v>0.14176153124413585</v>
      </c>
      <c r="BZ39">
        <f>(Feuil1!I39/'Bilan et annexes'!G38)</f>
        <v>0.17642982795511117</v>
      </c>
      <c r="CA39">
        <f>(Feuil1!J39/'Bilan et annexes'!H38)</f>
        <v>5.6991339933692209E-2</v>
      </c>
      <c r="CB39">
        <f>(Feuil1!K39/'Bilan et annexes'!I38)</f>
        <v>7.5597806849359586E-2</v>
      </c>
      <c r="CC39">
        <f>(Feuil1!L39/'Bilan et annexes'!J38)</f>
        <v>6.1216092534440041E-2</v>
      </c>
      <c r="CD39">
        <f>(Feuil1!M39/'Bilan et annexes'!K38)</f>
        <v>0.1019783600066782</v>
      </c>
      <c r="CE39">
        <f>(Feuil1!N39/'Bilan et annexes'!L38)</f>
        <v>0.11222780739442263</v>
      </c>
      <c r="CF39">
        <f>(Feuil1!O39/'Bilan et annexes'!M38)</f>
        <v>0.11583045569255469</v>
      </c>
      <c r="CG39">
        <f t="shared" si="0"/>
        <v>0.13583367770347909</v>
      </c>
      <c r="CI39">
        <f>('Compte de résulat '!D39/'Bilan et annexes'!F38)</f>
        <v>0.75744252204916496</v>
      </c>
      <c r="CJ39">
        <f>('Compte de résulat '!E39/'Bilan et annexes'!G38)</f>
        <v>1.0108421622386381</v>
      </c>
      <c r="CK39">
        <f>('Compte de résulat '!F39/'Bilan et annexes'!H38)</f>
        <v>0.51579140297130222</v>
      </c>
      <c r="CL39">
        <f>('Compte de résulat '!G39/'Bilan et annexes'!I38)</f>
        <v>0.42919996692590578</v>
      </c>
      <c r="CM39">
        <f>('Compte de résulat '!H39/'Bilan et annexes'!J38)</f>
        <v>0.44803457478123337</v>
      </c>
      <c r="CN39">
        <f>('Compte de résulat '!I39/'Bilan et annexes'!K38)</f>
        <v>0.60530626948263921</v>
      </c>
      <c r="CO39">
        <f>('Compte de résulat '!J39/'Bilan et annexes'!L38)</f>
        <v>0.59002847148788784</v>
      </c>
      <c r="CP39">
        <f>('Compte de résulat '!K39/'Bilan et annexes'!M38)</f>
        <v>0.52223324981530572</v>
      </c>
      <c r="CQ39">
        <f t="shared" si="1"/>
        <v>0.55613086065159678</v>
      </c>
      <c r="CS39">
        <f>(V39/'Bilan et annexes'!F38)</f>
        <v>5.8289660349033587E-2</v>
      </c>
      <c r="CT39">
        <f>(W39/'Bilan et annexes'!G38)</f>
        <v>8.7095262311751853E-2</v>
      </c>
      <c r="CU39">
        <f>(X39/'Bilan et annexes'!H38)</f>
        <v>9.5487056375988075E-2</v>
      </c>
      <c r="CV39">
        <f>(Y39/'Bilan et annexes'!I38)</f>
        <v>5.8760191815097916E-2</v>
      </c>
      <c r="CW39">
        <f>(Z39/'Bilan et annexes'!J38)</f>
        <v>7.6758933654437908E-2</v>
      </c>
      <c r="CX39">
        <f>(AA39/'Bilan et annexes'!K38)</f>
        <v>0.10603495440200779</v>
      </c>
      <c r="CY39">
        <f>(AB39/'Bilan et annexes'!L38)</f>
        <v>6.0790104608241996E-2</v>
      </c>
      <c r="CZ39">
        <f>(AC39/'Bilan et annexes'!M38)</f>
        <v>5.9529283817755956E-2</v>
      </c>
      <c r="DA39">
        <f t="shared" si="2"/>
        <v>6.0159694212998979E-2</v>
      </c>
      <c r="DC39">
        <f>BN39/'Bilan et annexes'!F38</f>
        <v>0.14738224807656219</v>
      </c>
      <c r="DD39">
        <f>BO39/'Bilan et annexes'!G38</f>
        <v>0.13230784462417042</v>
      </c>
      <c r="DE39">
        <f>BP39/'Bilan et annexes'!H38</f>
        <v>5.664757370689455E-2</v>
      </c>
      <c r="DF39">
        <f>BQ39/'Bilan et annexes'!I38</f>
        <v>0.13732409464483569</v>
      </c>
      <c r="DG39">
        <f>BR39/'Bilan et annexes'!J38</f>
        <v>0.180104175897007</v>
      </c>
      <c r="DH39">
        <f>BS39/'Bilan et annexes'!K38</f>
        <v>0.16600308486570156</v>
      </c>
      <c r="DI39">
        <f>BT39/'Bilan et annexes'!L38</f>
        <v>0.16072213812549324</v>
      </c>
      <c r="DJ39">
        <f>BU39/'Bilan et annexes'!M38</f>
        <v>0.15593227044503033</v>
      </c>
      <c r="DK39">
        <f>BV39/'Bilan et annexes'!N38</f>
        <v>0.15052827944686017</v>
      </c>
      <c r="DL39">
        <f t="shared" si="5"/>
        <v>-2.9802165005563461E-2</v>
      </c>
      <c r="DM39">
        <f t="shared" si="3"/>
        <v>-6.3425355072576337E-2</v>
      </c>
      <c r="DO39">
        <f>LN(1+'Compte de résulat '!C39)</f>
        <v>16.484334781899349</v>
      </c>
      <c r="DP39">
        <f>LN(1+'Compte de résulat '!D39)</f>
        <v>16.820304500301503</v>
      </c>
      <c r="DQ39">
        <f>LN(1+'Compte de résulat '!E39)</f>
        <v>17.085886053922888</v>
      </c>
      <c r="DR39">
        <f>LN(1+'Compte de résulat '!F39)</f>
        <v>17.233889717193712</v>
      </c>
      <c r="DS39">
        <f>LN(1+'Compte de résulat '!G39)</f>
        <v>17.109704037311129</v>
      </c>
      <c r="DT39">
        <f>LN(1+'Compte de résulat '!H39)</f>
        <v>17.200852774838136</v>
      </c>
      <c r="DU39">
        <f>LN(1+'Compte de résulat '!I39)</f>
        <v>17.48731707029831</v>
      </c>
      <c r="DV39">
        <f>LN(1+'Compte de résulat '!J39)</f>
        <v>17.478252098668609</v>
      </c>
      <c r="DW39">
        <f>LN(1+'Compte de résulat '!K39)</f>
        <v>17.325540580475071</v>
      </c>
      <c r="DX39">
        <f t="shared" si="4"/>
        <v>17.401896339571842</v>
      </c>
    </row>
    <row r="40" spans="2:128" x14ac:dyDescent="0.25">
      <c r="B40" t="str">
        <f>+'Bilan et annexes'!E39</f>
        <v>WEST LOGISTICS</v>
      </c>
      <c r="C40">
        <v>2.97</v>
      </c>
      <c r="D40">
        <v>3.21</v>
      </c>
      <c r="E40">
        <v>1.48</v>
      </c>
      <c r="F40">
        <v>2.29</v>
      </c>
      <c r="G40">
        <v>1.99</v>
      </c>
      <c r="H40">
        <v>1.52</v>
      </c>
      <c r="I40">
        <v>5.35</v>
      </c>
      <c r="J40">
        <v>4.6500000000000004</v>
      </c>
      <c r="K40">
        <v>2.64</v>
      </c>
      <c r="L40">
        <v>567000</v>
      </c>
      <c r="M40">
        <v>2396460</v>
      </c>
      <c r="N40">
        <v>1164960</v>
      </c>
      <c r="O40">
        <v>4941199</v>
      </c>
      <c r="P40">
        <v>4535513</v>
      </c>
      <c r="Q40">
        <v>1981609</v>
      </c>
      <c r="R40">
        <v>4281982</v>
      </c>
      <c r="S40">
        <v>3503370</v>
      </c>
      <c r="T40">
        <v>406063</v>
      </c>
      <c r="U40">
        <v>1003000</v>
      </c>
      <c r="V40">
        <v>2857701</v>
      </c>
      <c r="W40">
        <v>1972413</v>
      </c>
      <c r="X40">
        <v>6093017</v>
      </c>
      <c r="Y40">
        <v>5973566</v>
      </c>
      <c r="Z40">
        <v>4053950</v>
      </c>
      <c r="AA40">
        <v>5572610</v>
      </c>
      <c r="AB40">
        <v>4782680</v>
      </c>
      <c r="AC40">
        <v>1702607</v>
      </c>
      <c r="AD40">
        <v>-10.64</v>
      </c>
      <c r="AE40">
        <v>16.41</v>
      </c>
      <c r="AF40">
        <v>-3.03</v>
      </c>
      <c r="AG40">
        <v>2.44</v>
      </c>
      <c r="AH40">
        <v>2.44</v>
      </c>
      <c r="AI40">
        <v>-1.1100000000000001</v>
      </c>
      <c r="AJ40">
        <v>26.83</v>
      </c>
      <c r="AK40">
        <v>21.35</v>
      </c>
      <c r="AL40">
        <v>14.75</v>
      </c>
      <c r="AM40" t="s">
        <v>35</v>
      </c>
      <c r="AN40">
        <v>0.27</v>
      </c>
      <c r="AO40" t="s">
        <v>35</v>
      </c>
      <c r="AP40">
        <v>0.03</v>
      </c>
      <c r="AQ40">
        <v>0.03</v>
      </c>
      <c r="AR40" t="s">
        <v>35</v>
      </c>
      <c r="AS40">
        <v>0.4</v>
      </c>
      <c r="AT40">
        <v>0.3</v>
      </c>
      <c r="AU40">
        <v>0.19</v>
      </c>
      <c r="AV40" t="s">
        <v>35</v>
      </c>
      <c r="AW40">
        <v>196.75</v>
      </c>
      <c r="AX40" t="s">
        <v>35</v>
      </c>
      <c r="AY40">
        <v>247.79</v>
      </c>
      <c r="AZ40">
        <v>52.65</v>
      </c>
      <c r="BA40" t="s">
        <v>35</v>
      </c>
      <c r="BB40">
        <v>-9.27</v>
      </c>
      <c r="BC40">
        <v>28.36</v>
      </c>
      <c r="BD40">
        <v>-29</v>
      </c>
      <c r="BE40">
        <v>60</v>
      </c>
      <c r="BF40">
        <v>51</v>
      </c>
      <c r="BG40">
        <v>48</v>
      </c>
      <c r="BH40">
        <v>43</v>
      </c>
      <c r="BI40">
        <v>39</v>
      </c>
      <c r="BJ40">
        <v>39</v>
      </c>
      <c r="BK40">
        <v>38</v>
      </c>
      <c r="BL40">
        <v>37</v>
      </c>
      <c r="BM40">
        <v>35</v>
      </c>
      <c r="BN40">
        <v>606000</v>
      </c>
      <c r="BO40">
        <v>1782787</v>
      </c>
      <c r="BP40">
        <v>2096759</v>
      </c>
      <c r="BQ40">
        <v>1843905</v>
      </c>
      <c r="BR40">
        <v>6981212</v>
      </c>
      <c r="BS40">
        <v>5167047</v>
      </c>
      <c r="BT40">
        <v>5184819</v>
      </c>
      <c r="BU40">
        <v>3966744</v>
      </c>
      <c r="BV40">
        <v>3705120</v>
      </c>
      <c r="BY40">
        <f>(Feuil1!H40/'Bilan et annexes'!F39)</f>
        <v>1.1116233183856503E-2</v>
      </c>
      <c r="BZ40">
        <f>(Feuil1!I40/'Bilan et annexes'!G39)</f>
        <v>0.1640686774047857</v>
      </c>
      <c r="CA40">
        <f>(Feuil1!J40/'Bilan et annexes'!H39)</f>
        <v>1.7798998065727137E-3</v>
      </c>
      <c r="CB40">
        <f>(Feuil1!K40/'Bilan et annexes'!I39)</f>
        <v>1.4694858853285834E-2</v>
      </c>
      <c r="CC40">
        <f>(Feuil1!L40/'Bilan et annexes'!J39)</f>
        <v>1.4865336246875893E-2</v>
      </c>
      <c r="CD40">
        <f>(Feuil1!M40/'Bilan et annexes'!K39)</f>
        <v>7.9324172380843135E-4</v>
      </c>
      <c r="CE40">
        <f>(Feuil1!N40/'Bilan et annexes'!L39)</f>
        <v>0.25575251349404526</v>
      </c>
      <c r="CF40">
        <f>(Feuil1!O40/'Bilan et annexes'!M39)</f>
        <v>0.20274437586315697</v>
      </c>
      <c r="CG40">
        <f t="shared" si="0"/>
        <v>254.58965165090072</v>
      </c>
      <c r="CI40">
        <f>('Compte de résulat '!D40/'Bilan et annexes'!F39)</f>
        <v>2.5289999999999999</v>
      </c>
      <c r="CJ40">
        <f>('Compte de résulat '!E40/'Bilan et annexes'!G39)</f>
        <v>2.4531733837796579</v>
      </c>
      <c r="CK40">
        <f>('Compte de résulat '!F40/'Bilan et annexes'!H39)</f>
        <v>0.60080893779503919</v>
      </c>
      <c r="CL40">
        <f>('Compte de résulat '!G40/'Bilan et annexes'!I39)</f>
        <v>0.48271837842941773</v>
      </c>
      <c r="CM40">
        <f>('Compte de résulat '!H40/'Bilan et annexes'!J39)</f>
        <v>0.37436889908484794</v>
      </c>
      <c r="CN40">
        <f>('Compte de résulat '!I40/'Bilan et annexes'!K39)</f>
        <v>0.22263924418086187</v>
      </c>
      <c r="CO40">
        <f>('Compte de résulat '!J40/'Bilan et annexes'!L39)</f>
        <v>0.33421194715554603</v>
      </c>
      <c r="CP40">
        <f>('Compte de résulat '!K40/'Bilan et annexes'!M39)</f>
        <v>0.43810150093448502</v>
      </c>
      <c r="CQ40">
        <f t="shared" si="1"/>
        <v>0.38615672404501555</v>
      </c>
      <c r="CS40">
        <f>(V40/'Bilan et annexes'!F39)</f>
        <v>0.51259210762331842</v>
      </c>
      <c r="CT40">
        <f>(W40/'Bilan et annexes'!G39)</f>
        <v>0.26247094727647602</v>
      </c>
      <c r="CU40">
        <f>(X40/'Bilan et annexes'!H39)</f>
        <v>0.17499491358727601</v>
      </c>
      <c r="CV40">
        <f>(Y40/'Bilan et annexes'!I39)</f>
        <v>0.16692536762226878</v>
      </c>
      <c r="CW40">
        <f>(Z40/'Bilan et annexes'!J39)</f>
        <v>9.6929860625622297E-2</v>
      </c>
      <c r="CX40">
        <f>(AA40/'Bilan et annexes'!K39)</f>
        <v>7.12972058469694E-2</v>
      </c>
      <c r="CY40">
        <f>(AB40/'Bilan et annexes'!L39)</f>
        <v>9.2877039059767477E-2</v>
      </c>
      <c r="CZ40">
        <f>(AC40/'Bilan et annexes'!M39)</f>
        <v>3.7651113558175263E-2</v>
      </c>
      <c r="DA40">
        <f t="shared" si="2"/>
        <v>6.5264076308971367E-2</v>
      </c>
      <c r="DC40">
        <f>BN40/'Bilan et annexes'!F39</f>
        <v>0.10869955156950672</v>
      </c>
      <c r="DD40">
        <f>BO40/'Bilan et annexes'!G39</f>
        <v>0.23723722804614794</v>
      </c>
      <c r="DE40">
        <f>BP40/'Bilan et annexes'!H39</f>
        <v>6.0220110992361131E-2</v>
      </c>
      <c r="DF40">
        <f>BQ40/'Bilan et annexes'!I39</f>
        <v>5.1526093456662155E-2</v>
      </c>
      <c r="DG40">
        <f>BR40/'Bilan et annexes'!J39</f>
        <v>0.16692063448190578</v>
      </c>
      <c r="DH40">
        <f>BS40/'Bilan et annexes'!K39</f>
        <v>6.6108343052890053E-2</v>
      </c>
      <c r="DI40">
        <f>BT40/'Bilan et annexes'!L39</f>
        <v>0.10068635927572502</v>
      </c>
      <c r="DJ40">
        <f>BU40/'Bilan et annexes'!M39</f>
        <v>8.7719790180711341E-2</v>
      </c>
      <c r="DK40">
        <f>BV40/'Bilan et annexes'!N39</f>
        <v>9.0447348349059806E-2</v>
      </c>
      <c r="DL40">
        <f t="shared" si="5"/>
        <v>-0.12878178522182251</v>
      </c>
      <c r="DM40">
        <f t="shared" si="3"/>
        <v>-0.10169213585949755</v>
      </c>
      <c r="DO40">
        <f>LN(1+'Compte de résulat '!C40)</f>
        <v>16.32600381085792</v>
      </c>
      <c r="DP40">
        <f>LN(1+'Compte de résulat '!D40)</f>
        <v>16.46162691392442</v>
      </c>
      <c r="DQ40">
        <f>LN(1+'Compte de résulat '!E40)</f>
        <v>16.729765603745932</v>
      </c>
      <c r="DR40">
        <f>LN(1+'Compte de résulat '!F40)</f>
        <v>16.856174035660359</v>
      </c>
      <c r="DS40">
        <f>LN(1+'Compte de résulat '!G40)</f>
        <v>16.664741288973289</v>
      </c>
      <c r="DT40">
        <f>LN(1+'Compte de résulat '!H40)</f>
        <v>16.566456378140504</v>
      </c>
      <c r="DU40">
        <f>LN(1+'Compte de résulat '!I40)</f>
        <v>16.672069725744802</v>
      </c>
      <c r="DV40">
        <f>LN(1+'Compte de résulat '!J40)</f>
        <v>16.66101058127532</v>
      </c>
      <c r="DW40">
        <f>LN(1+'Compte de résulat '!K40)</f>
        <v>16.801759304695139</v>
      </c>
      <c r="DX40">
        <f t="shared" si="4"/>
        <v>16.73138494298523</v>
      </c>
    </row>
  </sheetData>
  <mergeCells count="5">
    <mergeCell ref="BX2:CF2"/>
    <mergeCell ref="CR2:CZ2"/>
    <mergeCell ref="DC2:DK2"/>
    <mergeCell ref="DO2:DW2"/>
    <mergeCell ref="CH2:CP2"/>
  </mergeCells>
  <pageMargins left="0.7" right="0.7" top="0.75" bottom="0.75" header="0.3" footer="0.3"/>
  <pageSetup paperSize="9" orientation="portrait" verticalDpi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8"/>
  <sheetViews>
    <sheetView workbookViewId="0">
      <selection activeCell="U18" sqref="U18:W30"/>
    </sheetView>
  </sheetViews>
  <sheetFormatPr baseColWidth="10" defaultRowHeight="15" x14ac:dyDescent="0.25"/>
  <cols>
    <col min="1" max="1" width="16.7109375" customWidth="1"/>
    <col min="21" max="21" width="23.7109375" customWidth="1"/>
    <col min="22" max="22" width="12.85546875" customWidth="1"/>
    <col min="23" max="23" width="9.7109375" customWidth="1"/>
    <col min="33" max="33" width="23.5703125" customWidth="1"/>
    <col min="34" max="34" width="26.28515625" customWidth="1"/>
    <col min="35" max="35" width="24.28515625" customWidth="1"/>
  </cols>
  <sheetData>
    <row r="1" spans="1:35" ht="30" x14ac:dyDescent="0.25">
      <c r="B1" t="s">
        <v>182</v>
      </c>
      <c r="C1" t="s">
        <v>183</v>
      </c>
      <c r="D1" t="s">
        <v>184</v>
      </c>
      <c r="E1" t="s">
        <v>185</v>
      </c>
      <c r="F1" t="s">
        <v>186</v>
      </c>
      <c r="G1" t="s">
        <v>187</v>
      </c>
      <c r="H1" t="s">
        <v>188</v>
      </c>
      <c r="K1" t="s">
        <v>495</v>
      </c>
      <c r="U1" s="105" t="s">
        <v>437</v>
      </c>
      <c r="V1" s="106"/>
      <c r="W1" s="106"/>
      <c r="X1" s="107">
        <v>288</v>
      </c>
      <c r="Y1" s="108"/>
      <c r="AA1" t="s">
        <v>518</v>
      </c>
      <c r="AG1" s="81"/>
      <c r="AH1" s="70" t="s">
        <v>554</v>
      </c>
      <c r="AI1" s="70" t="s">
        <v>555</v>
      </c>
    </row>
    <row r="2" spans="1:35" ht="15.75" thickBot="1" x14ac:dyDescent="0.3">
      <c r="A2" t="s">
        <v>63</v>
      </c>
      <c r="B2">
        <v>4.5771173200161117</v>
      </c>
      <c r="C2">
        <v>0.28961497103823969</v>
      </c>
      <c r="D2">
        <v>1</v>
      </c>
      <c r="E2">
        <v>2.5909319941165783</v>
      </c>
      <c r="F2">
        <v>0.30350918394320098</v>
      </c>
      <c r="G2">
        <v>-0.34736926483341263</v>
      </c>
      <c r="H2">
        <v>16.528637691678725</v>
      </c>
      <c r="U2" s="109" t="s">
        <v>438</v>
      </c>
      <c r="V2" s="110"/>
      <c r="W2" s="110"/>
      <c r="X2" s="111">
        <f>L4</f>
        <v>0.27767152824205099</v>
      </c>
      <c r="Y2" s="112"/>
      <c r="AG2" s="81" t="s">
        <v>552</v>
      </c>
      <c r="AH2" s="95">
        <f>SKEW($B$2:$B$38)</f>
        <v>4.7605845031922103</v>
      </c>
      <c r="AI2" s="95">
        <f>SKEW($B$39:$B$289)</f>
        <v>2.5903591645936834</v>
      </c>
    </row>
    <row r="3" spans="1:35" x14ac:dyDescent="0.25">
      <c r="A3" t="s">
        <v>118</v>
      </c>
      <c r="B3">
        <v>18.852979640777114</v>
      </c>
      <c r="C3">
        <v>-7.4376422674450451E-2</v>
      </c>
      <c r="D3">
        <v>1</v>
      </c>
      <c r="E3">
        <v>0.16467794337756156</v>
      </c>
      <c r="F3">
        <v>1.3363604048166854E-2</v>
      </c>
      <c r="G3">
        <v>2.2751826702897344E-2</v>
      </c>
      <c r="H3">
        <v>17.394777447952734</v>
      </c>
      <c r="K3" s="62" t="s">
        <v>496</v>
      </c>
      <c r="L3" s="62"/>
      <c r="U3" s="109" t="s">
        <v>439</v>
      </c>
      <c r="V3" s="110"/>
      <c r="W3" s="110"/>
      <c r="X3" s="111">
        <f t="shared" ref="X3:X5" si="0">L5</f>
        <v>7.7101477596276113E-2</v>
      </c>
      <c r="Y3" s="112"/>
      <c r="AA3" s="61"/>
      <c r="AB3" s="61" t="s">
        <v>519</v>
      </c>
      <c r="AC3" s="61" t="s">
        <v>520</v>
      </c>
      <c r="AG3" s="81" t="s">
        <v>551</v>
      </c>
      <c r="AH3" s="95">
        <f>QUARTILE($B$2:$B$38,3)</f>
        <v>4.727338416399582</v>
      </c>
      <c r="AI3" s="95">
        <f>QUARTILE($B39:$B$289,3)</f>
        <v>0.2914084006798392</v>
      </c>
    </row>
    <row r="4" spans="1:35" x14ac:dyDescent="0.25">
      <c r="A4" t="s">
        <v>64</v>
      </c>
      <c r="B4">
        <v>2.8881213581994847</v>
      </c>
      <c r="C4">
        <v>9.668542714797437E-3</v>
      </c>
      <c r="D4">
        <v>1</v>
      </c>
      <c r="E4">
        <v>0.51448742754354893</v>
      </c>
      <c r="F4">
        <v>2.335271591007855E-2</v>
      </c>
      <c r="G4">
        <v>-0.23297035818998715</v>
      </c>
      <c r="H4">
        <v>19.018980463626004</v>
      </c>
      <c r="K4" s="59" t="s">
        <v>497</v>
      </c>
      <c r="L4" s="59">
        <v>0.27767152824205099</v>
      </c>
      <c r="U4" s="109" t="s">
        <v>440</v>
      </c>
      <c r="V4" s="110"/>
      <c r="W4" s="110"/>
      <c r="X4" s="111">
        <f t="shared" si="0"/>
        <v>5.7395459324310484E-2</v>
      </c>
      <c r="Y4" s="112"/>
      <c r="AA4" s="59" t="s">
        <v>472</v>
      </c>
      <c r="AB4" s="59">
        <v>13.796775697556777</v>
      </c>
      <c r="AC4" s="59">
        <v>0.18131902459148702</v>
      </c>
      <c r="AG4" s="81" t="s">
        <v>481</v>
      </c>
      <c r="AH4" s="95">
        <f>QUARTILE($B$2:$B$38,2)</f>
        <v>2.1498330608274299</v>
      </c>
      <c r="AI4" s="95">
        <f>QUARTILE($B39:$B$289,2)</f>
        <v>9.0333500392017207E-2</v>
      </c>
    </row>
    <row r="5" spans="1:35" x14ac:dyDescent="0.25">
      <c r="A5" t="s">
        <v>65</v>
      </c>
      <c r="B5">
        <v>2.1498330608274299</v>
      </c>
      <c r="C5">
        <v>9.1494129845464706E-2</v>
      </c>
      <c r="D5">
        <v>1</v>
      </c>
      <c r="E5">
        <v>0.29860248929306799</v>
      </c>
      <c r="F5">
        <v>0.13377705000548445</v>
      </c>
      <c r="G5">
        <v>2.1839440345239023</v>
      </c>
      <c r="H5">
        <v>16.993145699986833</v>
      </c>
      <c r="K5" s="59" t="s">
        <v>498</v>
      </c>
      <c r="L5" s="59">
        <v>7.7101477596276113E-2</v>
      </c>
      <c r="U5" s="113" t="s">
        <v>441</v>
      </c>
      <c r="V5" s="110"/>
      <c r="W5" s="110"/>
      <c r="X5" s="111">
        <f t="shared" si="0"/>
        <v>16.246302054709535</v>
      </c>
      <c r="Y5" s="112"/>
      <c r="AA5" s="59" t="s">
        <v>453</v>
      </c>
      <c r="AB5" s="59">
        <v>2063.7866431887114</v>
      </c>
      <c r="AC5" s="59">
        <v>0.35909757926881397</v>
      </c>
      <c r="AG5" s="81" t="s">
        <v>553</v>
      </c>
      <c r="AH5" s="95">
        <f>QUARTILE($B$2:$B$38,1)</f>
        <v>0.3762453698064635</v>
      </c>
      <c r="AI5" s="95">
        <f>QUARTILE($B39:$B$289,1)</f>
        <v>-5.5531088173270446E-2</v>
      </c>
    </row>
    <row r="6" spans="1:35" x14ac:dyDescent="0.25">
      <c r="A6" t="s">
        <v>119</v>
      </c>
      <c r="B6">
        <v>15.011099992720405</v>
      </c>
      <c r="C6">
        <v>-2.8748051011378496E-2</v>
      </c>
      <c r="D6">
        <v>1</v>
      </c>
      <c r="E6">
        <v>0.91211711455406896</v>
      </c>
      <c r="F6">
        <v>2.2806652675990031E-2</v>
      </c>
      <c r="G6">
        <v>0.4809215219212461</v>
      </c>
      <c r="H6">
        <v>19.461728996036236</v>
      </c>
      <c r="K6" s="59" t="s">
        <v>498</v>
      </c>
      <c r="L6" s="59">
        <v>5.7395459324310484E-2</v>
      </c>
      <c r="U6" s="114"/>
      <c r="V6" s="116" t="s">
        <v>442</v>
      </c>
      <c r="W6" s="116"/>
      <c r="X6" s="116"/>
      <c r="Y6" s="116"/>
      <c r="AA6" s="59" t="s">
        <v>499</v>
      </c>
      <c r="AB6" s="59">
        <v>37</v>
      </c>
      <c r="AC6" s="59">
        <v>251</v>
      </c>
    </row>
    <row r="7" spans="1:35" x14ac:dyDescent="0.25">
      <c r="A7" t="s">
        <v>66</v>
      </c>
      <c r="B7">
        <v>0.87187436781204219</v>
      </c>
      <c r="C7">
        <v>-7.7342873460899034E-2</v>
      </c>
      <c r="D7">
        <v>1</v>
      </c>
      <c r="E7">
        <v>0.43572826932496489</v>
      </c>
      <c r="F7">
        <v>3.7957655153990369E-2</v>
      </c>
      <c r="G7">
        <v>0.4175228752046003</v>
      </c>
      <c r="H7">
        <v>17.242242083217945</v>
      </c>
      <c r="K7" s="59" t="s">
        <v>480</v>
      </c>
      <c r="L7" s="59">
        <v>16.246302054709535</v>
      </c>
      <c r="U7" s="115"/>
      <c r="V7" s="117" t="s">
        <v>458</v>
      </c>
      <c r="W7" s="117"/>
      <c r="X7" s="117"/>
      <c r="Y7" s="117"/>
      <c r="AA7" s="59" t="s">
        <v>504</v>
      </c>
      <c r="AB7" s="59">
        <v>36</v>
      </c>
      <c r="AC7" s="59">
        <v>250</v>
      </c>
    </row>
    <row r="8" spans="1:35" ht="30.75" thickBot="1" x14ac:dyDescent="0.3">
      <c r="A8" t="s">
        <v>67</v>
      </c>
      <c r="B8">
        <v>-0.30638394146799364</v>
      </c>
      <c r="C8">
        <v>-6.3009463633121515E-2</v>
      </c>
      <c r="D8">
        <v>1</v>
      </c>
      <c r="E8">
        <v>9.5005383218705578E-4</v>
      </c>
      <c r="F8">
        <v>-4.5476924847498949E-4</v>
      </c>
      <c r="G8">
        <v>-0.19641948171312379</v>
      </c>
      <c r="H8">
        <v>10.076775686802655</v>
      </c>
      <c r="K8" s="60" t="s">
        <v>499</v>
      </c>
      <c r="L8" s="60">
        <v>288</v>
      </c>
      <c r="U8" s="63" t="s">
        <v>443</v>
      </c>
      <c r="V8" s="64" t="s">
        <v>444</v>
      </c>
      <c r="W8" s="65" t="s">
        <v>441</v>
      </c>
      <c r="X8" s="65" t="s">
        <v>436</v>
      </c>
      <c r="Y8" s="66" t="s">
        <v>445</v>
      </c>
      <c r="AA8" s="59" t="s">
        <v>435</v>
      </c>
      <c r="AB8" s="59">
        <v>5747.1471887695407</v>
      </c>
      <c r="AC8" s="59"/>
    </row>
    <row r="9" spans="1:35" x14ac:dyDescent="0.25">
      <c r="A9" t="s">
        <v>150</v>
      </c>
      <c r="B9">
        <v>-3.289477689038884E-2</v>
      </c>
      <c r="C9">
        <v>6.1525661611422783E-2</v>
      </c>
      <c r="D9">
        <v>1</v>
      </c>
      <c r="E9">
        <v>1.2158462657942564</v>
      </c>
      <c r="F9">
        <v>4.239748008743411E-2</v>
      </c>
      <c r="G9">
        <v>0.18654041568403304</v>
      </c>
      <c r="H9">
        <v>17.875524844177832</v>
      </c>
      <c r="U9" s="67" t="s">
        <v>446</v>
      </c>
      <c r="V9" s="68">
        <v>8.0879344191927327</v>
      </c>
      <c r="W9" s="68">
        <v>11.787532892189175</v>
      </c>
      <c r="X9" s="68">
        <v>0.68614310502175369</v>
      </c>
      <c r="Y9" s="68">
        <v>0.49318861443489714</v>
      </c>
      <c r="AA9" s="59" t="s">
        <v>521</v>
      </c>
      <c r="AB9" s="59">
        <v>0</v>
      </c>
      <c r="AC9" s="59"/>
    </row>
    <row r="10" spans="1:35" ht="15.75" thickBot="1" x14ac:dyDescent="0.3">
      <c r="A10" t="s">
        <v>68</v>
      </c>
      <c r="B10">
        <v>5.00105517155452</v>
      </c>
      <c r="C10">
        <v>3.5210210171311147E-3</v>
      </c>
      <c r="D10">
        <v>1</v>
      </c>
      <c r="E10">
        <v>1.0238489398868955</v>
      </c>
      <c r="F10">
        <v>0.1056647529426029</v>
      </c>
      <c r="G10">
        <v>-0.16632082836885459</v>
      </c>
      <c r="H10">
        <v>17.711400284922206</v>
      </c>
      <c r="K10" t="s">
        <v>500</v>
      </c>
      <c r="U10" s="69" t="s">
        <v>459</v>
      </c>
      <c r="V10" s="68">
        <v>-0.36936146648058082</v>
      </c>
      <c r="W10" s="68">
        <v>0.66410378208869525</v>
      </c>
      <c r="X10" s="68">
        <v>-0.55618033873996264</v>
      </c>
      <c r="Y10" s="68">
        <v>0.57853018341060602</v>
      </c>
      <c r="AA10" s="60" t="s">
        <v>522</v>
      </c>
      <c r="AB10" s="60">
        <v>1.4644186384340205</v>
      </c>
      <c r="AC10" s="60"/>
    </row>
    <row r="11" spans="1:35" x14ac:dyDescent="0.25">
      <c r="A11" t="s">
        <v>69</v>
      </c>
      <c r="B11">
        <v>2.4264574468294215</v>
      </c>
      <c r="C11">
        <v>0.21596189352431991</v>
      </c>
      <c r="D11">
        <v>1</v>
      </c>
      <c r="E11">
        <v>0.90806452914271263</v>
      </c>
      <c r="F11">
        <v>7.2145952720082424E-2</v>
      </c>
      <c r="G11">
        <v>-0.17520407090863335</v>
      </c>
      <c r="H11">
        <v>16.350092414908993</v>
      </c>
      <c r="K11" s="61"/>
      <c r="L11" s="61" t="s">
        <v>504</v>
      </c>
      <c r="M11" s="61" t="s">
        <v>505</v>
      </c>
      <c r="N11" s="61" t="s">
        <v>506</v>
      </c>
      <c r="O11" s="61" t="s">
        <v>435</v>
      </c>
      <c r="P11" s="61" t="s">
        <v>507</v>
      </c>
      <c r="U11" s="69" t="s">
        <v>184</v>
      </c>
      <c r="V11" s="68">
        <v>13.719282009700819</v>
      </c>
      <c r="W11" s="68">
        <v>2.8904625668532864</v>
      </c>
      <c r="X11" s="68">
        <v>4.7463967072358146</v>
      </c>
      <c r="Y11" s="68">
        <v>3.3021303608875119E-6</v>
      </c>
    </row>
    <row r="12" spans="1:35" x14ac:dyDescent="0.25">
      <c r="A12" t="s">
        <v>70</v>
      </c>
      <c r="B12">
        <v>4.727338416399582</v>
      </c>
      <c r="C12">
        <v>-0.22249984303711817</v>
      </c>
      <c r="D12">
        <v>1</v>
      </c>
      <c r="E12">
        <v>1.1850724633173459</v>
      </c>
      <c r="F12">
        <v>9.6030984839379663E-2</v>
      </c>
      <c r="G12">
        <v>-4.6766467224665313E-2</v>
      </c>
      <c r="H12">
        <v>17.346733420140144</v>
      </c>
      <c r="K12" s="59" t="s">
        <v>501</v>
      </c>
      <c r="L12" s="59">
        <v>6</v>
      </c>
      <c r="M12" s="59">
        <v>6196.1813078406703</v>
      </c>
      <c r="N12" s="59">
        <v>1032.6968846401116</v>
      </c>
      <c r="O12" s="59">
        <v>3.9125853093297365</v>
      </c>
      <c r="P12" s="59">
        <v>9.0142063718208259E-4</v>
      </c>
      <c r="U12" s="69" t="s">
        <v>448</v>
      </c>
      <c r="V12" s="68">
        <v>0.29495992436290747</v>
      </c>
      <c r="W12" s="68">
        <v>0.63701808903624813</v>
      </c>
      <c r="X12" s="68">
        <v>0.46303225832904632</v>
      </c>
      <c r="Y12" s="68">
        <v>0.64369963667648555</v>
      </c>
    </row>
    <row r="13" spans="1:35" x14ac:dyDescent="0.25">
      <c r="A13" t="s">
        <v>105</v>
      </c>
      <c r="B13">
        <v>0.24441386570146406</v>
      </c>
      <c r="C13">
        <v>-3.1365866885243336E-2</v>
      </c>
      <c r="D13">
        <v>1</v>
      </c>
      <c r="E13">
        <v>0.57657553658679483</v>
      </c>
      <c r="F13">
        <v>2.6507279500823929E-2</v>
      </c>
      <c r="G13">
        <v>0.50741293935279186</v>
      </c>
      <c r="H13">
        <v>17.021766575645863</v>
      </c>
      <c r="K13" s="59" t="s">
        <v>502</v>
      </c>
      <c r="L13" s="59">
        <v>281</v>
      </c>
      <c r="M13" s="59">
        <v>74167.794857253437</v>
      </c>
      <c r="N13" s="59">
        <v>263.94233045285921</v>
      </c>
      <c r="O13" s="59"/>
      <c r="P13" s="59"/>
      <c r="U13" s="69" t="s">
        <v>447</v>
      </c>
      <c r="V13" s="68">
        <v>2.1064582708217219</v>
      </c>
      <c r="W13" s="68">
        <v>10.57208055710699</v>
      </c>
      <c r="X13" s="68">
        <v>0.19924727771826081</v>
      </c>
      <c r="Y13" s="68">
        <v>0.84221341506117786</v>
      </c>
      <c r="AA13" t="s">
        <v>523</v>
      </c>
    </row>
    <row r="14" spans="1:35" ht="15.75" thickBot="1" x14ac:dyDescent="0.3">
      <c r="A14" t="s">
        <v>120</v>
      </c>
      <c r="B14">
        <v>7.1212856683882295</v>
      </c>
      <c r="C14">
        <v>0.29631936496481287</v>
      </c>
      <c r="D14">
        <v>1</v>
      </c>
      <c r="E14">
        <v>2.6624891710806198</v>
      </c>
      <c r="F14">
        <v>0.32420345109207799</v>
      </c>
      <c r="G14">
        <v>6.8920012769578945E-2</v>
      </c>
      <c r="H14">
        <v>17.560256395416651</v>
      </c>
      <c r="K14" s="60" t="s">
        <v>503</v>
      </c>
      <c r="L14" s="60">
        <v>287</v>
      </c>
      <c r="M14" s="60">
        <v>80363.976165094107</v>
      </c>
      <c r="N14" s="60"/>
      <c r="O14" s="60"/>
      <c r="P14" s="60"/>
      <c r="U14" s="69" t="s">
        <v>460</v>
      </c>
      <c r="V14" s="68">
        <v>-2.5883807556037943E-2</v>
      </c>
      <c r="W14" s="68">
        <v>0.24623872229992086</v>
      </c>
      <c r="X14" s="68">
        <v>-0.10511672296817413</v>
      </c>
      <c r="Y14" s="68">
        <v>0.91635818321356655</v>
      </c>
    </row>
    <row r="15" spans="1:35" ht="15.75" thickBot="1" x14ac:dyDescent="0.3">
      <c r="A15" t="s">
        <v>72</v>
      </c>
      <c r="B15">
        <v>15.023491645953008</v>
      </c>
      <c r="C15">
        <v>0.20998143104197561</v>
      </c>
      <c r="D15">
        <v>1</v>
      </c>
      <c r="E15">
        <v>2.0670442992019131</v>
      </c>
      <c r="F15">
        <v>-2.7386975533591033E-2</v>
      </c>
      <c r="G15">
        <v>-0.28360070772237517</v>
      </c>
      <c r="H15">
        <v>20.330538636429257</v>
      </c>
      <c r="U15" s="69" t="s">
        <v>449</v>
      </c>
      <c r="V15" s="68">
        <v>-0.47720004450090486</v>
      </c>
      <c r="W15" s="68">
        <v>0.65984561285977339</v>
      </c>
      <c r="X15" s="68">
        <v>-0.72319954122710317</v>
      </c>
      <c r="Y15" s="68">
        <v>0.47015884011702513</v>
      </c>
      <c r="AA15" s="61"/>
      <c r="AB15" s="61" t="s">
        <v>519</v>
      </c>
      <c r="AC15" s="61" t="s">
        <v>520</v>
      </c>
    </row>
    <row r="16" spans="1:35" x14ac:dyDescent="0.25">
      <c r="A16" t="s">
        <v>121</v>
      </c>
      <c r="B16">
        <v>3.334315323109772</v>
      </c>
      <c r="C16">
        <v>-0.14421766712789014</v>
      </c>
      <c r="D16">
        <v>1</v>
      </c>
      <c r="E16">
        <v>2.4820321765387763</v>
      </c>
      <c r="F16">
        <v>5.5991525374430945E-2</v>
      </c>
      <c r="G16">
        <v>-0.23252177985919092</v>
      </c>
      <c r="H16">
        <v>18.072130396321686</v>
      </c>
      <c r="K16" s="61"/>
      <c r="L16" s="61" t="s">
        <v>508</v>
      </c>
      <c r="M16" s="61" t="s">
        <v>480</v>
      </c>
      <c r="N16" s="61" t="s">
        <v>509</v>
      </c>
      <c r="O16" s="61" t="s">
        <v>510</v>
      </c>
      <c r="P16" s="61" t="s">
        <v>511</v>
      </c>
      <c r="Q16" s="61" t="s">
        <v>512</v>
      </c>
      <c r="R16" s="61" t="s">
        <v>513</v>
      </c>
      <c r="S16" s="61" t="s">
        <v>514</v>
      </c>
      <c r="AA16" s="59" t="s">
        <v>472</v>
      </c>
      <c r="AB16" s="59">
        <v>13.796775697556777</v>
      </c>
      <c r="AC16" s="59">
        <v>0.18131902459148702</v>
      </c>
    </row>
    <row r="17" spans="1:29" x14ac:dyDescent="0.25">
      <c r="A17" t="s">
        <v>71</v>
      </c>
      <c r="B17">
        <v>0.26155975291983591</v>
      </c>
      <c r="C17">
        <v>5.8616928154246226</v>
      </c>
      <c r="D17">
        <v>1</v>
      </c>
      <c r="E17">
        <v>1.3137640646342543</v>
      </c>
      <c r="F17">
        <v>5.6706576774012897E-2</v>
      </c>
      <c r="G17">
        <v>-0.40145664369163037</v>
      </c>
      <c r="H17">
        <v>19.182427903367497</v>
      </c>
      <c r="K17" s="59" t="s">
        <v>446</v>
      </c>
      <c r="L17" s="59">
        <v>8.0879344191927327</v>
      </c>
      <c r="M17" s="59">
        <v>11.787532892189175</v>
      </c>
      <c r="N17" s="59">
        <v>0.68614310502175369</v>
      </c>
      <c r="O17" s="59">
        <v>0.49318861443489714</v>
      </c>
      <c r="P17" s="59">
        <v>-15.115141484671172</v>
      </c>
      <c r="Q17" s="59">
        <v>31.291010323056639</v>
      </c>
      <c r="R17" s="59">
        <v>-15.115141484671172</v>
      </c>
      <c r="S17" s="59">
        <v>31.291010323056639</v>
      </c>
      <c r="AA17" s="59" t="s">
        <v>453</v>
      </c>
      <c r="AB17" s="59">
        <v>2063.7866431887114</v>
      </c>
      <c r="AC17" s="59">
        <v>0.35909757926881397</v>
      </c>
    </row>
    <row r="18" spans="1:29" x14ac:dyDescent="0.25">
      <c r="A18" t="s">
        <v>154</v>
      </c>
      <c r="B18">
        <v>0.93943028298307119</v>
      </c>
      <c r="C18">
        <v>0.62214078798137717</v>
      </c>
      <c r="D18">
        <v>1</v>
      </c>
      <c r="E18">
        <v>0.78209120017479339</v>
      </c>
      <c r="F18">
        <v>6.1766915918830358E-2</v>
      </c>
      <c r="G18">
        <v>-0.38314296333647829</v>
      </c>
      <c r="H18">
        <v>17.958638233144185</v>
      </c>
      <c r="K18" s="59" t="s">
        <v>183</v>
      </c>
      <c r="L18" s="59">
        <v>-0.36936146648058082</v>
      </c>
      <c r="M18" s="59">
        <v>0.66410378208869525</v>
      </c>
      <c r="N18" s="59">
        <v>-0.55618033873996264</v>
      </c>
      <c r="O18" s="59">
        <v>0.57853018341060602</v>
      </c>
      <c r="P18" s="59">
        <v>-1.6766113044901774</v>
      </c>
      <c r="Q18" s="59">
        <v>0.93788837152901561</v>
      </c>
      <c r="R18" s="59">
        <v>-1.6766113044901774</v>
      </c>
      <c r="S18" s="59">
        <v>0.93788837152901561</v>
      </c>
      <c r="U18" s="122" t="s">
        <v>450</v>
      </c>
      <c r="V18" s="123"/>
      <c r="W18" s="124"/>
      <c r="AA18" s="59" t="s">
        <v>499</v>
      </c>
      <c r="AB18" s="59">
        <v>37</v>
      </c>
      <c r="AC18" s="59">
        <v>251</v>
      </c>
    </row>
    <row r="19" spans="1:29" ht="30" x14ac:dyDescent="0.25">
      <c r="A19" t="s">
        <v>155</v>
      </c>
      <c r="B19">
        <v>0.21302274957016107</v>
      </c>
      <c r="C19">
        <v>-7.8946343281849324E-2</v>
      </c>
      <c r="D19">
        <v>1</v>
      </c>
      <c r="E19">
        <v>0.17886959569716729</v>
      </c>
      <c r="F19">
        <v>4.6711454577020042E-2</v>
      </c>
      <c r="G19">
        <v>-0.19683133277177497</v>
      </c>
      <c r="H19">
        <v>17.896626344095385</v>
      </c>
      <c r="K19" s="59" t="s">
        <v>184</v>
      </c>
      <c r="L19" s="59">
        <v>13.719282009700819</v>
      </c>
      <c r="M19" s="59">
        <v>2.8904625668532864</v>
      </c>
      <c r="N19" s="59">
        <v>4.7463967072358146</v>
      </c>
      <c r="O19" s="59">
        <v>3.3021303608875119E-6</v>
      </c>
      <c r="P19" s="59">
        <v>8.0295738282360265</v>
      </c>
      <c r="Q19" s="59">
        <v>19.408990191165614</v>
      </c>
      <c r="R19" s="59">
        <v>8.0295738282360265</v>
      </c>
      <c r="S19" s="59">
        <v>19.408990191165614</v>
      </c>
      <c r="U19" s="67"/>
      <c r="V19" s="73" t="s">
        <v>461</v>
      </c>
      <c r="W19" s="65" t="s">
        <v>462</v>
      </c>
      <c r="AA19" s="59" t="s">
        <v>524</v>
      </c>
      <c r="AB19" s="59">
        <v>0</v>
      </c>
      <c r="AC19" s="59"/>
    </row>
    <row r="20" spans="1:29" ht="30" x14ac:dyDescent="0.25">
      <c r="A20" t="s">
        <v>166</v>
      </c>
      <c r="B20">
        <v>1.5619862477404642</v>
      </c>
      <c r="C20">
        <v>3.385297859518336E-2</v>
      </c>
      <c r="D20">
        <v>1</v>
      </c>
      <c r="E20">
        <v>1.4780606190362779</v>
      </c>
      <c r="F20">
        <v>0.14077322261579678</v>
      </c>
      <c r="G20">
        <v>-5.0804916826122641E-2</v>
      </c>
      <c r="H20">
        <v>17.108339775022472</v>
      </c>
      <c r="K20" s="59" t="s">
        <v>185</v>
      </c>
      <c r="L20" s="59">
        <v>0.29495992436290747</v>
      </c>
      <c r="M20" s="59">
        <v>0.63701808903624813</v>
      </c>
      <c r="N20" s="59">
        <v>0.46303225832904632</v>
      </c>
      <c r="O20" s="59">
        <v>0.64369963667648555</v>
      </c>
      <c r="P20" s="59">
        <v>-0.95897329535575415</v>
      </c>
      <c r="Q20" s="59">
        <v>1.5488931440815692</v>
      </c>
      <c r="R20" s="59">
        <v>-0.95897329535575415</v>
      </c>
      <c r="S20" s="59">
        <v>1.5488931440815692</v>
      </c>
      <c r="U20" s="74" t="s">
        <v>451</v>
      </c>
      <c r="V20" s="75">
        <f>AB6</f>
        <v>37</v>
      </c>
      <c r="W20" s="71">
        <f>AC6</f>
        <v>251</v>
      </c>
      <c r="AA20" s="59" t="s">
        <v>504</v>
      </c>
      <c r="AB20" s="59">
        <v>36</v>
      </c>
      <c r="AC20" s="59"/>
    </row>
    <row r="21" spans="1:29" x14ac:dyDescent="0.25">
      <c r="A21" t="s">
        <v>168</v>
      </c>
      <c r="B21">
        <v>0.26363552658514705</v>
      </c>
      <c r="C21">
        <v>-0.12729296138231075</v>
      </c>
      <c r="D21">
        <v>1</v>
      </c>
      <c r="E21">
        <v>3.9567991460997955</v>
      </c>
      <c r="F21">
        <v>0.21160798142278697</v>
      </c>
      <c r="G21">
        <v>-0.4313098267971629</v>
      </c>
      <c r="H21">
        <v>17.257457034947507</v>
      </c>
      <c r="K21" s="59" t="s">
        <v>186</v>
      </c>
      <c r="L21" s="59">
        <v>2.1064582708217219</v>
      </c>
      <c r="M21" s="59">
        <v>10.57208055710699</v>
      </c>
      <c r="N21" s="59">
        <v>0.19924727771826081</v>
      </c>
      <c r="O21" s="59">
        <v>0.84221341506117786</v>
      </c>
      <c r="P21" s="59">
        <v>-18.704070096048387</v>
      </c>
      <c r="Q21" s="59">
        <v>22.916986637691831</v>
      </c>
      <c r="R21" s="59">
        <v>-18.704070096048387</v>
      </c>
      <c r="S21" s="59">
        <v>22.916986637691831</v>
      </c>
      <c r="U21" s="74" t="s">
        <v>452</v>
      </c>
      <c r="V21" s="76">
        <f>AB4</f>
        <v>13.796775697556777</v>
      </c>
      <c r="W21" s="77">
        <f>AC4</f>
        <v>0.18131902459148702</v>
      </c>
      <c r="AA21" s="59" t="s">
        <v>509</v>
      </c>
      <c r="AB21" s="59">
        <v>1.8230354180310713</v>
      </c>
      <c r="AC21" s="59"/>
    </row>
    <row r="22" spans="1:29" x14ac:dyDescent="0.25">
      <c r="A22" t="s">
        <v>157</v>
      </c>
      <c r="B22">
        <v>17.330852781350131</v>
      </c>
      <c r="C22">
        <v>-0.23884372694279143</v>
      </c>
      <c r="D22">
        <v>1</v>
      </c>
      <c r="E22">
        <v>2.4875619013871444</v>
      </c>
      <c r="F22">
        <v>4.4477512634370837E-2</v>
      </c>
      <c r="G22">
        <v>0.13886181729911989</v>
      </c>
      <c r="H22">
        <v>16.327192018641433</v>
      </c>
      <c r="K22" s="59" t="s">
        <v>187</v>
      </c>
      <c r="L22" s="59">
        <v>-2.5883807556037943E-2</v>
      </c>
      <c r="M22" s="59">
        <v>0.24623872229992086</v>
      </c>
      <c r="N22" s="59">
        <v>-0.10511672296817413</v>
      </c>
      <c r="O22" s="59">
        <v>0.91635818321356655</v>
      </c>
      <c r="P22" s="59">
        <v>-0.51059047317064576</v>
      </c>
      <c r="Q22" s="59">
        <v>0.45882285805856987</v>
      </c>
      <c r="R22" s="59">
        <v>-0.51059047317064576</v>
      </c>
      <c r="S22" s="59">
        <v>0.45882285805856987</v>
      </c>
      <c r="U22" s="74" t="s">
        <v>453</v>
      </c>
      <c r="V22" s="76">
        <f>AB5</f>
        <v>2063.7866431887114</v>
      </c>
      <c r="W22" s="77">
        <f>AC5</f>
        <v>0.35909757926881397</v>
      </c>
      <c r="AA22" s="59" t="s">
        <v>525</v>
      </c>
      <c r="AB22" s="59">
        <v>3.8305566600498268E-2</v>
      </c>
      <c r="AC22" s="59"/>
    </row>
    <row r="23" spans="1:29" ht="30.75" thickBot="1" x14ac:dyDescent="0.3">
      <c r="A23" t="s">
        <v>158</v>
      </c>
      <c r="B23">
        <v>122.73267258107849</v>
      </c>
      <c r="C23">
        <v>0.3455854678386997</v>
      </c>
      <c r="D23">
        <v>1</v>
      </c>
      <c r="E23">
        <v>3.2369306271332583</v>
      </c>
      <c r="F23">
        <v>0.15329919296521383</v>
      </c>
      <c r="G23">
        <v>-0.65477752514168774</v>
      </c>
      <c r="H23">
        <v>17.362704634485954</v>
      </c>
      <c r="K23" s="60" t="s">
        <v>188</v>
      </c>
      <c r="L23" s="60">
        <v>-0.47720004450090486</v>
      </c>
      <c r="M23" s="60">
        <v>0.65984561285977339</v>
      </c>
      <c r="N23" s="60">
        <v>-0.72319954122710317</v>
      </c>
      <c r="O23" s="60">
        <v>0.47015884011702513</v>
      </c>
      <c r="P23" s="60">
        <v>-1.7760679229661389</v>
      </c>
      <c r="Q23" s="60">
        <v>0.8216678339643293</v>
      </c>
      <c r="R23" s="60">
        <v>-1.7760679229661389</v>
      </c>
      <c r="S23" s="60">
        <v>0.8216678339643293</v>
      </c>
      <c r="U23" s="74" t="s">
        <v>454</v>
      </c>
      <c r="V23" s="125">
        <f>AB20</f>
        <v>36</v>
      </c>
      <c r="W23" s="126"/>
      <c r="AA23" s="59" t="s">
        <v>526</v>
      </c>
      <c r="AB23" s="59">
        <v>1.6882977141168172</v>
      </c>
      <c r="AC23" s="59"/>
    </row>
    <row r="24" spans="1:29" x14ac:dyDescent="0.25">
      <c r="A24" t="s">
        <v>169</v>
      </c>
      <c r="B24">
        <v>1.547655730752461</v>
      </c>
      <c r="C24">
        <v>5.405994192194534E-2</v>
      </c>
      <c r="D24">
        <v>1</v>
      </c>
      <c r="E24">
        <v>0.18183172688248644</v>
      </c>
      <c r="F24">
        <v>3.3500727144327419E-2</v>
      </c>
      <c r="G24">
        <v>-0.12073701389579052</v>
      </c>
      <c r="H24">
        <v>17.489673266627637</v>
      </c>
      <c r="U24" s="74" t="s">
        <v>436</v>
      </c>
      <c r="V24" s="127">
        <f>AB21</f>
        <v>1.8230354180310713</v>
      </c>
      <c r="W24" s="128"/>
      <c r="AA24" s="59" t="s">
        <v>527</v>
      </c>
      <c r="AB24" s="59">
        <v>7.6611133200996537E-2</v>
      </c>
      <c r="AC24" s="59"/>
    </row>
    <row r="25" spans="1:29" ht="15.75" thickBot="1" x14ac:dyDescent="0.3">
      <c r="A25" t="s">
        <v>167</v>
      </c>
      <c r="B25">
        <v>3.9950753731649717</v>
      </c>
      <c r="C25">
        <v>-0.71067619412468208</v>
      </c>
      <c r="D25">
        <v>1</v>
      </c>
      <c r="E25">
        <v>0.66334899311149564</v>
      </c>
      <c r="F25">
        <v>3.8342808203099724E-2</v>
      </c>
      <c r="G25">
        <v>2.1304493021556179</v>
      </c>
      <c r="H25">
        <v>17.134476565283698</v>
      </c>
      <c r="U25" s="74" t="s">
        <v>455</v>
      </c>
      <c r="V25" s="127">
        <f>AB22</f>
        <v>3.8305566600498268E-2</v>
      </c>
      <c r="W25" s="128"/>
      <c r="AA25" s="60" t="s">
        <v>528</v>
      </c>
      <c r="AB25" s="60">
        <v>2.028094000980452</v>
      </c>
      <c r="AC25" s="60"/>
    </row>
    <row r="26" spans="1:29" x14ac:dyDescent="0.25">
      <c r="A26" t="s">
        <v>159</v>
      </c>
      <c r="B26">
        <v>0.3762453698064635</v>
      </c>
      <c r="C26">
        <v>0.11288000638138074</v>
      </c>
      <c r="D26">
        <v>1</v>
      </c>
      <c r="E26">
        <v>0.61265092599475002</v>
      </c>
      <c r="F26">
        <v>8.5366263552647897E-2</v>
      </c>
      <c r="G26">
        <v>0.29310502608973926</v>
      </c>
      <c r="H26">
        <v>18.762740025474237</v>
      </c>
      <c r="U26" s="129"/>
      <c r="V26" s="130"/>
      <c r="W26" s="131"/>
    </row>
    <row r="27" spans="1:29" x14ac:dyDescent="0.25">
      <c r="A27" t="s">
        <v>156</v>
      </c>
      <c r="B27">
        <v>1.5690128709421118</v>
      </c>
      <c r="C27">
        <v>-0.18093935902398467</v>
      </c>
      <c r="D27">
        <v>1</v>
      </c>
      <c r="E27">
        <v>0.8019579970521632</v>
      </c>
      <c r="F27">
        <v>8.3632983649119613E-2</v>
      </c>
      <c r="G27">
        <v>-0.99312820288499848</v>
      </c>
      <c r="H27">
        <v>17.528802026670618</v>
      </c>
      <c r="K27" t="s">
        <v>515</v>
      </c>
      <c r="U27" s="132" t="s">
        <v>456</v>
      </c>
      <c r="V27" s="133"/>
      <c r="W27" s="134"/>
    </row>
    <row r="28" spans="1:29" ht="30.75" thickBot="1" x14ac:dyDescent="0.3">
      <c r="A28" t="s">
        <v>170</v>
      </c>
      <c r="B28">
        <v>2.3372174621519139</v>
      </c>
      <c r="C28">
        <v>0.7134803301478454</v>
      </c>
      <c r="D28">
        <v>1</v>
      </c>
      <c r="E28">
        <v>0.84146795307943989</v>
      </c>
      <c r="F28">
        <v>0.11360813203425062</v>
      </c>
      <c r="G28">
        <v>-0.10138912798280166</v>
      </c>
      <c r="H28">
        <v>17.101793291880504</v>
      </c>
      <c r="U28" s="78" t="s">
        <v>454</v>
      </c>
      <c r="V28" s="75">
        <f>AB7</f>
        <v>36</v>
      </c>
      <c r="W28" s="71">
        <f>AC7</f>
        <v>250</v>
      </c>
    </row>
    <row r="29" spans="1:29" x14ac:dyDescent="0.25">
      <c r="A29" t="s">
        <v>160</v>
      </c>
      <c r="B29">
        <v>0.5311534757234585</v>
      </c>
      <c r="C29">
        <v>3.0830575056878522E-2</v>
      </c>
      <c r="D29">
        <v>1</v>
      </c>
      <c r="E29">
        <v>3.9066549913187898</v>
      </c>
      <c r="F29">
        <v>5.2246754797977149E-2</v>
      </c>
      <c r="G29">
        <v>-0.57850900787239867</v>
      </c>
      <c r="H29">
        <v>20.053218733280886</v>
      </c>
      <c r="K29" s="61" t="s">
        <v>516</v>
      </c>
      <c r="L29" s="61" t="s">
        <v>517</v>
      </c>
      <c r="M29" s="61" t="s">
        <v>502</v>
      </c>
      <c r="U29" s="74" t="s">
        <v>435</v>
      </c>
      <c r="V29" s="118">
        <f t="shared" ref="V29:V30" si="1">AB8</f>
        <v>5747.1471887695407</v>
      </c>
      <c r="W29" s="119"/>
    </row>
    <row r="30" spans="1:29" x14ac:dyDescent="0.25">
      <c r="A30" t="s">
        <v>175</v>
      </c>
      <c r="B30">
        <v>3.4219537804774186E-2</v>
      </c>
      <c r="C30">
        <v>-2.317392309957869E-3</v>
      </c>
      <c r="D30">
        <v>1</v>
      </c>
      <c r="E30">
        <v>0.63220094568488905</v>
      </c>
      <c r="F30">
        <v>4.0290683146506287E-2</v>
      </c>
      <c r="G30">
        <v>-0.39067085796490658</v>
      </c>
      <c r="H30">
        <v>16.627187309619259</v>
      </c>
      <c r="K30" s="59">
        <v>1</v>
      </c>
      <c r="L30" s="59">
        <v>15.22531895147112</v>
      </c>
      <c r="M30" s="59">
        <v>-10.648201631455009</v>
      </c>
      <c r="U30" s="79" t="s">
        <v>457</v>
      </c>
      <c r="V30" s="120">
        <f t="shared" si="1"/>
        <v>0</v>
      </c>
      <c r="W30" s="121"/>
    </row>
    <row r="31" spans="1:29" x14ac:dyDescent="0.25">
      <c r="A31" t="s">
        <v>161</v>
      </c>
      <c r="B31">
        <v>2.8620665309879905</v>
      </c>
      <c r="C31">
        <v>-4.7816253281333715E-3</v>
      </c>
      <c r="D31">
        <v>1</v>
      </c>
      <c r="E31">
        <v>0.83419729549279853</v>
      </c>
      <c r="F31">
        <v>6.3061325203275356E-2</v>
      </c>
      <c r="G31">
        <v>-3.6537054176801122E-2</v>
      </c>
      <c r="H31">
        <v>19.592493894238039</v>
      </c>
      <c r="K31" s="59">
        <v>2</v>
      </c>
      <c r="L31" s="59">
        <v>13.610034005291991</v>
      </c>
      <c r="M31" s="59">
        <v>5.2429456354851229</v>
      </c>
    </row>
    <row r="32" spans="1:29" x14ac:dyDescent="0.25">
      <c r="A32" t="s">
        <v>173</v>
      </c>
      <c r="B32">
        <v>0.95114404849767376</v>
      </c>
      <c r="C32">
        <v>1.0124673793783991</v>
      </c>
      <c r="D32">
        <v>1</v>
      </c>
      <c r="E32">
        <v>0.37364007224783746</v>
      </c>
      <c r="F32">
        <v>2.9233407176251797E-2</v>
      </c>
      <c r="G32">
        <v>-0.59599398841910167</v>
      </c>
      <c r="H32">
        <v>19.392270092959087</v>
      </c>
      <c r="K32" s="59">
        <v>3</v>
      </c>
      <c r="L32" s="59">
        <v>12.934761772380014</v>
      </c>
      <c r="M32" s="59">
        <v>-10.04664041418053</v>
      </c>
    </row>
    <row r="33" spans="1:13" x14ac:dyDescent="0.25">
      <c r="A33" t="s">
        <v>162</v>
      </c>
      <c r="B33">
        <v>12.381801617376579</v>
      </c>
      <c r="C33">
        <v>-7.8647377459487869E-2</v>
      </c>
      <c r="D33">
        <v>1</v>
      </c>
      <c r="E33">
        <v>0.77543480065417891</v>
      </c>
      <c r="F33">
        <v>6.6063875212820228E-2</v>
      </c>
      <c r="G33">
        <v>-0.18392546562608536</v>
      </c>
      <c r="H33">
        <v>17.234691617155359</v>
      </c>
      <c r="K33" s="59">
        <v>4</v>
      </c>
      <c r="L33" s="59">
        <v>13.97763489265926</v>
      </c>
      <c r="M33" s="59">
        <v>-11.827801831831831</v>
      </c>
    </row>
    <row r="34" spans="1:13" x14ac:dyDescent="0.25">
      <c r="A34" t="s">
        <v>163</v>
      </c>
      <c r="B34">
        <v>3.2322449620224805</v>
      </c>
      <c r="C34">
        <v>-4.1814805620199895E-2</v>
      </c>
      <c r="D34">
        <v>1</v>
      </c>
      <c r="E34">
        <v>4.3862497004435363</v>
      </c>
      <c r="F34">
        <v>2.5415513215130546E-2</v>
      </c>
      <c r="G34">
        <v>4.7375923848870183E-2</v>
      </c>
      <c r="H34">
        <v>20.481129549313721</v>
      </c>
      <c r="K34" s="59">
        <v>5</v>
      </c>
      <c r="L34" s="59">
        <v>12.835328085355647</v>
      </c>
      <c r="M34" s="59">
        <v>2.1757719073647586</v>
      </c>
    </row>
    <row r="35" spans="1:13" x14ac:dyDescent="0.25">
      <c r="A35" t="s">
        <v>164</v>
      </c>
      <c r="B35">
        <v>0.45181743869554947</v>
      </c>
      <c r="C35">
        <v>0.13581366276744031</v>
      </c>
      <c r="D35">
        <v>1</v>
      </c>
      <c r="E35">
        <v>0.56698956008171986</v>
      </c>
      <c r="F35">
        <v>4.6551932400683796E-2</v>
      </c>
      <c r="G35">
        <v>1.8427258533659689</v>
      </c>
      <c r="H35">
        <v>18.377081295312205</v>
      </c>
      <c r="K35" s="59">
        <v>6</v>
      </c>
      <c r="L35" s="59">
        <v>13.805456728900866</v>
      </c>
      <c r="M35" s="59">
        <v>-12.933582361088824</v>
      </c>
    </row>
    <row r="36" spans="1:13" x14ac:dyDescent="0.25">
      <c r="A36" t="s">
        <v>165</v>
      </c>
      <c r="B36">
        <v>0.29229658091255628</v>
      </c>
      <c r="C36">
        <v>3.4970424589550499E-2</v>
      </c>
      <c r="D36">
        <v>1</v>
      </c>
      <c r="E36">
        <v>0.58802453199665694</v>
      </c>
      <c r="F36">
        <v>6.6932998213720091E-2</v>
      </c>
      <c r="G36">
        <v>-4.4376834571720411E-2</v>
      </c>
      <c r="H36">
        <v>20.245057502228562</v>
      </c>
      <c r="K36" s="59">
        <v>7</v>
      </c>
      <c r="L36" s="59">
        <v>17.026258250042012</v>
      </c>
      <c r="M36" s="59">
        <v>-17.332642191510004</v>
      </c>
    </row>
    <row r="37" spans="1:13" x14ac:dyDescent="0.25">
      <c r="A37" t="s">
        <v>171</v>
      </c>
      <c r="B37">
        <v>0.13583367770347909</v>
      </c>
      <c r="C37">
        <v>-6.3650471793803676E-2</v>
      </c>
      <c r="D37">
        <v>1</v>
      </c>
      <c r="E37">
        <v>0.55613086065159678</v>
      </c>
      <c r="F37">
        <v>6.0159694212998979E-2</v>
      </c>
      <c r="G37">
        <v>-6.3425355072576337E-2</v>
      </c>
      <c r="H37">
        <v>17.401896339571842</v>
      </c>
      <c r="K37" s="59">
        <v>8</v>
      </c>
      <c r="L37" s="59">
        <v>13.697396038142662</v>
      </c>
      <c r="M37" s="59">
        <v>-13.730290815033051</v>
      </c>
    </row>
    <row r="38" spans="1:13" x14ac:dyDescent="0.25">
      <c r="A38" t="s">
        <v>172</v>
      </c>
      <c r="B38">
        <v>254.58965165090072</v>
      </c>
      <c r="C38">
        <v>-0.20449396871537451</v>
      </c>
      <c r="D38">
        <v>1</v>
      </c>
      <c r="E38">
        <v>0.38615672404501555</v>
      </c>
      <c r="F38">
        <v>6.5264076308971367E-2</v>
      </c>
      <c r="G38">
        <v>-0.10169213585949755</v>
      </c>
      <c r="H38">
        <v>16.73138494298523</v>
      </c>
      <c r="K38" s="59">
        <v>9</v>
      </c>
      <c r="L38" s="59">
        <v>13.882912710221362</v>
      </c>
      <c r="M38" s="59">
        <v>-8.8818575386668428</v>
      </c>
    </row>
    <row r="39" spans="1:13" x14ac:dyDescent="0.25">
      <c r="A39" t="s">
        <v>189</v>
      </c>
      <c r="B39">
        <v>-0.55843842901190244</v>
      </c>
      <c r="C39">
        <v>1.2900931362592483</v>
      </c>
      <c r="D39">
        <v>0</v>
      </c>
      <c r="E39">
        <v>0.10354918048617978</v>
      </c>
      <c r="F39">
        <v>1.7510858024057337E-2</v>
      </c>
      <c r="G39">
        <v>-0.53948442561230658</v>
      </c>
      <c r="H39">
        <v>16.615287302714581</v>
      </c>
      <c r="K39" s="59">
        <v>10</v>
      </c>
      <c r="L39" s="59">
        <v>14.349533631309548</v>
      </c>
      <c r="M39" s="59">
        <v>-11.923076184480127</v>
      </c>
    </row>
    <row r="40" spans="1:13" x14ac:dyDescent="0.25">
      <c r="A40" t="s">
        <v>190</v>
      </c>
      <c r="B40">
        <v>-0.12759753161260501</v>
      </c>
      <c r="C40">
        <v>-9.4630093733960627E-2</v>
      </c>
      <c r="D40">
        <v>0</v>
      </c>
      <c r="E40">
        <v>0.59072588552268279</v>
      </c>
      <c r="F40">
        <v>0.11804085854223609</v>
      </c>
      <c r="G40">
        <v>-0.12000413669861315</v>
      </c>
      <c r="H40">
        <v>16.948334789729412</v>
      </c>
      <c r="K40" s="59">
        <v>11</v>
      </c>
      <c r="L40" s="59">
        <v>14.164581977825668</v>
      </c>
      <c r="M40" s="59">
        <v>-9.4372435614260866</v>
      </c>
    </row>
    <row r="41" spans="1:13" x14ac:dyDescent="0.25">
      <c r="A41" t="s">
        <v>191</v>
      </c>
      <c r="B41">
        <v>-0.12837635070606773</v>
      </c>
      <c r="C41">
        <v>0.27078443555283155</v>
      </c>
      <c r="D41">
        <v>0</v>
      </c>
      <c r="E41">
        <v>2.2526690678231169</v>
      </c>
      <c r="F41">
        <v>6.9667176003845643E-2</v>
      </c>
      <c r="G41">
        <v>0.51752240446811737</v>
      </c>
      <c r="H41">
        <v>17.40599951385741</v>
      </c>
      <c r="K41" s="59">
        <v>12</v>
      </c>
      <c r="L41" s="59">
        <v>13.908783380030485</v>
      </c>
      <c r="M41" s="59">
        <v>-13.664369514329021</v>
      </c>
    </row>
    <row r="42" spans="1:13" x14ac:dyDescent="0.25">
      <c r="A42" t="s">
        <v>192</v>
      </c>
      <c r="B42">
        <v>0.37247016433817753</v>
      </c>
      <c r="C42">
        <v>-0.20777917757938119</v>
      </c>
      <c r="D42">
        <v>0</v>
      </c>
      <c r="E42">
        <v>1.6786332489511038</v>
      </c>
      <c r="F42">
        <v>2.0629891968534644E-3</v>
      </c>
      <c r="G42">
        <v>-5.8482697093403389E-2</v>
      </c>
      <c r="H42">
        <v>16.959943751176414</v>
      </c>
      <c r="K42" s="59">
        <v>13</v>
      </c>
      <c r="L42" s="59">
        <v>14.784477073516992</v>
      </c>
      <c r="M42" s="59">
        <v>-7.6631914051287628</v>
      </c>
    </row>
    <row r="43" spans="1:13" x14ac:dyDescent="0.25">
      <c r="A43" t="s">
        <v>193</v>
      </c>
      <c r="B43">
        <v>0.10820548314240204</v>
      </c>
      <c r="C43">
        <v>-9.7640270498912399E-2</v>
      </c>
      <c r="D43">
        <v>0</v>
      </c>
      <c r="E43">
        <v>1.8521393713745331</v>
      </c>
      <c r="F43">
        <v>-4.9631701875021778E-2</v>
      </c>
      <c r="G43">
        <v>1.4378709717499498</v>
      </c>
      <c r="H43">
        <v>16.645967727663624</v>
      </c>
      <c r="K43" s="59">
        <v>14</v>
      </c>
      <c r="L43" s="59">
        <v>12.587269812722084</v>
      </c>
      <c r="M43" s="59">
        <v>2.436221833230924</v>
      </c>
    </row>
    <row r="44" spans="1:13" x14ac:dyDescent="0.25">
      <c r="A44" t="s">
        <v>194</v>
      </c>
      <c r="B44">
        <v>0.31788546091668279</v>
      </c>
      <c r="C44">
        <v>-0.14941257854287235</v>
      </c>
      <c r="D44">
        <v>0</v>
      </c>
      <c r="E44">
        <v>2.8301130749484029</v>
      </c>
      <c r="F44">
        <v>0.15879303032625758</v>
      </c>
      <c r="G44">
        <v>8.7632426225089252E-2</v>
      </c>
      <c r="H44">
        <v>18.502862380631523</v>
      </c>
      <c r="K44" s="59">
        <v>15</v>
      </c>
      <c r="L44" s="59">
        <v>14.092525832346995</v>
      </c>
      <c r="M44" s="59">
        <v>-10.758210509237223</v>
      </c>
    </row>
    <row r="45" spans="1:13" x14ac:dyDescent="0.25">
      <c r="A45" t="s">
        <v>195</v>
      </c>
      <c r="B45">
        <v>9.6768069732790951E-2</v>
      </c>
      <c r="C45">
        <v>0.19659193255176574</v>
      </c>
      <c r="D45">
        <v>0</v>
      </c>
      <c r="E45">
        <v>0.90800797457689209</v>
      </c>
      <c r="F45">
        <v>4.2719280861697594E-2</v>
      </c>
      <c r="G45">
        <v>-0.58423081398310994</v>
      </c>
      <c r="H45">
        <v>16.777953083883229</v>
      </c>
      <c r="K45" s="59">
        <v>16</v>
      </c>
      <c r="L45" s="59">
        <v>11.005626538705503</v>
      </c>
      <c r="M45" s="59">
        <v>-10.744066785785666</v>
      </c>
    </row>
    <row r="46" spans="1:13" x14ac:dyDescent="0.25">
      <c r="A46" t="s">
        <v>196</v>
      </c>
      <c r="B46">
        <v>-3.9413364631596018E-2</v>
      </c>
      <c r="C46">
        <v>2.4405267529521751E-2</v>
      </c>
      <c r="D46">
        <v>0</v>
      </c>
      <c r="E46">
        <v>0.42073609248089805</v>
      </c>
      <c r="F46">
        <v>1.933532122699775E-2</v>
      </c>
      <c r="G46">
        <v>-0.34723101340717738</v>
      </c>
      <c r="H46">
        <v>16.083207894293086</v>
      </c>
      <c r="K46" s="59">
        <v>17</v>
      </c>
      <c r="L46" s="59">
        <v>13.378270821933581</v>
      </c>
      <c r="M46" s="59">
        <v>-12.43884053895051</v>
      </c>
    </row>
    <row r="47" spans="1:13" x14ac:dyDescent="0.25">
      <c r="A47" t="s">
        <v>197</v>
      </c>
      <c r="B47">
        <v>8.8484003437544895E-2</v>
      </c>
      <c r="C47">
        <v>0.16509292783758292</v>
      </c>
      <c r="D47">
        <v>0</v>
      </c>
      <c r="E47">
        <v>2.8350452941420654</v>
      </c>
      <c r="F47">
        <v>0.10378752504684288</v>
      </c>
      <c r="G47">
        <v>1.9327806753912367</v>
      </c>
      <c r="H47">
        <v>17.987531360437774</v>
      </c>
      <c r="K47" s="59">
        <v>18</v>
      </c>
      <c r="L47" s="59">
        <v>13.452355114795033</v>
      </c>
      <c r="M47" s="59">
        <v>-13.239332365224872</v>
      </c>
    </row>
    <row r="48" spans="1:13" x14ac:dyDescent="0.25">
      <c r="A48" t="s">
        <v>198</v>
      </c>
      <c r="B48">
        <v>0.18804063722503186</v>
      </c>
      <c r="C48">
        <v>-0.16528978710130149</v>
      </c>
      <c r="D48">
        <v>0</v>
      </c>
      <c r="E48">
        <v>3.1170521071046915</v>
      </c>
      <c r="F48">
        <v>2.9340512776720014E-2</v>
      </c>
      <c r="G48">
        <v>-5.37751826824963E-2</v>
      </c>
      <c r="H48">
        <v>17.703434110077943</v>
      </c>
      <c r="K48" s="59">
        <v>19</v>
      </c>
      <c r="L48" s="59">
        <v>14.364428533271612</v>
      </c>
      <c r="M48" s="59">
        <v>-12.802442285531148</v>
      </c>
    </row>
    <row r="49" spans="1:13" x14ac:dyDescent="0.25">
      <c r="A49" t="s">
        <v>199</v>
      </c>
      <c r="B49">
        <v>0.23770083880824594</v>
      </c>
      <c r="C49">
        <v>0.1507061766002831</v>
      </c>
      <c r="D49">
        <v>0</v>
      </c>
      <c r="E49">
        <v>4.3537496266239426</v>
      </c>
      <c r="F49">
        <v>9.1537288159438929E-2</v>
      </c>
      <c r="G49">
        <v>0.23652321262415874</v>
      </c>
      <c r="H49">
        <v>17.821035472282531</v>
      </c>
      <c r="K49" s="59">
        <v>20</v>
      </c>
      <c r="L49" s="59">
        <v>15.242978778779552</v>
      </c>
      <c r="M49" s="59">
        <v>-14.979343252194404</v>
      </c>
    </row>
    <row r="50" spans="1:13" x14ac:dyDescent="0.25">
      <c r="A50" t="s">
        <v>200</v>
      </c>
      <c r="B50">
        <v>8.2956023266981774E-2</v>
      </c>
      <c r="C50">
        <v>-7.6601469944020631E-2</v>
      </c>
      <c r="D50">
        <v>0</v>
      </c>
      <c r="E50">
        <v>2.0481516642168138</v>
      </c>
      <c r="F50">
        <v>3.3727970436794222E-2</v>
      </c>
      <c r="G50">
        <v>2.9620778109435943E-2</v>
      </c>
      <c r="H50">
        <v>17.002303378988934</v>
      </c>
      <c r="K50" s="59">
        <v>21</v>
      </c>
      <c r="L50" s="59">
        <v>14.927926162345916</v>
      </c>
      <c r="M50" s="59">
        <v>2.4029266190042158</v>
      </c>
    </row>
    <row r="51" spans="1:13" x14ac:dyDescent="0.25">
      <c r="A51" t="s">
        <v>201</v>
      </c>
      <c r="B51">
        <v>0.25989395493213024</v>
      </c>
      <c r="C51">
        <v>1.5011684741572719E-2</v>
      </c>
      <c r="D51">
        <v>0</v>
      </c>
      <c r="E51">
        <v>0.73836831231400635</v>
      </c>
      <c r="F51">
        <v>8.1857648597478044E-2</v>
      </c>
      <c r="G51">
        <v>4.5030003539977798E-2</v>
      </c>
      <c r="H51">
        <v>16.838661109509246</v>
      </c>
      <c r="K51" s="59">
        <v>22</v>
      </c>
      <c r="L51" s="59">
        <v>14.688718350797368</v>
      </c>
      <c r="M51" s="59">
        <v>108.04395423028112</v>
      </c>
    </row>
    <row r="52" spans="1:13" x14ac:dyDescent="0.25">
      <c r="A52" t="s">
        <v>202</v>
      </c>
      <c r="B52">
        <v>-0.94336568971690338</v>
      </c>
      <c r="C52">
        <v>51.969111609861727</v>
      </c>
      <c r="D52">
        <v>0</v>
      </c>
      <c r="E52">
        <v>51.732488937976363</v>
      </c>
      <c r="F52">
        <v>0.63638101190533602</v>
      </c>
      <c r="G52">
        <v>0</v>
      </c>
      <c r="H52">
        <v>17.532251746127962</v>
      </c>
      <c r="K52" s="59">
        <v>23</v>
      </c>
      <c r="L52" s="59">
        <v>13.568501998138727</v>
      </c>
      <c r="M52" s="59">
        <v>-12.020846267386265</v>
      </c>
    </row>
    <row r="53" spans="1:13" x14ac:dyDescent="0.25">
      <c r="A53" t="s">
        <v>203</v>
      </c>
      <c r="B53">
        <v>-0.14659435122773037</v>
      </c>
      <c r="C53">
        <v>0.2512096331374058</v>
      </c>
      <c r="D53">
        <v>0</v>
      </c>
      <c r="E53">
        <v>2.5257054205955707</v>
      </c>
      <c r="F53">
        <v>2.7025579276839785E-2</v>
      </c>
      <c r="G53">
        <v>1.3047453593649538</v>
      </c>
      <c r="H53">
        <v>18.058956128786392</v>
      </c>
      <c r="K53" s="59">
        <v>24</v>
      </c>
      <c r="L53" s="59">
        <v>14.114424605250631</v>
      </c>
      <c r="M53" s="59">
        <v>-10.119349232085661</v>
      </c>
    </row>
    <row r="54" spans="1:13" x14ac:dyDescent="0.25">
      <c r="A54" t="s">
        <v>204</v>
      </c>
      <c r="B54">
        <v>0.24445633865597494</v>
      </c>
      <c r="C54">
        <v>4.3452607493555249E-2</v>
      </c>
      <c r="D54">
        <v>0</v>
      </c>
      <c r="E54">
        <v>1.1526083195175802</v>
      </c>
      <c r="F54">
        <v>0.28794647232293202</v>
      </c>
      <c r="G54">
        <v>-0.13033337577782425</v>
      </c>
      <c r="H54">
        <v>16.732104415532014</v>
      </c>
      <c r="K54" s="59">
        <v>25</v>
      </c>
      <c r="L54" s="59">
        <v>13.164883797697859</v>
      </c>
      <c r="M54" s="59">
        <v>-12.788638427891396</v>
      </c>
    </row>
    <row r="55" spans="1:13" x14ac:dyDescent="0.25">
      <c r="A55" t="s">
        <v>205</v>
      </c>
      <c r="B55">
        <v>-4.0030573532979013E-3</v>
      </c>
      <c r="C55">
        <v>8.8840100934284488E-2</v>
      </c>
      <c r="D55">
        <v>0</v>
      </c>
      <c r="E55">
        <v>1.0137778066760803</v>
      </c>
      <c r="F55">
        <v>6.6692842434231361E-2</v>
      </c>
      <c r="G55">
        <v>0.1267456738583293</v>
      </c>
      <c r="H55">
        <v>17.096698566002537</v>
      </c>
      <c r="K55" s="59">
        <v>26</v>
      </c>
      <c r="L55" s="59">
        <v>13.947724148267806</v>
      </c>
      <c r="M55" s="59">
        <v>-12.378711277325694</v>
      </c>
    </row>
    <row r="56" spans="1:13" x14ac:dyDescent="0.25">
      <c r="A56" t="s">
        <v>206</v>
      </c>
      <c r="B56">
        <v>-2.7214659407246884E-2</v>
      </c>
      <c r="C56">
        <v>9.1531811260280788E-2</v>
      </c>
      <c r="D56">
        <v>0</v>
      </c>
      <c r="E56">
        <v>1.5410477830989882</v>
      </c>
      <c r="F56">
        <v>0.13910078960375832</v>
      </c>
      <c r="G56">
        <v>-0.10962762602829508</v>
      </c>
      <c r="H56">
        <v>18.41050005178516</v>
      </c>
      <c r="K56" s="59">
        <v>27</v>
      </c>
      <c r="L56" s="59">
        <v>13.872842217741699</v>
      </c>
      <c r="M56" s="59">
        <v>-11.535624755589785</v>
      </c>
    </row>
    <row r="57" spans="1:13" x14ac:dyDescent="0.25">
      <c r="A57" t="s">
        <v>207</v>
      </c>
      <c r="B57">
        <v>2.2790340678622267</v>
      </c>
      <c r="C57">
        <v>-5.3927970991022485E-2</v>
      </c>
      <c r="D57">
        <v>0</v>
      </c>
      <c r="E57">
        <v>1.2599483242900185</v>
      </c>
      <c r="F57">
        <v>5.7216412174699957E-2</v>
      </c>
      <c r="G57">
        <v>-0.1514136359826177</v>
      </c>
      <c r="H57">
        <v>17.07156957257228</v>
      </c>
      <c r="K57" s="59">
        <v>28</v>
      </c>
      <c r="L57" s="59">
        <v>13.50376821591845</v>
      </c>
      <c r="M57" s="59">
        <v>-12.972614740194992</v>
      </c>
    </row>
    <row r="58" spans="1:13" x14ac:dyDescent="0.25">
      <c r="A58" t="s">
        <v>208</v>
      </c>
      <c r="B58">
        <v>7.992380583921653E-2</v>
      </c>
      <c r="C58">
        <v>-0.16706345822501242</v>
      </c>
      <c r="D58">
        <v>0</v>
      </c>
      <c r="E58">
        <v>1.4234050229721893</v>
      </c>
      <c r="F58">
        <v>-4.7354642738001947E-2</v>
      </c>
      <c r="G58">
        <v>4.131303664324304E-2</v>
      </c>
      <c r="H58">
        <v>16.662569784809165</v>
      </c>
      <c r="K58" s="59">
        <v>29</v>
      </c>
      <c r="L58" s="59">
        <v>14.155034495418082</v>
      </c>
      <c r="M58" s="59">
        <v>-14.120814957613309</v>
      </c>
    </row>
    <row r="59" spans="1:13" x14ac:dyDescent="0.25">
      <c r="A59" t="s">
        <v>209</v>
      </c>
      <c r="B59">
        <v>3.2044503247189017E-3</v>
      </c>
      <c r="C59">
        <v>-1.1460452822186471E-2</v>
      </c>
      <c r="D59">
        <v>0</v>
      </c>
      <c r="E59">
        <v>1.046840039506963</v>
      </c>
      <c r="F59">
        <v>0.14574901848237445</v>
      </c>
      <c r="G59">
        <v>-8.8040372696570834E-2</v>
      </c>
      <c r="H59">
        <v>16.746054382248726</v>
      </c>
      <c r="K59" s="59">
        <v>30</v>
      </c>
      <c r="L59" s="59">
        <v>12.83928015812751</v>
      </c>
      <c r="M59" s="59">
        <v>-9.9772136271395198</v>
      </c>
    </row>
    <row r="60" spans="1:13" x14ac:dyDescent="0.25">
      <c r="A60" t="s">
        <v>210</v>
      </c>
      <c r="B60">
        <v>0.1842867123774386</v>
      </c>
      <c r="C60">
        <v>8.2608902111619031E-2</v>
      </c>
      <c r="D60">
        <v>0</v>
      </c>
      <c r="E60">
        <v>4.3114691285014869E-2</v>
      </c>
      <c r="F60">
        <v>4.2874795478800458E-2</v>
      </c>
      <c r="G60">
        <v>-8.8807550816600495E-2</v>
      </c>
      <c r="H60">
        <v>16.11049244295063</v>
      </c>
      <c r="K60" s="59">
        <v>31</v>
      </c>
      <c r="L60" s="59">
        <v>12.366472235029635</v>
      </c>
      <c r="M60" s="59">
        <v>-11.41532818653196</v>
      </c>
    </row>
    <row r="61" spans="1:13" x14ac:dyDescent="0.25">
      <c r="A61" t="s">
        <v>211</v>
      </c>
      <c r="B61">
        <v>1.3493267892850973</v>
      </c>
      <c r="C61">
        <v>-8.7065831493138221E-2</v>
      </c>
      <c r="D61">
        <v>0</v>
      </c>
      <c r="E61">
        <v>2.6091728899171911</v>
      </c>
      <c r="F61">
        <v>0.28959190108388128</v>
      </c>
      <c r="G61">
        <v>-0.18127546193527486</v>
      </c>
      <c r="H61">
        <v>16.395128309496762</v>
      </c>
      <c r="K61" s="59">
        <v>32</v>
      </c>
      <c r="L61" s="59">
        <v>13.984513810751755</v>
      </c>
      <c r="M61" s="59">
        <v>-1.6027121933751758</v>
      </c>
    </row>
    <row r="62" spans="1:13" x14ac:dyDescent="0.25">
      <c r="A62" t="s">
        <v>212</v>
      </c>
      <c r="B62">
        <v>7.3710826084940326E-2</v>
      </c>
      <c r="C62">
        <v>0.24543182709098035</v>
      </c>
      <c r="D62">
        <v>0</v>
      </c>
      <c r="E62">
        <v>3.7789974581422205</v>
      </c>
      <c r="F62">
        <v>0.23531364108191466</v>
      </c>
      <c r="G62">
        <v>0.15967178514218583</v>
      </c>
      <c r="H62">
        <v>16.519083629108302</v>
      </c>
      <c r="K62" s="59">
        <v>33</v>
      </c>
      <c r="L62" s="59">
        <v>13.395143603059877</v>
      </c>
      <c r="M62" s="59">
        <v>-10.162898641037396</v>
      </c>
    </row>
    <row r="63" spans="1:13" x14ac:dyDescent="0.25">
      <c r="A63" t="s">
        <v>213</v>
      </c>
      <c r="B63">
        <v>9.9455909519233741E-3</v>
      </c>
      <c r="C63">
        <v>-9.8476502506923361E-3</v>
      </c>
      <c r="D63">
        <v>0</v>
      </c>
      <c r="E63">
        <v>4.0701697778430272</v>
      </c>
      <c r="F63">
        <v>0.15701370628734981</v>
      </c>
      <c r="G63">
        <v>-0.17430196534896841</v>
      </c>
      <c r="H63">
        <v>17.715247260765935</v>
      </c>
      <c r="K63" s="59">
        <v>34</v>
      </c>
      <c r="L63" s="59">
        <v>13.205110222743297</v>
      </c>
      <c r="M63" s="59">
        <v>-12.753292784047748</v>
      </c>
    </row>
    <row r="64" spans="1:13" x14ac:dyDescent="0.25">
      <c r="A64" t="s">
        <v>214</v>
      </c>
      <c r="B64">
        <v>5.7632974989421472E-2</v>
      </c>
      <c r="C64">
        <v>-4.957057910411909E-3</v>
      </c>
      <c r="D64">
        <v>0</v>
      </c>
      <c r="E64">
        <v>0.56773097319365151</v>
      </c>
      <c r="F64">
        <v>4.4576912099457487E-2</v>
      </c>
      <c r="G64">
        <v>-4.6664862703670436E-2</v>
      </c>
      <c r="H64">
        <v>17.309682687778803</v>
      </c>
      <c r="K64" s="59">
        <v>35</v>
      </c>
      <c r="L64" s="59">
        <v>12.448941241202315</v>
      </c>
      <c r="M64" s="59">
        <v>-12.156644660289759</v>
      </c>
    </row>
    <row r="65" spans="1:13" x14ac:dyDescent="0.25">
      <c r="A65" t="s">
        <v>215</v>
      </c>
      <c r="B65">
        <v>0.18675060943697477</v>
      </c>
      <c r="C65">
        <v>-0.15793295778469202</v>
      </c>
      <c r="D65">
        <v>0</v>
      </c>
      <c r="E65">
        <v>1.3174359619980789</v>
      </c>
      <c r="F65">
        <v>0.32463517870791869</v>
      </c>
      <c r="G65">
        <v>-0.17163376034509983</v>
      </c>
      <c r="H65">
        <v>16.508958155051133</v>
      </c>
      <c r="K65" s="59">
        <v>36</v>
      </c>
      <c r="L65" s="59">
        <v>13.8189426445773</v>
      </c>
      <c r="M65" s="59">
        <v>-13.683108966873821</v>
      </c>
    </row>
    <row r="66" spans="1:13" x14ac:dyDescent="0.25">
      <c r="A66" t="s">
        <v>216</v>
      </c>
      <c r="B66">
        <v>-7.1531021099711267E-2</v>
      </c>
      <c r="C66">
        <v>0.16997069487052716</v>
      </c>
      <c r="D66">
        <v>0</v>
      </c>
      <c r="E66">
        <v>4.7188797172227854</v>
      </c>
      <c r="F66">
        <v>8.1546169900616333E-2</v>
      </c>
      <c r="G66">
        <v>-0.25647092376895547</v>
      </c>
      <c r="H66">
        <v>18.9569989530276</v>
      </c>
      <c r="K66" s="59">
        <v>37</v>
      </c>
      <c r="L66" s="59">
        <v>14.152539972830047</v>
      </c>
      <c r="M66" s="59">
        <v>240.43711167807066</v>
      </c>
    </row>
    <row r="67" spans="1:13" x14ac:dyDescent="0.25">
      <c r="A67" t="s">
        <v>217</v>
      </c>
      <c r="B67">
        <v>0.25251787353301847</v>
      </c>
      <c r="C67">
        <v>0.2334984212098338</v>
      </c>
      <c r="D67">
        <v>0</v>
      </c>
      <c r="E67">
        <v>0.21106233956259068</v>
      </c>
      <c r="F67">
        <v>2.0516629451473891E-2</v>
      </c>
      <c r="G67">
        <v>-0.37067473375879451</v>
      </c>
      <c r="H67">
        <v>19.62176342648743</v>
      </c>
      <c r="K67" s="59">
        <v>38</v>
      </c>
      <c r="L67" s="59">
        <v>-0.23599945255319899</v>
      </c>
      <c r="M67" s="59">
        <v>-0.32243897645870345</v>
      </c>
    </row>
    <row r="68" spans="1:13" x14ac:dyDescent="0.25">
      <c r="A68" t="s">
        <v>218</v>
      </c>
      <c r="B68">
        <v>0.43999895021022511</v>
      </c>
      <c r="C68">
        <v>0.33649802463106737</v>
      </c>
      <c r="D68">
        <v>0</v>
      </c>
      <c r="E68">
        <v>1.2750381776011563</v>
      </c>
      <c r="F68">
        <v>5.4280513105424713E-2</v>
      </c>
      <c r="G68">
        <v>0.41237377460166075</v>
      </c>
      <c r="H68">
        <v>17.414925816288555</v>
      </c>
      <c r="K68" s="59">
        <v>39</v>
      </c>
      <c r="L68" s="59">
        <v>0.46113578277680034</v>
      </c>
      <c r="M68" s="59">
        <v>-0.58873331438940535</v>
      </c>
    </row>
    <row r="69" spans="1:13" x14ac:dyDescent="0.25">
      <c r="A69" t="s">
        <v>219</v>
      </c>
      <c r="B69">
        <v>0.19626962323064223</v>
      </c>
      <c r="C69">
        <v>-0.16406804905786801</v>
      </c>
      <c r="D69">
        <v>0</v>
      </c>
      <c r="E69">
        <v>1.7025854581978501</v>
      </c>
      <c r="F69">
        <v>-7.3184334956339879E-3</v>
      </c>
      <c r="G69">
        <v>0.25571539543062138</v>
      </c>
      <c r="H69">
        <v>16.452448600846722</v>
      </c>
      <c r="K69" s="59">
        <v>40</v>
      </c>
      <c r="L69" s="59">
        <v>0.47957598701600901</v>
      </c>
      <c r="M69" s="59">
        <v>-0.6079523377220768</v>
      </c>
    </row>
    <row r="70" spans="1:13" x14ac:dyDescent="0.25">
      <c r="A70" t="s">
        <v>220</v>
      </c>
      <c r="B70">
        <v>0.26585951497390004</v>
      </c>
      <c r="C70">
        <v>-0.18100800752609064</v>
      </c>
      <c r="D70">
        <v>0</v>
      </c>
      <c r="E70">
        <v>1.5374539475702458</v>
      </c>
      <c r="F70">
        <v>-7.8666123048773979E-3</v>
      </c>
      <c r="G70">
        <v>-0.30791504207840664</v>
      </c>
      <c r="H70">
        <v>16.313277241093026</v>
      </c>
      <c r="K70" s="59">
        <v>41</v>
      </c>
      <c r="L70" s="59">
        <v>0.5723830198102835</v>
      </c>
      <c r="M70" s="59">
        <v>-0.19991285547210597</v>
      </c>
    </row>
    <row r="71" spans="1:13" x14ac:dyDescent="0.25">
      <c r="A71" t="s">
        <v>221</v>
      </c>
      <c r="B71">
        <v>-3.9902565556105447E-2</v>
      </c>
      <c r="C71">
        <v>4.156095425795784E-2</v>
      </c>
      <c r="D71">
        <v>0</v>
      </c>
      <c r="E71">
        <v>0.8661761188329764</v>
      </c>
      <c r="F71">
        <v>-0.13913640618439441</v>
      </c>
      <c r="G71">
        <v>-8.2155068740917908E-2</v>
      </c>
      <c r="H71">
        <v>16.718558214745247</v>
      </c>
      <c r="K71" s="59">
        <v>42</v>
      </c>
      <c r="L71" s="59">
        <v>0.5850846367474718</v>
      </c>
      <c r="M71" s="59">
        <v>-0.47687915360506977</v>
      </c>
    </row>
    <row r="72" spans="1:13" x14ac:dyDescent="0.25">
      <c r="A72" t="s">
        <v>222</v>
      </c>
      <c r="B72">
        <v>-0.38610110430644989</v>
      </c>
      <c r="C72">
        <v>-2.4921960559431338E-2</v>
      </c>
      <c r="D72">
        <v>0</v>
      </c>
      <c r="E72">
        <v>2.0124359232764588</v>
      </c>
      <c r="F72">
        <v>0.11550325373602391</v>
      </c>
      <c r="G72">
        <v>0.13332833515005404</v>
      </c>
      <c r="H72">
        <v>17.429232158092383</v>
      </c>
      <c r="K72" s="59">
        <v>43</v>
      </c>
      <c r="L72" s="59">
        <v>0.48054748663125935</v>
      </c>
      <c r="M72" s="59">
        <v>-0.16266202571457655</v>
      </c>
    </row>
    <row r="73" spans="1:13" x14ac:dyDescent="0.25">
      <c r="A73" t="s">
        <v>223</v>
      </c>
      <c r="B73">
        <v>0.19718527477569175</v>
      </c>
      <c r="C73">
        <v>-1.9637296617838813E-2</v>
      </c>
      <c r="D73">
        <v>0</v>
      </c>
      <c r="E73">
        <v>2.7950306439849175</v>
      </c>
      <c r="F73">
        <v>6.9037169686252647E-2</v>
      </c>
      <c r="G73">
        <v>4.0870902158238832E-2</v>
      </c>
      <c r="H73">
        <v>16.497484721783316</v>
      </c>
      <c r="K73" s="59">
        <v>44</v>
      </c>
      <c r="L73" s="59">
        <v>0.38181544037823301</v>
      </c>
      <c r="M73" s="59">
        <v>-0.28504737064544206</v>
      </c>
    </row>
    <row r="74" spans="1:13" x14ac:dyDescent="0.25">
      <c r="A74" t="s">
        <v>224</v>
      </c>
      <c r="B74">
        <v>-0.2360262904347292</v>
      </c>
      <c r="C74">
        <v>2.6706341623777465E-2</v>
      </c>
      <c r="D74">
        <v>0</v>
      </c>
      <c r="E74">
        <v>1.350183530908442</v>
      </c>
      <c r="F74">
        <v>6.1485841624050214E-2</v>
      </c>
      <c r="G74">
        <v>0.86476920002057456</v>
      </c>
      <c r="H74">
        <v>18.837743981137518</v>
      </c>
      <c r="K74" s="59">
        <v>45</v>
      </c>
      <c r="L74" s="59">
        <v>0.57782952497524942</v>
      </c>
      <c r="M74" s="59">
        <v>-0.61724288960684548</v>
      </c>
    </row>
    <row r="75" spans="1:13" x14ac:dyDescent="0.25">
      <c r="A75" t="s">
        <v>225</v>
      </c>
      <c r="B75">
        <v>0.15206435013220748</v>
      </c>
      <c r="C75">
        <v>-0.20055022450451285</v>
      </c>
      <c r="D75">
        <v>0</v>
      </c>
      <c r="E75">
        <v>1.4787604131856198</v>
      </c>
      <c r="F75">
        <v>0.10732141522393754</v>
      </c>
      <c r="G75">
        <v>-0.41384402507292467</v>
      </c>
      <c r="H75">
        <v>16.894940270875999</v>
      </c>
      <c r="K75" s="59">
        <v>46</v>
      </c>
      <c r="L75" s="59">
        <v>0.44812580061748619</v>
      </c>
      <c r="M75" s="59">
        <v>-0.35964179717994127</v>
      </c>
    </row>
    <row r="76" spans="1:13" x14ac:dyDescent="0.25">
      <c r="A76" t="s">
        <v>226</v>
      </c>
      <c r="B76">
        <v>-0.18874714801813425</v>
      </c>
      <c r="C76">
        <v>-8.4329369724601077E-4</v>
      </c>
      <c r="D76">
        <v>0</v>
      </c>
      <c r="E76">
        <v>0.78696848955879495</v>
      </c>
      <c r="F76">
        <v>2.6909171161978811E-2</v>
      </c>
      <c r="G76">
        <v>-0.23837822469706405</v>
      </c>
      <c r="H76">
        <v>16.340256719089972</v>
      </c>
      <c r="K76" s="59">
        <v>47</v>
      </c>
      <c r="L76" s="59">
        <v>0.68350847823805694</v>
      </c>
      <c r="M76" s="59">
        <v>-0.4954678410130251</v>
      </c>
    </row>
    <row r="77" spans="1:13" x14ac:dyDescent="0.25">
      <c r="A77" t="s">
        <v>227</v>
      </c>
      <c r="B77">
        <v>0.13377224638737364</v>
      </c>
      <c r="C77">
        <v>-3.4480262889805116E-2</v>
      </c>
      <c r="D77">
        <v>0</v>
      </c>
      <c r="E77">
        <v>5.532264159320226</v>
      </c>
      <c r="F77">
        <v>7.3548668420313296E-2</v>
      </c>
      <c r="G77">
        <v>-0.20080324660817039</v>
      </c>
      <c r="H77">
        <v>18.877939098334497</v>
      </c>
      <c r="K77" s="59">
        <v>48</v>
      </c>
      <c r="L77" s="59">
        <v>0.99894946134851814</v>
      </c>
      <c r="M77" s="59">
        <v>-0.76124862254027215</v>
      </c>
    </row>
    <row r="78" spans="1:13" x14ac:dyDescent="0.25">
      <c r="A78" t="s">
        <v>227</v>
      </c>
      <c r="B78">
        <v>0.23103579239314329</v>
      </c>
      <c r="C78">
        <v>7.7507593575899647E-2</v>
      </c>
      <c r="D78">
        <v>0</v>
      </c>
      <c r="E78">
        <v>3.2831537070988928</v>
      </c>
      <c r="F78">
        <v>8.1499973954057531E-2</v>
      </c>
      <c r="G78">
        <v>-8.0453431725497251E-2</v>
      </c>
      <c r="H78">
        <v>18.506300201564059</v>
      </c>
      <c r="K78" s="59">
        <v>49</v>
      </c>
      <c r="L78" s="59">
        <v>0.67713064511994681</v>
      </c>
      <c r="M78" s="59">
        <v>-0.59417462185296499</v>
      </c>
    </row>
    <row r="79" spans="1:13" x14ac:dyDescent="0.25">
      <c r="A79" t="s">
        <v>228</v>
      </c>
      <c r="B79">
        <v>-0.83706562427868159</v>
      </c>
      <c r="C79">
        <v>0.56087206685471014</v>
      </c>
      <c r="D79">
        <v>0</v>
      </c>
      <c r="E79">
        <v>0.80027599150270956</v>
      </c>
      <c r="F79">
        <v>0.18304575227566533</v>
      </c>
      <c r="G79">
        <v>-0.42792295598427038</v>
      </c>
      <c r="H79">
        <v>18.830654498343421</v>
      </c>
      <c r="K79" s="59">
        <v>50</v>
      </c>
      <c r="L79" s="59">
        <v>0.43603308503317884</v>
      </c>
      <c r="M79" s="59">
        <v>-0.17613913010104859</v>
      </c>
    </row>
    <row r="80" spans="1:13" x14ac:dyDescent="0.25">
      <c r="A80" t="s">
        <v>229</v>
      </c>
      <c r="B80">
        <v>4.8608326680767519E-2</v>
      </c>
      <c r="C80">
        <v>-4.6355083632256482E-2</v>
      </c>
      <c r="D80">
        <v>0</v>
      </c>
      <c r="E80">
        <v>2.0020101222215354</v>
      </c>
      <c r="F80">
        <v>6.6549840115047137E-2</v>
      </c>
      <c r="G80">
        <v>1.3832436723744175</v>
      </c>
      <c r="H80">
        <v>16.589754270726978</v>
      </c>
      <c r="K80" s="59">
        <v>51</v>
      </c>
      <c r="L80" s="59">
        <v>-2.8743230999997582</v>
      </c>
      <c r="M80" s="59">
        <v>1.9309574102828548</v>
      </c>
    </row>
    <row r="81" spans="1:13" x14ac:dyDescent="0.25">
      <c r="A81" t="s">
        <v>230</v>
      </c>
      <c r="B81">
        <v>-3.908301310205424E-2</v>
      </c>
      <c r="C81">
        <v>-0.21291969352355758</v>
      </c>
      <c r="D81">
        <v>0</v>
      </c>
      <c r="E81">
        <v>1.0618169214311641</v>
      </c>
      <c r="F81">
        <v>4.0630131093906528E-2</v>
      </c>
      <c r="G81">
        <v>4.227698332589868E-2</v>
      </c>
      <c r="H81">
        <v>16.444562051148431</v>
      </c>
      <c r="K81" s="59">
        <v>52</v>
      </c>
      <c r="L81" s="59">
        <v>0.14555094942816282</v>
      </c>
      <c r="M81" s="59">
        <v>-0.29214530065589317</v>
      </c>
    </row>
    <row r="82" spans="1:13" x14ac:dyDescent="0.25">
      <c r="A82" t="s">
        <v>231</v>
      </c>
      <c r="B82">
        <v>8.9864707628665372E-2</v>
      </c>
      <c r="C82">
        <v>0.10624792605135683</v>
      </c>
      <c r="D82">
        <v>0</v>
      </c>
      <c r="E82">
        <v>2.1333819795780906</v>
      </c>
      <c r="F82">
        <v>5.0858262996203288E-2</v>
      </c>
      <c r="G82">
        <v>4.9555378806656197E-2</v>
      </c>
      <c r="H82">
        <v>19.0277165345748</v>
      </c>
      <c r="K82" s="59">
        <v>53</v>
      </c>
      <c r="L82" s="59">
        <v>1.0372177436211487</v>
      </c>
      <c r="M82" s="59">
        <v>-0.79276140496517378</v>
      </c>
    </row>
    <row r="83" spans="1:13" x14ac:dyDescent="0.25">
      <c r="A83" t="s">
        <v>232</v>
      </c>
      <c r="B83">
        <v>0.34012152947571905</v>
      </c>
      <c r="C83">
        <v>-2.0783908892612547E-2</v>
      </c>
      <c r="D83">
        <v>0</v>
      </c>
      <c r="E83">
        <v>2.4362123785767604</v>
      </c>
      <c r="F83">
        <v>9.3691098989930555E-2</v>
      </c>
      <c r="G83">
        <v>2.8081028565826432E-3</v>
      </c>
      <c r="H83">
        <v>18.178709459085855</v>
      </c>
      <c r="K83" s="59">
        <v>54</v>
      </c>
      <c r="L83" s="59">
        <v>0.33280384681185282</v>
      </c>
      <c r="M83" s="59">
        <v>-0.33680690416515074</v>
      </c>
    </row>
    <row r="84" spans="1:13" x14ac:dyDescent="0.25">
      <c r="A84" t="s">
        <v>233</v>
      </c>
      <c r="B84">
        <v>1.4951719172418465E-2</v>
      </c>
      <c r="C84">
        <v>-1.4731458541308784E-2</v>
      </c>
      <c r="D84">
        <v>0</v>
      </c>
      <c r="E84">
        <v>2.0971329079327621</v>
      </c>
      <c r="F84">
        <v>0.19617809350676446</v>
      </c>
      <c r="G84">
        <v>-6.4214199518203896E-2</v>
      </c>
      <c r="H84">
        <v>16.598156734053024</v>
      </c>
      <c r="K84" s="59">
        <v>55</v>
      </c>
      <c r="L84" s="59">
        <v>1.902957781633674E-2</v>
      </c>
      <c r="M84" s="59">
        <v>-4.6244237223583624E-2</v>
      </c>
    </row>
    <row r="85" spans="1:13" x14ac:dyDescent="0.25">
      <c r="A85" t="s">
        <v>234</v>
      </c>
      <c r="B85">
        <v>-3.9445846239264309E-2</v>
      </c>
      <c r="C85">
        <v>4.1065718246937971E-2</v>
      </c>
      <c r="D85">
        <v>0</v>
      </c>
      <c r="E85">
        <v>0.99119953274004136</v>
      </c>
      <c r="F85">
        <v>5.5770209323560249E-2</v>
      </c>
      <c r="G85">
        <v>-0.16104308915852492</v>
      </c>
      <c r="H85">
        <v>16.440635514116536</v>
      </c>
      <c r="K85" s="59">
        <v>56</v>
      </c>
      <c r="L85" s="59">
        <v>0.45737698241154412</v>
      </c>
      <c r="M85" s="59">
        <v>1.8216570854506826</v>
      </c>
    </row>
    <row r="86" spans="1:13" x14ac:dyDescent="0.25">
      <c r="A86" t="s">
        <v>235</v>
      </c>
      <c r="B86">
        <v>8.7332097135222775E-2</v>
      </c>
      <c r="C86">
        <v>-8.0317777213893757E-2</v>
      </c>
      <c r="D86">
        <v>0</v>
      </c>
      <c r="E86">
        <v>1.4470951578052202</v>
      </c>
      <c r="F86">
        <v>0.13619410140257221</v>
      </c>
      <c r="G86">
        <v>-0.21956457525043854</v>
      </c>
      <c r="H86">
        <v>17.021173313932778</v>
      </c>
      <c r="K86" s="59">
        <v>57</v>
      </c>
      <c r="L86" s="59">
        <v>0.51728970067403246</v>
      </c>
      <c r="M86" s="59">
        <v>-0.43736589483481592</v>
      </c>
    </row>
    <row r="87" spans="1:13" x14ac:dyDescent="0.25">
      <c r="A87" t="s">
        <v>236</v>
      </c>
      <c r="B87">
        <v>-0.21115999923100365</v>
      </c>
      <c r="C87">
        <v>0.59796923520511569</v>
      </c>
      <c r="D87">
        <v>0</v>
      </c>
      <c r="E87">
        <v>2.4678082688057037</v>
      </c>
      <c r="F87">
        <v>5.8074460708636103E-2</v>
      </c>
      <c r="G87">
        <v>1.4349259329463628E-3</v>
      </c>
      <c r="H87">
        <v>18.633735624482526</v>
      </c>
      <c r="K87" s="59">
        <v>58</v>
      </c>
      <c r="L87" s="59">
        <v>0.71901847681342446</v>
      </c>
      <c r="M87" s="59">
        <v>-0.71581402648870551</v>
      </c>
    </row>
    <row r="88" spans="1:13" x14ac:dyDescent="0.25">
      <c r="A88" t="s">
        <v>85</v>
      </c>
      <c r="B88">
        <v>0.2652919094119926</v>
      </c>
      <c r="C88">
        <v>2.4739755292998291E-2</v>
      </c>
      <c r="D88">
        <v>0</v>
      </c>
      <c r="E88">
        <v>2.4459807756004266</v>
      </c>
      <c r="F88">
        <v>0.20391554408254606</v>
      </c>
      <c r="G88">
        <v>-9.4246898685414374E-2</v>
      </c>
      <c r="H88">
        <v>16.373636851092009</v>
      </c>
      <c r="K88" s="59">
        <v>59</v>
      </c>
      <c r="L88" s="59">
        <v>0.47482391443822891</v>
      </c>
      <c r="M88" s="59">
        <v>-0.29053720206079031</v>
      </c>
    </row>
    <row r="89" spans="1:13" x14ac:dyDescent="0.25">
      <c r="A89" t="s">
        <v>237</v>
      </c>
      <c r="B89">
        <v>0.57295490806207128</v>
      </c>
      <c r="C89">
        <v>-0.311809105012957</v>
      </c>
      <c r="D89">
        <v>0</v>
      </c>
      <c r="E89">
        <v>1.3238043596346647</v>
      </c>
      <c r="F89">
        <v>0.27278888857744465</v>
      </c>
      <c r="G89">
        <v>-0.4757299520763727</v>
      </c>
      <c r="H89">
        <v>16.258269973782159</v>
      </c>
      <c r="K89" s="59">
        <v>60</v>
      </c>
      <c r="L89" s="59">
        <v>1.6806440161357061</v>
      </c>
      <c r="M89" s="59">
        <v>-0.33131722685060883</v>
      </c>
    </row>
    <row r="90" spans="1:13" x14ac:dyDescent="0.25">
      <c r="A90" t="s">
        <v>238</v>
      </c>
      <c r="B90">
        <v>-0.4439873275384037</v>
      </c>
      <c r="C90">
        <v>-0.20550371982661667</v>
      </c>
      <c r="D90">
        <v>0</v>
      </c>
      <c r="E90">
        <v>2.4132393819781841</v>
      </c>
      <c r="F90">
        <v>1.9499274446789106E-3</v>
      </c>
      <c r="G90">
        <v>-0.8847426539877119</v>
      </c>
      <c r="H90">
        <v>16.938073598955192</v>
      </c>
      <c r="K90" s="59">
        <v>61</v>
      </c>
      <c r="L90" s="59">
        <v>1.7205721728494234</v>
      </c>
      <c r="M90" s="59">
        <v>-1.646861346764483</v>
      </c>
    </row>
    <row r="91" spans="1:13" x14ac:dyDescent="0.25">
      <c r="A91" t="s">
        <v>239</v>
      </c>
      <c r="B91">
        <v>-5.569594400901013E-2</v>
      </c>
      <c r="C91">
        <v>0.65057866898642513</v>
      </c>
      <c r="D91">
        <v>0</v>
      </c>
      <c r="E91">
        <v>0.77109939434332253</v>
      </c>
      <c r="F91">
        <v>-6.8081938379361967E-3</v>
      </c>
      <c r="G91">
        <v>1.1247394002826394</v>
      </c>
      <c r="H91">
        <v>16.4085473055584</v>
      </c>
      <c r="K91" s="59">
        <v>62</v>
      </c>
      <c r="L91" s="59">
        <v>1.1736463691345413</v>
      </c>
      <c r="M91" s="59">
        <v>-1.1637007781826181</v>
      </c>
    </row>
    <row r="92" spans="1:13" x14ac:dyDescent="0.25">
      <c r="A92" t="s">
        <v>240</v>
      </c>
      <c r="B92">
        <v>-6.4127918527446898E-2</v>
      </c>
      <c r="C92">
        <v>-2.0119525825935125E-2</v>
      </c>
      <c r="D92">
        <v>0</v>
      </c>
      <c r="E92">
        <v>3.5196798100082503</v>
      </c>
      <c r="F92">
        <v>7.3897921526005717E-2</v>
      </c>
      <c r="G92">
        <v>-0.10854431590288185</v>
      </c>
      <c r="H92">
        <v>17.749709916577252</v>
      </c>
      <c r="K92" s="59">
        <v>63</v>
      </c>
      <c r="L92" s="59">
        <v>9.214917088448793E-2</v>
      </c>
      <c r="M92" s="59">
        <v>-3.4516195895066458E-2</v>
      </c>
    </row>
    <row r="93" spans="1:13" x14ac:dyDescent="0.25">
      <c r="A93" t="s">
        <v>241</v>
      </c>
      <c r="B93">
        <v>0.49936807911353448</v>
      </c>
      <c r="C93">
        <v>-0.1988851722847832</v>
      </c>
      <c r="D93">
        <v>0</v>
      </c>
      <c r="E93">
        <v>11.294236050666264</v>
      </c>
      <c r="F93">
        <v>6.6464446263833465E-2</v>
      </c>
      <c r="G93">
        <v>-0.22037782292784322</v>
      </c>
      <c r="H93">
        <v>18.187673951626149</v>
      </c>
      <c r="K93" s="59">
        <v>64</v>
      </c>
      <c r="L93" s="59">
        <v>1.3450570059475284</v>
      </c>
      <c r="M93" s="59">
        <v>-1.1583063965105536</v>
      </c>
    </row>
    <row r="94" spans="1:13" x14ac:dyDescent="0.25">
      <c r="A94" t="s">
        <v>242</v>
      </c>
      <c r="B94">
        <v>-0.23083800778341507</v>
      </c>
      <c r="C94">
        <v>0.30574336712479694</v>
      </c>
      <c r="D94">
        <v>0</v>
      </c>
      <c r="E94">
        <v>3.1557098904012379</v>
      </c>
      <c r="F94">
        <v>5.796088555200761E-2</v>
      </c>
      <c r="G94">
        <v>-0.20953839606465899</v>
      </c>
      <c r="H94">
        <v>17.804953807604303</v>
      </c>
      <c r="K94" s="59">
        <v>65</v>
      </c>
      <c r="L94" s="59">
        <v>0.5491655026334854</v>
      </c>
      <c r="M94" s="59">
        <v>-0.62069652373319673</v>
      </c>
    </row>
    <row r="95" spans="1:13" x14ac:dyDescent="0.25">
      <c r="A95" t="s">
        <v>243</v>
      </c>
      <c r="B95">
        <v>5.8035780364538376E-3</v>
      </c>
      <c r="C95">
        <v>-1.6506288006518807E-2</v>
      </c>
      <c r="D95">
        <v>0</v>
      </c>
      <c r="E95">
        <v>2.3390209560867774</v>
      </c>
      <c r="F95">
        <v>2.1010711130709583E-2</v>
      </c>
      <c r="G95">
        <v>-0.22655385327880376</v>
      </c>
      <c r="H95">
        <v>16.616862451996219</v>
      </c>
      <c r="K95" s="59">
        <v>66</v>
      </c>
      <c r="L95" s="59">
        <v>-1.2467504514070811</v>
      </c>
      <c r="M95" s="59">
        <v>1.4992683249400995</v>
      </c>
    </row>
    <row r="96" spans="1:13" x14ac:dyDescent="0.25">
      <c r="A96" t="s">
        <v>244</v>
      </c>
      <c r="B96">
        <v>0.14883645723246203</v>
      </c>
      <c r="C96">
        <v>-8.8139477315292258E-2</v>
      </c>
      <c r="D96">
        <v>0</v>
      </c>
      <c r="E96">
        <v>2.1702695472437421</v>
      </c>
      <c r="F96">
        <v>2.8770190818873401E-2</v>
      </c>
      <c r="G96">
        <v>0.28437784301332081</v>
      </c>
      <c r="H96">
        <v>18.062685489602785</v>
      </c>
      <c r="K96" s="59">
        <v>67</v>
      </c>
      <c r="L96" s="59">
        <v>0.13299263761180669</v>
      </c>
      <c r="M96" s="59">
        <v>0.30700631259841843</v>
      </c>
    </row>
    <row r="97" spans="1:13" x14ac:dyDescent="0.25">
      <c r="A97" t="s">
        <v>245</v>
      </c>
      <c r="B97">
        <v>0.39105889026360163</v>
      </c>
      <c r="C97">
        <v>-9.4834072850153606E-2</v>
      </c>
      <c r="D97">
        <v>0</v>
      </c>
      <c r="E97">
        <v>2.2560991127626302</v>
      </c>
      <c r="F97">
        <v>2.7429347810497953E-2</v>
      </c>
      <c r="G97">
        <v>64.895175267524394</v>
      </c>
      <c r="H97">
        <v>17.912068988009615</v>
      </c>
      <c r="K97" s="59">
        <v>68</v>
      </c>
      <c r="L97" s="59">
        <v>0.77758524504309179</v>
      </c>
      <c r="M97" s="59">
        <v>-0.58131562181244956</v>
      </c>
    </row>
    <row r="98" spans="1:13" x14ac:dyDescent="0.25">
      <c r="A98" t="s">
        <v>246</v>
      </c>
      <c r="B98">
        <v>-0.42141657785038672</v>
      </c>
      <c r="C98">
        <v>-0.10471295193832558</v>
      </c>
      <c r="D98">
        <v>0</v>
      </c>
      <c r="E98">
        <v>1.6592261632410108</v>
      </c>
      <c r="F98">
        <v>4.8870655435194831E-2</v>
      </c>
      <c r="G98">
        <v>-5.2341172335442041E-2</v>
      </c>
      <c r="H98">
        <v>16.185068271559366</v>
      </c>
      <c r="K98" s="59">
        <v>69</v>
      </c>
      <c r="L98" s="59">
        <v>0.81498180011868993</v>
      </c>
      <c r="M98" s="59">
        <v>-0.54912228514478989</v>
      </c>
    </row>
    <row r="99" spans="1:13" x14ac:dyDescent="0.25">
      <c r="A99" t="s">
        <v>247</v>
      </c>
      <c r="B99">
        <v>0.32252094890183103</v>
      </c>
      <c r="C99">
        <v>-0.17079202272545846</v>
      </c>
      <c r="D99">
        <v>0</v>
      </c>
      <c r="E99">
        <v>0.70357561767554366</v>
      </c>
      <c r="F99">
        <v>5.2212990750188856E-2</v>
      </c>
      <c r="G99">
        <v>0.90843662673993941</v>
      </c>
      <c r="H99">
        <v>16.618314028930548</v>
      </c>
      <c r="K99" s="59">
        <v>70</v>
      </c>
      <c r="L99" s="59">
        <v>5.9015375017727578E-2</v>
      </c>
      <c r="M99" s="59">
        <v>-9.8917940573833019E-2</v>
      </c>
    </row>
    <row r="100" spans="1:13" x14ac:dyDescent="0.25">
      <c r="A100" t="s">
        <v>248</v>
      </c>
      <c r="B100">
        <v>0.14240118215500519</v>
      </c>
      <c r="C100">
        <v>-0.12465076575497069</v>
      </c>
      <c r="D100">
        <v>0</v>
      </c>
      <c r="E100">
        <v>4.4667608053726449</v>
      </c>
      <c r="F100">
        <v>2.2750022272706019E-2</v>
      </c>
      <c r="G100">
        <v>0.17830521930844834</v>
      </c>
      <c r="H100">
        <v>16.665018725570832</v>
      </c>
      <c r="K100" s="59">
        <v>71</v>
      </c>
      <c r="L100" s="59">
        <v>0.61334895651934573</v>
      </c>
      <c r="M100" s="59">
        <v>-0.99945006082579568</v>
      </c>
    </row>
    <row r="101" spans="1:13" x14ac:dyDescent="0.25">
      <c r="A101" t="s">
        <v>249</v>
      </c>
      <c r="B101">
        <v>0.32801494114165342</v>
      </c>
      <c r="C101">
        <v>-0.24699642374480288</v>
      </c>
      <c r="D101">
        <v>0</v>
      </c>
      <c r="E101">
        <v>0.60882140600762791</v>
      </c>
      <c r="F101">
        <v>0.11038456710429509</v>
      </c>
      <c r="G101">
        <v>0.11770583585384013</v>
      </c>
      <c r="H101">
        <v>16.915049107117046</v>
      </c>
      <c r="K101" s="59">
        <v>72</v>
      </c>
      <c r="L101" s="59">
        <v>1.1913752863366387</v>
      </c>
      <c r="M101" s="59">
        <v>-0.994190011560947</v>
      </c>
    </row>
    <row r="102" spans="1:13" x14ac:dyDescent="0.25">
      <c r="A102" t="s">
        <v>250</v>
      </c>
      <c r="B102">
        <v>9.993191274240798E-2</v>
      </c>
      <c r="C102">
        <v>-9.0852816965054123E-2</v>
      </c>
      <c r="D102">
        <v>0</v>
      </c>
      <c r="E102">
        <v>2.0795143290779809</v>
      </c>
      <c r="F102">
        <v>3.2491937976361553E-2</v>
      </c>
      <c r="G102">
        <v>-0.1186113285189605</v>
      </c>
      <c r="H102">
        <v>16.400393425157034</v>
      </c>
      <c r="K102" s="59">
        <v>73</v>
      </c>
      <c r="L102" s="59">
        <v>-0.40591826818274335</v>
      </c>
      <c r="M102" s="59">
        <v>0.16989197774801415</v>
      </c>
    </row>
    <row r="103" spans="1:13" x14ac:dyDescent="0.25">
      <c r="A103" t="s">
        <v>251</v>
      </c>
      <c r="B103">
        <v>-0.11412908153515459</v>
      </c>
      <c r="C103">
        <v>0.40243691202866788</v>
      </c>
      <c r="D103">
        <v>0</v>
      </c>
      <c r="E103">
        <v>1.3829554109719693</v>
      </c>
      <c r="F103">
        <v>0.1531302223069963</v>
      </c>
      <c r="G103">
        <v>-1.5840427885580915E-2</v>
      </c>
      <c r="H103">
        <v>16.211027569640031</v>
      </c>
      <c r="K103" s="59">
        <v>74</v>
      </c>
      <c r="L103" s="59">
        <v>0.77269869657862422</v>
      </c>
      <c r="M103" s="59">
        <v>-0.6206343464464168</v>
      </c>
    </row>
    <row r="104" spans="1:13" x14ac:dyDescent="0.25">
      <c r="A104" t="s">
        <v>252</v>
      </c>
      <c r="B104">
        <v>-6.5627579298874569E-2</v>
      </c>
      <c r="C104">
        <v>0.21456983412859482</v>
      </c>
      <c r="D104">
        <v>0</v>
      </c>
      <c r="E104">
        <v>1.5841264614706057</v>
      </c>
      <c r="F104">
        <v>0.14087914863255713</v>
      </c>
      <c r="G104">
        <v>-0.49569190909996513</v>
      </c>
      <c r="H104">
        <v>17.728038776313035</v>
      </c>
      <c r="K104" s="59">
        <v>75</v>
      </c>
      <c r="L104" s="59">
        <v>0.58565201428844826</v>
      </c>
      <c r="M104" s="59">
        <v>-0.77439916230658246</v>
      </c>
    </row>
    <row r="105" spans="1:13" x14ac:dyDescent="0.25">
      <c r="A105" t="s">
        <v>253</v>
      </c>
      <c r="B105">
        <v>3.5811137824635762E-2</v>
      </c>
      <c r="C105">
        <v>0.47351907267607002</v>
      </c>
      <c r="D105">
        <v>0</v>
      </c>
      <c r="E105">
        <v>4.1002634437202188</v>
      </c>
      <c r="F105">
        <v>0.13134585279192798</v>
      </c>
      <c r="G105">
        <v>-0.35098591926850597</v>
      </c>
      <c r="H105">
        <v>17.591583506783955</v>
      </c>
      <c r="K105" s="59">
        <v>76</v>
      </c>
      <c r="L105" s="59">
        <v>0.88403769333019611</v>
      </c>
      <c r="M105" s="59">
        <v>-0.75026544694282249</v>
      </c>
    </row>
    <row r="106" spans="1:13" x14ac:dyDescent="0.25">
      <c r="A106" t="s">
        <v>254</v>
      </c>
      <c r="B106">
        <v>2.2081282833092502E-2</v>
      </c>
      <c r="C106">
        <v>-1.200293666631509E-2</v>
      </c>
      <c r="D106">
        <v>0</v>
      </c>
      <c r="E106">
        <v>1.2144674907947959</v>
      </c>
      <c r="F106">
        <v>0.11464053868049989</v>
      </c>
      <c r="G106">
        <v>-6.7925680520256673E-2</v>
      </c>
      <c r="H106">
        <v>17.414709772441821</v>
      </c>
      <c r="K106" s="59">
        <v>77</v>
      </c>
      <c r="L106" s="59">
        <v>0.37025632550165888</v>
      </c>
      <c r="M106" s="59">
        <v>-0.13922053310851559</v>
      </c>
    </row>
    <row r="107" spans="1:13" x14ac:dyDescent="0.25">
      <c r="A107" t="s">
        <v>255</v>
      </c>
      <c r="B107">
        <v>0.51842277215854082</v>
      </c>
      <c r="C107">
        <v>-0.13987167465333705</v>
      </c>
      <c r="D107">
        <v>0</v>
      </c>
      <c r="E107">
        <v>1.4957681599003152</v>
      </c>
      <c r="F107">
        <v>5.4250305239423771E-2</v>
      </c>
      <c r="G107">
        <v>0.53363149805400423</v>
      </c>
      <c r="H107">
        <v>17.403739007015172</v>
      </c>
      <c r="K107" s="59">
        <v>78</v>
      </c>
      <c r="L107" s="59">
        <v>-0.47251541433490729</v>
      </c>
      <c r="M107" s="59">
        <v>-0.36455020994377429</v>
      </c>
    </row>
    <row r="108" spans="1:13" x14ac:dyDescent="0.25">
      <c r="A108" t="s">
        <v>256</v>
      </c>
      <c r="B108">
        <v>0.39209608026968851</v>
      </c>
      <c r="C108">
        <v>-6.6937423572052859E-2</v>
      </c>
      <c r="D108">
        <v>0</v>
      </c>
      <c r="E108">
        <v>2.2650414885903896</v>
      </c>
      <c r="F108">
        <v>7.7335599158666793E-2</v>
      </c>
      <c r="G108">
        <v>0.90303271033630783</v>
      </c>
      <c r="H108">
        <v>18.488883042113006</v>
      </c>
      <c r="K108" s="59">
        <v>79</v>
      </c>
      <c r="L108" s="59">
        <v>0.88331832694958035</v>
      </c>
      <c r="M108" s="59">
        <v>-0.83471000026881281</v>
      </c>
    </row>
    <row r="109" spans="1:13" x14ac:dyDescent="0.25">
      <c r="A109" t="s">
        <v>257</v>
      </c>
      <c r="B109">
        <v>1.1442845272305137E-2</v>
      </c>
      <c r="C109">
        <v>-5.653961451711062E-2</v>
      </c>
      <c r="D109">
        <v>0</v>
      </c>
      <c r="E109">
        <v>1.1761811492015912</v>
      </c>
      <c r="F109">
        <v>8.9755540131969319E-2</v>
      </c>
      <c r="G109">
        <v>-0.33556195764599883</v>
      </c>
      <c r="H109">
        <v>17.74277200725729</v>
      </c>
      <c r="K109" s="59">
        <v>80</v>
      </c>
      <c r="L109" s="59">
        <v>0.71691783204873083</v>
      </c>
      <c r="M109" s="59">
        <v>-0.75600084515078503</v>
      </c>
    </row>
    <row r="110" spans="1:13" x14ac:dyDescent="0.25">
      <c r="A110" t="s">
        <v>150</v>
      </c>
      <c r="B110">
        <v>-0.17557054929256205</v>
      </c>
      <c r="C110">
        <v>6.1525661611422783E-2</v>
      </c>
      <c r="D110">
        <v>0</v>
      </c>
      <c r="E110">
        <v>1.2158462657942564</v>
      </c>
      <c r="F110">
        <v>4.239748008743411E-2</v>
      </c>
      <c r="G110">
        <v>0.18654041568403304</v>
      </c>
      <c r="H110">
        <v>17.875524844177832</v>
      </c>
      <c r="K110" s="59">
        <v>81</v>
      </c>
      <c r="L110" s="59">
        <v>-0.29622633346069271</v>
      </c>
      <c r="M110" s="59">
        <v>0.3860910410893581</v>
      </c>
    </row>
    <row r="111" spans="1:13" x14ac:dyDescent="0.25">
      <c r="A111" t="s">
        <v>258</v>
      </c>
      <c r="B111">
        <v>0.71051891847562632</v>
      </c>
      <c r="C111">
        <v>-0.31203228402494315</v>
      </c>
      <c r="D111">
        <v>0</v>
      </c>
      <c r="E111">
        <v>0.91708046542834221</v>
      </c>
      <c r="F111">
        <v>-1.0182212278899984E-2</v>
      </c>
      <c r="G111">
        <v>0.4842635163121044</v>
      </c>
      <c r="H111">
        <v>16.644373369378414</v>
      </c>
      <c r="K111" s="59">
        <v>82</v>
      </c>
      <c r="L111" s="59">
        <v>0.33659895630847636</v>
      </c>
      <c r="M111" s="59">
        <v>3.522573167242693E-3</v>
      </c>
    </row>
    <row r="112" spans="1:13" x14ac:dyDescent="0.25">
      <c r="A112" t="s">
        <v>259</v>
      </c>
      <c r="B112">
        <v>0.17388082729595511</v>
      </c>
      <c r="C112">
        <v>4.8529500526197172E-2</v>
      </c>
      <c r="D112">
        <v>0</v>
      </c>
      <c r="E112">
        <v>8.3049051048582481</v>
      </c>
      <c r="F112">
        <v>0.12953631444420269</v>
      </c>
      <c r="G112">
        <v>7.9700954811241773E-2</v>
      </c>
      <c r="H112">
        <v>19.315790182299011</v>
      </c>
      <c r="K112" s="59">
        <v>83</v>
      </c>
      <c r="L112" s="59">
        <v>1.2062077597067171</v>
      </c>
      <c r="M112" s="59">
        <v>-1.1912560405342987</v>
      </c>
    </row>
    <row r="113" spans="1:13" x14ac:dyDescent="0.25">
      <c r="A113" t="s">
        <v>260</v>
      </c>
      <c r="B113">
        <v>-0.26527278839569129</v>
      </c>
      <c r="C113">
        <v>0.36104935846388025</v>
      </c>
      <c r="D113">
        <v>0</v>
      </c>
      <c r="E113">
        <v>0.42704127317296231</v>
      </c>
      <c r="F113">
        <v>-2.1977974347205956E-2</v>
      </c>
      <c r="G113">
        <v>-0.90811686935325175</v>
      </c>
      <c r="H113">
        <v>18.301316101219591</v>
      </c>
      <c r="K113" s="59">
        <v>84</v>
      </c>
      <c r="L113" s="59">
        <v>0.64130449254803157</v>
      </c>
      <c r="M113" s="59">
        <v>-0.68075033878729585</v>
      </c>
    </row>
    <row r="114" spans="1:13" x14ac:dyDescent="0.25">
      <c r="A114" t="s">
        <v>261</v>
      </c>
      <c r="B114">
        <v>9.0333500392017207E-2</v>
      </c>
      <c r="C114">
        <v>-9.646674156582577E-2</v>
      </c>
      <c r="D114">
        <v>0</v>
      </c>
      <c r="E114">
        <v>0.26358613712827106</v>
      </c>
      <c r="F114">
        <v>4.6044370203822627E-2</v>
      </c>
      <c r="G114">
        <v>0.26027374055820829</v>
      </c>
      <c r="H114">
        <v>18.452598282963713</v>
      </c>
      <c r="K114" s="59">
        <v>85</v>
      </c>
      <c r="L114" s="59">
        <v>0.71450148514322542</v>
      </c>
      <c r="M114" s="59">
        <v>-0.6271693880080027</v>
      </c>
    </row>
    <row r="115" spans="1:13" x14ac:dyDescent="0.25">
      <c r="A115" t="s">
        <v>262</v>
      </c>
      <c r="B115">
        <v>-6.8467727682792273E-2</v>
      </c>
      <c r="C115">
        <v>0.21309811581932969</v>
      </c>
      <c r="D115">
        <v>0</v>
      </c>
      <c r="E115">
        <v>2.9725742178611272</v>
      </c>
      <c r="F115">
        <v>8.0866234435387888E-2</v>
      </c>
      <c r="G115">
        <v>-0.1146552224347676</v>
      </c>
      <c r="H115">
        <v>18.173639663802561</v>
      </c>
      <c r="K115" s="59">
        <v>86</v>
      </c>
      <c r="L115" s="59">
        <v>-0.17475301660845766</v>
      </c>
      <c r="M115" s="59">
        <v>-3.6406982622545991E-2</v>
      </c>
    </row>
    <row r="116" spans="1:13" x14ac:dyDescent="0.25">
      <c r="A116" t="s">
        <v>263</v>
      </c>
      <c r="B116">
        <v>0.21221771040687662</v>
      </c>
      <c r="C116">
        <v>-4.4882581505095075E-2</v>
      </c>
      <c r="D116">
        <v>0</v>
      </c>
      <c r="E116">
        <v>1.8878220469723666</v>
      </c>
      <c r="F116">
        <v>0.12597847410449431</v>
      </c>
      <c r="G116">
        <v>-9.6445571883077508E-2</v>
      </c>
      <c r="H116">
        <v>18.366053648676996</v>
      </c>
      <c r="K116" s="59">
        <v>87</v>
      </c>
      <c r="L116" s="59">
        <v>1.4187416304489231</v>
      </c>
      <c r="M116" s="59">
        <v>-1.1534497210369306</v>
      </c>
    </row>
    <row r="117" spans="1:13" x14ac:dyDescent="0.25">
      <c r="A117" t="s">
        <v>264</v>
      </c>
      <c r="B117">
        <v>-6.1338630387506234E-2</v>
      </c>
      <c r="C117">
        <v>0.18652185926544759</v>
      </c>
      <c r="D117">
        <v>0</v>
      </c>
      <c r="E117">
        <v>0.80119162384688791</v>
      </c>
      <c r="F117">
        <v>6.9270990794597129E-2</v>
      </c>
      <c r="G117">
        <v>-0.23192337633221774</v>
      </c>
      <c r="H117">
        <v>19.929474589318197</v>
      </c>
      <c r="K117" s="59">
        <v>88</v>
      </c>
      <c r="L117" s="59">
        <v>1.4220588793352826</v>
      </c>
      <c r="M117" s="59">
        <v>-0.84910397127321136</v>
      </c>
    </row>
    <row r="118" spans="1:13" x14ac:dyDescent="0.25">
      <c r="A118" t="s">
        <v>265</v>
      </c>
      <c r="B118">
        <v>-3.6532899943380803E-3</v>
      </c>
      <c r="C118">
        <v>6.482545340407965E-2</v>
      </c>
      <c r="D118">
        <v>0</v>
      </c>
      <c r="E118">
        <v>4.3932386695554122</v>
      </c>
      <c r="F118">
        <v>0.21709089594584274</v>
      </c>
      <c r="G118">
        <v>0.129504577341788</v>
      </c>
      <c r="H118">
        <v>19.544514091069445</v>
      </c>
      <c r="K118" s="59">
        <v>89</v>
      </c>
      <c r="L118" s="59">
        <v>0.81980695429774464</v>
      </c>
      <c r="M118" s="59">
        <v>-1.2637942818361483</v>
      </c>
    </row>
    <row r="119" spans="1:13" x14ac:dyDescent="0.25">
      <c r="A119" t="s">
        <v>266</v>
      </c>
      <c r="B119">
        <v>-0.99013486001099305</v>
      </c>
      <c r="C119">
        <v>0.38783926080100123</v>
      </c>
      <c r="D119">
        <v>0</v>
      </c>
      <c r="E119">
        <v>0.34132856185358684</v>
      </c>
      <c r="F119">
        <v>-3.7382888981539082E-2</v>
      </c>
      <c r="G119">
        <v>-0.99567913389902218</v>
      </c>
      <c r="H119">
        <v>16.55727955572728</v>
      </c>
      <c r="K119" s="59">
        <v>90</v>
      </c>
      <c r="L119" s="59">
        <v>0.20146592817215492</v>
      </c>
      <c r="M119" s="59">
        <v>-0.25716187218116504</v>
      </c>
    </row>
    <row r="120" spans="1:13" x14ac:dyDescent="0.25">
      <c r="A120" t="s">
        <v>267</v>
      </c>
      <c r="B120">
        <v>1.9371948929727167E-2</v>
      </c>
      <c r="C120">
        <v>0.11772860039997354</v>
      </c>
      <c r="D120">
        <v>0</v>
      </c>
      <c r="E120">
        <v>2.3325570593717098</v>
      </c>
      <c r="F120">
        <v>7.0242700382600998E-2</v>
      </c>
      <c r="G120">
        <v>0.25650597811700365</v>
      </c>
      <c r="H120">
        <v>16.488893349958616</v>
      </c>
      <c r="K120" s="59">
        <v>91</v>
      </c>
      <c r="L120" s="59">
        <v>0.82184035340868178</v>
      </c>
      <c r="M120" s="59">
        <v>-0.8859682719361287</v>
      </c>
    </row>
    <row r="121" spans="1:13" x14ac:dyDescent="0.25">
      <c r="A121" t="s">
        <v>268</v>
      </c>
      <c r="B121">
        <v>0.3417649345653801</v>
      </c>
      <c r="C121">
        <v>-7.3553067714495213E-3</v>
      </c>
      <c r="D121">
        <v>0</v>
      </c>
      <c r="E121">
        <v>0.91093417985866743</v>
      </c>
      <c r="F121">
        <v>0.1193132186336535</v>
      </c>
      <c r="G121">
        <v>0.56413796181576092</v>
      </c>
      <c r="H121">
        <v>17.534842995919146</v>
      </c>
      <c r="K121" s="59">
        <v>92</v>
      </c>
      <c r="L121" s="59">
        <v>2.9592919299527995</v>
      </c>
      <c r="M121" s="59">
        <v>-2.4599238508392651</v>
      </c>
    </row>
    <row r="122" spans="1:13" x14ac:dyDescent="0.25">
      <c r="A122" t="s">
        <v>269</v>
      </c>
      <c r="B122">
        <v>0.18090293096640997</v>
      </c>
      <c r="C122">
        <v>0.4755714853606951</v>
      </c>
      <c r="D122">
        <v>0</v>
      </c>
      <c r="E122">
        <v>0.42691919996355748</v>
      </c>
      <c r="F122">
        <v>0.18151550559612034</v>
      </c>
      <c r="G122">
        <v>3.6039949366633406E-2</v>
      </c>
      <c r="H122">
        <v>19.24091532345912</v>
      </c>
      <c r="K122" s="59">
        <v>93</v>
      </c>
      <c r="L122" s="59">
        <v>0.53680364027802341</v>
      </c>
      <c r="M122" s="59">
        <v>-0.76764164806143853</v>
      </c>
    </row>
    <row r="123" spans="1:13" x14ac:dyDescent="0.25">
      <c r="A123" t="s">
        <v>270</v>
      </c>
      <c r="B123">
        <v>0.52279556366198687</v>
      </c>
      <c r="C123">
        <v>8.5570938802168511E-2</v>
      </c>
      <c r="D123">
        <v>0</v>
      </c>
      <c r="E123">
        <v>2.6441192142649537</v>
      </c>
      <c r="F123">
        <v>0.14520465431502849</v>
      </c>
      <c r="G123">
        <v>0.56912488774214731</v>
      </c>
      <c r="H123">
        <v>17.24470874666121</v>
      </c>
      <c r="K123" s="59">
        <v>94</v>
      </c>
      <c r="L123" s="59">
        <v>0.90450341124604972</v>
      </c>
      <c r="M123" s="59">
        <v>-0.8986998332095959</v>
      </c>
    </row>
    <row r="124" spans="1:13" x14ac:dyDescent="0.25">
      <c r="A124" t="s">
        <v>271</v>
      </c>
      <c r="B124">
        <v>0.16564422076318461</v>
      </c>
      <c r="C124">
        <v>8.4446028794435177E-2</v>
      </c>
      <c r="D124">
        <v>0</v>
      </c>
      <c r="E124">
        <v>1.4492635165471244</v>
      </c>
      <c r="F124">
        <v>0.11044368418551498</v>
      </c>
      <c r="G124">
        <v>7.0839937023858823E-2</v>
      </c>
      <c r="H124">
        <v>18.36778150129421</v>
      </c>
      <c r="K124" s="59">
        <v>95</v>
      </c>
      <c r="L124" s="59">
        <v>0.19436039288835438</v>
      </c>
      <c r="M124" s="59">
        <v>-4.5523935655892356E-2</v>
      </c>
    </row>
    <row r="125" spans="1:13" x14ac:dyDescent="0.25">
      <c r="A125" t="s">
        <v>272</v>
      </c>
      <c r="B125">
        <v>1.096469235010153</v>
      </c>
      <c r="C125">
        <v>-0.38490553645846121</v>
      </c>
      <c r="D125">
        <v>0</v>
      </c>
      <c r="E125">
        <v>3.0643451301262776</v>
      </c>
      <c r="F125">
        <v>4.2426202660246319E-2</v>
      </c>
      <c r="G125">
        <v>-0.60053791791947675</v>
      </c>
      <c r="H125">
        <v>17.071249112645102</v>
      </c>
      <c r="K125" s="59">
        <v>96</v>
      </c>
      <c r="L125" s="59">
        <v>-1.3811742744940716</v>
      </c>
      <c r="M125" s="59">
        <v>1.7722331647576732</v>
      </c>
    </row>
    <row r="126" spans="1:13" x14ac:dyDescent="0.25">
      <c r="A126" t="s">
        <v>273</v>
      </c>
      <c r="B126">
        <v>-6.1704188274829506E-2</v>
      </c>
      <c r="C126">
        <v>8.4969372778501001E-2</v>
      </c>
      <c r="D126">
        <v>0</v>
      </c>
      <c r="E126">
        <v>2.2319521725437501</v>
      </c>
      <c r="F126">
        <v>0.10966818401571919</v>
      </c>
      <c r="G126">
        <v>-6.6462898013131363E-2</v>
      </c>
      <c r="H126">
        <v>20.148495313365757</v>
      </c>
      <c r="K126" s="59">
        <v>97</v>
      </c>
      <c r="L126" s="59">
        <v>0.99680005802632721</v>
      </c>
      <c r="M126" s="59">
        <v>-1.4182166358767139</v>
      </c>
    </row>
    <row r="127" spans="1:13" x14ac:dyDescent="0.25">
      <c r="A127" t="s">
        <v>274</v>
      </c>
      <c r="B127">
        <v>-1.5010177473806546E-2</v>
      </c>
      <c r="C127">
        <v>-2.1286841261186209E-2</v>
      </c>
      <c r="D127">
        <v>0</v>
      </c>
      <c r="E127">
        <v>3.3209215511524448</v>
      </c>
      <c r="F127">
        <v>8.481157414264659E-2</v>
      </c>
      <c r="G127">
        <v>0.11299412279498573</v>
      </c>
      <c r="H127">
        <v>18.067577343217604</v>
      </c>
      <c r="K127" s="59">
        <v>98</v>
      </c>
      <c r="L127" s="59">
        <v>0.51475551539396935</v>
      </c>
      <c r="M127" s="59">
        <v>-0.19223456649213833</v>
      </c>
    </row>
    <row r="128" spans="1:13" x14ac:dyDescent="0.25">
      <c r="A128" t="s">
        <v>275</v>
      </c>
      <c r="B128">
        <v>-6.5699134243743088E-2</v>
      </c>
      <c r="C128">
        <v>7.0319033891254948E-2</v>
      </c>
      <c r="D128">
        <v>0</v>
      </c>
      <c r="E128">
        <v>0.17358213143720308</v>
      </c>
      <c r="F128">
        <v>3.1780070307796865E-2</v>
      </c>
      <c r="G128">
        <v>-0.24044703298901032</v>
      </c>
      <c r="H128">
        <v>16.230708322754211</v>
      </c>
      <c r="K128" s="59">
        <v>99</v>
      </c>
      <c r="L128" s="59">
        <v>1.5422501152739203</v>
      </c>
      <c r="M128" s="59">
        <v>-1.399848933118915</v>
      </c>
    </row>
    <row r="129" spans="1:13" x14ac:dyDescent="0.25">
      <c r="A129" t="s">
        <v>276</v>
      </c>
      <c r="B129">
        <v>-0.71899288719699839</v>
      </c>
      <c r="C129">
        <v>0.19625274447242452</v>
      </c>
      <c r="D129">
        <v>0</v>
      </c>
      <c r="E129">
        <v>0.93525359055001589</v>
      </c>
      <c r="F129">
        <v>2.543553120002599E-2</v>
      </c>
      <c r="G129">
        <v>-0.23425048793827188</v>
      </c>
      <c r="H129">
        <v>16.519529238388493</v>
      </c>
      <c r="K129" s="59">
        <v>100</v>
      </c>
      <c r="L129" s="59">
        <v>0.51635491884231044</v>
      </c>
      <c r="M129" s="59">
        <v>-0.18833997770065702</v>
      </c>
    </row>
    <row r="130" spans="1:13" x14ac:dyDescent="0.25">
      <c r="A130" t="s">
        <v>277</v>
      </c>
      <c r="B130">
        <v>-2.1984338100640499E-2</v>
      </c>
      <c r="C130">
        <v>-2.714737497174536E-2</v>
      </c>
      <c r="D130">
        <v>0</v>
      </c>
      <c r="E130">
        <v>1.9292405823698673</v>
      </c>
      <c r="F130">
        <v>2.7765015146384686E-2</v>
      </c>
      <c r="G130">
        <v>-0.11658720275026441</v>
      </c>
      <c r="H130">
        <v>17.691312960134873</v>
      </c>
      <c r="K130" s="59">
        <v>101</v>
      </c>
      <c r="L130" s="59">
        <v>0.98010989008666094</v>
      </c>
      <c r="M130" s="59">
        <v>-0.88017797734425296</v>
      </c>
    </row>
    <row r="131" spans="1:13" x14ac:dyDescent="0.25">
      <c r="A131" t="s">
        <v>278</v>
      </c>
      <c r="B131">
        <v>-0.1495891643597031</v>
      </c>
      <c r="C131">
        <v>-1.2611793668737945E-2</v>
      </c>
      <c r="D131">
        <v>0</v>
      </c>
      <c r="E131">
        <v>0.48774528343196244</v>
      </c>
      <c r="F131">
        <v>0.12662563878234012</v>
      </c>
      <c r="G131">
        <v>0.45115081159661202</v>
      </c>
      <c r="H131">
        <v>21.475819212430281</v>
      </c>
      <c r="K131" s="59">
        <v>102</v>
      </c>
      <c r="L131" s="59">
        <v>0.93427551085818994</v>
      </c>
      <c r="M131" s="59">
        <v>-1.0484045923933445</v>
      </c>
    </row>
    <row r="132" spans="1:13" x14ac:dyDescent="0.25">
      <c r="A132" t="s">
        <v>279</v>
      </c>
      <c r="B132">
        <v>0.20299865672800252</v>
      </c>
      <c r="C132">
        <v>-3.4246808798008191E-2</v>
      </c>
      <c r="D132">
        <v>0</v>
      </c>
      <c r="E132">
        <v>3.8731054201302104</v>
      </c>
      <c r="F132">
        <v>0.12037630848100972</v>
      </c>
      <c r="G132">
        <v>-0.24461530497636599</v>
      </c>
      <c r="H132">
        <v>16.917636316097862</v>
      </c>
      <c r="K132" s="59">
        <v>103</v>
      </c>
      <c r="L132" s="59">
        <v>0.32569996068840368</v>
      </c>
      <c r="M132" s="59">
        <v>-0.39132753998727826</v>
      </c>
    </row>
    <row r="133" spans="1:13" x14ac:dyDescent="0.25">
      <c r="A133" t="s">
        <v>107</v>
      </c>
      <c r="B133">
        <v>-1.7337183278644194E-2</v>
      </c>
      <c r="C133">
        <v>0.10887007244174898</v>
      </c>
      <c r="D133">
        <v>0</v>
      </c>
      <c r="E133">
        <v>3.7049664891158756</v>
      </c>
      <c r="F133">
        <v>1.6804705744574818E-2</v>
      </c>
      <c r="G133">
        <v>0.49636872128924187</v>
      </c>
      <c r="H133">
        <v>19.694488138808829</v>
      </c>
      <c r="K133" s="59">
        <v>104</v>
      </c>
      <c r="L133" s="59">
        <v>1.0135030929925115</v>
      </c>
      <c r="M133" s="59">
        <v>-0.97769195516787577</v>
      </c>
    </row>
    <row r="134" spans="1:13" x14ac:dyDescent="0.25">
      <c r="A134" t="s">
        <v>74</v>
      </c>
      <c r="B134">
        <v>0.17444040733127758</v>
      </c>
      <c r="C134">
        <v>-0.10047874889712195</v>
      </c>
      <c r="D134">
        <v>0</v>
      </c>
      <c r="E134">
        <v>1.5789219194014921</v>
      </c>
      <c r="F134">
        <v>5.3957019874054851E-2</v>
      </c>
      <c r="G134">
        <v>-0.28206932634505733</v>
      </c>
      <c r="H134">
        <v>16.481965585374695</v>
      </c>
      <c r="K134" s="59">
        <v>105</v>
      </c>
      <c r="L134" s="59">
        <v>0.38353048844603421</v>
      </c>
      <c r="M134" s="59">
        <v>-0.36144920561294169</v>
      </c>
    </row>
    <row r="135" spans="1:13" x14ac:dyDescent="0.25">
      <c r="A135" t="s">
        <v>280</v>
      </c>
      <c r="B135">
        <v>0.14443171572076893</v>
      </c>
      <c r="C135">
        <v>0.11512376919924606</v>
      </c>
      <c r="D135">
        <v>0</v>
      </c>
      <c r="E135">
        <v>2.1334565364934637</v>
      </c>
      <c r="F135">
        <v>9.4598382112870583E-2</v>
      </c>
      <c r="G135">
        <v>0.12596956849070248</v>
      </c>
      <c r="H135">
        <v>16.412959105033824</v>
      </c>
      <c r="K135" s="59">
        <v>106</v>
      </c>
      <c r="L135" s="59">
        <v>0.37618784990536902</v>
      </c>
      <c r="M135" s="59">
        <v>0.1422349222531718</v>
      </c>
    </row>
    <row r="136" spans="1:13" x14ac:dyDescent="0.25">
      <c r="A136" t="s">
        <v>281</v>
      </c>
      <c r="B136">
        <v>7.4337252458229697E-2</v>
      </c>
      <c r="C136">
        <v>-0.10814112507688128</v>
      </c>
      <c r="D136">
        <v>0</v>
      </c>
      <c r="E136">
        <v>2.8022230589840804</v>
      </c>
      <c r="F136">
        <v>3.1927889401230043E-2</v>
      </c>
      <c r="G136">
        <v>3.2581947769587901E-3</v>
      </c>
      <c r="H136">
        <v>16.6162666382114</v>
      </c>
      <c r="K136" s="59">
        <v>107</v>
      </c>
      <c r="L136" s="59">
        <v>9.7389467396430618E-2</v>
      </c>
      <c r="M136" s="59">
        <v>0.29470661287325789</v>
      </c>
    </row>
    <row r="137" spans="1:13" x14ac:dyDescent="0.25">
      <c r="A137" t="s">
        <v>282</v>
      </c>
      <c r="B137">
        <v>0.26300608313559826</v>
      </c>
      <c r="C137">
        <v>0.42761504465649075</v>
      </c>
      <c r="D137">
        <v>0</v>
      </c>
      <c r="E137">
        <v>1.7215489333585743</v>
      </c>
      <c r="F137">
        <v>0.37338847856586888</v>
      </c>
      <c r="G137">
        <v>-0.31553126378716284</v>
      </c>
      <c r="H137">
        <v>16.300031728944091</v>
      </c>
      <c r="K137" s="59">
        <v>108</v>
      </c>
      <c r="L137" s="59">
        <v>0.18664460649590353</v>
      </c>
      <c r="M137" s="59">
        <v>-0.1752017612235984</v>
      </c>
    </row>
    <row r="138" spans="1:13" x14ac:dyDescent="0.25">
      <c r="A138" t="s">
        <v>283</v>
      </c>
      <c r="B138">
        <v>-5.5366232337530769E-2</v>
      </c>
      <c r="C138">
        <v>0.14207969400153975</v>
      </c>
      <c r="D138">
        <v>0</v>
      </c>
      <c r="E138">
        <v>4.2758193216445886</v>
      </c>
      <c r="F138">
        <v>2.8640732490904697E-2</v>
      </c>
      <c r="G138">
        <v>0</v>
      </c>
      <c r="H138">
        <v>16.681117561518533</v>
      </c>
      <c r="K138" s="59">
        <v>109</v>
      </c>
      <c r="L138" s="59">
        <v>-2.1885971558157635E-2</v>
      </c>
      <c r="M138" s="59">
        <v>-0.15368457773440442</v>
      </c>
    </row>
    <row r="139" spans="1:13" x14ac:dyDescent="0.25">
      <c r="A139" t="s">
        <v>284</v>
      </c>
      <c r="B139">
        <v>2.9910466529070655E-2</v>
      </c>
      <c r="C139">
        <v>-0.25019861531956816</v>
      </c>
      <c r="D139">
        <v>0</v>
      </c>
      <c r="E139">
        <v>1.1959870088285469</v>
      </c>
      <c r="F139">
        <v>6.8792330011728298E-2</v>
      </c>
      <c r="G139">
        <v>2.3162146699976752E-2</v>
      </c>
      <c r="H139">
        <v>16.461959279767413</v>
      </c>
      <c r="K139" s="59">
        <v>110</v>
      </c>
      <c r="L139" s="59">
        <v>0.49701040443707445</v>
      </c>
      <c r="M139" s="59">
        <v>0.21350851403855187</v>
      </c>
    </row>
    <row r="140" spans="1:13" x14ac:dyDescent="0.25">
      <c r="A140" t="s">
        <v>285</v>
      </c>
      <c r="B140">
        <v>0.11522118894544647</v>
      </c>
      <c r="C140">
        <v>1.520940453204939E-2</v>
      </c>
      <c r="D140">
        <v>0</v>
      </c>
      <c r="E140">
        <v>0.58061782237785542</v>
      </c>
      <c r="F140">
        <v>8.5846424447918832E-2</v>
      </c>
      <c r="G140">
        <v>-6.2179409301861721E-2</v>
      </c>
      <c r="H140">
        <v>17.956237738353838</v>
      </c>
      <c r="K140" s="59">
        <v>111</v>
      </c>
      <c r="L140" s="59">
        <v>1.572927615474077</v>
      </c>
      <c r="M140" s="59">
        <v>-1.3990467881781219</v>
      </c>
    </row>
    <row r="141" spans="1:13" x14ac:dyDescent="0.25">
      <c r="A141" t="s">
        <v>286</v>
      </c>
      <c r="B141">
        <v>0.80057033322365856</v>
      </c>
      <c r="C141">
        <v>-0.14590164935129291</v>
      </c>
      <c r="D141">
        <v>0</v>
      </c>
      <c r="E141">
        <v>10.669923193375716</v>
      </c>
      <c r="F141">
        <v>3.6869372638035761E-2</v>
      </c>
      <c r="G141">
        <v>-0.20302191013944135</v>
      </c>
      <c r="H141">
        <v>21.215973909561946</v>
      </c>
      <c r="K141" s="59">
        <v>112</v>
      </c>
      <c r="L141" s="59">
        <v>-0.67564226116838633</v>
      </c>
      <c r="M141" s="59">
        <v>0.41036947277269503</v>
      </c>
    </row>
    <row r="142" spans="1:13" x14ac:dyDescent="0.25">
      <c r="A142" t="s">
        <v>287</v>
      </c>
      <c r="B142">
        <v>8.7911173202261349E-3</v>
      </c>
      <c r="C142">
        <v>-8.7145070662190665E-3</v>
      </c>
      <c r="D142">
        <v>0</v>
      </c>
      <c r="E142">
        <v>1.6669648710649021</v>
      </c>
      <c r="F142">
        <v>-2.0466268019561026E-2</v>
      </c>
      <c r="G142">
        <v>7.6282813233643262E-2</v>
      </c>
      <c r="H142">
        <v>20.192846622668583</v>
      </c>
      <c r="K142" s="59">
        <v>113</v>
      </c>
      <c r="L142" s="59">
        <v>-0.51401418936493037</v>
      </c>
      <c r="M142" s="59">
        <v>0.60434768975694753</v>
      </c>
    </row>
    <row r="143" spans="1:13" x14ac:dyDescent="0.25">
      <c r="A143" t="s">
        <v>288</v>
      </c>
      <c r="B143">
        <v>0.28291330297610767</v>
      </c>
      <c r="C143">
        <v>-4.9751857006637118E-2</v>
      </c>
      <c r="D143">
        <v>0</v>
      </c>
      <c r="E143">
        <v>0.32080871969812519</v>
      </c>
      <c r="F143">
        <v>-2.9125836886898369E-2</v>
      </c>
      <c r="G143">
        <v>4.7185292021797082E-2</v>
      </c>
      <c r="H143">
        <v>20.430439428640074</v>
      </c>
      <c r="K143" s="59">
        <v>114</v>
      </c>
      <c r="L143" s="59">
        <v>0.38686185885233826</v>
      </c>
      <c r="M143" s="59">
        <v>-0.45532958653513056</v>
      </c>
    </row>
    <row r="144" spans="1:13" x14ac:dyDescent="0.25">
      <c r="A144" t="s">
        <v>289</v>
      </c>
      <c r="B144">
        <v>0.29485162715098073</v>
      </c>
      <c r="C144">
        <v>-0.22771074381682865</v>
      </c>
      <c r="D144">
        <v>0</v>
      </c>
      <c r="E144">
        <v>2.686066136719881</v>
      </c>
      <c r="F144">
        <v>-0.11860811422541434</v>
      </c>
      <c r="G144">
        <v>0.21483315171993095</v>
      </c>
      <c r="H144">
        <v>16.418991420247522</v>
      </c>
      <c r="K144" s="59">
        <v>115</v>
      </c>
      <c r="L144" s="59">
        <v>0.16492732239298569</v>
      </c>
      <c r="M144" s="59">
        <v>4.7290388013890933E-2</v>
      </c>
    </row>
    <row r="145" spans="1:13" x14ac:dyDescent="0.25">
      <c r="A145" t="s">
        <v>290</v>
      </c>
      <c r="B145">
        <v>8.595133899349694E-2</v>
      </c>
      <c r="C145">
        <v>2.5727208772534964E-2</v>
      </c>
      <c r="D145">
        <v>0</v>
      </c>
      <c r="E145">
        <v>1.8586156334464263</v>
      </c>
      <c r="F145">
        <v>0.13413538792254404</v>
      </c>
      <c r="G145">
        <v>-0.16089261034078525</v>
      </c>
      <c r="H145">
        <v>17.049475331598483</v>
      </c>
      <c r="K145" s="59">
        <v>116</v>
      </c>
      <c r="L145" s="59">
        <v>-1.1030667968804355</v>
      </c>
      <c r="M145" s="59">
        <v>1.0417281664929292</v>
      </c>
    </row>
    <row r="146" spans="1:13" x14ac:dyDescent="0.25">
      <c r="A146" t="s">
        <v>291</v>
      </c>
      <c r="B146">
        <v>3.2052707247755743E-3</v>
      </c>
      <c r="C146">
        <v>-3.1307363441932423E-3</v>
      </c>
      <c r="D146">
        <v>0</v>
      </c>
      <c r="E146">
        <v>0.20637695601705663</v>
      </c>
      <c r="F146">
        <v>1.2372593351270956E-2</v>
      </c>
      <c r="G146">
        <v>-0.14474583060400148</v>
      </c>
      <c r="H146">
        <v>17.85219616333859</v>
      </c>
      <c r="K146" s="59">
        <v>117</v>
      </c>
      <c r="L146" s="59">
        <v>0.48711758805917427</v>
      </c>
      <c r="M146" s="59">
        <v>-0.49077087805351233</v>
      </c>
    </row>
    <row r="147" spans="1:13" x14ac:dyDescent="0.25">
      <c r="A147" t="s">
        <v>292</v>
      </c>
      <c r="B147">
        <v>-0.34004909983805937</v>
      </c>
      <c r="C147">
        <v>0.68524997740320337</v>
      </c>
      <c r="D147">
        <v>0</v>
      </c>
      <c r="E147">
        <v>1.0739809540831078</v>
      </c>
      <c r="F147">
        <v>4.7698620495957161E-2</v>
      </c>
      <c r="G147">
        <v>0.61902782520974975</v>
      </c>
      <c r="H147">
        <v>19.179414838026673</v>
      </c>
      <c r="K147" s="59">
        <v>118</v>
      </c>
      <c r="L147" s="59">
        <v>9.1251718451815123E-2</v>
      </c>
      <c r="M147" s="59">
        <v>-1.0813865784628081</v>
      </c>
    </row>
    <row r="148" spans="1:13" x14ac:dyDescent="0.25">
      <c r="A148" t="s">
        <v>293</v>
      </c>
      <c r="B148">
        <v>-0.193886966595469</v>
      </c>
      <c r="C148">
        <v>0.24052081849689028</v>
      </c>
      <c r="D148">
        <v>0</v>
      </c>
      <c r="E148">
        <v>1.3085366126106845</v>
      </c>
      <c r="F148">
        <v>-1.9051509131396797E-2</v>
      </c>
      <c r="G148">
        <v>-0.1963645535851874</v>
      </c>
      <c r="H148">
        <v>16.240087736679413</v>
      </c>
      <c r="K148" s="59">
        <v>119</v>
      </c>
      <c r="L148" s="59">
        <v>1.0052841899470399</v>
      </c>
      <c r="M148" s="59">
        <v>-0.98591224101731278</v>
      </c>
    </row>
    <row r="149" spans="1:13" x14ac:dyDescent="0.25">
      <c r="A149" t="s">
        <v>294</v>
      </c>
      <c r="B149">
        <v>0.6374253657971265</v>
      </c>
      <c r="C149">
        <v>1.4792003566104597E-3</v>
      </c>
      <c r="D149">
        <v>0</v>
      </c>
      <c r="E149">
        <v>0.91930400431550063</v>
      </c>
      <c r="F149">
        <v>-2.9000080705429126E-2</v>
      </c>
      <c r="G149">
        <v>-0.23729701758540966</v>
      </c>
      <c r="H149">
        <v>17.265310660069638</v>
      </c>
      <c r="K149" s="59">
        <v>120</v>
      </c>
      <c r="L149" s="59">
        <v>0.22843868268047984</v>
      </c>
      <c r="M149" s="59">
        <v>0.11332625188490025</v>
      </c>
    </row>
    <row r="150" spans="1:13" x14ac:dyDescent="0.25">
      <c r="A150" t="s">
        <v>295</v>
      </c>
      <c r="B150">
        <v>7.7209238953382924E-3</v>
      </c>
      <c r="C150">
        <v>-7.6647243783456486E-3</v>
      </c>
      <c r="D150">
        <v>0</v>
      </c>
      <c r="E150">
        <v>2.0093961852285203</v>
      </c>
      <c r="F150">
        <v>5.2091940083526286E-2</v>
      </c>
      <c r="G150">
        <v>-0.19602915100934371</v>
      </c>
      <c r="H150">
        <v>21.465462103656314</v>
      </c>
      <c r="K150" s="59">
        <v>121</v>
      </c>
      <c r="L150" s="59">
        <v>-0.76214296878735333</v>
      </c>
      <c r="M150" s="59">
        <v>0.94304589975376329</v>
      </c>
    </row>
    <row r="151" spans="1:13" x14ac:dyDescent="0.25">
      <c r="A151" t="s">
        <v>296</v>
      </c>
      <c r="B151">
        <v>0.82248298515451501</v>
      </c>
      <c r="C151">
        <v>-0.6260970854274448</v>
      </c>
      <c r="D151">
        <v>0</v>
      </c>
      <c r="E151">
        <v>0.90941486484382894</v>
      </c>
      <c r="F151">
        <v>-5.1579305878506877E-2</v>
      </c>
      <c r="G151">
        <v>1.3339846224468781</v>
      </c>
      <c r="H151">
        <v>22.159594661028237</v>
      </c>
      <c r="K151" s="59">
        <v>122</v>
      </c>
      <c r="L151" s="59">
        <v>0.89819765985690125</v>
      </c>
      <c r="M151" s="59">
        <v>-0.37540209619491438</v>
      </c>
    </row>
    <row r="152" spans="1:13" x14ac:dyDescent="0.25">
      <c r="A152" t="s">
        <v>297</v>
      </c>
      <c r="B152">
        <v>-4.0993685364360329E-2</v>
      </c>
      <c r="C152">
        <v>9.2111119882991227E-2</v>
      </c>
      <c r="D152">
        <v>0</v>
      </c>
      <c r="E152">
        <v>4.2619412452869581</v>
      </c>
      <c r="F152">
        <v>2.7256293431762627E-2</v>
      </c>
      <c r="G152">
        <v>-0.35027598152548323</v>
      </c>
      <c r="H152">
        <v>19.021276763639172</v>
      </c>
      <c r="K152" s="59">
        <v>123</v>
      </c>
      <c r="L152" s="59">
        <v>-5.0076777703683462E-2</v>
      </c>
      <c r="M152" s="59">
        <v>0.21572099846686807</v>
      </c>
    </row>
    <row r="153" spans="1:13" x14ac:dyDescent="0.25">
      <c r="A153" t="s">
        <v>298</v>
      </c>
      <c r="B153">
        <v>0.11233559539676372</v>
      </c>
      <c r="C153">
        <v>-0.1009907404398887</v>
      </c>
      <c r="D153">
        <v>0</v>
      </c>
      <c r="E153">
        <v>1.1347286517100899</v>
      </c>
      <c r="F153">
        <v>0.2264575916820688</v>
      </c>
      <c r="G153">
        <v>-0.10035542752289987</v>
      </c>
      <c r="H153">
        <v>16.843169925642322</v>
      </c>
      <c r="K153" s="59">
        <v>124</v>
      </c>
      <c r="L153" s="59">
        <v>1.0924750975499062</v>
      </c>
      <c r="M153" s="59">
        <v>3.9941374602467938E-3</v>
      </c>
    </row>
    <row r="154" spans="1:13" x14ac:dyDescent="0.25">
      <c r="A154" t="s">
        <v>299</v>
      </c>
      <c r="B154">
        <v>9.1526047784417169E-2</v>
      </c>
      <c r="C154">
        <v>-5.6251897463460453E-2</v>
      </c>
      <c r="D154">
        <v>0</v>
      </c>
      <c r="E154">
        <v>1.8500338095539499</v>
      </c>
      <c r="F154">
        <v>2.0950455195204016E-2</v>
      </c>
      <c r="G154">
        <v>-0.4539162065848697</v>
      </c>
      <c r="H154">
        <v>19.027796160040904</v>
      </c>
      <c r="K154" s="59">
        <v>125</v>
      </c>
      <c r="L154" s="59">
        <v>-0.66724464298425268</v>
      </c>
      <c r="M154" s="59">
        <v>0.60554045470942319</v>
      </c>
    </row>
    <row r="155" spans="1:13" x14ac:dyDescent="0.25">
      <c r="A155" t="s">
        <v>300</v>
      </c>
      <c r="B155">
        <v>-0.50881205546312069</v>
      </c>
      <c r="C155">
        <v>-0.15626749460295414</v>
      </c>
      <c r="D155">
        <v>0</v>
      </c>
      <c r="E155">
        <v>2.2558097379900595</v>
      </c>
      <c r="F155">
        <v>4.1664361051594434E-2</v>
      </c>
      <c r="G155">
        <v>-0.25867679162633112</v>
      </c>
      <c r="H155">
        <v>17.601243208018829</v>
      </c>
      <c r="K155" s="59">
        <v>126</v>
      </c>
      <c r="L155" s="59">
        <v>0.62921433911859559</v>
      </c>
      <c r="M155" s="59">
        <v>-0.6442245165924021</v>
      </c>
    </row>
    <row r="156" spans="1:13" x14ac:dyDescent="0.25">
      <c r="A156" t="s">
        <v>301</v>
      </c>
      <c r="B156">
        <v>0.20958920609425336</v>
      </c>
      <c r="C156">
        <v>3.2371549569300218E-2</v>
      </c>
      <c r="D156">
        <v>0</v>
      </c>
      <c r="E156">
        <v>0.27408408060578765</v>
      </c>
      <c r="F156">
        <v>7.8985358355249849E-2</v>
      </c>
      <c r="G156">
        <v>-0.11820689205722477</v>
      </c>
      <c r="H156">
        <v>21.202094462706839</v>
      </c>
      <c r="K156" s="59">
        <v>127</v>
      </c>
      <c r="L156" s="59">
        <v>0.44103339284957599</v>
      </c>
      <c r="M156" s="59">
        <v>-0.50673252709331906</v>
      </c>
    </row>
    <row r="157" spans="1:13" x14ac:dyDescent="0.25">
      <c r="A157" t="s">
        <v>302</v>
      </c>
      <c r="B157">
        <v>5.6276747015596276E-2</v>
      </c>
      <c r="C157">
        <v>-5.3278411339263552E-2</v>
      </c>
      <c r="D157">
        <v>0</v>
      </c>
      <c r="E157">
        <v>1.3312842852265536</v>
      </c>
      <c r="F157">
        <v>5.9815680947762483E-2</v>
      </c>
      <c r="G157">
        <v>-0.1075934401376436</v>
      </c>
      <c r="H157">
        <v>16.809915372187145</v>
      </c>
      <c r="K157" s="59">
        <v>128</v>
      </c>
      <c r="L157" s="59">
        <v>0.46783063794808388</v>
      </c>
      <c r="M157" s="59">
        <v>-1.1868235251450823</v>
      </c>
    </row>
    <row r="158" spans="1:13" x14ac:dyDescent="0.25">
      <c r="A158" t="s">
        <v>303</v>
      </c>
      <c r="B158">
        <v>-0.62183565295178034</v>
      </c>
      <c r="C158">
        <v>-0.10592065436955586</v>
      </c>
      <c r="D158">
        <v>0</v>
      </c>
      <c r="E158">
        <v>4.1483026504439398</v>
      </c>
      <c r="F158">
        <v>3.0350964956899026E-2</v>
      </c>
      <c r="G158">
        <v>0.16511303540679897</v>
      </c>
      <c r="H158">
        <v>18.332047238264561</v>
      </c>
      <c r="K158" s="59">
        <v>129</v>
      </c>
      <c r="L158" s="59">
        <v>0.28621850433534313</v>
      </c>
      <c r="M158" s="59">
        <v>-0.30820284243598361</v>
      </c>
    </row>
    <row r="159" spans="1:13" x14ac:dyDescent="0.25">
      <c r="A159" t="s">
        <v>304</v>
      </c>
      <c r="B159">
        <v>0.24814280114734732</v>
      </c>
      <c r="C159">
        <v>-0.19880962412253125</v>
      </c>
      <c r="D159">
        <v>0</v>
      </c>
      <c r="E159">
        <v>2.543962358453749</v>
      </c>
      <c r="F159">
        <v>7.6737167129198189E-2</v>
      </c>
      <c r="G159">
        <v>-0.22919233104451237</v>
      </c>
      <c r="H159">
        <v>16.498054562853213</v>
      </c>
      <c r="K159" s="59">
        <v>130</v>
      </c>
      <c r="L159" s="59">
        <v>-1.7567497188334666</v>
      </c>
      <c r="M159" s="59">
        <v>1.6071605544737635</v>
      </c>
    </row>
    <row r="160" spans="1:13" x14ac:dyDescent="0.25">
      <c r="A160" t="s">
        <v>305</v>
      </c>
      <c r="B160">
        <v>-0.19078057917467753</v>
      </c>
      <c r="C160">
        <v>-0.32627757570468952</v>
      </c>
      <c r="D160">
        <v>0</v>
      </c>
      <c r="E160">
        <v>0.91890441693197733</v>
      </c>
      <c r="F160">
        <v>9.5797289329984658E-2</v>
      </c>
      <c r="G160">
        <v>0.35912332616185783</v>
      </c>
      <c r="H160">
        <v>18.773712384440017</v>
      </c>
      <c r="K160" s="59">
        <v>131</v>
      </c>
      <c r="L160" s="59">
        <v>1.4297971956818731</v>
      </c>
      <c r="M160" s="59">
        <v>-1.2267985389538707</v>
      </c>
    </row>
    <row r="161" spans="1:13" x14ac:dyDescent="0.25">
      <c r="A161" t="s">
        <v>306</v>
      </c>
      <c r="B161">
        <v>8.7500934421997772E-2</v>
      </c>
      <c r="C161">
        <v>-1.2286112771928705E-2</v>
      </c>
      <c r="D161">
        <v>0</v>
      </c>
      <c r="E161">
        <v>0.44643633217913431</v>
      </c>
      <c r="F161">
        <v>0.19937613483322908</v>
      </c>
      <c r="G161">
        <v>9.8055095683335106E-2</v>
      </c>
      <c r="H161">
        <v>19.899013292351789</v>
      </c>
      <c r="K161" s="59">
        <v>132</v>
      </c>
      <c r="L161" s="59">
        <v>-0.23512147233989111</v>
      </c>
      <c r="M161" s="59">
        <v>0.21778428906124692</v>
      </c>
    </row>
    <row r="162" spans="1:13" x14ac:dyDescent="0.25">
      <c r="A162" t="s">
        <v>307</v>
      </c>
      <c r="B162">
        <v>0.29343773137696189</v>
      </c>
      <c r="C162">
        <v>-4.8902820919744988E-2</v>
      </c>
      <c r="D162">
        <v>0</v>
      </c>
      <c r="E162">
        <v>0.40252160714522334</v>
      </c>
      <c r="F162">
        <v>3.9127412444681625E-2</v>
      </c>
      <c r="G162">
        <v>-8.5544733742489359E-2</v>
      </c>
      <c r="H162">
        <v>22.696494728029435</v>
      </c>
      <c r="K162" s="59">
        <v>133</v>
      </c>
      <c r="L162" s="59">
        <v>0.84653061529709195</v>
      </c>
      <c r="M162" s="59">
        <v>-0.67209020796581442</v>
      </c>
    </row>
    <row r="163" spans="1:13" x14ac:dyDescent="0.25">
      <c r="A163" t="s">
        <v>308</v>
      </c>
      <c r="B163">
        <v>-3.4649188665898585E-3</v>
      </c>
      <c r="C163">
        <v>3.4769662726264017E-3</v>
      </c>
      <c r="D163">
        <v>0</v>
      </c>
      <c r="E163">
        <v>0.96003438533089902</v>
      </c>
      <c r="F163">
        <v>0.10790975319396162</v>
      </c>
      <c r="G163">
        <v>9.3392770725463578E-2</v>
      </c>
      <c r="H163">
        <v>16.355503280672277</v>
      </c>
      <c r="K163" s="59">
        <v>134</v>
      </c>
      <c r="L163" s="59">
        <v>1.0384384706357945</v>
      </c>
      <c r="M163" s="59">
        <v>-0.89400675491502557</v>
      </c>
    </row>
    <row r="164" spans="1:13" x14ac:dyDescent="0.25">
      <c r="A164" t="s">
        <v>309</v>
      </c>
      <c r="B164">
        <v>-0.18179944329869091</v>
      </c>
      <c r="C164">
        <v>0.21056628562620899</v>
      </c>
      <c r="D164">
        <v>0</v>
      </c>
      <c r="E164">
        <v>0.68464863908917284</v>
      </c>
      <c r="F164">
        <v>3.9511925005356774E-2</v>
      </c>
      <c r="G164">
        <v>-0.18573909061164059</v>
      </c>
      <c r="H164">
        <v>19.814633153629948</v>
      </c>
      <c r="K164" s="59">
        <v>135</v>
      </c>
      <c r="L164" s="59">
        <v>1.0923083382830638</v>
      </c>
      <c r="M164" s="59">
        <v>-1.0179710858248341</v>
      </c>
    </row>
    <row r="165" spans="1:13" x14ac:dyDescent="0.25">
      <c r="A165" t="s">
        <v>310</v>
      </c>
      <c r="B165">
        <v>0.15397147490871171</v>
      </c>
      <c r="C165">
        <v>-0.11656407657609241</v>
      </c>
      <c r="D165">
        <v>0</v>
      </c>
      <c r="E165">
        <v>3.7550512046766302</v>
      </c>
      <c r="F165">
        <v>2.4652552674799273E-2</v>
      </c>
      <c r="G165">
        <v>0.52863663773918246</v>
      </c>
      <c r="H165">
        <v>20.175413792146458</v>
      </c>
      <c r="K165" s="59">
        <v>136</v>
      </c>
      <c r="L165" s="59">
        <v>1.4540963753758547</v>
      </c>
      <c r="M165" s="59">
        <v>-1.1910902922402564</v>
      </c>
    </row>
    <row r="166" spans="1:13" x14ac:dyDescent="0.25">
      <c r="A166" t="s">
        <v>311</v>
      </c>
      <c r="B166">
        <v>6.0621378005335416E-2</v>
      </c>
      <c r="C166">
        <v>9.2548344495450172E-2</v>
      </c>
      <c r="D166">
        <v>0</v>
      </c>
      <c r="E166">
        <v>0.67726300571087572</v>
      </c>
      <c r="F166">
        <v>6.4641457385810924E-2</v>
      </c>
      <c r="G166">
        <v>9.2297466575248874E-3</v>
      </c>
      <c r="H166">
        <v>16.458180273487677</v>
      </c>
      <c r="K166" s="59">
        <v>137</v>
      </c>
      <c r="L166" s="59">
        <v>1.3967514639173473</v>
      </c>
      <c r="M166" s="59">
        <v>-1.4521176962548781</v>
      </c>
    </row>
    <row r="167" spans="1:13" x14ac:dyDescent="0.25">
      <c r="A167" t="s">
        <v>312</v>
      </c>
      <c r="B167">
        <v>0.14815294572275695</v>
      </c>
      <c r="C167">
        <v>-0.25684896539662572</v>
      </c>
      <c r="D167">
        <v>0</v>
      </c>
      <c r="E167">
        <v>1.9205968610922517</v>
      </c>
      <c r="F167">
        <v>3.9679816779964482E-2</v>
      </c>
      <c r="G167">
        <v>-0.13191420123862505</v>
      </c>
      <c r="H167">
        <v>17.770184977953988</v>
      </c>
      <c r="K167" s="59">
        <v>138</v>
      </c>
      <c r="L167" s="59">
        <v>0.8217773314191108</v>
      </c>
      <c r="M167" s="59">
        <v>-0.7918668648900401</v>
      </c>
    </row>
    <row r="168" spans="1:13" x14ac:dyDescent="0.25">
      <c r="A168" t="s">
        <v>313</v>
      </c>
      <c r="B168">
        <v>0.33390741859323664</v>
      </c>
      <c r="C168">
        <v>-0.25032278397955193</v>
      </c>
      <c r="D168">
        <v>0</v>
      </c>
      <c r="E168">
        <v>1.6683218014091581</v>
      </c>
      <c r="F168">
        <v>1.9755884747328398E-3</v>
      </c>
      <c r="G168">
        <v>0.26529154702192892</v>
      </c>
      <c r="H168">
        <v>16.449240210965719</v>
      </c>
      <c r="K168" s="59">
        <v>139</v>
      </c>
      <c r="L168" s="59">
        <v>-0.13270045694536492</v>
      </c>
      <c r="M168" s="59">
        <v>0.24792164589081139</v>
      </c>
    </row>
    <row r="169" spans="1:13" x14ac:dyDescent="0.25">
      <c r="A169" t="s">
        <v>314</v>
      </c>
      <c r="B169">
        <v>0.86415948002539722</v>
      </c>
      <c r="C169">
        <v>-0.46877472726586317</v>
      </c>
      <c r="D169">
        <v>0</v>
      </c>
      <c r="E169">
        <v>0.79179945878838542</v>
      </c>
      <c r="F169">
        <v>3.0828041885267624E-2</v>
      </c>
      <c r="G169">
        <v>0.46416391171512811</v>
      </c>
      <c r="H169">
        <v>18.059037973693698</v>
      </c>
      <c r="K169" s="59">
        <v>140</v>
      </c>
      <c r="L169" s="59">
        <v>1.247679685647304</v>
      </c>
      <c r="M169" s="59">
        <v>-0.44710935242364547</v>
      </c>
    </row>
    <row r="170" spans="1:13" x14ac:dyDescent="0.25">
      <c r="A170" t="s">
        <v>315</v>
      </c>
      <c r="B170">
        <v>-0.36010453187669617</v>
      </c>
      <c r="C170">
        <v>-0.15619585064536695</v>
      </c>
      <c r="D170">
        <v>0</v>
      </c>
      <c r="E170">
        <v>0.57731438198962493</v>
      </c>
      <c r="F170">
        <v>3.2744552752531936E-2</v>
      </c>
      <c r="G170">
        <v>1.0678310573184463E-2</v>
      </c>
      <c r="H170">
        <v>18.77015325498094</v>
      </c>
      <c r="K170" s="59">
        <v>141</v>
      </c>
      <c r="L170" s="59">
        <v>-1.0982720815503306</v>
      </c>
      <c r="M170" s="59">
        <v>1.1070631988705568</v>
      </c>
    </row>
    <row r="171" spans="1:13" x14ac:dyDescent="0.25">
      <c r="A171" t="s">
        <v>316</v>
      </c>
      <c r="B171">
        <v>0.40492535303919225</v>
      </c>
      <c r="C171">
        <v>-1.6904627759056063E-2</v>
      </c>
      <c r="D171">
        <v>0</v>
      </c>
      <c r="E171">
        <v>1.2091142035495877</v>
      </c>
      <c r="F171">
        <v>0.11976021940967134</v>
      </c>
      <c r="G171">
        <v>4.1684941217707681E-2</v>
      </c>
      <c r="H171">
        <v>19.376899147861984</v>
      </c>
      <c r="K171" s="59">
        <v>142</v>
      </c>
      <c r="L171" s="59">
        <v>-1.6110437457893063</v>
      </c>
      <c r="M171" s="59">
        <v>1.893957048765414</v>
      </c>
    </row>
    <row r="172" spans="1:13" x14ac:dyDescent="0.25">
      <c r="A172" t="s">
        <v>317</v>
      </c>
      <c r="B172">
        <v>-6.1802061145323781E-3</v>
      </c>
      <c r="C172">
        <v>6.2186385827253925E-3</v>
      </c>
      <c r="D172">
        <v>0</v>
      </c>
      <c r="E172">
        <v>1.0855038065605291</v>
      </c>
      <c r="F172">
        <v>-1.6052921457380541E-2</v>
      </c>
      <c r="G172">
        <v>0.11812448971067693</v>
      </c>
      <c r="H172">
        <v>21.691416902906546</v>
      </c>
      <c r="K172" s="59">
        <v>143</v>
      </c>
      <c r="L172" s="59">
        <v>0.87377667842840534</v>
      </c>
      <c r="M172" s="59">
        <v>-0.57892505127742466</v>
      </c>
    </row>
    <row r="173" spans="1:13" x14ac:dyDescent="0.25">
      <c r="A173" t="s">
        <v>318</v>
      </c>
      <c r="B173">
        <v>-6.6393012639616944E-2</v>
      </c>
      <c r="C173">
        <v>-0.11449589124836244</v>
      </c>
      <c r="D173">
        <v>0</v>
      </c>
      <c r="E173">
        <v>0.39635513407134165</v>
      </c>
      <c r="F173">
        <v>8.6119037636590651E-2</v>
      </c>
      <c r="G173">
        <v>2.7231661934947589E-2</v>
      </c>
      <c r="H173">
        <v>19.882195579734606</v>
      </c>
      <c r="K173" s="59">
        <v>144</v>
      </c>
      <c r="L173" s="59">
        <v>0.77735362999982982</v>
      </c>
      <c r="M173" s="59">
        <v>-0.69140229100633288</v>
      </c>
    </row>
    <row r="174" spans="1:13" x14ac:dyDescent="0.25">
      <c r="A174" t="s">
        <v>319</v>
      </c>
      <c r="B174">
        <v>5.6100637548826597E-2</v>
      </c>
      <c r="C174">
        <v>-0.13640023724941167</v>
      </c>
      <c r="D174">
        <v>0</v>
      </c>
      <c r="E174">
        <v>2.1553974930594402</v>
      </c>
      <c r="F174">
        <v>0.25548914507570225</v>
      </c>
      <c r="G174">
        <v>0.16788302098964114</v>
      </c>
      <c r="H174">
        <v>16.98954737821726</v>
      </c>
      <c r="K174" s="59">
        <v>145</v>
      </c>
      <c r="L174" s="59">
        <v>-0.33929615486684206</v>
      </c>
      <c r="M174" s="59">
        <v>0.34250142559161761</v>
      </c>
    </row>
    <row r="175" spans="1:13" x14ac:dyDescent="0.25">
      <c r="A175" t="s">
        <v>320</v>
      </c>
      <c r="B175">
        <v>-3.5236723784973674E-2</v>
      </c>
      <c r="C175">
        <v>3.2332529424760295E-2</v>
      </c>
      <c r="D175">
        <v>0</v>
      </c>
      <c r="E175">
        <v>0.13150096805205011</v>
      </c>
      <c r="F175">
        <v>1.6304395968145605E-2</v>
      </c>
      <c r="G175">
        <v>-0.15895344642518144</v>
      </c>
      <c r="H175">
        <v>19.487962325744604</v>
      </c>
      <c r="K175" s="59">
        <v>146</v>
      </c>
      <c r="L175" s="59">
        <v>-0.91635443403985128</v>
      </c>
      <c r="M175" s="59">
        <v>0.57630533420179186</v>
      </c>
    </row>
    <row r="176" spans="1:13" x14ac:dyDescent="0.25">
      <c r="A176" t="s">
        <v>321</v>
      </c>
      <c r="B176">
        <v>6.0308396619086733E-2</v>
      </c>
      <c r="C176">
        <v>-0.26762424693949655</v>
      </c>
      <c r="D176">
        <v>0</v>
      </c>
      <c r="E176">
        <v>0.10368962758531092</v>
      </c>
      <c r="F176">
        <v>1.0449030001113305E-2</v>
      </c>
      <c r="G176">
        <v>1.4383467059172297</v>
      </c>
      <c r="H176">
        <v>16.496369670145096</v>
      </c>
      <c r="K176" s="59">
        <v>147</v>
      </c>
      <c r="L176" s="59">
        <v>0.6002420199277001</v>
      </c>
      <c r="M176" s="59">
        <v>-0.7941289865231691</v>
      </c>
    </row>
    <row r="177" spans="1:13" x14ac:dyDescent="0.25">
      <c r="A177" t="s">
        <v>322</v>
      </c>
      <c r="B177">
        <v>-0.48674559331488998</v>
      </c>
      <c r="C177">
        <v>1.2506688827714414</v>
      </c>
      <c r="D177">
        <v>0</v>
      </c>
      <c r="E177">
        <v>0.93221172074808634</v>
      </c>
      <c r="F177">
        <v>4.1035946932044515E-2</v>
      </c>
      <c r="G177">
        <v>-0.35831209618645227</v>
      </c>
      <c r="H177">
        <v>20.793384266420347</v>
      </c>
      <c r="K177" s="59">
        <v>148</v>
      </c>
      <c r="L177" s="59">
        <v>6.4593574332389991E-2</v>
      </c>
      <c r="M177" s="59">
        <v>0.57283179146473651</v>
      </c>
    </row>
    <row r="178" spans="1:13" x14ac:dyDescent="0.25">
      <c r="A178" t="s">
        <v>323</v>
      </c>
      <c r="B178">
        <v>-1.5400918546495279E-2</v>
      </c>
      <c r="C178">
        <v>0.15929542568321342</v>
      </c>
      <c r="D178">
        <v>0</v>
      </c>
      <c r="E178">
        <v>0.42183063403778154</v>
      </c>
      <c r="F178">
        <v>5.8775129777864608E-2</v>
      </c>
      <c r="G178">
        <v>-0.16161799224425508</v>
      </c>
      <c r="H178">
        <v>20.921762547830422</v>
      </c>
      <c r="K178" s="59">
        <v>149</v>
      </c>
      <c r="L178" s="59">
        <v>-1.4450591724056796</v>
      </c>
      <c r="M178" s="59">
        <v>1.4527800963010178</v>
      </c>
    </row>
    <row r="179" spans="1:13" x14ac:dyDescent="0.25">
      <c r="A179" t="s">
        <v>324</v>
      </c>
      <c r="B179">
        <v>0.74042224489728314</v>
      </c>
      <c r="C179">
        <v>-0.37422498562333123</v>
      </c>
      <c r="D179">
        <v>0</v>
      </c>
      <c r="E179">
        <v>1.3463946257187636</v>
      </c>
      <c r="F179">
        <v>4.8205670931329256E-2</v>
      </c>
      <c r="G179">
        <v>0.4353390874424421</v>
      </c>
      <c r="H179">
        <v>17.918335597202308</v>
      </c>
      <c r="K179" s="59">
        <v>150</v>
      </c>
      <c r="L179" s="59">
        <v>-2.1303063185115718</v>
      </c>
      <c r="M179" s="59">
        <v>2.9527893036660871</v>
      </c>
    </row>
    <row r="180" spans="1:13" x14ac:dyDescent="0.25">
      <c r="A180" t="s">
        <v>325</v>
      </c>
      <c r="B180">
        <v>2.645631421647943E-2</v>
      </c>
      <c r="C180">
        <v>-6.027722439373568E-3</v>
      </c>
      <c r="D180">
        <v>0</v>
      </c>
      <c r="E180">
        <v>1.138199129507004</v>
      </c>
      <c r="F180">
        <v>4.9613262105705075E-2</v>
      </c>
      <c r="G180">
        <v>0.3941545996709116</v>
      </c>
      <c r="H180">
        <v>20.383980459083666</v>
      </c>
      <c r="K180" s="59">
        <v>151</v>
      </c>
      <c r="L180" s="59">
        <v>0.30054059097852637</v>
      </c>
      <c r="M180" s="59">
        <v>-0.34153427634288669</v>
      </c>
    </row>
    <row r="181" spans="1:13" x14ac:dyDescent="0.25">
      <c r="A181" t="s">
        <v>326</v>
      </c>
      <c r="B181">
        <v>2.6088914599932442</v>
      </c>
      <c r="C181">
        <v>-0.14099307492496987</v>
      </c>
      <c r="D181">
        <v>0</v>
      </c>
      <c r="E181">
        <v>0.3524967862119015</v>
      </c>
      <c r="F181">
        <v>1.2214041284463427E-2</v>
      </c>
      <c r="G181">
        <v>-0.53897957434180821</v>
      </c>
      <c r="H181">
        <v>16.900723078348072</v>
      </c>
      <c r="K181" s="59">
        <v>152</v>
      </c>
      <c r="L181" s="59">
        <v>0.90199559397285078</v>
      </c>
      <c r="M181" s="59">
        <v>-0.78965999857608704</v>
      </c>
    </row>
    <row r="182" spans="1:13" x14ac:dyDescent="0.25">
      <c r="A182" t="s">
        <v>327</v>
      </c>
      <c r="B182">
        <v>0.1361814173507335</v>
      </c>
      <c r="C182">
        <v>0.37183300619772514</v>
      </c>
      <c r="D182">
        <v>0</v>
      </c>
      <c r="E182">
        <v>1.8792323773367405</v>
      </c>
      <c r="F182">
        <v>1.7133788010556969E-2</v>
      </c>
      <c r="G182">
        <v>-0.48201028657888567</v>
      </c>
      <c r="H182">
        <v>17.096427106082515</v>
      </c>
      <c r="K182" s="59">
        <v>153</v>
      </c>
      <c r="L182" s="59">
        <v>-0.36978729989743364</v>
      </c>
      <c r="M182" s="59">
        <v>0.46131334768185084</v>
      </c>
    </row>
    <row r="183" spans="1:13" x14ac:dyDescent="0.25">
      <c r="A183" t="s">
        <v>328</v>
      </c>
      <c r="B183">
        <v>0.17075084386185327</v>
      </c>
      <c r="C183">
        <v>-8.9595614091802153E-2</v>
      </c>
      <c r="D183">
        <v>0</v>
      </c>
      <c r="E183">
        <v>1.1209453772404574</v>
      </c>
      <c r="F183">
        <v>0.1354703895357397</v>
      </c>
      <c r="G183">
        <v>0.59010949884065156</v>
      </c>
      <c r="H183">
        <v>18.992648181364117</v>
      </c>
      <c r="K183" s="59">
        <v>154</v>
      </c>
      <c r="L183" s="59">
        <v>0.50617281594865204</v>
      </c>
      <c r="M183" s="59">
        <v>-1.0149848714117726</v>
      </c>
    </row>
    <row r="184" spans="1:13" x14ac:dyDescent="0.25">
      <c r="A184" t="s">
        <v>329</v>
      </c>
      <c r="B184">
        <v>0.64675209319125748</v>
      </c>
      <c r="C184">
        <v>-3.9952429244435816E-2</v>
      </c>
      <c r="D184">
        <v>0</v>
      </c>
      <c r="E184">
        <v>0.79565540178628469</v>
      </c>
      <c r="F184">
        <v>0.11768109705618497</v>
      </c>
      <c r="G184">
        <v>-2.1543404150249157E-3</v>
      </c>
      <c r="H184">
        <v>17.393359235806237</v>
      </c>
      <c r="K184" s="59">
        <v>155</v>
      </c>
      <c r="L184" s="59">
        <v>-1.791379979432925</v>
      </c>
      <c r="M184" s="59">
        <v>2.0009691855271785</v>
      </c>
    </row>
    <row r="185" spans="1:13" x14ac:dyDescent="0.25">
      <c r="A185" t="s">
        <v>330</v>
      </c>
      <c r="B185">
        <v>0.24019124089967622</v>
      </c>
      <c r="C185">
        <v>-0.11676880979188621</v>
      </c>
      <c r="D185">
        <v>0</v>
      </c>
      <c r="E185">
        <v>1.5569103420051737E-2</v>
      </c>
      <c r="F185">
        <v>-1.5779640424392596E-3</v>
      </c>
      <c r="G185">
        <v>0</v>
      </c>
      <c r="H185">
        <v>13.317450785353167</v>
      </c>
      <c r="K185" s="59">
        <v>156</v>
      </c>
      <c r="L185" s="59">
        <v>0.60738072350462247</v>
      </c>
      <c r="M185" s="59">
        <v>-0.5511039764890262</v>
      </c>
    </row>
    <row r="186" spans="1:13" x14ac:dyDescent="0.25">
      <c r="A186" t="s">
        <v>331</v>
      </c>
      <c r="B186">
        <v>-0.2510930926689261</v>
      </c>
      <c r="C186">
        <v>-0.14009526719546059</v>
      </c>
      <c r="D186">
        <v>0</v>
      </c>
      <c r="E186">
        <v>0.39568166119977449</v>
      </c>
      <c r="F186">
        <v>3.1692396436088205E-2</v>
      </c>
      <c r="G186">
        <v>-0.52873511357595093</v>
      </c>
      <c r="H186">
        <v>19.229324636717806</v>
      </c>
      <c r="K186" s="59">
        <v>157</v>
      </c>
      <c r="L186" s="59">
        <v>0.66224599266552531</v>
      </c>
      <c r="M186" s="59">
        <v>-1.2840816456173056</v>
      </c>
    </row>
    <row r="187" spans="1:13" x14ac:dyDescent="0.25">
      <c r="A187" t="s">
        <v>332</v>
      </c>
      <c r="B187">
        <v>0.22669641420860864</v>
      </c>
      <c r="C187">
        <v>0.18733425483357377</v>
      </c>
      <c r="D187">
        <v>0</v>
      </c>
      <c r="E187">
        <v>1.8296531157983582</v>
      </c>
      <c r="F187">
        <v>-9.0477540094267186E-2</v>
      </c>
      <c r="G187">
        <v>-0.19841221594540087</v>
      </c>
      <c r="H187">
        <v>16.962328305581924</v>
      </c>
      <c r="K187" s="59">
        <v>158</v>
      </c>
      <c r="L187" s="59">
        <v>1.2064376173375786</v>
      </c>
      <c r="M187" s="59">
        <v>-0.95829481619023127</v>
      </c>
    </row>
    <row r="188" spans="1:13" x14ac:dyDescent="0.25">
      <c r="A188" t="s">
        <v>333</v>
      </c>
      <c r="B188">
        <v>-0.87873965909417306</v>
      </c>
      <c r="C188">
        <v>5.1802606991777367</v>
      </c>
      <c r="D188">
        <v>0</v>
      </c>
      <c r="E188">
        <v>0.36498396111719555</v>
      </c>
      <c r="F188">
        <v>-2.4699482552522054E-2</v>
      </c>
      <c r="G188">
        <v>-0.83362291880506945</v>
      </c>
      <c r="H188">
        <v>16.36803658056327</v>
      </c>
      <c r="K188" s="59">
        <v>159</v>
      </c>
      <c r="L188" s="59">
        <v>-0.28683011158403282</v>
      </c>
      <c r="M188" s="59">
        <v>9.6049532409355293E-2</v>
      </c>
    </row>
    <row r="189" spans="1:13" x14ac:dyDescent="0.25">
      <c r="A189" t="s">
        <v>334</v>
      </c>
      <c r="B189">
        <v>0.16766953229536352</v>
      </c>
      <c r="C189">
        <v>6.2450653620457564E-3</v>
      </c>
      <c r="D189">
        <v>0</v>
      </c>
      <c r="E189">
        <v>1.9141729085180239</v>
      </c>
      <c r="F189">
        <v>0.21705145591167108</v>
      </c>
      <c r="G189">
        <v>0.20735022562637534</v>
      </c>
      <c r="H189">
        <v>17.820368015857667</v>
      </c>
      <c r="K189" s="59">
        <v>160</v>
      </c>
      <c r="L189" s="59">
        <v>-0.85421729704107463</v>
      </c>
      <c r="M189" s="59">
        <v>0.94171823146307243</v>
      </c>
    </row>
    <row r="190" spans="1:13" x14ac:dyDescent="0.25">
      <c r="A190" t="s">
        <v>335</v>
      </c>
      <c r="B190">
        <v>-2.527899130383891E-2</v>
      </c>
      <c r="C190">
        <v>3.864728136503278E-2</v>
      </c>
      <c r="D190">
        <v>0</v>
      </c>
      <c r="E190">
        <v>0.12016125052787024</v>
      </c>
      <c r="F190">
        <v>2.357713199339753E-3</v>
      </c>
      <c r="G190">
        <v>-6.1107947337500162E-2</v>
      </c>
      <c r="H190">
        <v>16.118946502642466</v>
      </c>
      <c r="K190" s="59">
        <v>161</v>
      </c>
      <c r="L190" s="59">
        <v>-2.5214088296039439</v>
      </c>
      <c r="M190" s="59">
        <v>2.8148465609809059</v>
      </c>
    </row>
    <row r="191" spans="1:13" x14ac:dyDescent="0.25">
      <c r="A191" t="s">
        <v>336</v>
      </c>
      <c r="B191">
        <v>1.2966759664050482</v>
      </c>
      <c r="C191">
        <v>-0.27956185250588106</v>
      </c>
      <c r="D191">
        <v>0</v>
      </c>
      <c r="E191">
        <v>0.74814521159639458</v>
      </c>
      <c r="F191">
        <v>6.7609297255386891E-2</v>
      </c>
      <c r="G191">
        <v>-0.26310373887054272</v>
      </c>
      <c r="H191">
        <v>17.17219314682567</v>
      </c>
      <c r="K191" s="59">
        <v>162</v>
      </c>
      <c r="L191" s="59">
        <v>0.78986496975602627</v>
      </c>
      <c r="M191" s="59">
        <v>-0.79332988862261611</v>
      </c>
    </row>
    <row r="192" spans="1:13" x14ac:dyDescent="0.25">
      <c r="A192" t="s">
        <v>337</v>
      </c>
      <c r="B192">
        <v>-0.45091710215924202</v>
      </c>
      <c r="C192">
        <v>0.86157953419141931</v>
      </c>
      <c r="D192">
        <v>0</v>
      </c>
      <c r="E192">
        <v>4.1316092108306356E-2</v>
      </c>
      <c r="F192">
        <v>3.2043906735408349E-2</v>
      </c>
      <c r="G192">
        <v>8.1614006086058897</v>
      </c>
      <c r="H192">
        <v>14.728038272892864</v>
      </c>
      <c r="K192" s="59">
        <v>163</v>
      </c>
      <c r="L192" s="59">
        <v>-1.1554027086372916</v>
      </c>
      <c r="M192" s="59">
        <v>0.97360326533860064</v>
      </c>
    </row>
    <row r="193" spans="1:13" x14ac:dyDescent="0.25">
      <c r="A193" t="s">
        <v>338</v>
      </c>
      <c r="B193">
        <v>4.5792325063139273E-2</v>
      </c>
      <c r="C193">
        <v>-9.8709774112295548E-2</v>
      </c>
      <c r="D193">
        <v>0</v>
      </c>
      <c r="E193">
        <v>1.3263458545702163</v>
      </c>
      <c r="F193">
        <v>-3.7717127781810585E-2</v>
      </c>
      <c r="G193">
        <v>-1.8663113064410177E-2</v>
      </c>
      <c r="H193">
        <v>17.052787041043835</v>
      </c>
      <c r="K193" s="59">
        <v>164</v>
      </c>
      <c r="L193" s="59">
        <v>-0.35088359818997894</v>
      </c>
      <c r="M193" s="59">
        <v>0.50485507309869071</v>
      </c>
    </row>
    <row r="194" spans="1:13" x14ac:dyDescent="0.25">
      <c r="A194" t="s">
        <v>339</v>
      </c>
      <c r="B194">
        <v>8.9200771034223872E-2</v>
      </c>
      <c r="C194">
        <v>-0.1397978083885062</v>
      </c>
      <c r="D194">
        <v>0</v>
      </c>
      <c r="E194">
        <v>1.44288236361009</v>
      </c>
      <c r="F194">
        <v>5.9891894001554015E-2</v>
      </c>
      <c r="G194">
        <v>6.3474772164982762E-2</v>
      </c>
      <c r="H194">
        <v>17.514255340040044</v>
      </c>
      <c r="K194" s="59">
        <v>165</v>
      </c>
      <c r="L194" s="59">
        <v>0.53559734453762342</v>
      </c>
      <c r="M194" s="59">
        <v>-0.47497596653228802</v>
      </c>
    </row>
    <row r="195" spans="1:13" x14ac:dyDescent="0.25">
      <c r="A195" t="s">
        <v>340</v>
      </c>
      <c r="B195">
        <v>0.38727719093656376</v>
      </c>
      <c r="C195">
        <v>-0.25289226162205042</v>
      </c>
      <c r="D195">
        <v>0</v>
      </c>
      <c r="E195">
        <v>2.049036021879306</v>
      </c>
      <c r="F195">
        <v>7.0997387853534127E-2</v>
      </c>
      <c r="G195">
        <v>0.12158287177239033</v>
      </c>
      <c r="H195">
        <v>17.858540068604746</v>
      </c>
      <c r="K195" s="59">
        <v>166</v>
      </c>
      <c r="L195" s="59">
        <v>0.35636889236571889</v>
      </c>
      <c r="M195" s="59">
        <v>-0.20821594664296195</v>
      </c>
    </row>
    <row r="196" spans="1:13" x14ac:dyDescent="0.25">
      <c r="A196" t="s">
        <v>341</v>
      </c>
      <c r="B196">
        <v>-0.72566070871324895</v>
      </c>
      <c r="C196">
        <v>-0.78638526147500698</v>
      </c>
      <c r="D196">
        <v>0</v>
      </c>
      <c r="E196">
        <v>0.19222334011265152</v>
      </c>
      <c r="F196">
        <v>1.7887622390277649E-2</v>
      </c>
      <c r="G196">
        <v>3.6732535369117296</v>
      </c>
      <c r="H196">
        <v>18.056437732678788</v>
      </c>
      <c r="K196" s="59">
        <v>167</v>
      </c>
      <c r="L196" s="59">
        <v>0.82019866078762504</v>
      </c>
      <c r="M196" s="59">
        <v>-0.48629124219438841</v>
      </c>
    </row>
    <row r="197" spans="1:13" x14ac:dyDescent="0.25">
      <c r="A197" t="s">
        <v>342</v>
      </c>
      <c r="B197">
        <v>3.5465510345232813E-2</v>
      </c>
      <c r="C197">
        <v>-3.4250788646169615E-2</v>
      </c>
      <c r="D197">
        <v>0</v>
      </c>
      <c r="E197">
        <v>0.2470927828482456</v>
      </c>
      <c r="F197">
        <v>4.6884126758271596E-2</v>
      </c>
      <c r="G197">
        <v>-0.64913466183448121</v>
      </c>
      <c r="H197">
        <v>17.529107332690955</v>
      </c>
      <c r="K197" s="59">
        <v>168</v>
      </c>
      <c r="L197" s="59">
        <v>-7.0219221873497162E-2</v>
      </c>
      <c r="M197" s="59">
        <v>0.93437870189889438</v>
      </c>
    </row>
    <row r="198" spans="1:13" x14ac:dyDescent="0.25">
      <c r="A198" t="s">
        <v>343</v>
      </c>
      <c r="B198">
        <v>-0.82915878663402398</v>
      </c>
      <c r="C198">
        <v>-0.41581149311081339</v>
      </c>
      <c r="D198">
        <v>0</v>
      </c>
      <c r="E198">
        <v>0.97857111406483988</v>
      </c>
      <c r="F198">
        <v>-7.9289867060908775E-3</v>
      </c>
      <c r="G198">
        <v>-5.3064663474310146E-3</v>
      </c>
      <c r="H198">
        <v>17.726929586635961</v>
      </c>
      <c r="K198" s="59">
        <v>169</v>
      </c>
      <c r="L198" s="59">
        <v>-0.57250757584111511</v>
      </c>
      <c r="M198" s="59">
        <v>0.21240304396441895</v>
      </c>
    </row>
    <row r="199" spans="1:13" x14ac:dyDescent="0.25">
      <c r="A199" t="s">
        <v>344</v>
      </c>
      <c r="B199">
        <v>0.54097293467140017</v>
      </c>
      <c r="C199">
        <v>-3.5306587525553317E-2</v>
      </c>
      <c r="D199">
        <v>0</v>
      </c>
      <c r="E199">
        <v>2.0098731646246395</v>
      </c>
      <c r="F199">
        <v>4.4149222069743706E-2</v>
      </c>
      <c r="G199">
        <v>-0.11794478139018233</v>
      </c>
      <c r="H199">
        <v>17.920261485434413</v>
      </c>
      <c r="K199" s="59">
        <v>170</v>
      </c>
      <c r="L199" s="59">
        <v>-0.54464762463759264</v>
      </c>
      <c r="M199" s="59">
        <v>0.94957297767678495</v>
      </c>
    </row>
    <row r="200" spans="1:13" x14ac:dyDescent="0.25">
      <c r="A200" t="s">
        <v>345</v>
      </c>
      <c r="B200">
        <v>-0.40344714148285837</v>
      </c>
      <c r="C200">
        <v>-0.13799820256127232</v>
      </c>
      <c r="D200">
        <v>0</v>
      </c>
      <c r="E200">
        <v>1.8821488595387803</v>
      </c>
      <c r="F200">
        <v>-4.7235525832913766E-2</v>
      </c>
      <c r="G200">
        <v>-7.6785126231433104E-2</v>
      </c>
      <c r="H200">
        <v>16.449848118955018</v>
      </c>
      <c r="K200" s="59">
        <v>171</v>
      </c>
      <c r="L200" s="59">
        <v>-1.9821998176837141</v>
      </c>
      <c r="M200" s="59">
        <v>1.9760196115691817</v>
      </c>
    </row>
    <row r="201" spans="1:13" x14ac:dyDescent="0.25">
      <c r="A201" t="s">
        <v>346</v>
      </c>
      <c r="B201">
        <v>0.21683263719847809</v>
      </c>
      <c r="C201">
        <v>1.0401897269455373E-2</v>
      </c>
      <c r="D201">
        <v>0</v>
      </c>
      <c r="E201">
        <v>1.7168861850250521</v>
      </c>
      <c r="F201">
        <v>3.42551404534936E-2</v>
      </c>
      <c r="G201">
        <v>-0.15909902039611584</v>
      </c>
      <c r="H201">
        <v>17.118141924975184</v>
      </c>
      <c r="K201" s="59">
        <v>172</v>
      </c>
      <c r="L201" s="59">
        <v>-1.0599496455604385</v>
      </c>
      <c r="M201" s="59">
        <v>0.99355663292082153</v>
      </c>
    </row>
    <row r="202" spans="1:13" x14ac:dyDescent="0.25">
      <c r="A202" t="s">
        <v>347</v>
      </c>
      <c r="B202">
        <v>9.0804908663164652E-2</v>
      </c>
      <c r="C202">
        <v>-8.324578294614618E-2</v>
      </c>
      <c r="D202">
        <v>0</v>
      </c>
      <c r="E202">
        <v>2.0321305462167216</v>
      </c>
      <c r="F202">
        <v>0.10602207525708196</v>
      </c>
      <c r="G202">
        <v>-0.13909826817611995</v>
      </c>
      <c r="H202">
        <v>20.339749694468559</v>
      </c>
      <c r="K202" s="59">
        <v>173</v>
      </c>
      <c r="L202" s="59">
        <v>1.2004902983834409</v>
      </c>
      <c r="M202" s="59">
        <v>-1.1443896608346142</v>
      </c>
    </row>
    <row r="203" spans="1:13" x14ac:dyDescent="0.25">
      <c r="A203" t="s">
        <v>348</v>
      </c>
      <c r="B203">
        <v>0.5006942610481856</v>
      </c>
      <c r="C203">
        <v>-0.33364175105092164</v>
      </c>
      <c r="D203">
        <v>0</v>
      </c>
      <c r="E203">
        <v>0.93273798577256117</v>
      </c>
      <c r="F203">
        <v>0.14437808929610121</v>
      </c>
      <c r="G203">
        <v>0.15058497136816951</v>
      </c>
      <c r="H203">
        <v>16.285182167663031</v>
      </c>
      <c r="K203" s="59">
        <v>174</v>
      </c>
      <c r="L203" s="59">
        <v>-1.1464180946221312</v>
      </c>
      <c r="M203" s="59">
        <v>1.1111813708371574</v>
      </c>
    </row>
    <row r="204" spans="1:13" x14ac:dyDescent="0.25">
      <c r="A204" t="s">
        <v>349</v>
      </c>
      <c r="B204">
        <v>-0.78542014676694027</v>
      </c>
      <c r="C204">
        <v>1.3454567809379563</v>
      </c>
      <c r="D204">
        <v>0</v>
      </c>
      <c r="E204">
        <v>1.6436046593354994</v>
      </c>
      <c r="F204">
        <v>3.1909207564232364E-2</v>
      </c>
      <c r="G204">
        <v>-0.70290357787507385</v>
      </c>
      <c r="H204">
        <v>17.52776800615452</v>
      </c>
      <c r="K204" s="59">
        <v>175</v>
      </c>
      <c r="L204" s="59">
        <v>0.33008100385431849</v>
      </c>
      <c r="M204" s="59">
        <v>-0.26977260723523178</v>
      </c>
    </row>
    <row r="205" spans="1:13" x14ac:dyDescent="0.25">
      <c r="A205" t="s">
        <v>350</v>
      </c>
      <c r="B205">
        <v>8.0661053648451997E-2</v>
      </c>
      <c r="C205">
        <v>-6.2290573038797696E-2</v>
      </c>
      <c r="D205">
        <v>0</v>
      </c>
      <c r="E205">
        <v>2.049731752566947</v>
      </c>
      <c r="F205">
        <v>6.2477791283914119E-2</v>
      </c>
      <c r="G205">
        <v>-7.1001130497193074E-2</v>
      </c>
      <c r="H205">
        <v>16.847886780973518</v>
      </c>
      <c r="K205" s="59">
        <v>176</v>
      </c>
      <c r="L205" s="59">
        <v>-1.9259382808887926</v>
      </c>
      <c r="M205" s="59">
        <v>1.4391926875739025</v>
      </c>
    </row>
    <row r="206" spans="1:13" x14ac:dyDescent="0.25">
      <c r="A206" t="s">
        <v>351</v>
      </c>
      <c r="B206">
        <v>1.4550484880883317E-2</v>
      </c>
      <c r="C206">
        <v>-5.6173598976982271E-2</v>
      </c>
      <c r="D206">
        <v>0</v>
      </c>
      <c r="E206">
        <v>1.9288311543327348</v>
      </c>
      <c r="F206">
        <v>5.9489331090348999E-2</v>
      </c>
      <c r="G206">
        <v>0.17249745076096168</v>
      </c>
      <c r="H206">
        <v>17.571522911747167</v>
      </c>
      <c r="K206" s="59">
        <v>177</v>
      </c>
      <c r="L206" s="59">
        <v>-1.702355412545522</v>
      </c>
      <c r="M206" s="59">
        <v>1.6869544939990266</v>
      </c>
    </row>
    <row r="207" spans="1:13" x14ac:dyDescent="0.25">
      <c r="A207" t="s">
        <v>352</v>
      </c>
      <c r="B207">
        <v>0.5514152630022644</v>
      </c>
      <c r="C207">
        <v>-0.22364348520946364</v>
      </c>
      <c r="D207">
        <v>0</v>
      </c>
      <c r="E207">
        <v>3.5561946869803907E-2</v>
      </c>
      <c r="F207">
        <v>6.6595902600324244E-3</v>
      </c>
      <c r="G207">
        <v>2.2655420955233856</v>
      </c>
      <c r="H207">
        <v>16.998209661901448</v>
      </c>
      <c r="K207" s="59">
        <v>178</v>
      </c>
      <c r="L207" s="59">
        <v>0.16293562234661252</v>
      </c>
      <c r="M207" s="59">
        <v>0.57748662255067063</v>
      </c>
    </row>
    <row r="208" spans="1:13" x14ac:dyDescent="0.25">
      <c r="A208" t="s">
        <v>353</v>
      </c>
      <c r="B208">
        <v>0.21396724691058885</v>
      </c>
      <c r="C208">
        <v>-2.5364602243410472E-2</v>
      </c>
      <c r="D208">
        <v>0</v>
      </c>
      <c r="E208">
        <v>0.2997159604803355</v>
      </c>
      <c r="F208">
        <v>6.9722696913837867E-2</v>
      </c>
      <c r="G208">
        <v>-2.0560154697404836E-2</v>
      </c>
      <c r="H208">
        <v>18.050710565930324</v>
      </c>
      <c r="K208" s="59">
        <v>179</v>
      </c>
      <c r="L208" s="59">
        <v>-1.20704638093871</v>
      </c>
      <c r="M208" s="59">
        <v>1.2335026951551895</v>
      </c>
    </row>
    <row r="209" spans="1:13" x14ac:dyDescent="0.25">
      <c r="A209" t="s">
        <v>354</v>
      </c>
      <c r="B209">
        <v>0.28937906998271656</v>
      </c>
      <c r="C209">
        <v>0.128856213851338</v>
      </c>
      <c r="D209">
        <v>0</v>
      </c>
      <c r="E209">
        <v>1.9247324002569544</v>
      </c>
      <c r="F209">
        <v>0.22782422724069012</v>
      </c>
      <c r="G209">
        <v>-9.4639456916323375E-2</v>
      </c>
      <c r="H209">
        <v>16.166039570179041</v>
      </c>
      <c r="K209" s="59">
        <v>180</v>
      </c>
      <c r="L209" s="59">
        <v>0.21863766028740272</v>
      </c>
      <c r="M209" s="59">
        <v>2.3902537997058415</v>
      </c>
    </row>
    <row r="210" spans="1:13" x14ac:dyDescent="0.25">
      <c r="A210" t="s">
        <v>355</v>
      </c>
      <c r="B210">
        <v>1.9327766878935422</v>
      </c>
      <c r="C210">
        <v>-0.25978981604904222</v>
      </c>
      <c r="D210">
        <v>0</v>
      </c>
      <c r="E210">
        <v>0.46050314749212784</v>
      </c>
      <c r="F210">
        <v>6.7257866036149583E-2</v>
      </c>
      <c r="G210">
        <v>2.179578319601129E-2</v>
      </c>
      <c r="H210">
        <v>17.037558769288371</v>
      </c>
      <c r="K210" s="59">
        <v>181</v>
      </c>
      <c r="L210" s="59">
        <v>0.39504396975135947</v>
      </c>
      <c r="M210" s="59">
        <v>-0.25886255240062594</v>
      </c>
    </row>
    <row r="211" spans="1:13" x14ac:dyDescent="0.25">
      <c r="A211" t="s">
        <v>356</v>
      </c>
      <c r="B211">
        <v>0.13515436128568931</v>
      </c>
      <c r="C211">
        <v>-1.496269117810759E-2</v>
      </c>
      <c r="D211">
        <v>0</v>
      </c>
      <c r="E211">
        <v>0.10097804258923945</v>
      </c>
      <c r="F211">
        <v>-2.401764773670699E-2</v>
      </c>
      <c r="G211">
        <v>-0.12624801699509841</v>
      </c>
      <c r="H211">
        <v>18.260734857351757</v>
      </c>
      <c r="K211" s="59">
        <v>182</v>
      </c>
      <c r="L211" s="59">
        <v>-0.34154256526326243</v>
      </c>
      <c r="M211" s="59">
        <v>0.51229340912511567</v>
      </c>
    </row>
    <row r="212" spans="1:13" x14ac:dyDescent="0.25">
      <c r="A212" t="s">
        <v>357</v>
      </c>
      <c r="B212">
        <v>-3.4651797541723428E-2</v>
      </c>
      <c r="C212">
        <v>0.29310755082941231</v>
      </c>
      <c r="D212">
        <v>0</v>
      </c>
      <c r="E212">
        <v>0.60761252148188882</v>
      </c>
      <c r="F212">
        <v>0.1032491880585048</v>
      </c>
      <c r="G212">
        <v>-0.20659221055161653</v>
      </c>
      <c r="H212">
        <v>19.855199911709512</v>
      </c>
      <c r="K212" s="59">
        <v>183</v>
      </c>
      <c r="L212" s="59">
        <v>0.2852120455768663</v>
      </c>
      <c r="M212" s="59">
        <v>0.36154004761439118</v>
      </c>
    </row>
    <row r="213" spans="1:13" x14ac:dyDescent="0.25">
      <c r="A213" t="s">
        <v>358</v>
      </c>
      <c r="B213">
        <v>-0.69958451232905738</v>
      </c>
      <c r="C213">
        <v>4.8796699004936508E-2</v>
      </c>
      <c r="D213">
        <v>0</v>
      </c>
      <c r="E213">
        <v>0.13329160047618815</v>
      </c>
      <c r="F213">
        <v>4.9662458947691501E-2</v>
      </c>
      <c r="G213">
        <v>-0.18218403712095574</v>
      </c>
      <c r="H213">
        <v>17.533788727467329</v>
      </c>
      <c r="K213" s="59">
        <v>184</v>
      </c>
      <c r="L213" s="59">
        <v>1.7772445567664352</v>
      </c>
      <c r="M213" s="59">
        <v>-1.537053315866759</v>
      </c>
    </row>
    <row r="214" spans="1:13" x14ac:dyDescent="0.25">
      <c r="A214" t="s">
        <v>359</v>
      </c>
      <c r="B214">
        <v>0.39918044902713906</v>
      </c>
      <c r="C214">
        <v>-0.31385272705277478</v>
      </c>
      <c r="D214">
        <v>0</v>
      </c>
      <c r="E214">
        <v>3.0515734383916238</v>
      </c>
      <c r="F214">
        <v>4.8480734150056139E-2</v>
      </c>
      <c r="G214">
        <v>0.71546972573325718</v>
      </c>
      <c r="H214">
        <v>20.92601267257956</v>
      </c>
      <c r="K214" s="59">
        <v>185</v>
      </c>
      <c r="L214" s="59">
        <v>-0.83939973845089177</v>
      </c>
      <c r="M214" s="59">
        <v>0.58830664578196568</v>
      </c>
    </row>
    <row r="215" spans="1:13" x14ac:dyDescent="0.25">
      <c r="A215" t="s">
        <v>360</v>
      </c>
      <c r="B215">
        <v>0.14870415046279703</v>
      </c>
      <c r="C215">
        <v>-4.2208083895776995E-2</v>
      </c>
      <c r="D215">
        <v>0</v>
      </c>
      <c r="E215">
        <v>1.7542649530294152</v>
      </c>
      <c r="F215">
        <v>5.3482328010739245E-2</v>
      </c>
      <c r="G215">
        <v>6.7684860826853613E-2</v>
      </c>
      <c r="H215">
        <v>19.0531857516849</v>
      </c>
      <c r="K215" s="59">
        <v>186</v>
      </c>
      <c r="L215" s="59">
        <v>0.27853938744807039</v>
      </c>
      <c r="M215" s="59">
        <v>-5.1842973239461743E-2</v>
      </c>
    </row>
    <row r="216" spans="1:13" x14ac:dyDescent="0.25">
      <c r="A216" t="s">
        <v>361</v>
      </c>
      <c r="B216">
        <v>-0.29613870594314801</v>
      </c>
      <c r="C216">
        <v>0.42073446635528217</v>
      </c>
      <c r="D216">
        <v>0</v>
      </c>
      <c r="E216">
        <v>0.90148566068182423</v>
      </c>
      <c r="F216">
        <v>0.11131341526262067</v>
      </c>
      <c r="G216">
        <v>-0.24803743573556181</v>
      </c>
      <c r="H216">
        <v>17.800258135581821</v>
      </c>
      <c r="K216" s="59">
        <v>187</v>
      </c>
      <c r="L216" s="59">
        <v>-1.5590775065828275</v>
      </c>
      <c r="M216" s="59">
        <v>0.68033784748865445</v>
      </c>
    </row>
    <row r="217" spans="1:13" x14ac:dyDescent="0.25">
      <c r="A217" t="s">
        <v>362</v>
      </c>
      <c r="B217">
        <v>7.5938233353363013E-2</v>
      </c>
      <c r="C217">
        <v>1.4423167668496094E-2</v>
      </c>
      <c r="D217">
        <v>0</v>
      </c>
      <c r="E217">
        <v>1.9500105892791035</v>
      </c>
      <c r="F217">
        <v>1.6911120542555481E-2</v>
      </c>
      <c r="G217">
        <v>1.743710223128393</v>
      </c>
      <c r="H217">
        <v>16.921840068131935</v>
      </c>
      <c r="K217" s="59">
        <v>188</v>
      </c>
      <c r="L217" s="59">
        <v>0.5981944399787853</v>
      </c>
      <c r="M217" s="59">
        <v>-0.43052490768342178</v>
      </c>
    </row>
    <row r="218" spans="1:13" x14ac:dyDescent="0.25">
      <c r="A218" t="s">
        <v>363</v>
      </c>
      <c r="B218">
        <v>1.1480778585507192</v>
      </c>
      <c r="C218">
        <v>-4.3364119564805584E-2</v>
      </c>
      <c r="D218">
        <v>0</v>
      </c>
      <c r="E218">
        <v>0.56677508496318962</v>
      </c>
      <c r="F218">
        <v>3.1841018263767722E-2</v>
      </c>
      <c r="G218">
        <v>-4.908103544858794E-2</v>
      </c>
      <c r="H218">
        <v>17.539754527155615</v>
      </c>
      <c r="K218" s="59">
        <v>189</v>
      </c>
      <c r="L218" s="59">
        <v>0.42368849848862489</v>
      </c>
      <c r="M218" s="59">
        <v>-0.44896748979246381</v>
      </c>
    </row>
    <row r="219" spans="1:13" x14ac:dyDescent="0.25">
      <c r="A219" t="s">
        <v>364</v>
      </c>
      <c r="B219">
        <v>1.273948658984666</v>
      </c>
      <c r="C219">
        <v>-0.34350646877643087</v>
      </c>
      <c r="D219">
        <v>0</v>
      </c>
      <c r="E219">
        <v>1.7008178560586877</v>
      </c>
      <c r="F219">
        <v>1.4842723596097979E-2</v>
      </c>
      <c r="G219">
        <v>-0.41468126833376201</v>
      </c>
      <c r="H219">
        <v>17.04883817754682</v>
      </c>
      <c r="K219" s="59">
        <v>190</v>
      </c>
      <c r="L219" s="59">
        <v>0.36652160612018569</v>
      </c>
      <c r="M219" s="59">
        <v>0.93015436028486254</v>
      </c>
    </row>
    <row r="220" spans="1:13" x14ac:dyDescent="0.25">
      <c r="A220" t="s">
        <v>365</v>
      </c>
      <c r="B220">
        <v>5.5546297059271929E-2</v>
      </c>
      <c r="C220">
        <v>-0.16005015438173747</v>
      </c>
      <c r="D220">
        <v>0</v>
      </c>
      <c r="E220">
        <v>2.961500875014405</v>
      </c>
      <c r="F220">
        <v>0.10434021751365533</v>
      </c>
      <c r="G220">
        <v>-7.0736068944700678E-2</v>
      </c>
      <c r="H220">
        <v>17.290021551964944</v>
      </c>
      <c r="K220" s="59">
        <v>191</v>
      </c>
      <c r="L220" s="59">
        <v>0.60991724075322207</v>
      </c>
      <c r="M220" s="59">
        <v>-1.060834342912464</v>
      </c>
    </row>
    <row r="221" spans="1:13" x14ac:dyDescent="0.25">
      <c r="A221" t="s">
        <v>366</v>
      </c>
      <c r="B221">
        <v>-0.20544138596583536</v>
      </c>
      <c r="C221">
        <v>0.33862908253144153</v>
      </c>
      <c r="D221">
        <v>0</v>
      </c>
      <c r="E221">
        <v>3.3792902164207481</v>
      </c>
      <c r="F221">
        <v>4.0115315516546082E-2</v>
      </c>
      <c r="G221">
        <v>5.6597176960658017E-2</v>
      </c>
      <c r="H221">
        <v>19.404605821534496</v>
      </c>
      <c r="K221" s="59">
        <v>192</v>
      </c>
      <c r="L221" s="59">
        <v>0.29905566086665303</v>
      </c>
      <c r="M221" s="59">
        <v>-0.25326333580351373</v>
      </c>
    </row>
    <row r="222" spans="1:13" x14ac:dyDescent="0.25">
      <c r="A222" t="s">
        <v>367</v>
      </c>
      <c r="B222">
        <v>-0.50157626731629645</v>
      </c>
      <c r="C222">
        <v>1.0857828578986928</v>
      </c>
      <c r="D222">
        <v>0</v>
      </c>
      <c r="E222">
        <v>4.2162395697924282</v>
      </c>
      <c r="F222">
        <v>3.6572580104535408E-2</v>
      </c>
      <c r="G222">
        <v>-0.73790425995776832</v>
      </c>
      <c r="H222">
        <v>17.444463755923401</v>
      </c>
      <c r="K222" s="59">
        <v>193</v>
      </c>
      <c r="L222" s="59">
        <v>0.33187619456493778</v>
      </c>
      <c r="M222" s="59">
        <v>-0.24267542353071392</v>
      </c>
    </row>
    <row r="223" spans="1:13" x14ac:dyDescent="0.25">
      <c r="A223" t="s">
        <v>368</v>
      </c>
      <c r="B223">
        <v>-0.46134473472298632</v>
      </c>
      <c r="C223">
        <v>-0.16553831650374348</v>
      </c>
      <c r="D223">
        <v>0</v>
      </c>
      <c r="E223">
        <v>2.0917854218987593</v>
      </c>
      <c r="F223">
        <v>-0.33306256051205119</v>
      </c>
      <c r="G223">
        <v>4.2610720598465095</v>
      </c>
      <c r="H223">
        <v>16.818306745487682</v>
      </c>
      <c r="K223" s="59">
        <v>194</v>
      </c>
      <c r="L223" s="59">
        <v>0.41003647757380612</v>
      </c>
      <c r="M223" s="59">
        <v>-2.275928663724236E-2</v>
      </c>
    </row>
    <row r="224" spans="1:13" x14ac:dyDescent="0.25">
      <c r="A224" t="s">
        <v>369</v>
      </c>
      <c r="B224">
        <v>4.3156266517495103</v>
      </c>
      <c r="C224">
        <v>0.20667747874917788</v>
      </c>
      <c r="D224">
        <v>0</v>
      </c>
      <c r="E224">
        <v>2.884387059519967</v>
      </c>
      <c r="F224">
        <v>7.760752047491562E-2</v>
      </c>
      <c r="G224">
        <v>-0.3014074629008669</v>
      </c>
      <c r="H224">
        <v>18.300267532703145</v>
      </c>
      <c r="K224" s="59">
        <v>195</v>
      </c>
      <c r="L224" s="59">
        <v>-0.2388381326364879</v>
      </c>
      <c r="M224" s="59">
        <v>-0.48682257607676105</v>
      </c>
    </row>
    <row r="225" spans="1:13" x14ac:dyDescent="0.25">
      <c r="A225" t="s">
        <v>370</v>
      </c>
      <c r="B225">
        <v>-0.24089715855107599</v>
      </c>
      <c r="C225">
        <v>0.31734456176091741</v>
      </c>
      <c r="D225">
        <v>0</v>
      </c>
      <c r="E225">
        <v>1.2264352066529267</v>
      </c>
      <c r="F225">
        <v>5.9257979760433274E-2</v>
      </c>
      <c r="G225">
        <v>-0.18261729479188121</v>
      </c>
      <c r="H225">
        <v>18.888395685892007</v>
      </c>
      <c r="K225" s="59">
        <v>196</v>
      </c>
      <c r="L225" s="59">
        <v>-7.5861456721431964E-2</v>
      </c>
      <c r="M225" s="59">
        <v>0.11132696706666478</v>
      </c>
    </row>
    <row r="226" spans="1:13" x14ac:dyDescent="0.25">
      <c r="A226" t="s">
        <v>371</v>
      </c>
      <c r="B226">
        <v>0.47022926250257163</v>
      </c>
      <c r="C226">
        <v>-0.17581309812835275</v>
      </c>
      <c r="D226">
        <v>0</v>
      </c>
      <c r="E226">
        <v>1.1457492268144713</v>
      </c>
      <c r="F226">
        <v>-0.46214248691816334</v>
      </c>
      <c r="G226">
        <v>8.9263688752072995E-2</v>
      </c>
      <c r="H226">
        <v>19.363339946980631</v>
      </c>
      <c r="K226" s="59">
        <v>197</v>
      </c>
      <c r="L226" s="59">
        <v>5.4302108176282005E-2</v>
      </c>
      <c r="M226" s="59">
        <v>-0.88346089481030599</v>
      </c>
    </row>
    <row r="227" spans="1:13" x14ac:dyDescent="0.25">
      <c r="A227" t="s">
        <v>372</v>
      </c>
      <c r="B227">
        <v>0.26617935001210236</v>
      </c>
      <c r="C227">
        <v>-9.6767749396078864E-2</v>
      </c>
      <c r="D227">
        <v>0</v>
      </c>
      <c r="E227">
        <v>1.7146364952608106</v>
      </c>
      <c r="F227">
        <v>0.14293315414080787</v>
      </c>
      <c r="G227">
        <v>-6.8006206164695202E-2</v>
      </c>
      <c r="H227">
        <v>16.678736431049291</v>
      </c>
      <c r="K227" s="59">
        <v>198</v>
      </c>
      <c r="L227" s="59">
        <v>0.2383091244400628</v>
      </c>
      <c r="M227" s="59">
        <v>0.30266381023133737</v>
      </c>
    </row>
    <row r="228" spans="1:13" x14ac:dyDescent="0.25">
      <c r="A228" t="s">
        <v>373</v>
      </c>
      <c r="B228">
        <v>0.22266727896237226</v>
      </c>
      <c r="C228">
        <v>6.5205625382371596E-2</v>
      </c>
      <c r="D228">
        <v>0</v>
      </c>
      <c r="E228">
        <v>1.9663430494116643</v>
      </c>
      <c r="F228">
        <v>6.6652228800448673E-2</v>
      </c>
      <c r="G228">
        <v>9.2725031706087698E-3</v>
      </c>
      <c r="H228">
        <v>20.158010835396915</v>
      </c>
      <c r="K228" s="59">
        <v>199</v>
      </c>
      <c r="L228" s="59">
        <v>0.74668369587646666</v>
      </c>
      <c r="M228" s="59">
        <v>-1.1501308373593251</v>
      </c>
    </row>
    <row r="229" spans="1:13" x14ac:dyDescent="0.25">
      <c r="A229" t="s">
        <v>374</v>
      </c>
      <c r="B229">
        <v>-0.14260794883814629</v>
      </c>
      <c r="C229">
        <v>8.135590596101161E-2</v>
      </c>
      <c r="D229">
        <v>0</v>
      </c>
      <c r="E229">
        <v>1.5976926731786638</v>
      </c>
      <c r="F229">
        <v>9.9289412542647629E-2</v>
      </c>
      <c r="G229">
        <v>0.11789689091872448</v>
      </c>
      <c r="H229">
        <v>20.877714771356679</v>
      </c>
      <c r="K229" s="59">
        <v>200</v>
      </c>
      <c r="L229" s="59">
        <v>0.49800200241956105</v>
      </c>
      <c r="M229" s="59">
        <v>-0.28116936522108293</v>
      </c>
    </row>
    <row r="230" spans="1:13" x14ac:dyDescent="0.25">
      <c r="A230" t="s">
        <v>375</v>
      </c>
      <c r="B230">
        <v>0.20555357145634465</v>
      </c>
      <c r="C230">
        <v>0.20478885423290596</v>
      </c>
      <c r="D230">
        <v>0</v>
      </c>
      <c r="E230">
        <v>1.6916288073786023</v>
      </c>
      <c r="F230">
        <v>0.14347509626123339</v>
      </c>
      <c r="G230">
        <v>3.2267427615708701E-2</v>
      </c>
      <c r="H230">
        <v>19.697078534963339</v>
      </c>
      <c r="K230" s="59">
        <v>201</v>
      </c>
      <c r="L230" s="59">
        <v>-0.76111871335016623</v>
      </c>
      <c r="M230" s="59">
        <v>0.85192362201333083</v>
      </c>
    </row>
    <row r="231" spans="1:13" x14ac:dyDescent="0.25">
      <c r="A231" t="s">
        <v>376</v>
      </c>
      <c r="B231">
        <v>2.5974880545133368</v>
      </c>
      <c r="C231">
        <v>-0.41989152051782974</v>
      </c>
      <c r="D231">
        <v>0</v>
      </c>
      <c r="E231">
        <v>1.0610339673239075</v>
      </c>
      <c r="F231">
        <v>4.3005598289034275E-2</v>
      </c>
      <c r="G231">
        <v>0.57165840738220208</v>
      </c>
      <c r="H231">
        <v>16.726943321397478</v>
      </c>
      <c r="K231" s="59">
        <v>202</v>
      </c>
      <c r="L231" s="59">
        <v>1.0152282041632779</v>
      </c>
      <c r="M231" s="59">
        <v>-0.51453394311509226</v>
      </c>
    </row>
    <row r="232" spans="1:13" x14ac:dyDescent="0.25">
      <c r="A232" t="s">
        <v>377</v>
      </c>
      <c r="B232">
        <v>-0.15793624287372343</v>
      </c>
      <c r="C232">
        <v>5.4433154071606038E-2</v>
      </c>
      <c r="D232">
        <v>0</v>
      </c>
      <c r="E232">
        <v>5.3539730591574912</v>
      </c>
      <c r="F232">
        <v>1.5173130533479448E-2</v>
      </c>
      <c r="G232">
        <v>-0.50804409687406915</v>
      </c>
      <c r="H232">
        <v>17.975603706767025</v>
      </c>
      <c r="K232" s="59">
        <v>203</v>
      </c>
      <c r="L232" s="59">
        <v>-0.20307040190989234</v>
      </c>
      <c r="M232" s="59">
        <v>-0.58234974485704794</v>
      </c>
    </row>
    <row r="233" spans="1:13" x14ac:dyDescent="0.25">
      <c r="A233" t="s">
        <v>378</v>
      </c>
      <c r="B233">
        <v>-1.363588459533171E-2</v>
      </c>
      <c r="C233">
        <v>1.3824392414901925E-2</v>
      </c>
      <c r="D233">
        <v>0</v>
      </c>
      <c r="E233">
        <v>1.6611544050810254</v>
      </c>
      <c r="F233">
        <v>3.5579738356972729E-2</v>
      </c>
      <c r="G233">
        <v>-0.34456859848928562</v>
      </c>
      <c r="H233">
        <v>16.688357276908363</v>
      </c>
      <c r="K233" s="59">
        <v>204</v>
      </c>
      <c r="L233" s="59">
        <v>0.80916319746361154</v>
      </c>
      <c r="M233" s="59">
        <v>-0.72850214381515954</v>
      </c>
    </row>
    <row r="234" spans="1:13" x14ac:dyDescent="0.25">
      <c r="A234" t="s">
        <v>379</v>
      </c>
      <c r="B234">
        <v>0.94259191140252907</v>
      </c>
      <c r="C234">
        <v>-4.1338750805178362E-2</v>
      </c>
      <c r="D234">
        <v>0</v>
      </c>
      <c r="E234">
        <v>1.579056967017102</v>
      </c>
      <c r="F234">
        <v>-6.4339266692118133E-2</v>
      </c>
      <c r="G234">
        <v>7.900896319343885E-2</v>
      </c>
      <c r="H234">
        <v>17.572577878555897</v>
      </c>
      <c r="K234" s="59">
        <v>205</v>
      </c>
      <c r="L234" s="59">
        <v>0.41332606072626454</v>
      </c>
      <c r="M234" s="59">
        <v>-0.3987755758453812</v>
      </c>
    </row>
    <row r="235" spans="1:13" x14ac:dyDescent="0.25">
      <c r="A235" t="s">
        <v>380</v>
      </c>
      <c r="B235">
        <v>2.5906214885109717</v>
      </c>
      <c r="C235">
        <v>-0.32775222237881046</v>
      </c>
      <c r="D235">
        <v>0</v>
      </c>
      <c r="E235">
        <v>1.6093621756342853</v>
      </c>
      <c r="F235">
        <v>2.9491189555043588E-2</v>
      </c>
      <c r="G235">
        <v>0.39952598366281356</v>
      </c>
      <c r="H235">
        <v>17.464333295584055</v>
      </c>
      <c r="K235" s="59">
        <v>206</v>
      </c>
      <c r="L235" s="59">
        <v>2.4869940295261017E-2</v>
      </c>
      <c r="M235" s="59">
        <v>0.52654532270700338</v>
      </c>
    </row>
    <row r="236" spans="1:13" x14ac:dyDescent="0.25">
      <c r="A236" t="s">
        <v>381</v>
      </c>
      <c r="B236">
        <v>1.8604427506503487</v>
      </c>
      <c r="C236">
        <v>-9.3886355527073417E-2</v>
      </c>
      <c r="D236">
        <v>0</v>
      </c>
      <c r="E236">
        <v>2.4613715024604153</v>
      </c>
      <c r="F236">
        <v>0.22272037317824322</v>
      </c>
      <c r="G236">
        <v>-0.16059387950225945</v>
      </c>
      <c r="H236">
        <v>17.005235137340733</v>
      </c>
      <c r="K236" s="59">
        <v>207</v>
      </c>
      <c r="L236" s="59">
        <v>-0.28069243576155145</v>
      </c>
      <c r="M236" s="59">
        <v>0.49465968267214033</v>
      </c>
    </row>
    <row r="237" spans="1:13" x14ac:dyDescent="0.25">
      <c r="A237" t="s">
        <v>382</v>
      </c>
      <c r="B237">
        <v>0.76745045568142167</v>
      </c>
      <c r="C237">
        <v>-5.18252081686365E-3</v>
      </c>
      <c r="D237">
        <v>0</v>
      </c>
      <c r="E237">
        <v>1.0018639846482922</v>
      </c>
      <c r="F237">
        <v>0.25786717060431713</v>
      </c>
      <c r="G237">
        <v>-0.21326422483414736</v>
      </c>
      <c r="H237">
        <v>17.070550241551398</v>
      </c>
      <c r="K237" s="59">
        <v>208</v>
      </c>
      <c r="L237" s="59">
        <v>1.375975877240017</v>
      </c>
      <c r="M237" s="59">
        <v>-1.0865968072573005</v>
      </c>
    </row>
    <row r="238" spans="1:13" x14ac:dyDescent="0.25">
      <c r="A238" t="s">
        <v>383</v>
      </c>
      <c r="B238">
        <v>0.37887199622811635</v>
      </c>
      <c r="C238">
        <v>4.6782161157285125E-2</v>
      </c>
      <c r="D238">
        <v>0</v>
      </c>
      <c r="E238">
        <v>0.52239987835281176</v>
      </c>
      <c r="F238">
        <v>9.517301906113701E-2</v>
      </c>
      <c r="G238">
        <v>-2.4001794638250518E-2</v>
      </c>
      <c r="H238">
        <v>16.836855342863302</v>
      </c>
      <c r="K238" s="59">
        <v>209</v>
      </c>
      <c r="L238" s="59">
        <v>0.3305086676191813</v>
      </c>
      <c r="M238" s="59">
        <v>1.6022680202743609</v>
      </c>
    </row>
    <row r="239" spans="1:13" x14ac:dyDescent="0.25">
      <c r="A239" t="s">
        <v>384</v>
      </c>
      <c r="B239">
        <v>0.1489859249463639</v>
      </c>
      <c r="C239">
        <v>8.2530577849941944E-2</v>
      </c>
      <c r="D239">
        <v>0</v>
      </c>
      <c r="E239">
        <v>0.58298659622068238</v>
      </c>
      <c r="F239">
        <v>1.6556624722287271E-2</v>
      </c>
      <c r="G239">
        <v>-0.10341220233447124</v>
      </c>
      <c r="H239">
        <v>17.712439370131303</v>
      </c>
      <c r="K239" s="59">
        <v>210</v>
      </c>
      <c r="L239" s="59">
        <v>-0.63810234333870852</v>
      </c>
      <c r="M239" s="59">
        <v>0.77325670462439788</v>
      </c>
    </row>
    <row r="240" spans="1:13" x14ac:dyDescent="0.25">
      <c r="A240" t="s">
        <v>385</v>
      </c>
      <c r="B240">
        <v>0.39199247026878653</v>
      </c>
      <c r="C240">
        <v>-9.8088460833921046E-2</v>
      </c>
      <c r="D240">
        <v>0</v>
      </c>
      <c r="E240">
        <v>1.5010261897382247</v>
      </c>
      <c r="F240">
        <v>5.0540382635010497E-2</v>
      </c>
      <c r="G240">
        <v>6.2517262118451086E-2</v>
      </c>
      <c r="H240">
        <v>18.132167558659845</v>
      </c>
      <c r="K240" s="59">
        <v>211</v>
      </c>
      <c r="L240" s="59">
        <v>-1.0931716545200771</v>
      </c>
      <c r="M240" s="59">
        <v>1.0585198569783536</v>
      </c>
    </row>
    <row r="241" spans="1:13" x14ac:dyDescent="0.25">
      <c r="A241" t="s">
        <v>386</v>
      </c>
      <c r="B241">
        <v>0.12066863868674436</v>
      </c>
      <c r="C241">
        <v>9.9664113789390926E-2</v>
      </c>
      <c r="D241">
        <v>0</v>
      </c>
      <c r="E241">
        <v>0.52571115107208732</v>
      </c>
      <c r="F241">
        <v>6.6609130022162455E-2</v>
      </c>
      <c r="G241">
        <v>-0.27584871702182301</v>
      </c>
      <c r="H241">
        <v>18.253083882567616</v>
      </c>
      <c r="K241" s="59">
        <v>212</v>
      </c>
      <c r="L241" s="59">
        <v>-0.14857076777702005</v>
      </c>
      <c r="M241" s="59">
        <v>-0.55101374455203733</v>
      </c>
    </row>
    <row r="242" spans="1:13" x14ac:dyDescent="0.25">
      <c r="A242" t="s">
        <v>387</v>
      </c>
      <c r="B242">
        <v>0.33484254064652508</v>
      </c>
      <c r="C242">
        <v>-0.29717928092079815</v>
      </c>
      <c r="D242">
        <v>0</v>
      </c>
      <c r="E242">
        <v>4.5754199859250324</v>
      </c>
      <c r="F242">
        <v>5.2635506122960474E-2</v>
      </c>
      <c r="G242">
        <v>0.19976270105474767</v>
      </c>
      <c r="H242">
        <v>21.065570357971836</v>
      </c>
      <c r="K242" s="59">
        <v>213</v>
      </c>
      <c r="L242" s="59">
        <v>-0.79833922255689416</v>
      </c>
      <c r="M242" s="59">
        <v>1.1975196715840333</v>
      </c>
    </row>
    <row r="243" spans="1:13" x14ac:dyDescent="0.25">
      <c r="A243" t="s">
        <v>388</v>
      </c>
      <c r="B243">
        <v>0.24632651833807273</v>
      </c>
      <c r="C243">
        <v>-0.19764204220458964</v>
      </c>
      <c r="D243">
        <v>0</v>
      </c>
      <c r="E243">
        <v>4.140799659258473</v>
      </c>
      <c r="F243">
        <v>-0.11046418672888073</v>
      </c>
      <c r="G243">
        <v>-6.78947087297158E-2</v>
      </c>
      <c r="H243">
        <v>16.925870078173801</v>
      </c>
      <c r="K243" s="59">
        <v>214</v>
      </c>
      <c r="L243" s="59">
        <v>-0.36031242150324871</v>
      </c>
      <c r="M243" s="59">
        <v>0.50901657196604577</v>
      </c>
    </row>
    <row r="244" spans="1:13" x14ac:dyDescent="0.25">
      <c r="A244" t="s">
        <v>389</v>
      </c>
      <c r="B244">
        <v>-0.36895797474898911</v>
      </c>
      <c r="C244">
        <v>0.41404514599570302</v>
      </c>
      <c r="D244">
        <v>0</v>
      </c>
      <c r="E244">
        <v>1.3138591694646216</v>
      </c>
      <c r="F244">
        <v>0.13868425803039913</v>
      </c>
      <c r="G244">
        <v>5.6052939172597682E-2</v>
      </c>
      <c r="H244">
        <v>19.487320581912975</v>
      </c>
      <c r="K244" s="59">
        <v>215</v>
      </c>
      <c r="L244" s="59">
        <v>-5.4953294950829346E-2</v>
      </c>
      <c r="M244" s="59">
        <v>-0.24118541099231866</v>
      </c>
    </row>
    <row r="245" spans="1:13" x14ac:dyDescent="0.25">
      <c r="A245" t="s">
        <v>390</v>
      </c>
      <c r="B245">
        <v>5.5420547732355607E-2</v>
      </c>
      <c r="C245">
        <v>-5.2510392991145176E-2</v>
      </c>
      <c r="D245">
        <v>0</v>
      </c>
      <c r="E245">
        <v>0.79312507768346507</v>
      </c>
      <c r="F245">
        <v>3.1983809413911275E-2</v>
      </c>
      <c r="G245">
        <v>1.1810651008977779E-2</v>
      </c>
      <c r="H245">
        <v>18.145873261484347</v>
      </c>
      <c r="K245" s="59">
        <v>216</v>
      </c>
      <c r="L245" s="59">
        <v>0.57316790908905801</v>
      </c>
      <c r="M245" s="59">
        <v>-0.49722967573569499</v>
      </c>
    </row>
    <row r="246" spans="1:13" x14ac:dyDescent="0.25">
      <c r="A246" t="s">
        <v>391</v>
      </c>
      <c r="B246">
        <v>0.43272276670046184</v>
      </c>
      <c r="C246">
        <v>-0.30202826168318359</v>
      </c>
      <c r="D246">
        <v>0</v>
      </c>
      <c r="E246">
        <v>1.43931416060738</v>
      </c>
      <c r="F246">
        <v>-9.6431315296119771E-2</v>
      </c>
      <c r="G246">
        <v>0.29286776016095661</v>
      </c>
      <c r="H246">
        <v>16.55904714735377</v>
      </c>
      <c r="K246" s="59">
        <v>217</v>
      </c>
      <c r="L246" s="59">
        <v>-3.0502070364955003E-2</v>
      </c>
      <c r="M246" s="59">
        <v>1.1785799289156742</v>
      </c>
    </row>
    <row r="247" spans="1:13" x14ac:dyDescent="0.25">
      <c r="A247" t="s">
        <v>392</v>
      </c>
      <c r="B247">
        <v>0.58788154324239905</v>
      </c>
      <c r="C247">
        <v>-0.37791705309698415</v>
      </c>
      <c r="D247">
        <v>0</v>
      </c>
      <c r="E247">
        <v>0.14695684667454453</v>
      </c>
      <c r="F247">
        <v>-7.8009065657044893E-2</v>
      </c>
      <c r="G247">
        <v>-0.6332615467043553</v>
      </c>
      <c r="H247">
        <v>18.215734289656993</v>
      </c>
      <c r="K247" s="59">
        <v>218</v>
      </c>
      <c r="L247" s="59">
        <v>0.62277834943681043</v>
      </c>
      <c r="M247" s="59">
        <v>0.6511703095478556</v>
      </c>
    </row>
    <row r="248" spans="1:13" x14ac:dyDescent="0.25">
      <c r="A248" t="s">
        <v>393</v>
      </c>
      <c r="B248">
        <v>-0.13464691239643445</v>
      </c>
      <c r="C248">
        <v>0.15559765640787632</v>
      </c>
      <c r="D248">
        <v>0</v>
      </c>
      <c r="E248">
        <v>0.49045821197439993</v>
      </c>
      <c r="F248">
        <v>-0.25428622471346163</v>
      </c>
      <c r="G248">
        <v>-3.9946406137827496E-2</v>
      </c>
      <c r="H248">
        <v>17.543659795117897</v>
      </c>
      <c r="K248" s="59">
        <v>219</v>
      </c>
      <c r="L248" s="59">
        <v>0.99139503195808487</v>
      </c>
      <c r="M248" s="59">
        <v>-0.93584873489881293</v>
      </c>
    </row>
    <row r="249" spans="1:13" x14ac:dyDescent="0.25">
      <c r="A249" t="s">
        <v>394</v>
      </c>
      <c r="B249">
        <v>0.12896005631839103</v>
      </c>
      <c r="C249">
        <v>-0.1142290691301672</v>
      </c>
      <c r="D249">
        <v>0</v>
      </c>
      <c r="E249">
        <v>0.79575772799419342</v>
      </c>
      <c r="F249">
        <v>1.0794437126663409E-2</v>
      </c>
      <c r="G249">
        <v>-0.27055709315550575</v>
      </c>
      <c r="H249">
        <v>16.237659859501214</v>
      </c>
      <c r="K249" s="59">
        <v>220</v>
      </c>
      <c r="L249" s="59">
        <v>-0.21722940252726985</v>
      </c>
      <c r="M249" s="59">
        <v>1.1788016561434495E-2</v>
      </c>
    </row>
    <row r="250" spans="1:13" x14ac:dyDescent="0.25">
      <c r="A250" t="s">
        <v>395</v>
      </c>
      <c r="B250">
        <v>0.10970939185127909</v>
      </c>
      <c r="C250">
        <v>-9.5747212401989482E-2</v>
      </c>
      <c r="D250">
        <v>0</v>
      </c>
      <c r="E250">
        <v>0.34142462496709902</v>
      </c>
      <c r="F250">
        <v>6.4831290761092029E-3</v>
      </c>
      <c r="G250">
        <v>5.8314766130930708E-2</v>
      </c>
      <c r="H250">
        <v>19.458191542716111</v>
      </c>
      <c r="K250" s="59">
        <v>221</v>
      </c>
      <c r="L250" s="59">
        <v>0.70214928020661382</v>
      </c>
      <c r="M250" s="59">
        <v>-1.2037255475229103</v>
      </c>
    </row>
    <row r="251" spans="1:13" x14ac:dyDescent="0.25">
      <c r="A251" t="s">
        <v>396</v>
      </c>
      <c r="B251">
        <v>-0.13043610833251756</v>
      </c>
      <c r="C251">
        <v>-4.7060387647488815E-2</v>
      </c>
      <c r="D251">
        <v>0</v>
      </c>
      <c r="E251">
        <v>2.1418264848440947</v>
      </c>
      <c r="F251">
        <v>-3.335657165308798E-3</v>
      </c>
      <c r="G251">
        <v>5.0844807264018517</v>
      </c>
      <c r="H251">
        <v>19.771712068431309</v>
      </c>
      <c r="K251" s="59">
        <v>222</v>
      </c>
      <c r="L251" s="59">
        <v>-7.1501117485766486E-2</v>
      </c>
      <c r="M251" s="59">
        <v>-0.38984361723721983</v>
      </c>
    </row>
    <row r="252" spans="1:13" x14ac:dyDescent="0.25">
      <c r="A252" t="s">
        <v>397</v>
      </c>
      <c r="B252">
        <v>5.4275666539520061E-2</v>
      </c>
      <c r="C252">
        <v>-6.3452330840633425E-2</v>
      </c>
      <c r="D252">
        <v>0</v>
      </c>
      <c r="E252">
        <v>0.76267934686091465</v>
      </c>
      <c r="F252">
        <v>1.180573739924954E-2</v>
      </c>
      <c r="G252">
        <v>0.13085506158331853</v>
      </c>
      <c r="H252">
        <v>16.46948235896209</v>
      </c>
      <c r="K252" s="59">
        <v>223</v>
      </c>
      <c r="L252" s="59">
        <v>0.30076440662641168</v>
      </c>
      <c r="M252" s="59">
        <v>4.0148622451230986</v>
      </c>
    </row>
    <row r="253" spans="1:13" x14ac:dyDescent="0.25">
      <c r="A253" t="s">
        <v>398</v>
      </c>
      <c r="B253">
        <v>0.84405522965560742</v>
      </c>
      <c r="C253">
        <v>0.11122950431474188</v>
      </c>
      <c r="D253">
        <v>0</v>
      </c>
      <c r="E253">
        <v>1.5483483328666652</v>
      </c>
      <c r="F253">
        <v>0.20942888724853717</v>
      </c>
      <c r="G253">
        <v>-6.6856142871458673E-3</v>
      </c>
      <c r="H253">
        <v>17.067474963261049</v>
      </c>
      <c r="K253" s="59">
        <v>224</v>
      </c>
      <c r="L253" s="59">
        <v>-0.55152316709357763</v>
      </c>
      <c r="M253" s="59">
        <v>0.31062600854250166</v>
      </c>
    </row>
    <row r="254" spans="1:13" x14ac:dyDescent="0.25">
      <c r="A254" t="s">
        <v>399</v>
      </c>
      <c r="B254">
        <v>0.33469198499065866</v>
      </c>
      <c r="C254">
        <v>-0.29370080430134748</v>
      </c>
      <c r="D254">
        <v>0</v>
      </c>
      <c r="E254">
        <v>0.99122173129639113</v>
      </c>
      <c r="F254">
        <v>-6.0597181277859562E-2</v>
      </c>
      <c r="G254">
        <v>1.3684143752252358</v>
      </c>
      <c r="H254">
        <v>16.993515730321423</v>
      </c>
      <c r="K254" s="59">
        <v>225</v>
      </c>
      <c r="L254" s="59">
        <v>-1.7251579241696193</v>
      </c>
      <c r="M254" s="59">
        <v>2.1953871866721908</v>
      </c>
    </row>
    <row r="255" spans="1:13" x14ac:dyDescent="0.25">
      <c r="A255" t="s">
        <v>400</v>
      </c>
      <c r="B255">
        <v>0.17884025635131945</v>
      </c>
      <c r="C255">
        <v>-0.15170864363323985</v>
      </c>
      <c r="D255">
        <v>0</v>
      </c>
      <c r="E255">
        <v>2.85877169655034</v>
      </c>
      <c r="F255">
        <v>7.5146735397886133E-2</v>
      </c>
      <c r="G255">
        <v>5.5987586346102403E-2</v>
      </c>
      <c r="H255">
        <v>16.819605083265515</v>
      </c>
      <c r="K255" s="59">
        <v>226</v>
      </c>
      <c r="L255" s="59">
        <v>0.9731749651216397</v>
      </c>
      <c r="M255" s="59">
        <v>-0.70699561510953735</v>
      </c>
    </row>
    <row r="256" spans="1:13" x14ac:dyDescent="0.25">
      <c r="A256" t="s">
        <v>401</v>
      </c>
      <c r="B256">
        <v>-0.4911043918079509</v>
      </c>
      <c r="C256">
        <v>0.96503955605491487</v>
      </c>
      <c r="D256">
        <v>0</v>
      </c>
      <c r="E256">
        <v>1.5345219367313747</v>
      </c>
      <c r="F256">
        <v>9.1667515822606946E-2</v>
      </c>
      <c r="G256">
        <v>-7.342816271926767E-3</v>
      </c>
      <c r="H256">
        <v>16.64846230824088</v>
      </c>
      <c r="K256" s="59">
        <v>227</v>
      </c>
      <c r="L256" s="59">
        <v>-0.8354011658586451</v>
      </c>
      <c r="M256" s="59">
        <v>1.0580684448210174</v>
      </c>
    </row>
    <row r="257" spans="1:13" x14ac:dyDescent="0.25">
      <c r="A257" t="s">
        <v>402</v>
      </c>
      <c r="B257">
        <v>-0.1144690496383883</v>
      </c>
      <c r="C257">
        <v>-5.509587267410565E-2</v>
      </c>
      <c r="D257">
        <v>0</v>
      </c>
      <c r="E257">
        <v>0.80902787886170024</v>
      </c>
      <c r="F257">
        <v>1.3111892014786686E-2</v>
      </c>
      <c r="G257">
        <v>-6.3422999041882977E-2</v>
      </c>
      <c r="H257">
        <v>16.576214185380081</v>
      </c>
      <c r="K257" s="59">
        <v>228</v>
      </c>
      <c r="L257" s="59">
        <v>-1.2276090416530447</v>
      </c>
      <c r="M257" s="59">
        <v>1.0850010928148985</v>
      </c>
    </row>
    <row r="258" spans="1:13" x14ac:dyDescent="0.25">
      <c r="A258" t="s">
        <v>403</v>
      </c>
      <c r="B258">
        <v>0.28124494331295258</v>
      </c>
      <c r="C258">
        <v>-9.8464005885621583E-2</v>
      </c>
      <c r="D258">
        <v>0</v>
      </c>
      <c r="E258">
        <v>1.1017188478464035</v>
      </c>
      <c r="F258">
        <v>7.4750741225056455E-2</v>
      </c>
      <c r="G258">
        <v>0.12149926903877957</v>
      </c>
      <c r="H258">
        <v>19.560033928890917</v>
      </c>
      <c r="K258" s="59">
        <v>229</v>
      </c>
      <c r="L258" s="59">
        <v>-0.58680164138374202</v>
      </c>
      <c r="M258" s="59">
        <v>0.7923552128400867</v>
      </c>
    </row>
    <row r="259" spans="1:13" x14ac:dyDescent="0.25">
      <c r="A259" t="s">
        <v>404</v>
      </c>
      <c r="B259">
        <v>0.21470280508776829</v>
      </c>
      <c r="C259">
        <v>-0.17675336237677905</v>
      </c>
      <c r="D259">
        <v>0</v>
      </c>
      <c r="E259">
        <v>0.63978837967241298</v>
      </c>
      <c r="F259">
        <v>6.3983996816458652E-2</v>
      </c>
      <c r="G259">
        <v>2.4753677571644588E-2</v>
      </c>
      <c r="H259">
        <v>16.627276714004616</v>
      </c>
      <c r="K259" s="59">
        <v>230</v>
      </c>
      <c r="L259" s="59">
        <v>0.64968337039040502</v>
      </c>
      <c r="M259" s="59">
        <v>1.9478046841229317</v>
      </c>
    </row>
    <row r="260" spans="1:13" x14ac:dyDescent="0.25">
      <c r="A260" t="s">
        <v>405</v>
      </c>
      <c r="B260">
        <v>9.4828072580841305E-2</v>
      </c>
      <c r="C260">
        <v>7.154570430705226E-2</v>
      </c>
      <c r="D260">
        <v>0</v>
      </c>
      <c r="E260">
        <v>0.26086995954727804</v>
      </c>
      <c r="F260">
        <v>6.2005863180388393E-2</v>
      </c>
      <c r="G260">
        <v>-0.34530289397680769</v>
      </c>
      <c r="H260">
        <v>16.33210397354798</v>
      </c>
      <c r="K260" s="59">
        <v>231</v>
      </c>
      <c r="L260" s="59">
        <v>1.11418919128994</v>
      </c>
      <c r="M260" s="59">
        <v>-1.2721254341636634</v>
      </c>
    </row>
    <row r="261" spans="1:13" x14ac:dyDescent="0.25">
      <c r="A261" t="s">
        <v>406</v>
      </c>
      <c r="B261">
        <v>1.5726432390384679</v>
      </c>
      <c r="C261">
        <v>-0.32161428028615896</v>
      </c>
      <c r="D261">
        <v>0</v>
      </c>
      <c r="E261">
        <v>1.4671993757694315</v>
      </c>
      <c r="F261">
        <v>0.21721388551757426</v>
      </c>
      <c r="G261">
        <v>0.28041658549729043</v>
      </c>
      <c r="H261">
        <v>16.803635709128418</v>
      </c>
      <c r="K261" s="59">
        <v>232</v>
      </c>
      <c r="L261" s="59">
        <v>0.69298334525616934</v>
      </c>
      <c r="M261" s="59">
        <v>-0.70661922985150105</v>
      </c>
    </row>
    <row r="262" spans="1:13" x14ac:dyDescent="0.25">
      <c r="A262" t="s">
        <v>407</v>
      </c>
      <c r="B262">
        <v>1.2166050313561203</v>
      </c>
      <c r="C262">
        <v>-0.22492986948911423</v>
      </c>
      <c r="D262">
        <v>0</v>
      </c>
      <c r="E262">
        <v>1.2947776287507016</v>
      </c>
      <c r="F262">
        <v>0.18214900182685631</v>
      </c>
      <c r="G262">
        <v>-6.070073057230433E-2</v>
      </c>
      <c r="H262">
        <v>18.033511422182258</v>
      </c>
      <c r="K262" s="59">
        <v>233</v>
      </c>
      <c r="L262" s="59">
        <v>4.5753905465488742E-2</v>
      </c>
      <c r="M262" s="59">
        <v>0.89683800593704033</v>
      </c>
    </row>
    <row r="263" spans="1:13" x14ac:dyDescent="0.25">
      <c r="A263" t="s">
        <v>408</v>
      </c>
      <c r="B263">
        <v>0.40822784255304989</v>
      </c>
      <c r="C263">
        <v>-0.22515697035475613</v>
      </c>
      <c r="D263">
        <v>0</v>
      </c>
      <c r="E263">
        <v>0.78546465274138311</v>
      </c>
      <c r="F263">
        <v>2.0862080561550839E-2</v>
      </c>
      <c r="G263">
        <v>-0.65252827969008143</v>
      </c>
      <c r="H263">
        <v>20.20998865701026</v>
      </c>
      <c r="K263" s="59">
        <v>234</v>
      </c>
      <c r="L263" s="59">
        <v>0.40149088693893553</v>
      </c>
      <c r="M263" s="59">
        <v>2.1891306015720362</v>
      </c>
    </row>
    <row r="264" spans="1:13" x14ac:dyDescent="0.25">
      <c r="A264" t="s">
        <v>409</v>
      </c>
      <c r="B264">
        <v>0.70739087156127256</v>
      </c>
      <c r="C264">
        <v>0.30287194239937665</v>
      </c>
      <c r="D264">
        <v>0</v>
      </c>
      <c r="E264">
        <v>1.1891419898445159</v>
      </c>
      <c r="F264">
        <v>9.5782975313313104E-2</v>
      </c>
      <c r="G264">
        <v>-0.37036499979287457</v>
      </c>
      <c r="H264">
        <v>18.715447725924022</v>
      </c>
      <c r="K264" s="59">
        <v>235</v>
      </c>
      <c r="L264" s="59">
        <v>1.207027362293644</v>
      </c>
      <c r="M264" s="59">
        <v>0.65341538835670465</v>
      </c>
    </row>
    <row r="265" spans="1:13" x14ac:dyDescent="0.25">
      <c r="A265" t="s">
        <v>410</v>
      </c>
      <c r="B265">
        <v>0.54496302232360605</v>
      </c>
      <c r="C265">
        <v>-0.35273531757671983</v>
      </c>
      <c r="D265">
        <v>0</v>
      </c>
      <c r="E265">
        <v>0.96097965311000433</v>
      </c>
      <c r="F265">
        <v>0.22022824537760599</v>
      </c>
      <c r="G265">
        <v>-5.9380631483508112E-2</v>
      </c>
      <c r="H265">
        <v>17.498819892112191</v>
      </c>
      <c r="K265" s="59">
        <v>236</v>
      </c>
      <c r="L265" s="59">
        <v>0.78799755733929189</v>
      </c>
      <c r="M265" s="59">
        <v>-2.0547101657870215E-2</v>
      </c>
    </row>
    <row r="266" spans="1:13" x14ac:dyDescent="0.25">
      <c r="A266" t="s">
        <v>411</v>
      </c>
      <c r="B266">
        <v>0.41579939672363453</v>
      </c>
      <c r="C266">
        <v>-0.15227984677795747</v>
      </c>
      <c r="D266">
        <v>0</v>
      </c>
      <c r="E266">
        <v>2.3072481537023948</v>
      </c>
      <c r="F266">
        <v>0.15515610331930033</v>
      </c>
      <c r="G266">
        <v>5.7609849502600376E-2</v>
      </c>
      <c r="H266">
        <v>18.696322292941801</v>
      </c>
      <c r="K266" s="59">
        <v>237</v>
      </c>
      <c r="L266" s="59">
        <v>0.3912930522728395</v>
      </c>
      <c r="M266" s="59">
        <v>-1.2421056044723155E-2</v>
      </c>
    </row>
    <row r="267" spans="1:13" x14ac:dyDescent="0.25">
      <c r="A267" t="s">
        <v>412</v>
      </c>
      <c r="B267">
        <v>9.268018254234725E-2</v>
      </c>
      <c r="C267">
        <v>-0.11908563516208644</v>
      </c>
      <c r="D267">
        <v>0</v>
      </c>
      <c r="E267">
        <v>1.2448509149217528</v>
      </c>
      <c r="F267">
        <v>6.4097010557334022E-2</v>
      </c>
      <c r="G267">
        <v>-0.28398464300583426</v>
      </c>
      <c r="H267">
        <v>16.477358507031393</v>
      </c>
      <c r="K267" s="59">
        <v>238</v>
      </c>
      <c r="L267" s="59">
        <v>-0.18541582876448359</v>
      </c>
      <c r="M267" s="59">
        <v>0.33440175371084746</v>
      </c>
    </row>
    <row r="268" spans="1:13" x14ac:dyDescent="0.25">
      <c r="A268" t="s">
        <v>413</v>
      </c>
      <c r="B268">
        <v>-2.895424625125614E-2</v>
      </c>
      <c r="C268">
        <v>-0.13889371863054981</v>
      </c>
      <c r="D268">
        <v>0</v>
      </c>
      <c r="E268">
        <v>0.57418568248975255</v>
      </c>
      <c r="F268">
        <v>-2.3781633221900439E-2</v>
      </c>
      <c r="G268">
        <v>-2.936719270015049E-2</v>
      </c>
      <c r="H268">
        <v>17.406369452572754</v>
      </c>
      <c r="K268" s="59">
        <v>239</v>
      </c>
      <c r="L268" s="59">
        <v>1.9078944663169395E-2</v>
      </c>
      <c r="M268" s="59">
        <v>0.37291352560561714</v>
      </c>
    </row>
    <row r="269" spans="1:13" x14ac:dyDescent="0.25">
      <c r="A269" t="s">
        <v>414</v>
      </c>
      <c r="B269">
        <v>-0.42172989766903385</v>
      </c>
      <c r="C269">
        <v>0.3230285980833375</v>
      </c>
      <c r="D269">
        <v>0</v>
      </c>
      <c r="E269">
        <v>0.23487171639066992</v>
      </c>
      <c r="F269">
        <v>2.4441611843645794E-2</v>
      </c>
      <c r="G269">
        <v>-0.18313292709140042</v>
      </c>
      <c r="H269">
        <v>20.321369880876251</v>
      </c>
      <c r="K269" s="59">
        <v>240</v>
      </c>
      <c r="L269" s="59">
        <v>-0.35673701576166117</v>
      </c>
      <c r="M269" s="59">
        <v>0.47740565444840555</v>
      </c>
    </row>
    <row r="270" spans="1:13" x14ac:dyDescent="0.25">
      <c r="A270" t="s">
        <v>415</v>
      </c>
      <c r="B270">
        <v>-0.5828075398244762</v>
      </c>
      <c r="C270">
        <v>0.47370460075195531</v>
      </c>
      <c r="D270">
        <v>0</v>
      </c>
      <c r="E270">
        <v>2.4445843084239707</v>
      </c>
      <c r="F270">
        <v>4.503179969950083E-2</v>
      </c>
      <c r="G270">
        <v>-0.39781006530066959</v>
      </c>
      <c r="H270">
        <v>19.021924843101026</v>
      </c>
      <c r="K270" s="59">
        <v>241</v>
      </c>
      <c r="L270" s="59">
        <v>-0.39952070718221577</v>
      </c>
      <c r="M270" s="59">
        <v>0.73436324782874085</v>
      </c>
    </row>
    <row r="271" spans="1:13" x14ac:dyDescent="0.25">
      <c r="A271" t="s">
        <v>416</v>
      </c>
      <c r="B271">
        <v>-0.53701738234584984</v>
      </c>
      <c r="C271">
        <v>-0.46190474786131824</v>
      </c>
      <c r="D271">
        <v>0</v>
      </c>
      <c r="E271">
        <v>0.50674223908168536</v>
      </c>
      <c r="F271">
        <v>2.1570397120396947E-2</v>
      </c>
      <c r="G271">
        <v>0.21749323365424666</v>
      </c>
      <c r="H271">
        <v>17.319004464152041</v>
      </c>
      <c r="K271" s="59">
        <v>242</v>
      </c>
      <c r="L271" s="59">
        <v>1.0743489473255838</v>
      </c>
      <c r="M271" s="59">
        <v>-0.82802242898751111</v>
      </c>
    </row>
    <row r="272" spans="1:13" x14ac:dyDescent="0.25">
      <c r="A272" t="s">
        <v>417</v>
      </c>
      <c r="B272">
        <v>-0.92701346765191073</v>
      </c>
      <c r="C272">
        <v>1.298162466870209</v>
      </c>
      <c r="D272">
        <v>0</v>
      </c>
      <c r="E272">
        <v>0.27411851591790082</v>
      </c>
      <c r="F272">
        <v>-6.854289401781787E-3</v>
      </c>
      <c r="G272">
        <v>-0.69782621792175326</v>
      </c>
      <c r="H272">
        <v>20.484897239282404</v>
      </c>
      <c r="K272" s="59">
        <v>243</v>
      </c>
      <c r="L272" s="59">
        <v>-0.68613061189446434</v>
      </c>
      <c r="M272" s="59">
        <v>0.31717263714547522</v>
      </c>
    </row>
    <row r="273" spans="1:13" x14ac:dyDescent="0.25">
      <c r="A273" t="s">
        <v>418</v>
      </c>
      <c r="B273">
        <v>0.44092118383027512</v>
      </c>
      <c r="C273">
        <v>-0.2790719464904351</v>
      </c>
      <c r="D273">
        <v>0</v>
      </c>
      <c r="E273">
        <v>0.53732327501310073</v>
      </c>
      <c r="F273">
        <v>9.6071331296082627E-2</v>
      </c>
      <c r="G273">
        <v>0.55051897619646983</v>
      </c>
      <c r="H273">
        <v>16.90183998659419</v>
      </c>
      <c r="K273" s="59">
        <v>244</v>
      </c>
      <c r="L273" s="59">
        <v>-0.25087482475636413</v>
      </c>
      <c r="M273" s="59">
        <v>0.30629537248871974</v>
      </c>
    </row>
    <row r="274" spans="1:13" x14ac:dyDescent="0.25">
      <c r="A274" t="s">
        <v>419</v>
      </c>
      <c r="B274">
        <v>0.22139933891790706</v>
      </c>
      <c r="C274">
        <v>-0.15539709993928896</v>
      </c>
      <c r="D274">
        <v>0</v>
      </c>
      <c r="E274">
        <v>0.66727976384653109</v>
      </c>
      <c r="F274">
        <v>6.3661244036434181E-2</v>
      </c>
      <c r="G274">
        <v>-3.0466688368739878E-2</v>
      </c>
      <c r="H274">
        <v>16.84187076810548</v>
      </c>
      <c r="K274" s="59">
        <v>245</v>
      </c>
      <c r="L274" s="59">
        <v>0.51134490676892419</v>
      </c>
      <c r="M274" s="59">
        <v>-7.8622140068462354E-2</v>
      </c>
    </row>
    <row r="275" spans="1:13" x14ac:dyDescent="0.25">
      <c r="A275" t="s">
        <v>420</v>
      </c>
      <c r="B275">
        <v>2.3305989999518384</v>
      </c>
      <c r="C275">
        <v>-0.2681496631581145</v>
      </c>
      <c r="D275">
        <v>0</v>
      </c>
      <c r="E275">
        <v>0.71852498132724962</v>
      </c>
      <c r="F275">
        <v>9.282957343417126E-3</v>
      </c>
      <c r="G275">
        <v>-0.90742207331249414</v>
      </c>
      <c r="H275">
        <v>17.025898785541699</v>
      </c>
      <c r="K275" s="59">
        <v>246</v>
      </c>
      <c r="L275" s="59">
        <v>-0.56961203867341048</v>
      </c>
      <c r="M275" s="59">
        <v>1.1574935819158094</v>
      </c>
    </row>
    <row r="276" spans="1:13" x14ac:dyDescent="0.25">
      <c r="A276" t="s">
        <v>421</v>
      </c>
      <c r="B276">
        <v>-3.1285744804099215E-2</v>
      </c>
      <c r="C276">
        <v>0.17182889209261551</v>
      </c>
      <c r="D276">
        <v>0</v>
      </c>
      <c r="E276">
        <v>0.25031707262544189</v>
      </c>
      <c r="F276">
        <v>9.5976713784891296E-2</v>
      </c>
      <c r="G276">
        <v>-3.2544646367845709E-2</v>
      </c>
      <c r="H276">
        <v>16.422191312641072</v>
      </c>
      <c r="K276" s="59">
        <v>247</v>
      </c>
      <c r="L276" s="59">
        <v>-0.7313164333055564</v>
      </c>
      <c r="M276" s="59">
        <v>0.59666952090912195</v>
      </c>
    </row>
    <row r="277" spans="1:13" x14ac:dyDescent="0.25">
      <c r="A277" t="s">
        <v>422</v>
      </c>
      <c r="B277">
        <v>-0.14048179110386746</v>
      </c>
      <c r="C277">
        <v>0.16344248399843248</v>
      </c>
      <c r="D277">
        <v>0</v>
      </c>
      <c r="E277">
        <v>0.63000525747486091</v>
      </c>
      <c r="F277">
        <v>0.27202599677801664</v>
      </c>
      <c r="G277">
        <v>1.2686194541967168E-3</v>
      </c>
      <c r="H277">
        <v>17.570384929549913</v>
      </c>
      <c r="K277" s="59">
        <v>248</v>
      </c>
      <c r="L277" s="59">
        <v>0.64597194649367662</v>
      </c>
      <c r="M277" s="59">
        <v>-0.51701189017528559</v>
      </c>
    </row>
    <row r="278" spans="1:13" x14ac:dyDescent="0.25">
      <c r="A278" t="s">
        <v>423</v>
      </c>
      <c r="B278">
        <v>-0.52748009299065868</v>
      </c>
      <c r="C278">
        <v>0.44386790587141539</v>
      </c>
      <c r="D278">
        <v>0</v>
      </c>
      <c r="E278">
        <v>0.80202854543363689</v>
      </c>
      <c r="F278">
        <v>0.21418046829012954</v>
      </c>
      <c r="G278">
        <v>0.14313973139779132</v>
      </c>
      <c r="H278">
        <v>17.233065856550873</v>
      </c>
      <c r="K278" s="59">
        <v>249</v>
      </c>
      <c r="L278" s="59">
        <v>-1.0492965058794042</v>
      </c>
      <c r="M278" s="59">
        <v>1.1590058977306832</v>
      </c>
    </row>
    <row r="279" spans="1:13" x14ac:dyDescent="0.25">
      <c r="A279" t="s">
        <v>424</v>
      </c>
      <c r="B279">
        <v>0.8216512760482374</v>
      </c>
      <c r="C279">
        <v>-0.45104751214001287</v>
      </c>
      <c r="D279">
        <v>0</v>
      </c>
      <c r="E279">
        <v>0.46179521759233955</v>
      </c>
      <c r="F279">
        <v>5.1624447434584081E-2</v>
      </c>
      <c r="G279">
        <v>1.0347703124981804</v>
      </c>
      <c r="H279">
        <v>18.929874152804643</v>
      </c>
      <c r="K279" s="59">
        <v>250</v>
      </c>
      <c r="L279" s="59">
        <v>-0.83662433122811919</v>
      </c>
      <c r="M279" s="59">
        <v>0.70618822289560157</v>
      </c>
    </row>
    <row r="280" spans="1:13" x14ac:dyDescent="0.25">
      <c r="A280" t="s">
        <v>425</v>
      </c>
      <c r="B280">
        <v>-3.5053767178202674E-2</v>
      </c>
      <c r="C280">
        <v>-0.11491170181655658</v>
      </c>
      <c r="D280">
        <v>0</v>
      </c>
      <c r="E280">
        <v>0.26754223645544195</v>
      </c>
      <c r="F280">
        <v>1.598065618241187E-2</v>
      </c>
      <c r="G280">
        <v>7.9760526349208133E-2</v>
      </c>
      <c r="H280">
        <v>19.352872194410523</v>
      </c>
      <c r="K280" s="59">
        <v>251</v>
      </c>
      <c r="L280" s="59">
        <v>0.49857465897935427</v>
      </c>
      <c r="M280" s="59">
        <v>-0.44429899243983423</v>
      </c>
    </row>
    <row r="281" spans="1:13" x14ac:dyDescent="0.25">
      <c r="A281" t="s">
        <v>426</v>
      </c>
      <c r="B281">
        <v>0.2811569728249515</v>
      </c>
      <c r="C281">
        <v>4.5314059902158539E-2</v>
      </c>
      <c r="D281">
        <v>0</v>
      </c>
      <c r="E281">
        <v>2.2366653539624206</v>
      </c>
      <c r="F281">
        <v>0.1484627351628991</v>
      </c>
      <c r="G281">
        <v>-9.5944000799423362E-2</v>
      </c>
      <c r="H281">
        <v>17.502066040823024</v>
      </c>
      <c r="K281" s="59">
        <v>252</v>
      </c>
      <c r="L281" s="59">
        <v>0.80027768237393815</v>
      </c>
      <c r="M281" s="59">
        <v>4.3777547281669271E-2</v>
      </c>
    </row>
    <row r="282" spans="1:13" x14ac:dyDescent="0.25">
      <c r="A282" t="s">
        <v>427</v>
      </c>
      <c r="B282">
        <v>6.7803067218328947E-2</v>
      </c>
      <c r="C282">
        <v>-6.3497726593873413E-2</v>
      </c>
      <c r="D282">
        <v>0</v>
      </c>
      <c r="E282">
        <v>2.3073120490410268</v>
      </c>
      <c r="F282">
        <v>0.2397791431719544</v>
      </c>
      <c r="G282">
        <v>0.1194971180164159</v>
      </c>
      <c r="H282">
        <v>16.112069411985594</v>
      </c>
      <c r="K282" s="59">
        <v>253</v>
      </c>
      <c r="L282" s="59">
        <v>0.21641519509337215</v>
      </c>
      <c r="M282" s="59">
        <v>0.11827678989728652</v>
      </c>
    </row>
    <row r="283" spans="1:13" x14ac:dyDescent="0.25">
      <c r="A283" t="s">
        <v>428</v>
      </c>
      <c r="B283">
        <v>0.85033654111638424</v>
      </c>
      <c r="C283">
        <v>-9.0212513522823418E-2</v>
      </c>
      <c r="D283">
        <v>0</v>
      </c>
      <c r="E283">
        <v>1.031925956763514</v>
      </c>
      <c r="F283">
        <v>0.15007045910537764</v>
      </c>
      <c r="G283">
        <v>-0.10877881859015648</v>
      </c>
      <c r="H283">
        <v>19.426345677712852</v>
      </c>
      <c r="K283" s="59">
        <v>254</v>
      </c>
      <c r="L283" s="59">
        <v>1.1177208258398643</v>
      </c>
      <c r="M283" s="59">
        <v>-0.93888056948854492</v>
      </c>
    </row>
    <row r="284" spans="1:13" x14ac:dyDescent="0.25">
      <c r="A284" t="s">
        <v>429</v>
      </c>
      <c r="B284">
        <v>0.45267320339169193</v>
      </c>
      <c r="C284">
        <v>7.8489251990905475E-3</v>
      </c>
      <c r="D284">
        <v>0</v>
      </c>
      <c r="E284">
        <v>4.2044611271811076</v>
      </c>
      <c r="F284">
        <v>0.22906079137850163</v>
      </c>
      <c r="G284">
        <v>-7.88983135579749E-2</v>
      </c>
      <c r="H284">
        <v>18.876384388536266</v>
      </c>
      <c r="K284" s="59">
        <v>255</v>
      </c>
      <c r="L284" s="59">
        <v>0.43274537049735695</v>
      </c>
      <c r="M284" s="59">
        <v>-0.92384976230530791</v>
      </c>
    </row>
    <row r="285" spans="1:13" x14ac:dyDescent="0.25">
      <c r="A285" t="s">
        <v>430</v>
      </c>
      <c r="B285">
        <v>2.793632525611358E-2</v>
      </c>
      <c r="C285">
        <v>-0.17161322111063201</v>
      </c>
      <c r="D285">
        <v>0</v>
      </c>
      <c r="E285">
        <v>2.2724590402861455</v>
      </c>
      <c r="F285">
        <v>0.24306392742873523</v>
      </c>
      <c r="G285">
        <v>-2.3115392413665326E-2</v>
      </c>
      <c r="H285">
        <v>16.669076336530768</v>
      </c>
      <c r="K285" s="59">
        <v>256</v>
      </c>
      <c r="L285" s="59">
        <v>0.46600664863978825</v>
      </c>
      <c r="M285" s="59">
        <v>-0.58047569827817658</v>
      </c>
    </row>
    <row r="286" spans="1:13" x14ac:dyDescent="0.25">
      <c r="A286" t="s">
        <v>431</v>
      </c>
      <c r="B286">
        <v>0.21082714101780656</v>
      </c>
      <c r="C286">
        <v>4.0878071215759851E-3</v>
      </c>
      <c r="D286">
        <v>0</v>
      </c>
      <c r="E286">
        <v>2.2539181424543004</v>
      </c>
      <c r="F286">
        <v>0.2105132004665663</v>
      </c>
      <c r="G286">
        <v>7.2701193023166966E-2</v>
      </c>
      <c r="H286">
        <v>17.988705248850998</v>
      </c>
      <c r="K286" s="59">
        <v>257</v>
      </c>
      <c r="L286" s="59">
        <v>-0.73046847106821566</v>
      </c>
      <c r="M286" s="59">
        <v>1.0117134143811684</v>
      </c>
    </row>
    <row r="287" spans="1:13" x14ac:dyDescent="0.25">
      <c r="A287" t="s">
        <v>432</v>
      </c>
      <c r="B287">
        <v>-8.6171928200439826E-2</v>
      </c>
      <c r="C287">
        <v>2.4439590509782103E-2</v>
      </c>
      <c r="D287">
        <v>0</v>
      </c>
      <c r="E287">
        <v>1.4533911296611457</v>
      </c>
      <c r="F287">
        <v>1.2817732001502449E-2</v>
      </c>
      <c r="G287">
        <v>0.13335091375753275</v>
      </c>
      <c r="H287">
        <v>18.929581859642621</v>
      </c>
      <c r="K287" s="59">
        <v>258</v>
      </c>
      <c r="L287" s="59">
        <v>0.54153394441786507</v>
      </c>
      <c r="M287" s="59">
        <v>-0.32683113933009678</v>
      </c>
    </row>
    <row r="288" spans="1:13" x14ac:dyDescent="0.25">
      <c r="A288" t="s">
        <v>433</v>
      </c>
      <c r="B288">
        <v>0.87937755576035037</v>
      </c>
      <c r="C288">
        <v>-0.26324682118709097</v>
      </c>
      <c r="D288">
        <v>0</v>
      </c>
      <c r="E288">
        <v>1.7306383384159911</v>
      </c>
      <c r="F288">
        <v>4.9252819363406065E-2</v>
      </c>
      <c r="G288">
        <v>0.38102206289901031</v>
      </c>
      <c r="H288">
        <v>20.61661830314489</v>
      </c>
      <c r="K288" s="59">
        <v>259</v>
      </c>
      <c r="L288" s="59">
        <v>0.48432415048762145</v>
      </c>
      <c r="M288" s="59">
        <v>-0.38949607790678015</v>
      </c>
    </row>
    <row r="289" spans="1:13" x14ac:dyDescent="0.25">
      <c r="A289" t="s">
        <v>434</v>
      </c>
      <c r="B289">
        <v>3.6607847561693982E-2</v>
      </c>
      <c r="C289">
        <v>-8.1908764257529271E-2</v>
      </c>
      <c r="D289">
        <v>0</v>
      </c>
      <c r="E289">
        <v>2.0989308318278055</v>
      </c>
      <c r="F289">
        <v>-0.27902525281523144</v>
      </c>
      <c r="G289">
        <v>-8.9181972236868121E-2</v>
      </c>
      <c r="H289">
        <v>17.919307544057339</v>
      </c>
      <c r="K289" s="59">
        <v>260</v>
      </c>
      <c r="L289" s="59">
        <v>1.0710893868807894</v>
      </c>
      <c r="M289" s="59">
        <v>0.50155385215767856</v>
      </c>
    </row>
    <row r="290" spans="1:13" x14ac:dyDescent="0.25">
      <c r="K290" s="59">
        <v>261</v>
      </c>
      <c r="L290" s="59">
        <v>0.33259034136140819</v>
      </c>
      <c r="M290" s="59">
        <v>0.88401468999471211</v>
      </c>
    </row>
    <row r="291" spans="1:13" x14ac:dyDescent="0.25">
      <c r="K291" s="59">
        <v>262</v>
      </c>
      <c r="L291" s="59">
        <v>-1.1805931454126544</v>
      </c>
      <c r="M291" s="59">
        <v>1.5888209879657043</v>
      </c>
    </row>
    <row r="292" spans="1:13" x14ac:dyDescent="0.25">
      <c r="K292" s="59">
        <v>263</v>
      </c>
      <c r="L292" s="59">
        <v>-0.39284876495895915</v>
      </c>
      <c r="M292" s="59">
        <v>1.1002396365202318</v>
      </c>
    </row>
    <row r="293" spans="1:13" x14ac:dyDescent="0.25">
      <c r="K293" s="59">
        <v>264</v>
      </c>
      <c r="L293" s="59">
        <v>0.61667271372081522</v>
      </c>
      <c r="M293" s="59">
        <v>-7.1709691397209174E-2</v>
      </c>
    </row>
    <row r="294" spans="1:13" x14ac:dyDescent="0.25">
      <c r="K294" s="59">
        <v>265</v>
      </c>
      <c r="L294" s="59">
        <v>0.22817933226905929</v>
      </c>
      <c r="M294" s="59">
        <v>0.18762006445457524</v>
      </c>
    </row>
    <row r="295" spans="1:13" x14ac:dyDescent="0.25">
      <c r="K295" s="59">
        <v>266</v>
      </c>
      <c r="L295" s="59">
        <v>0.77847326480052104</v>
      </c>
      <c r="M295" s="59">
        <v>-0.68579308225817381</v>
      </c>
    </row>
    <row r="296" spans="1:13" x14ac:dyDescent="0.25">
      <c r="K296" s="59">
        <v>267</v>
      </c>
      <c r="L296" s="59">
        <v>-4.7056988328023408E-2</v>
      </c>
      <c r="M296" s="59">
        <v>1.8102742076767268E-2</v>
      </c>
    </row>
    <row r="297" spans="1:13" x14ac:dyDescent="0.25">
      <c r="K297" s="59">
        <v>268</v>
      </c>
      <c r="L297" s="59">
        <v>-1.6032353524201408</v>
      </c>
      <c r="M297" s="59">
        <v>1.181505454751107</v>
      </c>
    </row>
    <row r="298" spans="1:13" x14ac:dyDescent="0.25">
      <c r="K298" s="59">
        <v>269</v>
      </c>
      <c r="L298" s="59">
        <v>-0.33808833962770102</v>
      </c>
      <c r="M298" s="59">
        <v>-0.24471920019677518</v>
      </c>
    </row>
    <row r="299" spans="1:13" x14ac:dyDescent="0.25">
      <c r="K299" s="59">
        <v>270</v>
      </c>
      <c r="L299" s="59">
        <v>0.18319077415795348</v>
      </c>
      <c r="M299" s="59">
        <v>-0.72020815650380332</v>
      </c>
    </row>
    <row r="300" spans="1:13" x14ac:dyDescent="0.25">
      <c r="K300" s="59">
        <v>271</v>
      </c>
      <c r="L300" s="59">
        <v>-2.08247254582965</v>
      </c>
      <c r="M300" s="59">
        <v>1.1554590781777394</v>
      </c>
    </row>
    <row r="301" spans="1:13" x14ac:dyDescent="0.25">
      <c r="K301" s="59">
        <v>272</v>
      </c>
      <c r="L301" s="59">
        <v>0.47206360457007435</v>
      </c>
      <c r="M301" s="59">
        <v>-3.1142420739799226E-2</v>
      </c>
    </row>
    <row r="302" spans="1:13" x14ac:dyDescent="0.25">
      <c r="K302" s="59">
        <v>273</v>
      </c>
      <c r="L302" s="59">
        <v>0.44009977649773901</v>
      </c>
      <c r="M302" s="59">
        <v>-0.21870043757983196</v>
      </c>
    </row>
    <row r="303" spans="1:13" x14ac:dyDescent="0.25">
      <c r="K303" s="59">
        <v>274</v>
      </c>
      <c r="L303" s="59">
        <v>0.31719668862128003</v>
      </c>
      <c r="M303" s="59">
        <v>2.0134023113305584</v>
      </c>
    </row>
    <row r="304" spans="1:13" x14ac:dyDescent="0.25">
      <c r="K304" s="59">
        <v>275</v>
      </c>
      <c r="L304" s="59">
        <v>0.46464384916136137</v>
      </c>
      <c r="M304" s="59">
        <v>-0.4959295939654606</v>
      </c>
    </row>
    <row r="305" spans="11:13" x14ac:dyDescent="0.25">
      <c r="K305" s="59">
        <v>276</v>
      </c>
      <c r="L305" s="59">
        <v>0.40178147052137625</v>
      </c>
      <c r="M305" s="59">
        <v>-0.54226326162524374</v>
      </c>
    </row>
    <row r="306" spans="11:13" x14ac:dyDescent="0.25">
      <c r="K306" s="59">
        <v>277</v>
      </c>
      <c r="L306" s="59">
        <v>0.38439042163839154</v>
      </c>
      <c r="M306" s="59">
        <v>-0.91187051462905022</v>
      </c>
    </row>
    <row r="307" spans="11:13" x14ac:dyDescent="0.25">
      <c r="K307" s="59">
        <v>278</v>
      </c>
      <c r="L307" s="59">
        <v>-0.56063076729175343</v>
      </c>
      <c r="M307" s="59">
        <v>1.3822820433399907</v>
      </c>
    </row>
    <row r="308" spans="11:13" x14ac:dyDescent="0.25">
      <c r="K308" s="59">
        <v>279</v>
      </c>
      <c r="L308" s="59">
        <v>-0.99430078139876343</v>
      </c>
      <c r="M308" s="59">
        <v>0.9592470142205608</v>
      </c>
    </row>
    <row r="309" spans="11:13" x14ac:dyDescent="0.25">
      <c r="K309" s="59">
        <v>280</v>
      </c>
      <c r="L309" s="59">
        <v>0.69415105411200528</v>
      </c>
      <c r="M309" s="59">
        <v>-0.41299408128705378</v>
      </c>
    </row>
    <row r="310" spans="11:13" x14ac:dyDescent="0.25">
      <c r="K310" s="59">
        <v>281</v>
      </c>
      <c r="L310" s="59">
        <v>1.6052640985700712</v>
      </c>
      <c r="M310" s="59">
        <v>-1.5374610313517423</v>
      </c>
    </row>
    <row r="311" spans="11:13" x14ac:dyDescent="0.25">
      <c r="K311" s="59">
        <v>282</v>
      </c>
      <c r="L311" s="59">
        <v>-0.52568800446192832</v>
      </c>
      <c r="M311" s="59">
        <v>1.3760245455783124</v>
      </c>
    </row>
    <row r="312" spans="11:13" x14ac:dyDescent="0.25">
      <c r="K312" s="59">
        <v>283</v>
      </c>
      <c r="L312" s="59">
        <v>0.801920581790176</v>
      </c>
      <c r="M312" s="59">
        <v>-0.34924737839848408</v>
      </c>
    </row>
    <row r="313" spans="11:13" x14ac:dyDescent="0.25">
      <c r="K313" s="59">
        <v>284</v>
      </c>
      <c r="L313" s="59">
        <v>1.3797244419082419</v>
      </c>
      <c r="M313" s="59">
        <v>-1.3517881166521284</v>
      </c>
    </row>
    <row r="314" spans="11:13" x14ac:dyDescent="0.25">
      <c r="K314" s="59">
        <v>285</v>
      </c>
      <c r="L314" s="59">
        <v>0.60858460886340993</v>
      </c>
      <c r="M314" s="59">
        <v>-0.3977574678456034</v>
      </c>
    </row>
    <row r="315" spans="11:13" x14ac:dyDescent="0.25">
      <c r="K315" s="59">
        <v>286</v>
      </c>
      <c r="L315" s="59">
        <v>-0.50204940372993612</v>
      </c>
      <c r="M315" s="59">
        <v>0.41587747552949628</v>
      </c>
    </row>
    <row r="316" spans="11:13" x14ac:dyDescent="0.25">
      <c r="K316" s="59">
        <v>287</v>
      </c>
      <c r="L316" s="59">
        <v>-1.0487278602487837</v>
      </c>
      <c r="M316" s="59">
        <v>1.9281054160091342</v>
      </c>
    </row>
    <row r="317" spans="11:13" ht="15.75" thickBot="1" x14ac:dyDescent="0.3">
      <c r="K317" s="60">
        <v>288</v>
      </c>
      <c r="L317" s="60">
        <v>-0.39925220012807117</v>
      </c>
      <c r="M317" s="60">
        <v>0.43586004768976516</v>
      </c>
    </row>
    <row r="318" spans="11:13" ht="15.75" thickBot="1" x14ac:dyDescent="0.3">
      <c r="K318" s="60">
        <v>289</v>
      </c>
      <c r="L318" s="60">
        <v>-0.5340075100296815</v>
      </c>
      <c r="M318" s="60">
        <v>0.57061535759137549</v>
      </c>
    </row>
  </sheetData>
  <mergeCells count="21">
    <mergeCell ref="V29:W29"/>
    <mergeCell ref="V30:W30"/>
    <mergeCell ref="U18:W18"/>
    <mergeCell ref="V23:W23"/>
    <mergeCell ref="V24:W24"/>
    <mergeCell ref="V25:W25"/>
    <mergeCell ref="U26:W26"/>
    <mergeCell ref="U27:W27"/>
    <mergeCell ref="U4:W4"/>
    <mergeCell ref="X4:Y4"/>
    <mergeCell ref="U5:W5"/>
    <mergeCell ref="X5:Y5"/>
    <mergeCell ref="U6:U7"/>
    <mergeCell ref="V6:Y6"/>
    <mergeCell ref="V7:Y7"/>
    <mergeCell ref="U1:W1"/>
    <mergeCell ref="X1:Y1"/>
    <mergeCell ref="U2:W2"/>
    <mergeCell ref="X2:Y2"/>
    <mergeCell ref="U3:W3"/>
    <mergeCell ref="X3:Y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8"/>
  <sheetViews>
    <sheetView topLeftCell="O1" workbookViewId="0">
      <selection activeCell="W31" sqref="W31"/>
    </sheetView>
  </sheetViews>
  <sheetFormatPr baseColWidth="10" defaultRowHeight="15" x14ac:dyDescent="0.25"/>
  <cols>
    <col min="1" max="1" width="23.42578125" customWidth="1"/>
    <col min="2" max="2" width="28.7109375" customWidth="1"/>
    <col min="3" max="8" width="23.42578125" customWidth="1"/>
    <col min="21" max="21" width="27.28515625" customWidth="1"/>
    <col min="22" max="22" width="17.85546875" customWidth="1"/>
    <col min="23" max="23" width="15.140625" customWidth="1"/>
    <col min="24" max="24" width="14.140625" customWidth="1"/>
  </cols>
  <sheetData>
    <row r="1" spans="1:34" x14ac:dyDescent="0.25">
      <c r="B1" t="s">
        <v>565</v>
      </c>
      <c r="C1" t="s">
        <v>183</v>
      </c>
      <c r="D1" t="s">
        <v>184</v>
      </c>
      <c r="E1" t="s">
        <v>185</v>
      </c>
      <c r="F1" t="s">
        <v>186</v>
      </c>
      <c r="G1" t="s">
        <v>187</v>
      </c>
      <c r="H1" t="s">
        <v>188</v>
      </c>
      <c r="J1" t="s">
        <v>495</v>
      </c>
      <c r="U1" s="85" t="s">
        <v>437</v>
      </c>
      <c r="V1" s="86"/>
      <c r="W1" s="86"/>
      <c r="X1" s="135">
        <v>288</v>
      </c>
      <c r="Y1" s="136"/>
      <c r="AC1" t="s">
        <v>543</v>
      </c>
      <c r="AD1" t="s">
        <v>518</v>
      </c>
      <c r="AH1" t="s">
        <v>543</v>
      </c>
    </row>
    <row r="2" spans="1:34" ht="15.75" thickBot="1" x14ac:dyDescent="0.3">
      <c r="A2" t="s">
        <v>63</v>
      </c>
      <c r="B2" s="16">
        <v>-0.24795371774847114</v>
      </c>
      <c r="C2">
        <v>0.28961497103823969</v>
      </c>
      <c r="D2">
        <v>1</v>
      </c>
      <c r="E2">
        <v>2.5909319941165783</v>
      </c>
      <c r="F2">
        <v>0.30350918394320098</v>
      </c>
      <c r="G2">
        <v>-0.34736926483341263</v>
      </c>
      <c r="H2">
        <v>16.528637691678725</v>
      </c>
      <c r="U2" s="87" t="s">
        <v>438</v>
      </c>
      <c r="V2" s="88"/>
      <c r="W2" s="88"/>
      <c r="X2" s="137">
        <f>K4</f>
        <v>0.26696911218394875</v>
      </c>
      <c r="Y2" s="138"/>
      <c r="AB2" t="s">
        <v>63</v>
      </c>
      <c r="AC2">
        <v>-0.28319740279490996</v>
      </c>
      <c r="AG2" t="s">
        <v>189</v>
      </c>
      <c r="AH2">
        <v>-0.25557253369001587</v>
      </c>
    </row>
    <row r="3" spans="1:34" x14ac:dyDescent="0.25">
      <c r="A3" t="s">
        <v>118</v>
      </c>
      <c r="B3" s="16">
        <v>-0.22810956718607178</v>
      </c>
      <c r="C3">
        <v>-7.4376422674450451E-2</v>
      </c>
      <c r="D3">
        <v>1</v>
      </c>
      <c r="E3">
        <v>0.16467794337756156</v>
      </c>
      <c r="F3">
        <v>1.3363604048166854E-2</v>
      </c>
      <c r="G3">
        <v>2.2751826702897344E-2</v>
      </c>
      <c r="H3">
        <v>17.394777447952734</v>
      </c>
      <c r="J3" s="62" t="s">
        <v>496</v>
      </c>
      <c r="K3" s="62"/>
      <c r="U3" s="87" t="s">
        <v>439</v>
      </c>
      <c r="V3" s="88"/>
      <c r="W3" s="88"/>
      <c r="X3" s="137">
        <f t="shared" ref="X3:X5" si="0">K5</f>
        <v>7.1272506860285828E-2</v>
      </c>
      <c r="Y3" s="138"/>
      <c r="AB3" t="s">
        <v>118</v>
      </c>
      <c r="AC3">
        <v>-0.21649218439187512</v>
      </c>
      <c r="AD3" s="61"/>
      <c r="AE3" s="61" t="s">
        <v>543</v>
      </c>
      <c r="AF3" s="61" t="s">
        <v>543</v>
      </c>
      <c r="AG3" t="s">
        <v>190</v>
      </c>
      <c r="AH3">
        <v>-0.12930116786357759</v>
      </c>
    </row>
    <row r="4" spans="1:34" x14ac:dyDescent="0.25">
      <c r="A4" t="s">
        <v>64</v>
      </c>
      <c r="B4" s="16">
        <v>-0.33056366421867017</v>
      </c>
      <c r="C4">
        <v>9.668542714797437E-3</v>
      </c>
      <c r="D4">
        <v>1</v>
      </c>
      <c r="E4">
        <v>0.51448742754354893</v>
      </c>
      <c r="F4">
        <v>2.335271591007855E-2</v>
      </c>
      <c r="G4">
        <v>-0.23297035818998715</v>
      </c>
      <c r="H4">
        <v>19.018980463626004</v>
      </c>
      <c r="J4" s="59" t="s">
        <v>497</v>
      </c>
      <c r="K4" s="59">
        <v>0.26696911218394875</v>
      </c>
      <c r="U4" s="87" t="s">
        <v>440</v>
      </c>
      <c r="V4" s="88"/>
      <c r="W4" s="88"/>
      <c r="X4" s="137">
        <f t="shared" si="0"/>
        <v>5.1442026579722543E-2</v>
      </c>
      <c r="Y4" s="138"/>
      <c r="AB4" t="s">
        <v>64</v>
      </c>
      <c r="AC4">
        <v>-0.34237693929234991</v>
      </c>
      <c r="AD4" s="59" t="s">
        <v>472</v>
      </c>
      <c r="AE4" s="59">
        <v>-0.1577730640723054</v>
      </c>
      <c r="AF4" s="59">
        <v>-4.4338975310602206E-2</v>
      </c>
      <c r="AG4" t="s">
        <v>191</v>
      </c>
      <c r="AH4">
        <v>-4.5109719087083722E-2</v>
      </c>
    </row>
    <row r="5" spans="1:34" x14ac:dyDescent="0.25">
      <c r="A5" t="s">
        <v>65</v>
      </c>
      <c r="B5" s="16">
        <v>-0.19652681078931478</v>
      </c>
      <c r="C5">
        <v>9.1494129845464706E-2</v>
      </c>
      <c r="D5">
        <v>1</v>
      </c>
      <c r="E5">
        <v>0.29860248929306799</v>
      </c>
      <c r="F5">
        <v>0.13377705000548445</v>
      </c>
      <c r="G5">
        <v>2.1839440345239023</v>
      </c>
      <c r="H5">
        <v>16.993145699986833</v>
      </c>
      <c r="J5" s="59" t="s">
        <v>498</v>
      </c>
      <c r="K5" s="59">
        <v>7.1272506860285828E-2</v>
      </c>
      <c r="U5" s="87" t="s">
        <v>441</v>
      </c>
      <c r="V5" s="88"/>
      <c r="W5" s="88"/>
      <c r="X5" s="137">
        <f t="shared" si="0"/>
        <v>0.18041223537676257</v>
      </c>
      <c r="Y5" s="138"/>
      <c r="AB5" t="s">
        <v>65</v>
      </c>
      <c r="AC5">
        <v>-0.19652681078931478</v>
      </c>
      <c r="AD5" s="59" t="s">
        <v>453</v>
      </c>
      <c r="AE5" s="59">
        <v>3.1768940125100731E-2</v>
      </c>
      <c r="AF5" s="59">
        <v>3.4077938017799764E-2</v>
      </c>
      <c r="AG5" t="s">
        <v>192</v>
      </c>
      <c r="AH5">
        <v>-0.22546366585308972</v>
      </c>
    </row>
    <row r="6" spans="1:34" x14ac:dyDescent="0.25">
      <c r="A6" t="s">
        <v>119</v>
      </c>
      <c r="B6" s="16">
        <v>2.7920493451319639E-2</v>
      </c>
      <c r="C6">
        <v>-2.8748051011378496E-2</v>
      </c>
      <c r="D6">
        <v>1</v>
      </c>
      <c r="E6">
        <v>0.91211711455406896</v>
      </c>
      <c r="F6">
        <v>2.2806652675990031E-2</v>
      </c>
      <c r="G6">
        <v>0.4809215219212461</v>
      </c>
      <c r="H6">
        <v>19.461728996036236</v>
      </c>
      <c r="J6" s="59" t="s">
        <v>498</v>
      </c>
      <c r="K6" s="59">
        <v>5.1442026579722543E-2</v>
      </c>
      <c r="U6" s="114"/>
      <c r="V6" s="145" t="s">
        <v>442</v>
      </c>
      <c r="W6" s="146"/>
      <c r="X6" s="146"/>
      <c r="Y6" s="147"/>
      <c r="AB6" t="s">
        <v>119</v>
      </c>
      <c r="AC6">
        <v>4.6099421262550233E-2</v>
      </c>
      <c r="AD6" s="59" t="s">
        <v>499</v>
      </c>
      <c r="AE6" s="59">
        <v>37</v>
      </c>
      <c r="AF6" s="59">
        <v>251</v>
      </c>
      <c r="AG6" t="s">
        <v>193</v>
      </c>
      <c r="AH6">
        <v>0.11537691258178784</v>
      </c>
    </row>
    <row r="7" spans="1:34" x14ac:dyDescent="0.25">
      <c r="A7" t="s">
        <v>66</v>
      </c>
      <c r="B7" s="16">
        <v>-2.2009921612505368E-2</v>
      </c>
      <c r="C7">
        <v>-7.7342873460899034E-2</v>
      </c>
      <c r="D7">
        <v>1</v>
      </c>
      <c r="E7">
        <v>0.43572826932496489</v>
      </c>
      <c r="F7">
        <v>3.7957655153990369E-2</v>
      </c>
      <c r="G7">
        <v>0.4175228752046003</v>
      </c>
      <c r="H7">
        <v>17.242242083217945</v>
      </c>
      <c r="J7" s="59" t="s">
        <v>480</v>
      </c>
      <c r="K7" s="59">
        <v>0.18041223537676257</v>
      </c>
      <c r="U7" s="115"/>
      <c r="V7" s="129" t="s">
        <v>569</v>
      </c>
      <c r="W7" s="130"/>
      <c r="X7" s="130"/>
      <c r="Y7" s="131"/>
      <c r="AB7" t="s">
        <v>66</v>
      </c>
      <c r="AC7">
        <v>-4.0488724015143918E-2</v>
      </c>
      <c r="AD7" s="59" t="s">
        <v>504</v>
      </c>
      <c r="AE7" s="59">
        <v>36</v>
      </c>
      <c r="AF7" s="59">
        <v>250</v>
      </c>
      <c r="AG7" t="s">
        <v>194</v>
      </c>
      <c r="AH7">
        <v>-3.7571682535167961E-2</v>
      </c>
    </row>
    <row r="8" spans="1:34" ht="15.75" thickBot="1" x14ac:dyDescent="0.3">
      <c r="A8" t="s">
        <v>67</v>
      </c>
      <c r="B8" s="16">
        <v>5.1694949172234272E-2</v>
      </c>
      <c r="C8">
        <v>-6.3009463633121515E-2</v>
      </c>
      <c r="D8">
        <v>1</v>
      </c>
      <c r="E8">
        <v>9.5005383218705578E-4</v>
      </c>
      <c r="F8">
        <v>-4.5476924847498949E-4</v>
      </c>
      <c r="G8">
        <v>-0.19641948171312379</v>
      </c>
      <c r="H8">
        <v>10.076775686802655</v>
      </c>
      <c r="J8" s="60" t="s">
        <v>499</v>
      </c>
      <c r="K8" s="60">
        <v>288</v>
      </c>
      <c r="U8" s="89" t="s">
        <v>443</v>
      </c>
      <c r="V8" s="65" t="s">
        <v>444</v>
      </c>
      <c r="W8" s="65" t="s">
        <v>441</v>
      </c>
      <c r="X8" s="65" t="s">
        <v>436</v>
      </c>
      <c r="Y8" s="65" t="s">
        <v>445</v>
      </c>
      <c r="AB8" t="s">
        <v>67</v>
      </c>
      <c r="AC8">
        <v>5.1694949172234272E-2</v>
      </c>
      <c r="AD8" s="59" t="s">
        <v>435</v>
      </c>
      <c r="AE8" s="59">
        <v>0.93224361487209162</v>
      </c>
      <c r="AF8" s="59"/>
      <c r="AG8" t="s">
        <v>195</v>
      </c>
      <c r="AH8">
        <v>-0.30847005758938384</v>
      </c>
    </row>
    <row r="9" spans="1:34" x14ac:dyDescent="0.25">
      <c r="A9" t="s">
        <v>150</v>
      </c>
      <c r="B9" s="16">
        <v>-0.14013068644015525</v>
      </c>
      <c r="C9">
        <v>6.1525661611422783E-2</v>
      </c>
      <c r="D9">
        <v>1</v>
      </c>
      <c r="E9">
        <v>1.2158462657942564</v>
      </c>
      <c r="F9">
        <v>4.239748008743411E-2</v>
      </c>
      <c r="G9">
        <v>0.18654041568403304</v>
      </c>
      <c r="H9">
        <v>17.875524844177832</v>
      </c>
      <c r="U9" s="67" t="s">
        <v>446</v>
      </c>
      <c r="V9" s="68">
        <v>-0.24936160390042053</v>
      </c>
      <c r="W9" s="68">
        <v>0.13089841315861134</v>
      </c>
      <c r="X9" s="68">
        <v>1.90500096894426</v>
      </c>
      <c r="Y9" s="68">
        <v>5.7800734730893581E-2</v>
      </c>
      <c r="AB9" t="s">
        <v>150</v>
      </c>
      <c r="AC9">
        <v>-0.14013068644015525</v>
      </c>
      <c r="AD9" s="59" t="s">
        <v>521</v>
      </c>
      <c r="AE9" s="59">
        <v>0.41600168082875943</v>
      </c>
      <c r="AF9" s="59"/>
      <c r="AG9" t="s">
        <v>196</v>
      </c>
      <c r="AH9">
        <v>-0.10807850459957175</v>
      </c>
    </row>
    <row r="10" spans="1:34" ht="15.75" thickBot="1" x14ac:dyDescent="0.3">
      <c r="A10" t="s">
        <v>68</v>
      </c>
      <c r="B10" s="16">
        <v>-0.10432166743298565</v>
      </c>
      <c r="C10">
        <v>3.5210210171311147E-3</v>
      </c>
      <c r="D10">
        <v>1</v>
      </c>
      <c r="E10">
        <v>1.0238489398868955</v>
      </c>
      <c r="F10">
        <v>0.1056647529426029</v>
      </c>
      <c r="G10">
        <v>-0.16632082836885459</v>
      </c>
      <c r="H10">
        <v>17.711400284922206</v>
      </c>
      <c r="J10" t="s">
        <v>500</v>
      </c>
      <c r="U10" s="67" t="s">
        <v>459</v>
      </c>
      <c r="V10" s="68">
        <v>8.0511642537643251E-3</v>
      </c>
      <c r="W10" s="68">
        <v>7.3747519555720873E-3</v>
      </c>
      <c r="X10" s="68">
        <v>1.0917200066208554</v>
      </c>
      <c r="Y10" s="68">
        <v>0.2758913410204144</v>
      </c>
      <c r="AB10" t="s">
        <v>68</v>
      </c>
      <c r="AC10">
        <v>-0.13811411741776702</v>
      </c>
      <c r="AD10" s="60" t="s">
        <v>522</v>
      </c>
      <c r="AE10" s="60">
        <v>0.63315671093098047</v>
      </c>
      <c r="AF10" s="60"/>
      <c r="AG10" t="s">
        <v>197</v>
      </c>
      <c r="AH10">
        <v>7.6082239383014505E-2</v>
      </c>
    </row>
    <row r="11" spans="1:34" x14ac:dyDescent="0.25">
      <c r="A11" t="s">
        <v>69</v>
      </c>
      <c r="B11" s="16">
        <v>-0.65351556627303564</v>
      </c>
      <c r="C11">
        <v>0.21596189352431991</v>
      </c>
      <c r="D11">
        <v>1</v>
      </c>
      <c r="E11">
        <v>0.90806452914271263</v>
      </c>
      <c r="F11">
        <v>7.2145952720082424E-2</v>
      </c>
      <c r="G11">
        <v>-0.17520407090863335</v>
      </c>
      <c r="H11">
        <v>16.350092414908993</v>
      </c>
      <c r="J11" s="61"/>
      <c r="K11" s="61" t="s">
        <v>504</v>
      </c>
      <c r="L11" s="61" t="s">
        <v>505</v>
      </c>
      <c r="M11" s="61" t="s">
        <v>506</v>
      </c>
      <c r="N11" s="61" t="s">
        <v>435</v>
      </c>
      <c r="O11" s="61" t="s">
        <v>507</v>
      </c>
      <c r="U11" s="67" t="s">
        <v>184</v>
      </c>
      <c r="V11" s="68">
        <v>-0.11746660720969708</v>
      </c>
      <c r="W11" s="68">
        <v>3.2098062143790414E-2</v>
      </c>
      <c r="X11" s="68">
        <v>3.6596167919259202</v>
      </c>
      <c r="Y11" s="68">
        <v>3.0162764353949345E-4</v>
      </c>
      <c r="AB11" t="s">
        <v>69</v>
      </c>
      <c r="AC11">
        <v>-0.19044080258622575</v>
      </c>
      <c r="AG11" t="s">
        <v>198</v>
      </c>
      <c r="AH11">
        <v>-1.8405739761080869E-2</v>
      </c>
    </row>
    <row r="12" spans="1:34" x14ac:dyDescent="0.25">
      <c r="A12" t="s">
        <v>70</v>
      </c>
      <c r="B12" s="16">
        <v>-0.25647962731248947</v>
      </c>
      <c r="C12">
        <v>-0.22249984303711817</v>
      </c>
      <c r="D12">
        <v>1</v>
      </c>
      <c r="E12">
        <v>1.1850724633173459</v>
      </c>
      <c r="F12">
        <v>9.6030984839379663E-2</v>
      </c>
      <c r="G12">
        <v>-4.6766467224665313E-2</v>
      </c>
      <c r="H12">
        <v>17.346733420140144</v>
      </c>
      <c r="J12" s="59" t="s">
        <v>501</v>
      </c>
      <c r="K12" s="59">
        <v>6</v>
      </c>
      <c r="L12" s="59">
        <v>0.70189480402851778</v>
      </c>
      <c r="M12" s="59">
        <v>0.1169824673380863</v>
      </c>
      <c r="N12" s="59">
        <v>3.5940887891728512</v>
      </c>
      <c r="O12" s="59">
        <v>1.8933999220684069E-3</v>
      </c>
      <c r="U12" s="67" t="s">
        <v>448</v>
      </c>
      <c r="V12" s="68">
        <v>-4.0375153735407046E-3</v>
      </c>
      <c r="W12" s="68">
        <v>7.0739702506730151E-3</v>
      </c>
      <c r="X12" s="68">
        <v>0.57075662329179</v>
      </c>
      <c r="Y12" s="68">
        <v>0.5686207672601491</v>
      </c>
      <c r="AB12" t="s">
        <v>70</v>
      </c>
      <c r="AC12">
        <v>-0.27140604982317534</v>
      </c>
      <c r="AD12" t="s">
        <v>523</v>
      </c>
      <c r="AG12" t="s">
        <v>199</v>
      </c>
      <c r="AH12">
        <v>-5.6386192917317557E-2</v>
      </c>
    </row>
    <row r="13" spans="1:34" ht="15.75" thickBot="1" x14ac:dyDescent="0.3">
      <c r="A13" t="s">
        <v>105</v>
      </c>
      <c r="B13" s="16">
        <v>-4.0616411321154566E-2</v>
      </c>
      <c r="C13">
        <v>-3.1365866885243336E-2</v>
      </c>
      <c r="D13">
        <v>1</v>
      </c>
      <c r="E13">
        <v>0.57657553658679483</v>
      </c>
      <c r="F13">
        <v>2.6507279500823929E-2</v>
      </c>
      <c r="G13">
        <v>0.50741293935279186</v>
      </c>
      <c r="H13">
        <v>17.021766575645863</v>
      </c>
      <c r="J13" s="59" t="s">
        <v>502</v>
      </c>
      <c r="K13" s="59">
        <v>281</v>
      </c>
      <c r="L13" s="59">
        <v>9.1461494832929482</v>
      </c>
      <c r="M13" s="59">
        <v>3.2548574673640383E-2</v>
      </c>
      <c r="N13" s="59"/>
      <c r="O13" s="59"/>
      <c r="U13" s="67" t="s">
        <v>447</v>
      </c>
      <c r="V13" s="68">
        <v>-0.22284853297781176</v>
      </c>
      <c r="W13" s="68">
        <v>0.11740103559985071</v>
      </c>
      <c r="X13" s="68">
        <v>1.8981820035844299</v>
      </c>
      <c r="Y13" s="68">
        <v>5.8696701348907303E-2</v>
      </c>
      <c r="AB13" t="s">
        <v>105</v>
      </c>
      <c r="AC13">
        <v>-3.2867299510796699E-2</v>
      </c>
      <c r="AG13" t="s">
        <v>200</v>
      </c>
      <c r="AH13">
        <v>2.6330196651433407E-2</v>
      </c>
    </row>
    <row r="14" spans="1:34" ht="15.75" thickBot="1" x14ac:dyDescent="0.3">
      <c r="A14" t="s">
        <v>120</v>
      </c>
      <c r="B14" s="16">
        <v>-7.545055140864404E-2</v>
      </c>
      <c r="C14">
        <v>0.29631936496481287</v>
      </c>
      <c r="D14">
        <v>1</v>
      </c>
      <c r="E14">
        <v>2.6624891710806198</v>
      </c>
      <c r="F14">
        <v>0.32420345109207799</v>
      </c>
      <c r="G14">
        <v>6.8920012769578945E-2</v>
      </c>
      <c r="H14">
        <v>17.560256395416651</v>
      </c>
      <c r="J14" s="60" t="s">
        <v>503</v>
      </c>
      <c r="K14" s="60">
        <v>287</v>
      </c>
      <c r="L14" s="60">
        <v>9.848044287321466</v>
      </c>
      <c r="M14" s="60"/>
      <c r="N14" s="60"/>
      <c r="O14" s="60"/>
      <c r="U14" s="67" t="s">
        <v>460</v>
      </c>
      <c r="V14" s="68">
        <v>-1.1787013083440405E-3</v>
      </c>
      <c r="W14" s="68">
        <v>2.7344363152209572E-3</v>
      </c>
      <c r="X14" s="68">
        <v>0.431058241065232</v>
      </c>
      <c r="Y14" s="68">
        <v>0.66675650725025626</v>
      </c>
      <c r="AB14" t="s">
        <v>120</v>
      </c>
      <c r="AC14">
        <v>1.1143125170807289E-2</v>
      </c>
      <c r="AD14" s="61"/>
      <c r="AE14" s="61" t="s">
        <v>543</v>
      </c>
      <c r="AF14" s="61" t="s">
        <v>543</v>
      </c>
      <c r="AG14" t="s">
        <v>201</v>
      </c>
      <c r="AH14">
        <v>4.4306190620819641E-2</v>
      </c>
    </row>
    <row r="15" spans="1:34" ht="15.75" thickBot="1" x14ac:dyDescent="0.3">
      <c r="A15" t="s">
        <v>72</v>
      </c>
      <c r="B15" s="16">
        <v>-0.27410957406175634</v>
      </c>
      <c r="C15">
        <v>0.20998143104197561</v>
      </c>
      <c r="D15">
        <v>1</v>
      </c>
      <c r="E15">
        <v>2.0670442992019131</v>
      </c>
      <c r="F15">
        <v>-2.7386975533591033E-2</v>
      </c>
      <c r="G15">
        <v>-0.28360070772237517</v>
      </c>
      <c r="H15">
        <v>20.330538636429257</v>
      </c>
      <c r="U15" s="67" t="s">
        <v>449</v>
      </c>
      <c r="V15" s="68">
        <v>1.2164975812777224E-2</v>
      </c>
      <c r="W15" s="68">
        <v>7.327465759204733E-3</v>
      </c>
      <c r="X15" s="68">
        <v>1.6601886945013193</v>
      </c>
      <c r="Y15" s="68">
        <v>9.7991950790460219E-2</v>
      </c>
      <c r="AB15" t="s">
        <v>72</v>
      </c>
      <c r="AC15">
        <v>-0.28130880396769398</v>
      </c>
      <c r="AD15" s="59" t="s">
        <v>472</v>
      </c>
      <c r="AE15" s="59">
        <v>-0.1577730640723054</v>
      </c>
      <c r="AF15" s="59">
        <v>-4.4338975310602206E-2</v>
      </c>
      <c r="AG15" t="s">
        <v>202</v>
      </c>
      <c r="AH15">
        <v>0.50058592698009152</v>
      </c>
    </row>
    <row r="16" spans="1:34" x14ac:dyDescent="0.25">
      <c r="A16" t="s">
        <v>121</v>
      </c>
      <c r="B16" s="16">
        <v>-1.017541900159491E-2</v>
      </c>
      <c r="C16">
        <v>-0.14421766712789014</v>
      </c>
      <c r="D16">
        <v>1</v>
      </c>
      <c r="E16">
        <v>2.4820321765387763</v>
      </c>
      <c r="F16">
        <v>5.5991525374430945E-2</v>
      </c>
      <c r="G16">
        <v>-0.23252177985919092</v>
      </c>
      <c r="H16">
        <v>18.072130396321686</v>
      </c>
      <c r="J16" s="61"/>
      <c r="K16" s="61" t="s">
        <v>508</v>
      </c>
      <c r="L16" s="61" t="s">
        <v>480</v>
      </c>
      <c r="M16" s="61" t="s">
        <v>509</v>
      </c>
      <c r="N16" s="61" t="s">
        <v>510</v>
      </c>
      <c r="O16" s="61" t="s">
        <v>511</v>
      </c>
      <c r="P16" s="61" t="s">
        <v>512</v>
      </c>
      <c r="Q16" s="61" t="s">
        <v>513</v>
      </c>
      <c r="R16" s="61" t="s">
        <v>514</v>
      </c>
      <c r="AB16" t="s">
        <v>121</v>
      </c>
      <c r="AC16">
        <v>-1.3342724467576866E-2</v>
      </c>
      <c r="AD16" s="59" t="s">
        <v>453</v>
      </c>
      <c r="AE16" s="59">
        <v>3.1768940125100731E-2</v>
      </c>
      <c r="AF16" s="59">
        <v>3.4077938017799764E-2</v>
      </c>
      <c r="AG16" t="s">
        <v>203</v>
      </c>
      <c r="AH16">
        <v>0.10541879774947931</v>
      </c>
    </row>
    <row r="17" spans="1:34" x14ac:dyDescent="0.25">
      <c r="A17" t="s">
        <v>71</v>
      </c>
      <c r="B17" s="16">
        <v>-0.27886781453295856</v>
      </c>
      <c r="C17">
        <v>5.8616928154246226</v>
      </c>
      <c r="D17">
        <v>1</v>
      </c>
      <c r="E17">
        <v>1.3137640646342543</v>
      </c>
      <c r="F17">
        <v>5.6706576774012897E-2</v>
      </c>
      <c r="G17">
        <v>-0.40145664369163037</v>
      </c>
      <c r="H17">
        <v>19.182427903367497</v>
      </c>
      <c r="J17" s="59" t="s">
        <v>446</v>
      </c>
      <c r="K17" s="59">
        <v>-0.24936160390042053</v>
      </c>
      <c r="L17" s="59">
        <v>0.13089841315861134</v>
      </c>
      <c r="M17" s="59">
        <v>-1.9050009689442589</v>
      </c>
      <c r="N17" s="59">
        <v>5.7800734730893581E-2</v>
      </c>
      <c r="O17" s="59">
        <v>-0.50702755011611933</v>
      </c>
      <c r="P17" s="59">
        <v>8.3043423152782958E-3</v>
      </c>
      <c r="Q17" s="59">
        <v>-0.50702755011611933</v>
      </c>
      <c r="R17" s="59">
        <v>8.3043423152782958E-3</v>
      </c>
      <c r="U17" s="122" t="s">
        <v>450</v>
      </c>
      <c r="V17" s="123"/>
      <c r="W17" s="124"/>
      <c r="AB17" t="s">
        <v>71</v>
      </c>
      <c r="AC17">
        <v>-0.60060310535515971</v>
      </c>
      <c r="AD17" s="59" t="s">
        <v>499</v>
      </c>
      <c r="AE17" s="59">
        <v>37</v>
      </c>
      <c r="AF17" s="59">
        <v>251</v>
      </c>
      <c r="AG17" t="s">
        <v>204</v>
      </c>
      <c r="AH17">
        <v>-0.16669849045384486</v>
      </c>
    </row>
    <row r="18" spans="1:34" ht="30" x14ac:dyDescent="0.25">
      <c r="A18" t="s">
        <v>154</v>
      </c>
      <c r="B18" s="16">
        <v>-0.33708677012955562</v>
      </c>
      <c r="C18">
        <v>0.62214078798137717</v>
      </c>
      <c r="D18">
        <v>1</v>
      </c>
      <c r="E18">
        <v>0.78209120017479339</v>
      </c>
      <c r="F18">
        <v>6.1766915918830358E-2</v>
      </c>
      <c r="G18">
        <v>-0.38314296333647829</v>
      </c>
      <c r="H18">
        <v>17.958638233144185</v>
      </c>
      <c r="J18" s="59" t="s">
        <v>183</v>
      </c>
      <c r="K18" s="59">
        <v>8.0511642537643251E-3</v>
      </c>
      <c r="L18" s="59">
        <v>7.3747519555720873E-3</v>
      </c>
      <c r="M18" s="59">
        <v>1.0917200066208554</v>
      </c>
      <c r="N18" s="59">
        <v>0.2758913410204144</v>
      </c>
      <c r="O18" s="59">
        <v>-6.4656079124194802E-3</v>
      </c>
      <c r="P18" s="59">
        <v>2.2567936419948129E-2</v>
      </c>
      <c r="Q18" s="59">
        <v>-6.4656079124194802E-3</v>
      </c>
      <c r="R18" s="59">
        <v>2.2567936419948129E-2</v>
      </c>
      <c r="U18" s="87"/>
      <c r="V18" s="94" t="s">
        <v>461</v>
      </c>
      <c r="W18" s="94" t="s">
        <v>462</v>
      </c>
      <c r="AB18" t="s">
        <v>154</v>
      </c>
      <c r="AC18">
        <v>-0.39836912973406424</v>
      </c>
      <c r="AD18" s="59" t="s">
        <v>524</v>
      </c>
      <c r="AE18" s="59">
        <v>0</v>
      </c>
      <c r="AF18" s="59"/>
      <c r="AG18" t="s">
        <v>205</v>
      </c>
      <c r="AH18">
        <v>0.12948243651609781</v>
      </c>
    </row>
    <row r="19" spans="1:34" x14ac:dyDescent="0.25">
      <c r="A19" t="s">
        <v>155</v>
      </c>
      <c r="B19" s="16">
        <v>-7.0522419495873123E-3</v>
      </c>
      <c r="C19">
        <v>-7.8946343281849324E-2</v>
      </c>
      <c r="D19">
        <v>1</v>
      </c>
      <c r="E19">
        <v>0.17886959569716729</v>
      </c>
      <c r="F19">
        <v>4.6711454577020042E-2</v>
      </c>
      <c r="G19">
        <v>-0.19683133277177497</v>
      </c>
      <c r="H19">
        <v>17.896626344095385</v>
      </c>
      <c r="J19" s="59" t="s">
        <v>184</v>
      </c>
      <c r="K19" s="59">
        <v>-0.11746660720969708</v>
      </c>
      <c r="L19" s="59">
        <v>3.2098062143790414E-2</v>
      </c>
      <c r="M19" s="59">
        <v>-3.6596167919259197</v>
      </c>
      <c r="N19" s="59">
        <v>3.0162764353949345E-4</v>
      </c>
      <c r="O19" s="59">
        <v>-0.18064978379984026</v>
      </c>
      <c r="P19" s="59">
        <v>-5.4283430619553916E-2</v>
      </c>
      <c r="Q19" s="59">
        <v>-0.18064978379984026</v>
      </c>
      <c r="R19" s="59">
        <v>-5.4283430619553916E-2</v>
      </c>
      <c r="U19" s="90" t="s">
        <v>451</v>
      </c>
      <c r="V19" s="84">
        <v>37</v>
      </c>
      <c r="W19" s="71">
        <v>251</v>
      </c>
      <c r="AB19" t="s">
        <v>155</v>
      </c>
      <c r="AC19">
        <v>-3.0101426833757494E-2</v>
      </c>
      <c r="AD19" s="59" t="s">
        <v>504</v>
      </c>
      <c r="AE19" s="59">
        <v>48</v>
      </c>
      <c r="AF19" s="59"/>
      <c r="AG19" t="s">
        <v>206</v>
      </c>
      <c r="AH19">
        <v>4.2251852079287694E-2</v>
      </c>
    </row>
    <row r="20" spans="1:34" x14ac:dyDescent="0.25">
      <c r="A20" t="s">
        <v>166</v>
      </c>
      <c r="B20" s="16">
        <v>-0.19635464315860079</v>
      </c>
      <c r="C20">
        <v>3.385297859518336E-2</v>
      </c>
      <c r="D20">
        <v>1</v>
      </c>
      <c r="E20">
        <v>1.4780606190362779</v>
      </c>
      <c r="F20">
        <v>0.14077322261579678</v>
      </c>
      <c r="G20">
        <v>-5.0804916826122641E-2</v>
      </c>
      <c r="H20">
        <v>17.108339775022472</v>
      </c>
      <c r="J20" s="59" t="s">
        <v>185</v>
      </c>
      <c r="K20" s="59">
        <v>-4.0375153735407046E-3</v>
      </c>
      <c r="L20" s="59">
        <v>7.0739702506730151E-3</v>
      </c>
      <c r="M20" s="59">
        <v>-0.57075662329178967</v>
      </c>
      <c r="N20" s="59">
        <v>0.5686207672601491</v>
      </c>
      <c r="O20" s="59">
        <v>-1.7962216171347561E-2</v>
      </c>
      <c r="P20" s="59">
        <v>9.8871854242661497E-3</v>
      </c>
      <c r="Q20" s="59">
        <v>-1.7962216171347561E-2</v>
      </c>
      <c r="R20" s="59">
        <v>9.8871854242661497E-3</v>
      </c>
      <c r="U20" s="91" t="s">
        <v>452</v>
      </c>
      <c r="V20" s="92">
        <v>-0.15583077370715623</v>
      </c>
      <c r="W20" s="68">
        <v>-4.4338975310602206E-2</v>
      </c>
      <c r="AB20" t="s">
        <v>166</v>
      </c>
      <c r="AC20">
        <v>-0.18754518510583273</v>
      </c>
      <c r="AD20" s="59" t="s">
        <v>509</v>
      </c>
      <c r="AE20" s="59">
        <v>-3.5972075860054331</v>
      </c>
      <c r="AF20" s="59"/>
      <c r="AG20" t="s">
        <v>207</v>
      </c>
      <c r="AH20">
        <v>-0.10239329317155726</v>
      </c>
    </row>
    <row r="21" spans="1:34" x14ac:dyDescent="0.25">
      <c r="A21" t="s">
        <v>168</v>
      </c>
      <c r="B21" s="16">
        <v>-0.21440217459508149</v>
      </c>
      <c r="C21">
        <v>-0.12729296138231075</v>
      </c>
      <c r="D21">
        <v>1</v>
      </c>
      <c r="E21">
        <v>3.9567991460997955</v>
      </c>
      <c r="F21">
        <v>0.21160798142278697</v>
      </c>
      <c r="G21">
        <v>-0.4313098267971629</v>
      </c>
      <c r="H21">
        <v>17.257457034947507</v>
      </c>
      <c r="J21" s="59" t="s">
        <v>186</v>
      </c>
      <c r="K21" s="59">
        <v>-0.22284853297781176</v>
      </c>
      <c r="L21" s="59">
        <v>0.11740103559985071</v>
      </c>
      <c r="M21" s="59">
        <v>-1.8981820035844312</v>
      </c>
      <c r="N21" s="59">
        <v>5.8696701348907303E-2</v>
      </c>
      <c r="O21" s="59">
        <v>-0.45394567307746941</v>
      </c>
      <c r="P21" s="59">
        <v>8.2486071218458856E-3</v>
      </c>
      <c r="Q21" s="59">
        <v>-0.45394567307746941</v>
      </c>
      <c r="R21" s="59">
        <v>8.2486071218458856E-3</v>
      </c>
      <c r="U21" s="91" t="s">
        <v>453</v>
      </c>
      <c r="V21" s="92">
        <v>3.1053674812496577E-2</v>
      </c>
      <c r="W21" s="68">
        <v>3.4077938017799764E-2</v>
      </c>
      <c r="AB21" t="s">
        <v>168</v>
      </c>
      <c r="AC21">
        <v>-0.21440217459508149</v>
      </c>
      <c r="AD21" s="59" t="s">
        <v>525</v>
      </c>
      <c r="AE21" s="59">
        <v>3.7914600206722439E-4</v>
      </c>
      <c r="AF21" s="59"/>
      <c r="AG21" t="s">
        <v>208</v>
      </c>
      <c r="AH21">
        <v>-5.6041424978745452E-2</v>
      </c>
    </row>
    <row r="22" spans="1:34" x14ac:dyDescent="0.25">
      <c r="A22" t="s">
        <v>157</v>
      </c>
      <c r="B22" s="16">
        <v>-0.16218122120668216</v>
      </c>
      <c r="C22">
        <v>-0.23884372694279143</v>
      </c>
      <c r="D22">
        <v>1</v>
      </c>
      <c r="E22">
        <v>2.4875619013871444</v>
      </c>
      <c r="F22">
        <v>4.4477512634370837E-2</v>
      </c>
      <c r="G22">
        <v>0.13886181729911989</v>
      </c>
      <c r="H22">
        <v>16.327192018641433</v>
      </c>
      <c r="J22" s="59" t="s">
        <v>187</v>
      </c>
      <c r="K22" s="59">
        <v>-1.1787013083440405E-3</v>
      </c>
      <c r="L22" s="59">
        <v>2.7344363152209572E-3</v>
      </c>
      <c r="M22" s="59">
        <v>-0.43105824106523216</v>
      </c>
      <c r="N22" s="59">
        <v>0.66675650725025626</v>
      </c>
      <c r="O22" s="59">
        <v>-6.5612808486646603E-3</v>
      </c>
      <c r="P22" s="59">
        <v>4.2038782319765797E-3</v>
      </c>
      <c r="Q22" s="59">
        <v>-6.5612808486646603E-3</v>
      </c>
      <c r="R22" s="59">
        <v>4.2038782319765797E-3</v>
      </c>
      <c r="U22" s="91" t="s">
        <v>454</v>
      </c>
      <c r="V22" s="143">
        <v>48</v>
      </c>
      <c r="W22" s="126"/>
      <c r="AB22" t="s">
        <v>157</v>
      </c>
      <c r="AC22">
        <v>-0.23402499666895099</v>
      </c>
      <c r="AD22" s="59" t="s">
        <v>526</v>
      </c>
      <c r="AE22" s="59">
        <v>1.6772241961243386</v>
      </c>
      <c r="AF22" s="59"/>
      <c r="AG22" t="s">
        <v>209</v>
      </c>
      <c r="AH22">
        <v>-0.10608102579774445</v>
      </c>
    </row>
    <row r="23" spans="1:34" ht="15.75" thickBot="1" x14ac:dyDescent="0.3">
      <c r="A23" t="s">
        <v>158</v>
      </c>
      <c r="B23" s="16">
        <v>-0.49664617254684906</v>
      </c>
      <c r="C23">
        <v>0.3455854678386997</v>
      </c>
      <c r="D23">
        <v>1</v>
      </c>
      <c r="E23">
        <v>3.2369306271332583</v>
      </c>
      <c r="F23">
        <v>0.15329919296521383</v>
      </c>
      <c r="G23">
        <v>-0.65477752514168774</v>
      </c>
      <c r="H23">
        <v>17.362704634485954</v>
      </c>
      <c r="J23" s="60" t="s">
        <v>188</v>
      </c>
      <c r="K23" s="60">
        <v>1.2164975812777224E-2</v>
      </c>
      <c r="L23" s="60">
        <v>7.327465759204733E-3</v>
      </c>
      <c r="M23" s="60">
        <v>1.6601886945013193</v>
      </c>
      <c r="N23" s="60">
        <v>9.7991950790460219E-2</v>
      </c>
      <c r="O23" s="60">
        <v>-2.2587162141143504E-3</v>
      </c>
      <c r="P23" s="60">
        <v>2.6588667839668796E-2</v>
      </c>
      <c r="Q23" s="60">
        <v>-2.2587162141143504E-3</v>
      </c>
      <c r="R23" s="60">
        <v>2.6588667839668796E-2</v>
      </c>
      <c r="U23" s="91" t="s">
        <v>436</v>
      </c>
      <c r="V23" s="144">
        <v>3.59</v>
      </c>
      <c r="W23" s="128"/>
      <c r="AB23" t="s">
        <v>158</v>
      </c>
      <c r="AC23">
        <v>-0.49664617254684906</v>
      </c>
      <c r="AD23" s="59" t="s">
        <v>527</v>
      </c>
      <c r="AE23" s="59">
        <v>7.5829200413444879E-4</v>
      </c>
      <c r="AF23" s="59"/>
      <c r="AG23" t="s">
        <v>210</v>
      </c>
      <c r="AH23">
        <v>-5.7550043500037562E-2</v>
      </c>
    </row>
    <row r="24" spans="1:34" ht="15.75" thickBot="1" x14ac:dyDescent="0.3">
      <c r="A24" t="s">
        <v>169</v>
      </c>
      <c r="B24" s="16">
        <v>-4.7737690172508063E-2</v>
      </c>
      <c r="C24">
        <v>5.405994192194534E-2</v>
      </c>
      <c r="D24">
        <v>1</v>
      </c>
      <c r="E24">
        <v>0.18183172688248644</v>
      </c>
      <c r="F24">
        <v>3.3500727144327419E-2</v>
      </c>
      <c r="G24">
        <v>-0.12073701389579052</v>
      </c>
      <c r="H24">
        <v>17.489673266627637</v>
      </c>
      <c r="U24" s="93" t="s">
        <v>455</v>
      </c>
      <c r="V24" s="141">
        <v>2.7978942412183429E-4</v>
      </c>
      <c r="W24" s="142"/>
      <c r="AB24" t="s">
        <v>169</v>
      </c>
      <c r="AC24">
        <v>-4.7737690172508063E-2</v>
      </c>
      <c r="AD24" s="60" t="s">
        <v>528</v>
      </c>
      <c r="AE24" s="60">
        <v>2.0106347576242314</v>
      </c>
      <c r="AF24" s="60"/>
      <c r="AG24" t="s">
        <v>211</v>
      </c>
      <c r="AH24">
        <v>-8.7789321692211431E-2</v>
      </c>
    </row>
    <row r="25" spans="1:34" x14ac:dyDescent="0.25">
      <c r="A25" t="s">
        <v>167</v>
      </c>
      <c r="B25" s="16">
        <v>-0.80690643512053362</v>
      </c>
      <c r="C25">
        <v>-0.71067619412468208</v>
      </c>
      <c r="D25">
        <v>1</v>
      </c>
      <c r="E25">
        <v>0.66334899311149564</v>
      </c>
      <c r="F25">
        <v>3.8342808203099724E-2</v>
      </c>
      <c r="G25">
        <v>2.1304493021556179</v>
      </c>
      <c r="H25">
        <v>17.134476565283698</v>
      </c>
      <c r="U25" s="129"/>
      <c r="V25" s="130"/>
      <c r="W25" s="131"/>
      <c r="AB25" t="s">
        <v>167</v>
      </c>
      <c r="AC25">
        <v>-0.45245904724646563</v>
      </c>
      <c r="AG25" t="s">
        <v>212</v>
      </c>
      <c r="AH25">
        <v>-0.12108322884486522</v>
      </c>
    </row>
    <row r="26" spans="1:34" x14ac:dyDescent="0.25">
      <c r="A26" t="s">
        <v>159</v>
      </c>
      <c r="B26" s="16">
        <v>-8.1912409146705611E-2</v>
      </c>
      <c r="C26">
        <v>0.11288000638138074</v>
      </c>
      <c r="D26">
        <v>1</v>
      </c>
      <c r="E26">
        <v>0.61265092599475002</v>
      </c>
      <c r="F26">
        <v>8.5366263552647897E-2</v>
      </c>
      <c r="G26">
        <v>0.29310502608973926</v>
      </c>
      <c r="H26">
        <v>18.762740025474237</v>
      </c>
      <c r="U26" s="122" t="s">
        <v>456</v>
      </c>
      <c r="V26" s="123"/>
      <c r="W26" s="124"/>
      <c r="AB26" t="s">
        <v>159</v>
      </c>
      <c r="AC26">
        <v>-8.2050570142084167E-2</v>
      </c>
      <c r="AG26" t="s">
        <v>213</v>
      </c>
      <c r="AH26">
        <v>-0.15706244943519104</v>
      </c>
    </row>
    <row r="27" spans="1:34" x14ac:dyDescent="0.25">
      <c r="A27" t="s">
        <v>156</v>
      </c>
      <c r="B27" s="16">
        <v>-0.3634138736743483</v>
      </c>
      <c r="C27">
        <v>-0.18093935902398467</v>
      </c>
      <c r="D27">
        <v>1</v>
      </c>
      <c r="E27">
        <v>0.8019579970521632</v>
      </c>
      <c r="F27">
        <v>8.3632983649119613E-2</v>
      </c>
      <c r="G27">
        <v>-0.99312820288499848</v>
      </c>
      <c r="H27">
        <v>17.528802026670618</v>
      </c>
      <c r="J27" t="s">
        <v>515</v>
      </c>
      <c r="U27" s="90" t="s">
        <v>454</v>
      </c>
      <c r="V27" s="71">
        <v>36</v>
      </c>
      <c r="W27" s="71">
        <v>250</v>
      </c>
      <c r="AB27" t="s">
        <v>156</v>
      </c>
      <c r="AC27">
        <v>7.9440947333897449E-2</v>
      </c>
      <c r="AG27" t="s">
        <v>214</v>
      </c>
      <c r="AH27">
        <v>-2.1949965633883184E-2</v>
      </c>
    </row>
    <row r="28" spans="1:34" ht="15.75" thickBot="1" x14ac:dyDescent="0.3">
      <c r="A28" t="s">
        <v>170</v>
      </c>
      <c r="B28" s="16">
        <v>2.8997746107412237E-2</v>
      </c>
      <c r="C28">
        <v>0.7134803301478454</v>
      </c>
      <c r="D28">
        <v>1</v>
      </c>
      <c r="E28">
        <v>0.84146795307943989</v>
      </c>
      <c r="F28">
        <v>0.11360813203425062</v>
      </c>
      <c r="G28">
        <v>-0.10138912798280166</v>
      </c>
      <c r="H28">
        <v>17.101793291880504</v>
      </c>
      <c r="U28" s="91" t="s">
        <v>435</v>
      </c>
      <c r="V28" s="139">
        <v>0.93</v>
      </c>
      <c r="W28" s="140"/>
      <c r="AB28" t="s">
        <v>170</v>
      </c>
      <c r="AC28">
        <v>4.4917427268841514E-2</v>
      </c>
      <c r="AG28" t="s">
        <v>215</v>
      </c>
      <c r="AH28">
        <v>-0.23186279198790916</v>
      </c>
    </row>
    <row r="29" spans="1:34" x14ac:dyDescent="0.25">
      <c r="A29" t="s">
        <v>160</v>
      </c>
      <c r="B29" s="16">
        <v>-1.3572148582134624E-2</v>
      </c>
      <c r="C29">
        <v>3.0830575056878522E-2</v>
      </c>
      <c r="D29">
        <v>1</v>
      </c>
      <c r="E29">
        <v>3.9066549913187898</v>
      </c>
      <c r="F29">
        <v>5.2246754797977149E-2</v>
      </c>
      <c r="G29">
        <v>-0.57850900787239867</v>
      </c>
      <c r="H29">
        <v>20.053218733280886</v>
      </c>
      <c r="J29" s="61" t="s">
        <v>516</v>
      </c>
      <c r="K29" s="61" t="s">
        <v>568</v>
      </c>
      <c r="L29" s="61" t="s">
        <v>502</v>
      </c>
      <c r="U29" s="93" t="s">
        <v>457</v>
      </c>
      <c r="V29" s="141">
        <v>0.42</v>
      </c>
      <c r="W29" s="142"/>
      <c r="AB29" t="s">
        <v>160</v>
      </c>
      <c r="AC29">
        <v>-0.15454456175336156</v>
      </c>
      <c r="AG29" t="s">
        <v>216</v>
      </c>
      <c r="AH29">
        <v>-8.7141486294346801E-2</v>
      </c>
    </row>
    <row r="30" spans="1:34" x14ac:dyDescent="0.25">
      <c r="A30" t="s">
        <v>175</v>
      </c>
      <c r="B30" s="16">
        <v>2.049432622153291E-3</v>
      </c>
      <c r="C30">
        <v>-2.317392309957869E-3</v>
      </c>
      <c r="D30">
        <v>1</v>
      </c>
      <c r="E30">
        <v>0.63220094568488905</v>
      </c>
      <c r="F30">
        <v>4.0290683146506287E-2</v>
      </c>
      <c r="G30">
        <v>-0.39067085796490658</v>
      </c>
      <c r="H30">
        <v>16.627187309619259</v>
      </c>
      <c r="J30" s="59">
        <v>1</v>
      </c>
      <c r="K30" s="59">
        <v>-0.24111405520865159</v>
      </c>
      <c r="L30" s="59">
        <v>-6.8396625398195465E-3</v>
      </c>
      <c r="AB30" t="s">
        <v>175</v>
      </c>
      <c r="AC30">
        <v>2.049432622153291E-3</v>
      </c>
      <c r="AG30" t="s">
        <v>217</v>
      </c>
      <c r="AH30">
        <v>-0.16631218176490373</v>
      </c>
    </row>
    <row r="31" spans="1:34" x14ac:dyDescent="0.25">
      <c r="A31" t="s">
        <v>161</v>
      </c>
      <c r="B31" s="16">
        <v>-0.11896194014208372</v>
      </c>
      <c r="C31">
        <v>-4.7816253281333715E-3</v>
      </c>
      <c r="D31">
        <v>1</v>
      </c>
      <c r="E31">
        <v>0.83419729549279853</v>
      </c>
      <c r="F31">
        <v>6.3061325203275356E-2</v>
      </c>
      <c r="G31">
        <v>-3.6537054176801122E-2</v>
      </c>
      <c r="H31">
        <v>19.592493894238039</v>
      </c>
      <c r="J31" s="59">
        <v>2</v>
      </c>
      <c r="K31" s="59">
        <v>-0.15948974787609152</v>
      </c>
      <c r="L31" s="59">
        <v>-6.8619819309980262E-2</v>
      </c>
      <c r="AB31" t="s">
        <v>161</v>
      </c>
      <c r="AC31">
        <v>-0.13967000333700441</v>
      </c>
      <c r="AG31" t="s">
        <v>218</v>
      </c>
      <c r="AH31">
        <v>1.5452021795536286E-2</v>
      </c>
    </row>
    <row r="32" spans="1:34" x14ac:dyDescent="0.25">
      <c r="A32" t="s">
        <v>173</v>
      </c>
      <c r="B32" s="16">
        <v>2.0819938992640896E-2</v>
      </c>
      <c r="C32">
        <v>1.0124673793783991</v>
      </c>
      <c r="D32">
        <v>1</v>
      </c>
      <c r="E32">
        <v>0.37364007224783746</v>
      </c>
      <c r="F32">
        <v>2.9233407176251797E-2</v>
      </c>
      <c r="G32">
        <v>-0.59599398841910167</v>
      </c>
      <c r="H32">
        <v>19.392270092959087</v>
      </c>
      <c r="J32" s="59">
        <v>3</v>
      </c>
      <c r="K32" s="59">
        <v>-0.14239169767473855</v>
      </c>
      <c r="L32" s="59">
        <v>-0.18817196654393162</v>
      </c>
      <c r="AB32" t="s">
        <v>173</v>
      </c>
      <c r="AC32">
        <v>2.059334180086636E-2</v>
      </c>
      <c r="AG32" t="s">
        <v>219</v>
      </c>
      <c r="AH32">
        <v>-3.5190046661742386E-2</v>
      </c>
    </row>
    <row r="33" spans="1:34" x14ac:dyDescent="0.25">
      <c r="A33" t="s">
        <v>162</v>
      </c>
      <c r="B33" s="16">
        <v>-0.44552068755732932</v>
      </c>
      <c r="C33">
        <v>-7.8647377459487869E-2</v>
      </c>
      <c r="D33">
        <v>1</v>
      </c>
      <c r="E33">
        <v>0.77543480065417891</v>
      </c>
      <c r="F33">
        <v>6.6063875212820228E-2</v>
      </c>
      <c r="G33">
        <v>-0.18392546562608536</v>
      </c>
      <c r="H33">
        <v>17.234691617155359</v>
      </c>
      <c r="J33" s="59">
        <v>4</v>
      </c>
      <c r="K33" s="59">
        <v>-0.19296221959090074</v>
      </c>
      <c r="L33" s="59">
        <v>-3.564591198414041E-3</v>
      </c>
      <c r="AB33" t="s">
        <v>162</v>
      </c>
      <c r="AC33">
        <v>-0.44552068755732932</v>
      </c>
      <c r="AG33" t="s">
        <v>220</v>
      </c>
      <c r="AH33">
        <v>-1.1061378479005665E-2</v>
      </c>
    </row>
    <row r="34" spans="1:34" x14ac:dyDescent="0.25">
      <c r="A34" t="s">
        <v>163</v>
      </c>
      <c r="B34" s="16">
        <v>1.5305118600530854E-2</v>
      </c>
      <c r="C34">
        <v>-4.1814805620199895E-2</v>
      </c>
      <c r="D34">
        <v>1</v>
      </c>
      <c r="E34">
        <v>4.3862497004435363</v>
      </c>
      <c r="F34">
        <v>2.5415513215130546E-2</v>
      </c>
      <c r="G34">
        <v>4.7375923848870183E-2</v>
      </c>
      <c r="H34">
        <v>20.481129549313721</v>
      </c>
      <c r="J34" s="59">
        <v>5</v>
      </c>
      <c r="K34" s="59">
        <v>-0.13964018266973974</v>
      </c>
      <c r="L34" s="59">
        <v>0.16756067612105938</v>
      </c>
      <c r="AB34" t="s">
        <v>163</v>
      </c>
      <c r="AC34">
        <v>-4.6687585681956967E-2</v>
      </c>
      <c r="AG34" t="s">
        <v>221</v>
      </c>
      <c r="AH34">
        <v>-3.3743380410430679E-2</v>
      </c>
    </row>
    <row r="35" spans="1:34" x14ac:dyDescent="0.25">
      <c r="A35" t="s">
        <v>164</v>
      </c>
      <c r="B35" s="16">
        <v>-0.38601485177288786</v>
      </c>
      <c r="C35">
        <v>0.13581366276744031</v>
      </c>
      <c r="D35">
        <v>1</v>
      </c>
      <c r="E35">
        <v>0.56698956008171986</v>
      </c>
      <c r="F35">
        <v>4.6551932400683796E-2</v>
      </c>
      <c r="G35">
        <v>1.8427258533659689</v>
      </c>
      <c r="H35">
        <v>18.377081295312205</v>
      </c>
      <c r="J35" s="59">
        <v>6</v>
      </c>
      <c r="K35" s="59">
        <v>-0.16840965549951101</v>
      </c>
      <c r="L35" s="59">
        <v>0.14639973388700564</v>
      </c>
      <c r="AB35" t="s">
        <v>164</v>
      </c>
      <c r="AC35">
        <v>-0.38601485177288786</v>
      </c>
      <c r="AG35" t="s">
        <v>222</v>
      </c>
      <c r="AH35">
        <v>-2.3279901211932574E-2</v>
      </c>
    </row>
    <row r="36" spans="1:34" x14ac:dyDescent="0.25">
      <c r="A36" t="s">
        <v>165</v>
      </c>
      <c r="B36" s="16">
        <v>-5.8743190821154867E-2</v>
      </c>
      <c r="C36">
        <v>3.4970424589550499E-2</v>
      </c>
      <c r="D36">
        <v>1</v>
      </c>
      <c r="E36">
        <v>0.58802453199665694</v>
      </c>
      <c r="F36">
        <v>6.6932998213720091E-2</v>
      </c>
      <c r="G36">
        <v>-4.4376834571720411E-2</v>
      </c>
      <c r="H36">
        <v>20.245057502228562</v>
      </c>
      <c r="J36" s="59">
        <v>7</v>
      </c>
      <c r="K36" s="59">
        <v>-0.24442274944764109</v>
      </c>
      <c r="L36" s="59">
        <v>0.29611769861987536</v>
      </c>
      <c r="AB36" t="s">
        <v>165</v>
      </c>
      <c r="AC36">
        <v>-0.12958828128905342</v>
      </c>
      <c r="AG36" t="s">
        <v>223</v>
      </c>
      <c r="AH36">
        <v>-9.0526486032098952E-3</v>
      </c>
    </row>
    <row r="37" spans="1:34" x14ac:dyDescent="0.25">
      <c r="A37" t="s">
        <v>171</v>
      </c>
      <c r="B37">
        <v>7.3914730108963766E-3</v>
      </c>
      <c r="C37">
        <v>-6.3650471793803676E-2</v>
      </c>
      <c r="D37">
        <v>1</v>
      </c>
      <c r="E37">
        <v>0.55613086065159678</v>
      </c>
      <c r="F37">
        <v>6.0159694212998979E-2</v>
      </c>
      <c r="G37">
        <v>-6.3425355072576337E-2</v>
      </c>
      <c r="H37">
        <v>17.401896339571842</v>
      </c>
      <c r="J37" s="59">
        <v>8</v>
      </c>
      <c r="K37" s="59">
        <v>-0.16345462019401369</v>
      </c>
      <c r="L37" s="59">
        <v>2.3323933753858439E-2</v>
      </c>
      <c r="AB37" t="s">
        <v>171</v>
      </c>
      <c r="AC37">
        <v>-5.3711398436986357E-3</v>
      </c>
      <c r="AG37" t="s">
        <v>224</v>
      </c>
      <c r="AH37">
        <v>0.21976996430270324</v>
      </c>
    </row>
    <row r="38" spans="1:34" x14ac:dyDescent="0.25">
      <c r="A38" t="s">
        <v>172</v>
      </c>
      <c r="B38">
        <v>9.71511151002874E-2</v>
      </c>
      <c r="C38">
        <v>-0.20449396871537451</v>
      </c>
      <c r="D38">
        <v>1</v>
      </c>
      <c r="E38">
        <v>0.38615672404501555</v>
      </c>
      <c r="F38">
        <v>6.5264076308971367E-2</v>
      </c>
      <c r="G38">
        <v>-0.10169213585949755</v>
      </c>
      <c r="H38">
        <v>16.73138494298523</v>
      </c>
      <c r="J38" s="59">
        <v>9</v>
      </c>
      <c r="K38" s="59">
        <v>-0.17882610515276895</v>
      </c>
      <c r="L38" s="59">
        <v>7.4504437719783295E-2</v>
      </c>
      <c r="AB38" t="s">
        <v>172</v>
      </c>
      <c r="AC38">
        <v>0.10448713982637914</v>
      </c>
      <c r="AG38" t="s">
        <v>225</v>
      </c>
      <c r="AH38">
        <v>-5.3974859130139219E-3</v>
      </c>
    </row>
    <row r="39" spans="1:34" x14ac:dyDescent="0.25">
      <c r="A39" t="s">
        <v>189</v>
      </c>
      <c r="B39">
        <v>-0.25557253369001587</v>
      </c>
      <c r="C39">
        <v>1.2900931362592483</v>
      </c>
      <c r="D39">
        <v>0</v>
      </c>
      <c r="E39">
        <v>0.10354918048617978</v>
      </c>
      <c r="F39">
        <v>1.7510858024057337E-2</v>
      </c>
      <c r="G39">
        <v>-0.53948442561230658</v>
      </c>
      <c r="H39">
        <v>16.615287302714581</v>
      </c>
      <c r="J39" s="59">
        <v>10</v>
      </c>
      <c r="K39" s="59">
        <v>-0.18572841862168951</v>
      </c>
      <c r="L39" s="59">
        <v>-0.4677871476513461</v>
      </c>
      <c r="AG39" t="s">
        <v>226</v>
      </c>
      <c r="AH39">
        <v>7.2611466314269846E-2</v>
      </c>
    </row>
    <row r="40" spans="1:34" x14ac:dyDescent="0.25">
      <c r="A40" t="s">
        <v>190</v>
      </c>
      <c r="B40">
        <v>-0.17825573579583104</v>
      </c>
      <c r="C40">
        <v>-9.4630093733960627E-2</v>
      </c>
      <c r="D40">
        <v>0</v>
      </c>
      <c r="E40">
        <v>0.59072588552268279</v>
      </c>
      <c r="F40">
        <v>0.11804085854223609</v>
      </c>
      <c r="G40">
        <v>-0.12000413669861315</v>
      </c>
      <c r="H40">
        <v>16.948334789729412</v>
      </c>
      <c r="J40" s="59">
        <v>11</v>
      </c>
      <c r="K40" s="59">
        <v>-0.18372699009131657</v>
      </c>
      <c r="L40" s="59">
        <v>-7.2752637221172894E-2</v>
      </c>
      <c r="AG40" t="s">
        <v>227</v>
      </c>
      <c r="AH40">
        <v>-3.6671820327799254E-2</v>
      </c>
    </row>
    <row r="41" spans="1:34" x14ac:dyDescent="0.25">
      <c r="A41" t="s">
        <v>191</v>
      </c>
      <c r="B41">
        <v>6.1748217918967396E-3</v>
      </c>
      <c r="C41">
        <v>0.27078443555283155</v>
      </c>
      <c r="D41">
        <v>0</v>
      </c>
      <c r="E41">
        <v>2.2526690678231169</v>
      </c>
      <c r="F41">
        <v>6.9667176003845643E-2</v>
      </c>
      <c r="G41">
        <v>0.51752240446811737</v>
      </c>
      <c r="H41">
        <v>17.40599951385741</v>
      </c>
      <c r="J41" s="59">
        <v>12</v>
      </c>
      <c r="K41" s="59">
        <v>-0.16884449341135463</v>
      </c>
      <c r="L41" s="59">
        <v>0.12822808209020006</v>
      </c>
      <c r="AG41" t="s">
        <v>227</v>
      </c>
      <c r="AH41">
        <v>4.2563228784757878E-2</v>
      </c>
    </row>
    <row r="42" spans="1:34" x14ac:dyDescent="0.25">
      <c r="A42" t="s">
        <v>192</v>
      </c>
      <c r="B42">
        <v>-0.2358159799251261</v>
      </c>
      <c r="C42">
        <v>-0.20777917757938119</v>
      </c>
      <c r="D42">
        <v>0</v>
      </c>
      <c r="E42">
        <v>1.6786332489511038</v>
      </c>
      <c r="F42">
        <v>2.0629891968534644E-3</v>
      </c>
      <c r="G42">
        <v>-5.8482697093403389E-2</v>
      </c>
      <c r="H42">
        <v>16.959943751176414</v>
      </c>
      <c r="J42" s="59">
        <v>13</v>
      </c>
      <c r="K42" s="59">
        <v>-0.23390174144636425</v>
      </c>
      <c r="L42" s="59">
        <v>0.15845119003772021</v>
      </c>
      <c r="AG42" t="s">
        <v>228</v>
      </c>
      <c r="AH42">
        <v>0.41127575628478241</v>
      </c>
    </row>
    <row r="43" spans="1:34" x14ac:dyDescent="0.25">
      <c r="A43" t="s">
        <v>193</v>
      </c>
      <c r="B43">
        <v>0.11505950676867338</v>
      </c>
      <c r="C43">
        <v>-9.7640270498912399E-2</v>
      </c>
      <c r="D43">
        <v>0</v>
      </c>
      <c r="E43">
        <v>1.8521393713745331</v>
      </c>
      <c r="F43">
        <v>-4.9631701875021778E-2</v>
      </c>
      <c r="G43">
        <v>1.4378709717499498</v>
      </c>
      <c r="H43">
        <v>16.645967727663624</v>
      </c>
      <c r="J43" s="59">
        <v>14</v>
      </c>
      <c r="K43" s="59">
        <v>-0.11972540063588116</v>
      </c>
      <c r="L43" s="59">
        <v>-0.15438417342587518</v>
      </c>
      <c r="AG43" t="s">
        <v>229</v>
      </c>
      <c r="AH43">
        <v>6.7677857578487988E-2</v>
      </c>
    </row>
    <row r="44" spans="1:34" x14ac:dyDescent="0.25">
      <c r="A44" t="s">
        <v>194</v>
      </c>
      <c r="B44">
        <v>7.1772315732989284E-2</v>
      </c>
      <c r="C44">
        <v>-0.14941257854287235</v>
      </c>
      <c r="D44">
        <v>0</v>
      </c>
      <c r="E44">
        <v>2.8301130749484029</v>
      </c>
      <c r="F44">
        <v>0.15879303032625758</v>
      </c>
      <c r="G44">
        <v>8.7632426225089252E-2</v>
      </c>
      <c r="H44">
        <v>18.502862380631523</v>
      </c>
      <c r="J44" s="59">
        <v>15</v>
      </c>
      <c r="K44" s="59">
        <v>-0.17036710071299099</v>
      </c>
      <c r="L44" s="59">
        <v>0.16019168171139608</v>
      </c>
      <c r="AG44" t="s">
        <v>230</v>
      </c>
      <c r="AH44">
        <v>-2.470708298197688E-2</v>
      </c>
    </row>
    <row r="45" spans="1:34" x14ac:dyDescent="0.25">
      <c r="A45" t="s">
        <v>195</v>
      </c>
      <c r="B45">
        <v>-0.30847005758938384</v>
      </c>
      <c r="C45">
        <v>0.19659193255176574</v>
      </c>
      <c r="D45">
        <v>0</v>
      </c>
      <c r="E45">
        <v>0.90800797457689209</v>
      </c>
      <c r="F45">
        <v>4.2719280861697594E-2</v>
      </c>
      <c r="G45">
        <v>-0.58423081398310994</v>
      </c>
      <c r="H45">
        <v>16.777953083883229</v>
      </c>
      <c r="J45" s="59">
        <v>16</v>
      </c>
      <c r="K45" s="59">
        <v>-0.10374911055450103</v>
      </c>
      <c r="L45" s="59">
        <v>-0.17511870397845752</v>
      </c>
      <c r="AG45" t="s">
        <v>231</v>
      </c>
      <c r="AH45">
        <v>1.580609479696693E-2</v>
      </c>
    </row>
    <row r="46" spans="1:34" x14ac:dyDescent="0.25">
      <c r="A46" t="s">
        <v>196</v>
      </c>
      <c r="B46">
        <v>-0.11517989031496129</v>
      </c>
      <c r="C46">
        <v>2.4405267529521751E-2</v>
      </c>
      <c r="D46">
        <v>0</v>
      </c>
      <c r="E46">
        <v>0.42073609248089805</v>
      </c>
      <c r="F46">
        <v>1.933532122699775E-2</v>
      </c>
      <c r="G46">
        <v>-0.34723101340717738</v>
      </c>
      <c r="H46">
        <v>16.083207894293086</v>
      </c>
      <c r="J46" s="59">
        <v>17</v>
      </c>
      <c r="K46" s="59">
        <v>-0.15982361443162219</v>
      </c>
      <c r="L46" s="59">
        <v>-0.17726315569793344</v>
      </c>
      <c r="AG46" t="s">
        <v>232</v>
      </c>
      <c r="AH46">
        <v>-0.13471720470831991</v>
      </c>
    </row>
    <row r="47" spans="1:34" x14ac:dyDescent="0.25">
      <c r="A47" t="s">
        <v>197</v>
      </c>
      <c r="B47">
        <v>7.6082239383014505E-2</v>
      </c>
      <c r="C47">
        <v>0.16509292783758292</v>
      </c>
      <c r="D47">
        <v>0</v>
      </c>
      <c r="E47">
        <v>2.8350452941420654</v>
      </c>
      <c r="F47">
        <v>0.10378752504684288</v>
      </c>
      <c r="G47">
        <v>1.9327806753912367</v>
      </c>
      <c r="H47">
        <v>17.987531360437774</v>
      </c>
      <c r="J47" s="59">
        <v>18</v>
      </c>
      <c r="K47" s="59">
        <v>-0.1606515569996555</v>
      </c>
      <c r="L47" s="59">
        <v>0.15359931505006819</v>
      </c>
      <c r="AG47" t="s">
        <v>233</v>
      </c>
      <c r="AH47">
        <v>-0.12893484026106911</v>
      </c>
    </row>
    <row r="48" spans="1:34" x14ac:dyDescent="0.25">
      <c r="A48" t="s">
        <v>198</v>
      </c>
      <c r="B48">
        <v>-3.2004592438813761E-3</v>
      </c>
      <c r="C48">
        <v>-0.16528978710130149</v>
      </c>
      <c r="D48">
        <v>0</v>
      </c>
      <c r="E48">
        <v>3.1170521071046915</v>
      </c>
      <c r="F48">
        <v>2.9340512776720014E-2</v>
      </c>
      <c r="G48">
        <v>-5.37751826824963E-2</v>
      </c>
      <c r="H48">
        <v>17.703434110077943</v>
      </c>
      <c r="J48" s="59">
        <v>19</v>
      </c>
      <c r="K48" s="59">
        <v>-0.19571203045198568</v>
      </c>
      <c r="L48" s="59">
        <v>-6.4261270661511438E-4</v>
      </c>
      <c r="AG48" t="s">
        <v>234</v>
      </c>
      <c r="AH48">
        <v>-5.6418108316524496E-2</v>
      </c>
    </row>
    <row r="49" spans="1:34" x14ac:dyDescent="0.25">
      <c r="A49" t="s">
        <v>199</v>
      </c>
      <c r="B49">
        <v>-0.13285102590947984</v>
      </c>
      <c r="C49">
        <v>0.1507061766002831</v>
      </c>
      <c r="D49">
        <v>0</v>
      </c>
      <c r="E49">
        <v>4.3537496266239426</v>
      </c>
      <c r="F49">
        <v>9.1537288159438929E-2</v>
      </c>
      <c r="G49">
        <v>0.23652321262415874</v>
      </c>
      <c r="H49">
        <v>17.821035472282531</v>
      </c>
      <c r="J49" s="59">
        <v>20</v>
      </c>
      <c r="K49" s="59">
        <v>-0.22054030038208347</v>
      </c>
      <c r="L49" s="59">
        <v>6.1381257870019856E-3</v>
      </c>
      <c r="AG49" t="s">
        <v>235</v>
      </c>
      <c r="AH49">
        <v>-0.20313802914794296</v>
      </c>
    </row>
    <row r="50" spans="1:34" x14ac:dyDescent="0.25">
      <c r="A50" t="s">
        <v>200</v>
      </c>
      <c r="B50">
        <v>1.4373958162825939E-2</v>
      </c>
      <c r="C50">
        <v>-7.6601469944020631E-2</v>
      </c>
      <c r="D50">
        <v>0</v>
      </c>
      <c r="E50">
        <v>2.0481516642168138</v>
      </c>
      <c r="F50">
        <v>3.3727970436794222E-2</v>
      </c>
      <c r="G50">
        <v>2.9620778109435943E-2</v>
      </c>
      <c r="H50">
        <v>17.002303378988934</v>
      </c>
      <c r="J50" s="59">
        <v>21</v>
      </c>
      <c r="K50" s="59">
        <v>-0.19025027965565883</v>
      </c>
      <c r="L50" s="59">
        <v>2.8069058448976669E-2</v>
      </c>
      <c r="AG50" t="s">
        <v>236</v>
      </c>
      <c r="AH50">
        <v>-3.231436635415863E-2</v>
      </c>
    </row>
    <row r="51" spans="1:34" x14ac:dyDescent="0.25">
      <c r="A51" t="s">
        <v>201</v>
      </c>
      <c r="B51">
        <v>-1.8604481122318967E-2</v>
      </c>
      <c r="C51">
        <v>1.5011684741572719E-2</v>
      </c>
      <c r="D51">
        <v>0</v>
      </c>
      <c r="E51">
        <v>0.73836831231400635</v>
      </c>
      <c r="F51">
        <v>8.1857648597478044E-2</v>
      </c>
      <c r="G51">
        <v>4.5030003539977798E-2</v>
      </c>
      <c r="H51">
        <v>16.838661109509246</v>
      </c>
      <c r="J51" s="59">
        <v>22</v>
      </c>
      <c r="K51" s="59">
        <v>-0.19928883412547449</v>
      </c>
      <c r="L51" s="59">
        <v>-0.29735733842137457</v>
      </c>
      <c r="AG51" t="s">
        <v>85</v>
      </c>
      <c r="AH51">
        <v>-0.23029668388244198</v>
      </c>
    </row>
    <row r="52" spans="1:34" x14ac:dyDescent="0.25">
      <c r="A52" t="s">
        <v>202</v>
      </c>
      <c r="B52">
        <v>-2.085791238393378E-2</v>
      </c>
      <c r="C52">
        <v>51.969111609861727</v>
      </c>
      <c r="D52">
        <v>0</v>
      </c>
      <c r="E52">
        <v>51.732488937976363</v>
      </c>
      <c r="F52">
        <v>0.63638101190533602</v>
      </c>
      <c r="G52">
        <v>0</v>
      </c>
      <c r="H52">
        <v>17.532251746127962</v>
      </c>
      <c r="J52" s="59">
        <v>23</v>
      </c>
      <c r="K52" s="59">
        <v>-0.16168893679049773</v>
      </c>
      <c r="L52" s="59">
        <v>0.11395124661798967</v>
      </c>
      <c r="AG52" t="s">
        <v>237</v>
      </c>
      <c r="AH52">
        <v>-0.15939674063231601</v>
      </c>
    </row>
    <row r="53" spans="1:34" x14ac:dyDescent="0.25">
      <c r="A53" t="s">
        <v>203</v>
      </c>
      <c r="B53">
        <v>-3.278849647995026E-2</v>
      </c>
      <c r="C53">
        <v>0.2512096331374058</v>
      </c>
      <c r="D53">
        <v>0</v>
      </c>
      <c r="E53">
        <v>2.5257054205955707</v>
      </c>
      <c r="F53">
        <v>2.7025579276839785E-2</v>
      </c>
      <c r="G53">
        <v>1.3047453593649538</v>
      </c>
      <c r="H53">
        <v>18.058956128786392</v>
      </c>
      <c r="J53" s="59">
        <v>24</v>
      </c>
      <c r="K53" s="59">
        <v>-0.17784357259481351</v>
      </c>
      <c r="L53" s="59">
        <v>-0.62906286252572008</v>
      </c>
      <c r="AG53" t="s">
        <v>238</v>
      </c>
      <c r="AH53">
        <v>-0.38869059397149625</v>
      </c>
    </row>
    <row r="54" spans="1:34" x14ac:dyDescent="0.25">
      <c r="A54" t="s">
        <v>204</v>
      </c>
      <c r="B54">
        <v>-1.8300888260259204E-2</v>
      </c>
      <c r="C54">
        <v>4.3452607493555249E-2</v>
      </c>
      <c r="D54">
        <v>0</v>
      </c>
      <c r="E54">
        <v>1.1526083195175802</v>
      </c>
      <c r="F54">
        <v>0.28794647232293202</v>
      </c>
      <c r="G54">
        <v>-0.13033337577782425</v>
      </c>
      <c r="H54">
        <v>16.732104415532014</v>
      </c>
      <c r="J54" s="59">
        <v>25</v>
      </c>
      <c r="K54" s="59">
        <v>-0.15951393445501069</v>
      </c>
      <c r="L54" s="59">
        <v>7.760152530830508E-2</v>
      </c>
      <c r="AG54" t="s">
        <v>239</v>
      </c>
      <c r="AH54">
        <v>-2.1373448279987411E-2</v>
      </c>
    </row>
    <row r="55" spans="1:34" x14ac:dyDescent="0.25">
      <c r="A55" t="s">
        <v>205</v>
      </c>
      <c r="B55">
        <v>6.5886370245262102E-2</v>
      </c>
      <c r="C55">
        <v>8.8840100934284488E-2</v>
      </c>
      <c r="D55">
        <v>0</v>
      </c>
      <c r="E55">
        <v>1.0137778066760803</v>
      </c>
      <c r="F55">
        <v>6.6692842434231361E-2</v>
      </c>
      <c r="G55">
        <v>0.1267456738583293</v>
      </c>
      <c r="H55">
        <v>17.096698566002537</v>
      </c>
      <c r="J55" s="59">
        <v>26</v>
      </c>
      <c r="K55" s="59">
        <v>-0.17575233487288386</v>
      </c>
      <c r="L55" s="59">
        <v>-0.18766153880146444</v>
      </c>
      <c r="AG55" t="s">
        <v>240</v>
      </c>
      <c r="AH55">
        <v>-1.5880388219133679E-2</v>
      </c>
    </row>
    <row r="56" spans="1:34" x14ac:dyDescent="0.25">
      <c r="A56" t="s">
        <v>206</v>
      </c>
      <c r="B56">
        <v>5.8621024112862796E-2</v>
      </c>
      <c r="C56">
        <v>9.1531811260280788E-2</v>
      </c>
      <c r="D56">
        <v>0</v>
      </c>
      <c r="E56">
        <v>1.5410477830989882</v>
      </c>
      <c r="F56">
        <v>0.13910078960375832</v>
      </c>
      <c r="G56">
        <v>-0.10962762602829508</v>
      </c>
      <c r="H56">
        <v>18.41050005178516</v>
      </c>
      <c r="J56" s="59">
        <v>27</v>
      </c>
      <c r="K56" s="59">
        <v>-0.18163629988670232</v>
      </c>
      <c r="L56" s="59">
        <v>0.21063404599411456</v>
      </c>
      <c r="AG56" t="s">
        <v>241</v>
      </c>
      <c r="AH56">
        <v>-7.5752459778301084E-2</v>
      </c>
    </row>
    <row r="57" spans="1:34" x14ac:dyDescent="0.25">
      <c r="A57" t="s">
        <v>207</v>
      </c>
      <c r="B57">
        <v>-5.4720507350134756E-2</v>
      </c>
      <c r="C57">
        <v>-5.3927970991022485E-2</v>
      </c>
      <c r="D57">
        <v>0</v>
      </c>
      <c r="E57">
        <v>1.2599483242900185</v>
      </c>
      <c r="F57">
        <v>5.7216412174699957E-2</v>
      </c>
      <c r="G57">
        <v>-0.1514136359826177</v>
      </c>
      <c r="H57">
        <v>17.07156957257228</v>
      </c>
      <c r="J57" s="59">
        <v>28</v>
      </c>
      <c r="K57" s="59">
        <v>-0.14936747114928542</v>
      </c>
      <c r="L57" s="59">
        <v>0.13579532256715079</v>
      </c>
      <c r="AG57" t="s">
        <v>242</v>
      </c>
      <c r="AH57">
        <v>6.5663758541770201E-3</v>
      </c>
    </row>
    <row r="58" spans="1:34" x14ac:dyDescent="0.25">
      <c r="A58" t="s">
        <v>208</v>
      </c>
      <c r="B58">
        <v>-5.6041424978745452E-2</v>
      </c>
      <c r="C58">
        <v>-0.16706345822501242</v>
      </c>
      <c r="D58">
        <v>0</v>
      </c>
      <c r="E58">
        <v>1.4234050229721893</v>
      </c>
      <c r="F58">
        <v>-4.7354642738001947E-2</v>
      </c>
      <c r="G58">
        <v>4.131303664324304E-2</v>
      </c>
      <c r="H58">
        <v>16.662569784809165</v>
      </c>
      <c r="J58" s="59">
        <v>29</v>
      </c>
      <c r="K58" s="59">
        <v>-0.17564829377803812</v>
      </c>
      <c r="L58" s="59">
        <v>0.17769772640019141</v>
      </c>
      <c r="AG58" t="s">
        <v>243</v>
      </c>
      <c r="AH58">
        <v>-3.3771314785596113E-2</v>
      </c>
    </row>
    <row r="59" spans="1:34" x14ac:dyDescent="0.25">
      <c r="A59" t="s">
        <v>209</v>
      </c>
      <c r="B59">
        <v>-6.2436248725139615E-2</v>
      </c>
      <c r="C59">
        <v>-1.1460452822186471E-2</v>
      </c>
      <c r="D59">
        <v>0</v>
      </c>
      <c r="E59">
        <v>1.046840039506963</v>
      </c>
      <c r="F59">
        <v>0.14574901848237445</v>
      </c>
      <c r="G59">
        <v>-8.8040372696570834E-2</v>
      </c>
      <c r="H59">
        <v>16.746054382248726</v>
      </c>
      <c r="J59" s="59">
        <v>30</v>
      </c>
      <c r="K59" s="59">
        <v>-0.14590263636638687</v>
      </c>
      <c r="L59" s="59">
        <v>2.6940696224303146E-2</v>
      </c>
      <c r="AG59" t="s">
        <v>244</v>
      </c>
      <c r="AH59">
        <v>0.36077729749110421</v>
      </c>
    </row>
    <row r="60" spans="1:34" x14ac:dyDescent="0.25">
      <c r="A60" t="s">
        <v>210</v>
      </c>
      <c r="B60">
        <v>-4.8110568267877851E-2</v>
      </c>
      <c r="C60">
        <v>8.2608902111619031E-2</v>
      </c>
      <c r="D60">
        <v>0</v>
      </c>
      <c r="E60">
        <v>4.3114691285014869E-2</v>
      </c>
      <c r="F60">
        <v>4.2874795478800458E-2</v>
      </c>
      <c r="G60">
        <v>-8.8807550816600495E-2</v>
      </c>
      <c r="H60">
        <v>16.11049244295063</v>
      </c>
      <c r="J60" s="59">
        <v>31</v>
      </c>
      <c r="K60" s="59">
        <v>-0.1300908738466009</v>
      </c>
      <c r="L60" s="59">
        <v>0.15091081283924179</v>
      </c>
      <c r="AG60" t="s">
        <v>245</v>
      </c>
      <c r="AH60">
        <v>-0.17176631925479888</v>
      </c>
    </row>
    <row r="61" spans="1:34" x14ac:dyDescent="0.25">
      <c r="A61" t="s">
        <v>211</v>
      </c>
      <c r="B61">
        <v>-8.1956994289978907E-2</v>
      </c>
      <c r="C61">
        <v>-8.7065831493138221E-2</v>
      </c>
      <c r="D61">
        <v>0</v>
      </c>
      <c r="E61">
        <v>2.6091728899171911</v>
      </c>
      <c r="F61">
        <v>0.28959190108388128</v>
      </c>
      <c r="G61">
        <v>-0.18127546193527486</v>
      </c>
      <c r="H61">
        <v>16.395128309496762</v>
      </c>
      <c r="J61" s="59">
        <v>32</v>
      </c>
      <c r="K61" s="59">
        <v>-0.17543808181665713</v>
      </c>
      <c r="L61" s="59">
        <v>-0.27008260574067222</v>
      </c>
      <c r="AG61" t="s">
        <v>246</v>
      </c>
      <c r="AH61">
        <v>-6.6095109662268059E-2</v>
      </c>
    </row>
    <row r="62" spans="1:34" x14ac:dyDescent="0.25">
      <c r="A62" t="s">
        <v>212</v>
      </c>
      <c r="B62">
        <v>-5.361360567652218E-2</v>
      </c>
      <c r="C62">
        <v>0.24543182709098035</v>
      </c>
      <c r="D62">
        <v>0</v>
      </c>
      <c r="E62">
        <v>3.7789974581422205</v>
      </c>
      <c r="F62">
        <v>0.23531364108191466</v>
      </c>
      <c r="G62">
        <v>0.15967178514218583</v>
      </c>
      <c r="H62">
        <v>16.519083629108302</v>
      </c>
      <c r="J62" s="59">
        <v>33</v>
      </c>
      <c r="K62" s="59">
        <v>-0.14144162588867057</v>
      </c>
      <c r="L62" s="59">
        <v>0.15674674448920142</v>
      </c>
      <c r="AG62" t="s">
        <v>247</v>
      </c>
      <c r="AH62">
        <v>7.0119444946662945E-2</v>
      </c>
    </row>
    <row r="63" spans="1:34" x14ac:dyDescent="0.25">
      <c r="A63" t="s">
        <v>213</v>
      </c>
      <c r="B63">
        <v>-0.15706244943519104</v>
      </c>
      <c r="C63">
        <v>-9.8476502506923361E-3</v>
      </c>
      <c r="D63">
        <v>0</v>
      </c>
      <c r="E63">
        <v>4.0701697778430272</v>
      </c>
      <c r="F63">
        <v>0.15701370628734981</v>
      </c>
      <c r="G63">
        <v>-0.17430196534896841</v>
      </c>
      <c r="H63">
        <v>17.715247260765935</v>
      </c>
      <c r="J63" s="59">
        <v>34</v>
      </c>
      <c r="K63" s="59">
        <v>-0.15701328581888138</v>
      </c>
      <c r="L63" s="59">
        <v>-0.22900156595400648</v>
      </c>
      <c r="AG63" t="s">
        <v>248</v>
      </c>
      <c r="AH63">
        <v>-9.9094960851381364E-3</v>
      </c>
    </row>
    <row r="64" spans="1:34" x14ac:dyDescent="0.25">
      <c r="A64" t="s">
        <v>214</v>
      </c>
      <c r="B64">
        <v>-1.9031989659685777E-3</v>
      </c>
      <c r="C64">
        <v>-4.957057910411909E-3</v>
      </c>
      <c r="D64">
        <v>0</v>
      </c>
      <c r="E64">
        <v>0.56773097319365151</v>
      </c>
      <c r="F64">
        <v>4.4576912099457487E-2</v>
      </c>
      <c r="G64">
        <v>-4.6664862703670436E-2</v>
      </c>
      <c r="H64">
        <v>17.309682687778803</v>
      </c>
      <c r="J64" s="59">
        <v>35</v>
      </c>
      <c r="K64" s="59">
        <v>-0.13750379514954847</v>
      </c>
      <c r="L64" s="59">
        <v>7.8760604328393602E-2</v>
      </c>
      <c r="AG64" t="s">
        <v>249</v>
      </c>
      <c r="AH64">
        <v>-0.1070897564804939</v>
      </c>
    </row>
    <row r="65" spans="1:34" x14ac:dyDescent="0.25">
      <c r="A65" t="s">
        <v>215</v>
      </c>
      <c r="B65">
        <v>-0.23186279198790916</v>
      </c>
      <c r="C65">
        <v>-0.15793295778469202</v>
      </c>
      <c r="D65">
        <v>0</v>
      </c>
      <c r="E65">
        <v>1.3174359619980789</v>
      </c>
      <c r="F65">
        <v>0.32463517870791869</v>
      </c>
      <c r="G65">
        <v>-0.17163376034509983</v>
      </c>
      <c r="H65">
        <v>16.508958155051133</v>
      </c>
      <c r="J65" s="59">
        <v>36</v>
      </c>
      <c r="K65" s="59">
        <v>-0.17122415039634684</v>
      </c>
      <c r="L65" s="59">
        <v>0.17861562340724321</v>
      </c>
      <c r="AG65" t="s">
        <v>250</v>
      </c>
      <c r="AH65">
        <v>2.6222024016184342E-2</v>
      </c>
    </row>
    <row r="66" spans="1:34" x14ac:dyDescent="0.25">
      <c r="A66" t="s">
        <v>216</v>
      </c>
      <c r="B66">
        <v>-6.7547470174446442E-2</v>
      </c>
      <c r="C66">
        <v>0.16997069487052716</v>
      </c>
      <c r="D66">
        <v>0</v>
      </c>
      <c r="E66">
        <v>4.7188797172227854</v>
      </c>
      <c r="F66">
        <v>8.1546169900616333E-2</v>
      </c>
      <c r="G66">
        <v>-0.25647092376895547</v>
      </c>
      <c r="H66">
        <v>18.9569989530276</v>
      </c>
      <c r="J66" s="59">
        <v>37</v>
      </c>
      <c r="K66" s="59">
        <v>-0.1809209852134171</v>
      </c>
      <c r="L66" s="59">
        <v>0.2780721003137045</v>
      </c>
      <c r="AG66" t="s">
        <v>251</v>
      </c>
      <c r="AH66">
        <v>0.16622048569440118</v>
      </c>
    </row>
    <row r="67" spans="1:34" x14ac:dyDescent="0.25">
      <c r="A67" t="s">
        <v>217</v>
      </c>
      <c r="B67">
        <v>-0.1409576258304108</v>
      </c>
      <c r="C67">
        <v>0.2334984212098338</v>
      </c>
      <c r="D67">
        <v>0</v>
      </c>
      <c r="E67">
        <v>0.21106233956259068</v>
      </c>
      <c r="F67">
        <v>2.0516629451473891E-2</v>
      </c>
      <c r="G67">
        <v>-0.37067473375879451</v>
      </c>
      <c r="H67">
        <v>19.62176342648743</v>
      </c>
      <c r="J67" s="59">
        <v>38</v>
      </c>
      <c r="K67" s="59">
        <v>-4.0534743429549908E-2</v>
      </c>
      <c r="L67" s="59">
        <v>-0.21503779026046596</v>
      </c>
      <c r="AG67" t="s">
        <v>252</v>
      </c>
      <c r="AH67">
        <v>-0.24031820662729908</v>
      </c>
    </row>
    <row r="68" spans="1:34" x14ac:dyDescent="0.25">
      <c r="A68" t="s">
        <v>218</v>
      </c>
      <c r="B68">
        <v>4.1418626870865338E-2</v>
      </c>
      <c r="C68">
        <v>0.33649802463106737</v>
      </c>
      <c r="D68">
        <v>0</v>
      </c>
      <c r="E68">
        <v>1.2750381776011563</v>
      </c>
      <c r="F68">
        <v>5.4280513105424713E-2</v>
      </c>
      <c r="G68">
        <v>0.41237377460166075</v>
      </c>
      <c r="H68">
        <v>17.414925816288555</v>
      </c>
      <c r="J68" s="59">
        <v>39</v>
      </c>
      <c r="K68" s="59">
        <v>-7.2496251513504278E-2</v>
      </c>
      <c r="L68" s="59">
        <v>-0.10575948428232676</v>
      </c>
      <c r="AG68" t="s">
        <v>253</v>
      </c>
      <c r="AH68">
        <v>-0.1072714305316757</v>
      </c>
    </row>
    <row r="69" spans="1:34" x14ac:dyDescent="0.25">
      <c r="A69" t="s">
        <v>219</v>
      </c>
      <c r="B69">
        <v>-3.4984558349540812E-2</v>
      </c>
      <c r="C69">
        <v>-0.16406804905786801</v>
      </c>
      <c r="D69">
        <v>0</v>
      </c>
      <c r="E69">
        <v>1.7025854581978501</v>
      </c>
      <c r="F69">
        <v>-7.3184334956339879E-3</v>
      </c>
      <c r="G69">
        <v>0.25571539543062138</v>
      </c>
      <c r="H69">
        <v>16.452448600846722</v>
      </c>
      <c r="J69" s="59">
        <v>40</v>
      </c>
      <c r="K69" s="59">
        <v>-6.0668329146377709E-2</v>
      </c>
      <c r="L69" s="59">
        <v>6.6843150938274448E-2</v>
      </c>
      <c r="AG69" t="s">
        <v>254</v>
      </c>
      <c r="AH69">
        <v>-1.4227541349262574E-2</v>
      </c>
    </row>
    <row r="70" spans="1:34" x14ac:dyDescent="0.25">
      <c r="A70" t="s">
        <v>220</v>
      </c>
      <c r="B70">
        <v>-7.7614357499255188E-2</v>
      </c>
      <c r="C70">
        <v>-0.18100800752609064</v>
      </c>
      <c r="D70">
        <v>0</v>
      </c>
      <c r="E70">
        <v>1.5374539475702458</v>
      </c>
      <c r="F70">
        <v>-7.8666123048773979E-3</v>
      </c>
      <c r="G70">
        <v>-0.30791504207840664</v>
      </c>
      <c r="H70">
        <v>16.313277241093026</v>
      </c>
      <c r="J70" s="59">
        <v>41</v>
      </c>
      <c r="K70" s="59">
        <v>-5.1885470702165926E-2</v>
      </c>
      <c r="L70" s="59">
        <v>-0.18393050922296017</v>
      </c>
      <c r="AG70" t="s">
        <v>255</v>
      </c>
      <c r="AH70">
        <v>-1.2281144110096089E-4</v>
      </c>
    </row>
    <row r="71" spans="1:34" x14ac:dyDescent="0.25">
      <c r="A71" t="s">
        <v>221</v>
      </c>
      <c r="B71">
        <v>-4.2088413492416044E-2</v>
      </c>
      <c r="C71">
        <v>4.156095425795784E-2</v>
      </c>
      <c r="D71">
        <v>0</v>
      </c>
      <c r="E71">
        <v>0.8661761188329764</v>
      </c>
      <c r="F71">
        <v>-0.13913640618439441</v>
      </c>
      <c r="G71">
        <v>-8.2155068740917908E-2</v>
      </c>
      <c r="H71">
        <v>16.718558214745247</v>
      </c>
      <c r="J71" s="59">
        <v>42</v>
      </c>
      <c r="K71" s="59">
        <v>-4.5762436598146605E-2</v>
      </c>
      <c r="L71" s="59">
        <v>0.16082194336681999</v>
      </c>
      <c r="AG71" t="s">
        <v>256</v>
      </c>
      <c r="AH71">
        <v>-5.3762272434606517E-2</v>
      </c>
    </row>
    <row r="72" spans="1:34" x14ac:dyDescent="0.25">
      <c r="A72" t="s">
        <v>222</v>
      </c>
      <c r="B72">
        <v>3.0571534513293197E-2</v>
      </c>
      <c r="C72">
        <v>-2.4921960559431338E-2</v>
      </c>
      <c r="D72">
        <v>0</v>
      </c>
      <c r="E72">
        <v>2.0124359232764588</v>
      </c>
      <c r="F72">
        <v>0.11550325373602391</v>
      </c>
      <c r="G72">
        <v>0.13332833515005404</v>
      </c>
      <c r="H72">
        <v>17.429232158092383</v>
      </c>
      <c r="J72" s="59">
        <v>43</v>
      </c>
      <c r="K72" s="59">
        <v>-7.23943871440349E-2</v>
      </c>
      <c r="L72" s="59">
        <v>0.14416670287702418</v>
      </c>
      <c r="AG72" t="s">
        <v>257</v>
      </c>
      <c r="AH72">
        <v>-0.16158374923671667</v>
      </c>
    </row>
    <row r="73" spans="1:34" x14ac:dyDescent="0.25">
      <c r="A73" t="s">
        <v>223</v>
      </c>
      <c r="B73">
        <v>-4.0651239835071407E-3</v>
      </c>
      <c r="C73">
        <v>-1.9637296617838813E-2</v>
      </c>
      <c r="D73">
        <v>0</v>
      </c>
      <c r="E73">
        <v>2.7950306439849175</v>
      </c>
      <c r="F73">
        <v>6.9037169686252647E-2</v>
      </c>
      <c r="G73">
        <v>4.0870902158238832E-2</v>
      </c>
      <c r="H73">
        <v>16.497484721783316</v>
      </c>
      <c r="J73" s="59">
        <v>44</v>
      </c>
      <c r="K73" s="59">
        <v>-5.6172808108862132E-2</v>
      </c>
      <c r="L73" s="59">
        <v>-0.25229724948052168</v>
      </c>
      <c r="AG73" t="s">
        <v>150</v>
      </c>
      <c r="AH73">
        <v>-0.14013068644015525</v>
      </c>
    </row>
    <row r="74" spans="1:34" x14ac:dyDescent="0.25">
      <c r="A74" t="s">
        <v>224</v>
      </c>
      <c r="B74">
        <v>4.3429470708961387E-2</v>
      </c>
      <c r="C74">
        <v>2.6706341623777465E-2</v>
      </c>
      <c r="D74">
        <v>0</v>
      </c>
      <c r="E74">
        <v>1.350183530908442</v>
      </c>
      <c r="F74">
        <v>6.1485841624050214E-2</v>
      </c>
      <c r="G74">
        <v>0.86476920002057456</v>
      </c>
      <c r="H74">
        <v>18.837743981137518</v>
      </c>
      <c r="J74" s="59">
        <v>45</v>
      </c>
      <c r="K74" s="59">
        <v>-5.9111572818825786E-2</v>
      </c>
      <c r="L74" s="59">
        <v>-5.60683174961355E-2</v>
      </c>
      <c r="AG74" t="s">
        <v>258</v>
      </c>
      <c r="AH74">
        <v>-4.0468721967763743E-2</v>
      </c>
    </row>
    <row r="75" spans="1:34" x14ac:dyDescent="0.25">
      <c r="A75" t="s">
        <v>225</v>
      </c>
      <c r="B75">
        <v>-5.1790497920955525E-2</v>
      </c>
      <c r="C75">
        <v>-0.20055022450451285</v>
      </c>
      <c r="D75">
        <v>0</v>
      </c>
      <c r="E75">
        <v>1.4787604131856198</v>
      </c>
      <c r="F75">
        <v>0.10732141522393754</v>
      </c>
      <c r="G75">
        <v>-0.41384402507292467</v>
      </c>
      <c r="H75">
        <v>16.894940270875999</v>
      </c>
      <c r="J75" s="59">
        <v>46</v>
      </c>
      <c r="K75" s="59">
        <v>-6.6068137458663412E-2</v>
      </c>
      <c r="L75" s="59">
        <v>0.14215037684167792</v>
      </c>
      <c r="AG75" t="s">
        <v>259</v>
      </c>
      <c r="AH75">
        <v>-2.351564743162915E-2</v>
      </c>
    </row>
    <row r="76" spans="1:34" x14ac:dyDescent="0.25">
      <c r="A76" t="s">
        <v>226</v>
      </c>
      <c r="B76">
        <v>0.10441047816446022</v>
      </c>
      <c r="C76">
        <v>-8.4329369724601077E-4</v>
      </c>
      <c r="D76">
        <v>0</v>
      </c>
      <c r="E76">
        <v>0.78696848955879495</v>
      </c>
      <c r="F76">
        <v>2.6909171161978811E-2</v>
      </c>
      <c r="G76">
        <v>-0.23837822469706405</v>
      </c>
      <c r="H76">
        <v>16.340256719089972</v>
      </c>
      <c r="J76" s="59">
        <v>47</v>
      </c>
      <c r="K76" s="59">
        <v>-5.4390782527136555E-2</v>
      </c>
      <c r="L76" s="59">
        <v>5.1190323283255179E-2</v>
      </c>
      <c r="AG76" t="s">
        <v>260</v>
      </c>
      <c r="AH76">
        <v>0.29349438573187159</v>
      </c>
    </row>
    <row r="77" spans="1:34" x14ac:dyDescent="0.25">
      <c r="A77" t="s">
        <v>227</v>
      </c>
      <c r="B77">
        <v>3.1941057424178104E-3</v>
      </c>
      <c r="C77">
        <v>-3.4480262889805116E-2</v>
      </c>
      <c r="D77">
        <v>0</v>
      </c>
      <c r="E77">
        <v>5.532264159320226</v>
      </c>
      <c r="F77">
        <v>7.3548668420313296E-2</v>
      </c>
      <c r="G77">
        <v>-0.20080324660817039</v>
      </c>
      <c r="H77">
        <v>18.877939098334497</v>
      </c>
      <c r="J77" s="59">
        <v>48</v>
      </c>
      <c r="K77" s="59">
        <v>-6.961184988890623E-2</v>
      </c>
      <c r="L77" s="59">
        <v>-6.3239176020573606E-2</v>
      </c>
      <c r="AG77" t="s">
        <v>261</v>
      </c>
      <c r="AH77">
        <v>-6.6254152419420786E-2</v>
      </c>
    </row>
    <row r="78" spans="1:34" x14ac:dyDescent="0.25">
      <c r="A78" t="s">
        <v>227</v>
      </c>
      <c r="B78">
        <v>-5.7597230782363007E-3</v>
      </c>
      <c r="C78">
        <v>7.7507593575899647E-2</v>
      </c>
      <c r="D78">
        <v>0</v>
      </c>
      <c r="E78">
        <v>3.2831537070988928</v>
      </c>
      <c r="F78">
        <v>8.1499973954057531E-2</v>
      </c>
      <c r="G78">
        <v>-8.0453431725497251E-2</v>
      </c>
      <c r="H78">
        <v>18.506300201564059</v>
      </c>
      <c r="J78" s="59">
        <v>49</v>
      </c>
      <c r="K78" s="59">
        <v>-5.8966312163807433E-2</v>
      </c>
      <c r="L78" s="59">
        <v>7.3340270326633372E-2</v>
      </c>
      <c r="AG78" t="s">
        <v>262</v>
      </c>
      <c r="AH78">
        <v>9.6350852558009237E-3</v>
      </c>
    </row>
    <row r="79" spans="1:34" x14ac:dyDescent="0.25">
      <c r="A79" t="s">
        <v>228</v>
      </c>
      <c r="B79">
        <v>0.4260288149360969</v>
      </c>
      <c r="C79">
        <v>0.56087206685471014</v>
      </c>
      <c r="D79">
        <v>0</v>
      </c>
      <c r="E79">
        <v>0.80027599150270956</v>
      </c>
      <c r="F79">
        <v>0.18304575227566533</v>
      </c>
      <c r="G79">
        <v>-0.42792295598427038</v>
      </c>
      <c r="H79">
        <v>18.830654498343421</v>
      </c>
      <c r="J79" s="59">
        <v>50</v>
      </c>
      <c r="K79" s="59">
        <v>-6.5674944483459535E-2</v>
      </c>
      <c r="L79" s="59">
        <v>4.7070463361140569E-2</v>
      </c>
      <c r="AG79" t="s">
        <v>263</v>
      </c>
      <c r="AH79">
        <v>-3.8502705879671695E-2</v>
      </c>
    </row>
    <row r="80" spans="1:34" x14ac:dyDescent="0.25">
      <c r="A80" t="s">
        <v>229</v>
      </c>
      <c r="B80">
        <v>3.0000966240564808E-2</v>
      </c>
      <c r="C80">
        <v>-4.6355083632256482E-2</v>
      </c>
      <c r="D80">
        <v>0</v>
      </c>
      <c r="E80">
        <v>2.0020101222215354</v>
      </c>
      <c r="F80">
        <v>6.6549840115047137E-2</v>
      </c>
      <c r="G80">
        <v>1.3832436723744175</v>
      </c>
      <c r="H80">
        <v>16.589754270726978</v>
      </c>
      <c r="J80" s="59">
        <v>51</v>
      </c>
      <c r="K80" s="59">
        <v>3.1642373911311167E-2</v>
      </c>
      <c r="L80" s="59">
        <v>-5.2500286295244947E-2</v>
      </c>
      <c r="AG80" t="s">
        <v>264</v>
      </c>
      <c r="AH80">
        <v>-6.4262722311649145E-2</v>
      </c>
    </row>
    <row r="81" spans="1:34" x14ac:dyDescent="0.25">
      <c r="A81" t="s">
        <v>230</v>
      </c>
      <c r="B81">
        <v>-9.3617860936163588E-2</v>
      </c>
      <c r="C81">
        <v>-0.21291969352355758</v>
      </c>
      <c r="D81">
        <v>0</v>
      </c>
      <c r="E81">
        <v>1.0618169214311641</v>
      </c>
      <c r="F81">
        <v>4.0630131093906528E-2</v>
      </c>
      <c r="G81">
        <v>4.227698332589868E-2</v>
      </c>
      <c r="H81">
        <v>16.444562051148431</v>
      </c>
      <c r="J81" s="59">
        <v>52</v>
      </c>
      <c r="K81" s="59">
        <v>-4.5410399592760275E-2</v>
      </c>
      <c r="L81" s="59">
        <v>1.2621903112810015E-2</v>
      </c>
      <c r="AG81" t="s">
        <v>265</v>
      </c>
      <c r="AH81">
        <v>5.8790292171299385E-2</v>
      </c>
    </row>
    <row r="82" spans="1:34" x14ac:dyDescent="0.25">
      <c r="A82" t="s">
        <v>231</v>
      </c>
      <c r="B82">
        <v>-1.250256437617886E-2</v>
      </c>
      <c r="C82">
        <v>0.10624792605135683</v>
      </c>
      <c r="D82">
        <v>0</v>
      </c>
      <c r="E82">
        <v>2.1333819795780906</v>
      </c>
      <c r="F82">
        <v>5.0858262996203288E-2</v>
      </c>
      <c r="G82">
        <v>4.9555378806656197E-2</v>
      </c>
      <c r="H82">
        <v>19.0277165345748</v>
      </c>
      <c r="J82" s="59">
        <v>53</v>
      </c>
      <c r="K82" s="59">
        <v>-0.1141346129309001</v>
      </c>
      <c r="L82" s="59">
        <v>9.5833724670640899E-2</v>
      </c>
      <c r="AG82" t="s">
        <v>266</v>
      </c>
      <c r="AH82">
        <v>-1.7767942396881876E-3</v>
      </c>
    </row>
    <row r="83" spans="1:34" x14ac:dyDescent="0.25">
      <c r="A83" t="s">
        <v>232</v>
      </c>
      <c r="B83">
        <v>-0.13763859044732438</v>
      </c>
      <c r="C83">
        <v>-2.0783908892612547E-2</v>
      </c>
      <c r="D83">
        <v>0</v>
      </c>
      <c r="E83">
        <v>2.4362123785767604</v>
      </c>
      <c r="F83">
        <v>9.3691098989930555E-2</v>
      </c>
      <c r="G83">
        <v>2.8081028565826432E-3</v>
      </c>
      <c r="H83">
        <v>18.178709459085855</v>
      </c>
      <c r="J83" s="59">
        <v>54</v>
      </c>
      <c r="K83" s="59">
        <v>-5.977035398971528E-2</v>
      </c>
      <c r="L83" s="59">
        <v>0.12565672423497737</v>
      </c>
      <c r="AG83" t="s">
        <v>267</v>
      </c>
      <c r="AH83">
        <v>7.6770665225905574E-2</v>
      </c>
    </row>
    <row r="84" spans="1:34" x14ac:dyDescent="0.25">
      <c r="A84" t="s">
        <v>233</v>
      </c>
      <c r="B84">
        <v>-3.3988350723323679E-2</v>
      </c>
      <c r="C84">
        <v>-1.4731458541308784E-2</v>
      </c>
      <c r="D84">
        <v>0</v>
      </c>
      <c r="E84">
        <v>2.0971329079327621</v>
      </c>
      <c r="F84">
        <v>0.19617809350676446</v>
      </c>
      <c r="G84">
        <v>-6.4214199518203896E-2</v>
      </c>
      <c r="H84">
        <v>16.598156734053024</v>
      </c>
      <c r="J84" s="59">
        <v>55</v>
      </c>
      <c r="K84" s="59">
        <v>-6.1752571211064755E-2</v>
      </c>
      <c r="L84" s="59">
        <v>0.12037359532392755</v>
      </c>
      <c r="AG84" t="s">
        <v>268</v>
      </c>
      <c r="AH84">
        <v>-2.3613035061652354E-2</v>
      </c>
    </row>
    <row r="85" spans="1:34" x14ac:dyDescent="0.25">
      <c r="A85" t="s">
        <v>234</v>
      </c>
      <c r="B85">
        <v>-4.7867508193210291E-2</v>
      </c>
      <c r="C85">
        <v>4.1065718246937971E-2</v>
      </c>
      <c r="D85">
        <v>0</v>
      </c>
      <c r="E85">
        <v>0.99119953274004136</v>
      </c>
      <c r="F85">
        <v>5.5770209323560249E-2</v>
      </c>
      <c r="G85">
        <v>-0.16104308915852492</v>
      </c>
      <c r="H85">
        <v>16.440635514116536</v>
      </c>
      <c r="J85" s="59">
        <v>56</v>
      </c>
      <c r="K85" s="59">
        <v>-5.9779738709995811E-2</v>
      </c>
      <c r="L85" s="59">
        <v>5.059231359861055E-3</v>
      </c>
      <c r="AG85" t="s">
        <v>269</v>
      </c>
      <c r="AH85">
        <v>0.11189329947303972</v>
      </c>
    </row>
    <row r="86" spans="1:34" x14ac:dyDescent="0.25">
      <c r="A86" t="s">
        <v>235</v>
      </c>
      <c r="B86">
        <v>-0.19282597930446271</v>
      </c>
      <c r="C86">
        <v>-8.0317777213893757E-2</v>
      </c>
      <c r="D86">
        <v>0</v>
      </c>
      <c r="E86">
        <v>1.4470951578052202</v>
      </c>
      <c r="F86">
        <v>0.13619410140257221</v>
      </c>
      <c r="G86">
        <v>-0.21956457525043854</v>
      </c>
      <c r="H86">
        <v>17.021173313932778</v>
      </c>
      <c r="J86" s="59">
        <v>57</v>
      </c>
      <c r="K86" s="59">
        <v>-4.3249703561992148E-2</v>
      </c>
      <c r="L86" s="59">
        <v>-1.2791721416753304E-2</v>
      </c>
      <c r="AG86" t="s">
        <v>270</v>
      </c>
      <c r="AH86">
        <v>-0.1267500099088098</v>
      </c>
    </row>
    <row r="87" spans="1:34" x14ac:dyDescent="0.25">
      <c r="A87" t="s">
        <v>236</v>
      </c>
      <c r="B87">
        <v>-1.1493350286162819E-2</v>
      </c>
      <c r="C87">
        <v>0.59796923520511569</v>
      </c>
      <c r="D87">
        <v>0</v>
      </c>
      <c r="E87">
        <v>2.4678082688057037</v>
      </c>
      <c r="F87">
        <v>5.8074460708636103E-2</v>
      </c>
      <c r="G87">
        <v>1.4349259329463628E-3</v>
      </c>
      <c r="H87">
        <v>18.633735624482526</v>
      </c>
      <c r="J87" s="59">
        <v>58</v>
      </c>
      <c r="K87" s="59">
        <v>-8.2341341771422549E-2</v>
      </c>
      <c r="L87" s="59">
        <v>1.9905093046282935E-2</v>
      </c>
      <c r="AG87" t="s">
        <v>271</v>
      </c>
      <c r="AH87">
        <v>-2.8744776152610896E-2</v>
      </c>
    </row>
    <row r="88" spans="1:34" x14ac:dyDescent="0.25">
      <c r="A88" t="s">
        <v>85</v>
      </c>
      <c r="B88">
        <v>-0.20957642880126548</v>
      </c>
      <c r="C88">
        <v>2.4739755292998291E-2</v>
      </c>
      <c r="D88">
        <v>0</v>
      </c>
      <c r="E88">
        <v>2.4459807756004266</v>
      </c>
      <c r="F88">
        <v>0.20391554408254606</v>
      </c>
      <c r="G88">
        <v>-9.4246898685414374E-2</v>
      </c>
      <c r="H88">
        <v>16.373636851092009</v>
      </c>
      <c r="J88" s="59">
        <v>59</v>
      </c>
      <c r="K88" s="59">
        <v>-6.2336739086996801E-2</v>
      </c>
      <c r="L88" s="59">
        <v>1.422617081911895E-2</v>
      </c>
      <c r="AG88" t="s">
        <v>272</v>
      </c>
      <c r="AH88">
        <v>4.4336874602592946E-2</v>
      </c>
    </row>
    <row r="89" spans="1:34" x14ac:dyDescent="0.25">
      <c r="A89" t="s">
        <v>237</v>
      </c>
      <c r="B89">
        <v>-0.15939674063231601</v>
      </c>
      <c r="C89">
        <v>-0.311809105012957</v>
      </c>
      <c r="D89">
        <v>0</v>
      </c>
      <c r="E89">
        <v>1.3238043596346647</v>
      </c>
      <c r="F89">
        <v>0.27278888857744465</v>
      </c>
      <c r="G89">
        <v>-0.4757299520763727</v>
      </c>
      <c r="H89">
        <v>16.258269973782159</v>
      </c>
      <c r="J89" s="59">
        <v>60</v>
      </c>
      <c r="K89" s="59">
        <v>-0.1254722822281662</v>
      </c>
      <c r="L89" s="59">
        <v>4.3515287938187291E-2</v>
      </c>
      <c r="AG89" t="s">
        <v>273</v>
      </c>
      <c r="AH89">
        <v>7.9747602197826187E-2</v>
      </c>
    </row>
    <row r="90" spans="1:34" x14ac:dyDescent="0.25">
      <c r="A90" t="s">
        <v>238</v>
      </c>
      <c r="B90">
        <v>-0.36452958441782474</v>
      </c>
      <c r="C90">
        <v>-0.20550371982661667</v>
      </c>
      <c r="D90">
        <v>0</v>
      </c>
      <c r="E90">
        <v>2.4132393819781841</v>
      </c>
      <c r="F90">
        <v>1.9499274446789106E-3</v>
      </c>
      <c r="G90">
        <v>-0.8847426539877119</v>
      </c>
      <c r="H90">
        <v>16.938073598955192</v>
      </c>
      <c r="J90" s="59">
        <v>61</v>
      </c>
      <c r="K90" s="59">
        <v>-0.11431660453070808</v>
      </c>
      <c r="L90" s="59">
        <v>6.0702998854185897E-2</v>
      </c>
      <c r="AG90" t="s">
        <v>274</v>
      </c>
      <c r="AH90">
        <v>-1.0449887966615889E-2</v>
      </c>
    </row>
    <row r="91" spans="1:34" x14ac:dyDescent="0.25">
      <c r="A91" t="s">
        <v>239</v>
      </c>
      <c r="B91">
        <v>-2.1373448279987411E-2</v>
      </c>
      <c r="C91">
        <v>0.65057866898642513</v>
      </c>
      <c r="D91">
        <v>0</v>
      </c>
      <c r="E91">
        <v>0.77109939434332253</v>
      </c>
      <c r="F91">
        <v>-6.8081938379361967E-3</v>
      </c>
      <c r="G91">
        <v>1.1247394002826394</v>
      </c>
      <c r="H91">
        <v>16.4085473055584</v>
      </c>
      <c r="J91" s="59">
        <v>62</v>
      </c>
      <c r="K91" s="59">
        <v>-8.5153531705420088E-2</v>
      </c>
      <c r="L91" s="59">
        <v>-7.1908917729770955E-2</v>
      </c>
      <c r="AG91" t="s">
        <v>275</v>
      </c>
      <c r="AH91">
        <v>2.9517825991589142E-2</v>
      </c>
    </row>
    <row r="92" spans="1:34" x14ac:dyDescent="0.25">
      <c r="A92" t="s">
        <v>240</v>
      </c>
      <c r="B92">
        <v>-3.287268493886758E-2</v>
      </c>
      <c r="C92">
        <v>-2.0119525825935125E-2</v>
      </c>
      <c r="D92">
        <v>0</v>
      </c>
      <c r="E92">
        <v>3.5196798100082503</v>
      </c>
      <c r="F92">
        <v>7.3897921526005717E-2</v>
      </c>
      <c r="G92">
        <v>-0.10854431590288185</v>
      </c>
      <c r="H92">
        <v>17.749709916577252</v>
      </c>
      <c r="J92" s="59">
        <v>63</v>
      </c>
      <c r="K92" s="59">
        <v>-5.1000760827821928E-2</v>
      </c>
      <c r="L92" s="59">
        <v>4.909756186185335E-2</v>
      </c>
      <c r="AG92" t="s">
        <v>276</v>
      </c>
      <c r="AH92">
        <v>-0.2821705605331854</v>
      </c>
    </row>
    <row r="93" spans="1:34" x14ac:dyDescent="0.25">
      <c r="A93" t="s">
        <v>241</v>
      </c>
      <c r="B93">
        <v>-8.001956745954722E-2</v>
      </c>
      <c r="C93">
        <v>-0.1988851722847832</v>
      </c>
      <c r="D93">
        <v>0</v>
      </c>
      <c r="E93">
        <v>11.294236050666264</v>
      </c>
      <c r="F93">
        <v>6.6464446263833465E-2</v>
      </c>
      <c r="G93">
        <v>-0.22037782292784322</v>
      </c>
      <c r="H93">
        <v>18.187673951626149</v>
      </c>
      <c r="J93" s="59">
        <v>64</v>
      </c>
      <c r="K93" s="59">
        <v>-0.12726340777467687</v>
      </c>
      <c r="L93" s="59">
        <v>-0.10459938421323228</v>
      </c>
      <c r="AG93" t="s">
        <v>277</v>
      </c>
      <c r="AH93">
        <v>5.6906780262630519E-3</v>
      </c>
    </row>
    <row r="94" spans="1:34" x14ac:dyDescent="0.25">
      <c r="A94" t="s">
        <v>242</v>
      </c>
      <c r="B94">
        <v>-2.9787866051223771E-2</v>
      </c>
      <c r="C94">
        <v>0.30574336712479694</v>
      </c>
      <c r="D94">
        <v>0</v>
      </c>
      <c r="E94">
        <v>3.1557098904012379</v>
      </c>
      <c r="F94">
        <v>5.796088555200761E-2</v>
      </c>
      <c r="G94">
        <v>-0.20953839606465899</v>
      </c>
      <c r="H94">
        <v>17.804953807604303</v>
      </c>
      <c r="J94" s="59">
        <v>65</v>
      </c>
      <c r="K94" s="59">
        <v>-5.4304399294356986E-2</v>
      </c>
      <c r="L94" s="59">
        <v>-1.3243070880089455E-2</v>
      </c>
      <c r="AG94" t="s">
        <v>278</v>
      </c>
      <c r="AH94">
        <v>1.697073416011452E-2</v>
      </c>
    </row>
    <row r="95" spans="1:34" x14ac:dyDescent="0.25">
      <c r="A95" t="s">
        <v>243</v>
      </c>
      <c r="B95">
        <v>-3.2503407291066586E-2</v>
      </c>
      <c r="C95">
        <v>-1.6506288006518807E-2</v>
      </c>
      <c r="D95">
        <v>0</v>
      </c>
      <c r="E95">
        <v>2.3390209560867774</v>
      </c>
      <c r="F95">
        <v>2.1010711130709583E-2</v>
      </c>
      <c r="G95">
        <v>-0.22655385327880376</v>
      </c>
      <c r="H95">
        <v>16.616862451996219</v>
      </c>
      <c r="J95" s="59">
        <v>66</v>
      </c>
      <c r="K95" s="59">
        <v>-1.3770745693027359E-2</v>
      </c>
      <c r="L95" s="59">
        <v>-0.12718688013738344</v>
      </c>
      <c r="AG95" t="s">
        <v>279</v>
      </c>
      <c r="AH95">
        <v>-0.12316129699725123</v>
      </c>
    </row>
    <row r="96" spans="1:34" x14ac:dyDescent="0.25">
      <c r="A96" t="s">
        <v>244</v>
      </c>
      <c r="B96">
        <v>-0.1020554118492169</v>
      </c>
      <c r="C96">
        <v>-8.8139477315292258E-2</v>
      </c>
      <c r="D96">
        <v>0</v>
      </c>
      <c r="E96">
        <v>2.1702695472437421</v>
      </c>
      <c r="F96">
        <v>2.8770190818873401E-2</v>
      </c>
      <c r="G96">
        <v>0.28437784301332081</v>
      </c>
      <c r="H96">
        <v>18.062685489602785</v>
      </c>
      <c r="J96" s="59">
        <v>67</v>
      </c>
      <c r="K96" s="59">
        <v>-5.2530636162981176E-2</v>
      </c>
      <c r="L96" s="59">
        <v>9.3949263033846514E-2</v>
      </c>
      <c r="AG96" t="s">
        <v>107</v>
      </c>
      <c r="AH96">
        <v>8.7132418655655464E-4</v>
      </c>
    </row>
    <row r="97" spans="1:34" x14ac:dyDescent="0.25">
      <c r="A97" t="s">
        <v>245</v>
      </c>
      <c r="B97">
        <v>-0.17177699869611154</v>
      </c>
      <c r="C97">
        <v>-9.4834072850153606E-2</v>
      </c>
      <c r="D97">
        <v>0</v>
      </c>
      <c r="E97">
        <v>2.2560991127626302</v>
      </c>
      <c r="F97">
        <v>2.7429347810497953E-2</v>
      </c>
      <c r="G97">
        <v>64.895175267524394</v>
      </c>
      <c r="H97">
        <v>17.912068988009615</v>
      </c>
      <c r="J97" s="59">
        <v>68</v>
      </c>
      <c r="K97" s="59">
        <v>-5.6083628287119991E-2</v>
      </c>
      <c r="L97" s="59">
        <v>2.1099069937579179E-2</v>
      </c>
      <c r="AG97" t="s">
        <v>74</v>
      </c>
      <c r="AH97">
        <v>-6.8803650625303581E-2</v>
      </c>
    </row>
    <row r="98" spans="1:34" x14ac:dyDescent="0.25">
      <c r="A98" t="s">
        <v>246</v>
      </c>
      <c r="B98">
        <v>-5.9044089460738136E-2</v>
      </c>
      <c r="C98">
        <v>-0.10471295193832558</v>
      </c>
      <c r="D98">
        <v>0</v>
      </c>
      <c r="E98">
        <v>1.6592261632410108</v>
      </c>
      <c r="F98">
        <v>4.8870655435194831E-2</v>
      </c>
      <c r="G98">
        <v>-5.2341172335442041E-2</v>
      </c>
      <c r="H98">
        <v>16.185068271559366</v>
      </c>
      <c r="J98" s="59">
        <v>69</v>
      </c>
      <c r="K98" s="59">
        <v>-5.6459797110055887E-2</v>
      </c>
      <c r="L98" s="59">
        <v>-2.1154560389199301E-2</v>
      </c>
      <c r="AG98" t="s">
        <v>280</v>
      </c>
      <c r="AH98">
        <v>0.10014685509460036</v>
      </c>
    </row>
    <row r="99" spans="1:34" x14ac:dyDescent="0.25">
      <c r="A99" t="s">
        <v>247</v>
      </c>
      <c r="B99">
        <v>6.2223156179372852E-2</v>
      </c>
      <c r="C99">
        <v>-0.17079202272545846</v>
      </c>
      <c r="D99">
        <v>0</v>
      </c>
      <c r="E99">
        <v>0.70357561767554366</v>
      </c>
      <c r="F99">
        <v>5.2212990750188856E-2</v>
      </c>
      <c r="G99">
        <v>0.90843662673993941</v>
      </c>
      <c r="H99">
        <v>16.618314028930548</v>
      </c>
      <c r="J99" s="59">
        <v>70</v>
      </c>
      <c r="K99" s="59">
        <v>-1.8040152631235346E-2</v>
      </c>
      <c r="L99" s="59">
        <v>-2.4048260861180698E-2</v>
      </c>
      <c r="AG99" t="s">
        <v>281</v>
      </c>
      <c r="AH99">
        <v>0.15974960592812854</v>
      </c>
    </row>
    <row r="100" spans="1:34" x14ac:dyDescent="0.25">
      <c r="A100" t="s">
        <v>248</v>
      </c>
      <c r="B100">
        <v>1.80256743110975E-3</v>
      </c>
      <c r="C100">
        <v>-0.12465076575497069</v>
      </c>
      <c r="D100">
        <v>0</v>
      </c>
      <c r="E100">
        <v>4.4667608053726449</v>
      </c>
      <c r="F100">
        <v>2.2750022272706019E-2</v>
      </c>
      <c r="G100">
        <v>0.17830521930844834</v>
      </c>
      <c r="H100">
        <v>16.665018725570832</v>
      </c>
      <c r="J100" s="59">
        <v>71</v>
      </c>
      <c r="K100" s="59">
        <v>-7.1558192970749446E-2</v>
      </c>
      <c r="L100" s="59">
        <v>0.10212972748404264</v>
      </c>
      <c r="AG100" t="s">
        <v>282</v>
      </c>
      <c r="AH100">
        <v>-0.24714523823590842</v>
      </c>
    </row>
    <row r="101" spans="1:34" x14ac:dyDescent="0.25">
      <c r="A101" t="s">
        <v>249</v>
      </c>
      <c r="B101">
        <v>-9.4413744620235107E-2</v>
      </c>
      <c r="C101">
        <v>-0.24699642374480288</v>
      </c>
      <c r="D101">
        <v>0</v>
      </c>
      <c r="E101">
        <v>0.60882140600762791</v>
      </c>
      <c r="F101">
        <v>0.11038456710429509</v>
      </c>
      <c r="G101">
        <v>0.11770583585384013</v>
      </c>
      <c r="H101">
        <v>16.915049107117046</v>
      </c>
      <c r="J101" s="59">
        <v>72</v>
      </c>
      <c r="K101" s="59">
        <v>-7.5546190154810039E-2</v>
      </c>
      <c r="L101" s="59">
        <v>7.1481066171302898E-2</v>
      </c>
      <c r="AG101" t="s">
        <v>283</v>
      </c>
      <c r="AH101">
        <v>2.2601984848307222E-2</v>
      </c>
    </row>
    <row r="102" spans="1:34" x14ac:dyDescent="0.25">
      <c r="A102" t="s">
        <v>250</v>
      </c>
      <c r="B102">
        <v>-1.0361409690787915E-2</v>
      </c>
      <c r="C102">
        <v>-9.0852816965054123E-2</v>
      </c>
      <c r="D102">
        <v>0</v>
      </c>
      <c r="E102">
        <v>2.0795143290779809</v>
      </c>
      <c r="F102">
        <v>3.2491937976361553E-2</v>
      </c>
      <c r="G102">
        <v>-0.1186113285189605</v>
      </c>
      <c r="H102">
        <v>16.400393425157034</v>
      </c>
      <c r="J102" s="59">
        <v>73</v>
      </c>
      <c r="K102" s="59">
        <v>-4.0158607815012543E-2</v>
      </c>
      <c r="L102" s="59">
        <v>8.358807852397393E-2</v>
      </c>
      <c r="AG102" t="s">
        <v>284</v>
      </c>
      <c r="AH102">
        <v>0.10556840213120222</v>
      </c>
    </row>
    <row r="103" spans="1:34" x14ac:dyDescent="0.25">
      <c r="A103" t="s">
        <v>251</v>
      </c>
      <c r="B103">
        <v>0.14625366484584551</v>
      </c>
      <c r="C103">
        <v>0.40243691202866788</v>
      </c>
      <c r="D103">
        <v>0</v>
      </c>
      <c r="E103">
        <v>1.3829554109719693</v>
      </c>
      <c r="F103">
        <v>0.1531302223069963</v>
      </c>
      <c r="G103">
        <v>-1.5840427885580915E-2</v>
      </c>
      <c r="H103">
        <v>16.211027569640031</v>
      </c>
      <c r="J103" s="59">
        <v>74</v>
      </c>
      <c r="K103" s="59">
        <v>-7.4848866293486888E-2</v>
      </c>
      <c r="L103" s="59">
        <v>2.3058368372531363E-2</v>
      </c>
      <c r="AG103" t="s">
        <v>285</v>
      </c>
      <c r="AH103">
        <v>-9.6595533970463832E-3</v>
      </c>
    </row>
    <row r="104" spans="1:34" x14ac:dyDescent="0.25">
      <c r="A104" t="s">
        <v>252</v>
      </c>
      <c r="B104">
        <v>-0.21014086036212545</v>
      </c>
      <c r="C104">
        <v>0.21456983412859482</v>
      </c>
      <c r="D104">
        <v>0</v>
      </c>
      <c r="E104">
        <v>1.5841264614706057</v>
      </c>
      <c r="F104">
        <v>0.14087914863255713</v>
      </c>
      <c r="G104">
        <v>-0.49569190909996513</v>
      </c>
      <c r="H104">
        <v>17.728038776313035</v>
      </c>
      <c r="J104" s="59">
        <v>75</v>
      </c>
      <c r="K104" s="59">
        <v>-5.9482655601041573E-2</v>
      </c>
      <c r="L104" s="59">
        <v>0.1638931337655018</v>
      </c>
      <c r="AG104" t="s">
        <v>286</v>
      </c>
      <c r="AH104">
        <v>-5.1977617536029252E-2</v>
      </c>
    </row>
    <row r="105" spans="1:34" x14ac:dyDescent="0.25">
      <c r="A105" t="s">
        <v>253</v>
      </c>
      <c r="B105">
        <v>-9.7757825921091446E-2</v>
      </c>
      <c r="C105">
        <v>0.47351907267607002</v>
      </c>
      <c r="D105">
        <v>0</v>
      </c>
      <c r="E105">
        <v>4.1002634437202188</v>
      </c>
      <c r="F105">
        <v>0.13134585279192798</v>
      </c>
      <c r="G105">
        <v>-0.35098591926850597</v>
      </c>
      <c r="H105">
        <v>17.591583506783955</v>
      </c>
      <c r="J105" s="59">
        <v>76</v>
      </c>
      <c r="K105" s="59">
        <v>-5.8479665038323858E-2</v>
      </c>
      <c r="L105" s="59">
        <v>6.1673770780741669E-2</v>
      </c>
      <c r="AG105" t="s">
        <v>287</v>
      </c>
      <c r="AH105">
        <v>5.0309391402427739E-2</v>
      </c>
    </row>
    <row r="106" spans="1:34" x14ac:dyDescent="0.25">
      <c r="A106" t="s">
        <v>254</v>
      </c>
      <c r="B106">
        <v>2.5989779398973636E-3</v>
      </c>
      <c r="C106">
        <v>-1.200293666631509E-2</v>
      </c>
      <c r="D106">
        <v>0</v>
      </c>
      <c r="E106">
        <v>1.2144674907947959</v>
      </c>
      <c r="F106">
        <v>0.11464053868049989</v>
      </c>
      <c r="G106">
        <v>-6.7925680520256673E-2</v>
      </c>
      <c r="H106">
        <v>17.414709772441821</v>
      </c>
      <c r="J106" s="59">
        <v>77</v>
      </c>
      <c r="K106" s="59">
        <v>-5.4931985831870839E-2</v>
      </c>
      <c r="L106" s="59">
        <v>4.9172262753634538E-2</v>
      </c>
      <c r="AG106" t="s">
        <v>288</v>
      </c>
      <c r="AH106">
        <v>-1.0668422450003878E-2</v>
      </c>
    </row>
    <row r="107" spans="1:34" x14ac:dyDescent="0.25">
      <c r="A107" t="s">
        <v>255</v>
      </c>
      <c r="B107">
        <v>2.569818774657796E-4</v>
      </c>
      <c r="C107">
        <v>-0.13987167465333705</v>
      </c>
      <c r="D107">
        <v>0</v>
      </c>
      <c r="E107">
        <v>1.4957681599003152</v>
      </c>
      <c r="F107">
        <v>5.4250305239423771E-2</v>
      </c>
      <c r="G107">
        <v>0.53363149805400423</v>
      </c>
      <c r="H107">
        <v>17.403739007015172</v>
      </c>
      <c r="J107" s="59">
        <v>78</v>
      </c>
      <c r="K107" s="59">
        <v>-5.9289684886843247E-2</v>
      </c>
      <c r="L107" s="59">
        <v>0.48531849982294017</v>
      </c>
      <c r="AG107" t="s">
        <v>289</v>
      </c>
      <c r="AH107">
        <v>0.22391232567693453</v>
      </c>
    </row>
    <row r="108" spans="1:34" x14ac:dyDescent="0.25">
      <c r="A108" t="s">
        <v>256</v>
      </c>
      <c r="B108">
        <v>7.1675631747983498E-2</v>
      </c>
      <c r="C108">
        <v>-6.6937423572052859E-2</v>
      </c>
      <c r="D108">
        <v>0</v>
      </c>
      <c r="E108">
        <v>2.2650414885903896</v>
      </c>
      <c r="F108">
        <v>7.7335599158666793E-2</v>
      </c>
      <c r="G108">
        <v>0.90303271033630783</v>
      </c>
      <c r="H108">
        <v>18.488883042113006</v>
      </c>
      <c r="J108" s="59">
        <v>79</v>
      </c>
      <c r="K108" s="59">
        <v>-7.2464968861815499E-2</v>
      </c>
      <c r="L108" s="59">
        <v>0.10246593510238031</v>
      </c>
      <c r="AG108" t="s">
        <v>290</v>
      </c>
      <c r="AH108">
        <v>2.4273407640742151E-2</v>
      </c>
    </row>
    <row r="109" spans="1:34" x14ac:dyDescent="0.25">
      <c r="A109" t="s">
        <v>257</v>
      </c>
      <c r="B109">
        <v>-7.4181790940867409E-2</v>
      </c>
      <c r="C109">
        <v>-5.653961451711062E-2</v>
      </c>
      <c r="D109">
        <v>0</v>
      </c>
      <c r="E109">
        <v>1.1761811492015912</v>
      </c>
      <c r="F109">
        <v>8.9755540131969319E-2</v>
      </c>
      <c r="G109">
        <v>-0.33556195764599883</v>
      </c>
      <c r="H109">
        <v>17.74277200725729</v>
      </c>
      <c r="J109" s="59">
        <v>80</v>
      </c>
      <c r="K109" s="59">
        <v>-6.4419454910601304E-2</v>
      </c>
      <c r="L109" s="59">
        <v>-2.9198406025562285E-2</v>
      </c>
      <c r="AG109" t="s">
        <v>291</v>
      </c>
      <c r="AH109">
        <v>-2.2235893732894668E-3</v>
      </c>
    </row>
    <row r="110" spans="1:34" x14ac:dyDescent="0.25">
      <c r="A110" t="s">
        <v>150</v>
      </c>
      <c r="B110">
        <v>-0.14013068644015525</v>
      </c>
      <c r="C110">
        <v>6.1525661611422783E-2</v>
      </c>
      <c r="D110">
        <v>0</v>
      </c>
      <c r="E110">
        <v>1.2158462657942564</v>
      </c>
      <c r="F110">
        <v>4.239748008743411E-2</v>
      </c>
      <c r="G110">
        <v>0.18654041568403304</v>
      </c>
      <c r="H110">
        <v>17.875524844177832</v>
      </c>
      <c r="J110" s="59">
        <v>81</v>
      </c>
      <c r="K110" s="59">
        <v>-3.7040135809195324E-2</v>
      </c>
      <c r="L110" s="59">
        <v>2.4537571433016464E-2</v>
      </c>
      <c r="AG110" t="s">
        <v>292</v>
      </c>
      <c r="AH110">
        <v>5.555981299704138E-2</v>
      </c>
    </row>
    <row r="111" spans="1:34" x14ac:dyDescent="0.25">
      <c r="A111" t="s">
        <v>258</v>
      </c>
      <c r="B111">
        <v>-0.32087931870642883</v>
      </c>
      <c r="C111">
        <v>-0.31203228402494315</v>
      </c>
      <c r="D111">
        <v>0</v>
      </c>
      <c r="E111">
        <v>0.91708046542834221</v>
      </c>
      <c r="F111">
        <v>-1.0182212278899984E-2</v>
      </c>
      <c r="G111">
        <v>0.4842635163121044</v>
      </c>
      <c r="H111">
        <v>16.644373369378414</v>
      </c>
      <c r="J111" s="59">
        <v>82</v>
      </c>
      <c r="K111" s="59">
        <v>-5.9103856496676072E-2</v>
      </c>
      <c r="L111" s="59">
        <v>-7.8534733950648306E-2</v>
      </c>
      <c r="AG111" t="s">
        <v>293</v>
      </c>
      <c r="AH111">
        <v>-0.14300318619049601</v>
      </c>
    </row>
    <row r="112" spans="1:34" x14ac:dyDescent="0.25">
      <c r="A112" t="s">
        <v>259</v>
      </c>
      <c r="B112">
        <v>-7.6494093384970874E-3</v>
      </c>
      <c r="C112">
        <v>4.8529500526197172E-2</v>
      </c>
      <c r="D112">
        <v>0</v>
      </c>
      <c r="E112">
        <v>8.3049051048582481</v>
      </c>
      <c r="F112">
        <v>0.12953631444420269</v>
      </c>
      <c r="G112">
        <v>7.9700954811241773E-2</v>
      </c>
      <c r="H112">
        <v>19.315790182299011</v>
      </c>
      <c r="J112" s="59">
        <v>83</v>
      </c>
      <c r="K112" s="59">
        <v>-9.9673551421910395E-2</v>
      </c>
      <c r="L112" s="59">
        <v>6.5685200698586715E-2</v>
      </c>
      <c r="AG112" t="s">
        <v>294</v>
      </c>
      <c r="AH112">
        <v>7.0550073083648801E-2</v>
      </c>
    </row>
    <row r="113" spans="1:34" x14ac:dyDescent="0.25">
      <c r="A113" t="s">
        <v>260</v>
      </c>
      <c r="B113">
        <v>0.29349438573187159</v>
      </c>
      <c r="C113">
        <v>0.36104935846388025</v>
      </c>
      <c r="D113">
        <v>0</v>
      </c>
      <c r="E113">
        <v>0.42704127317296231</v>
      </c>
      <c r="F113">
        <v>-2.1977974347205956E-2</v>
      </c>
      <c r="G113">
        <v>-0.90811686935325175</v>
      </c>
      <c r="H113">
        <v>18.301316101219591</v>
      </c>
      <c r="J113" s="59">
        <v>84</v>
      </c>
      <c r="K113" s="59">
        <v>-6.5271514665115965E-2</v>
      </c>
      <c r="L113" s="59">
        <v>1.7404006471905674E-2</v>
      </c>
      <c r="AG113" t="s">
        <v>295</v>
      </c>
      <c r="AH113">
        <v>1.9926227507689243E-2</v>
      </c>
    </row>
    <row r="114" spans="1:34" x14ac:dyDescent="0.25">
      <c r="A114" t="s">
        <v>261</v>
      </c>
      <c r="B114">
        <v>4.5149106633803837E-2</v>
      </c>
      <c r="C114">
        <v>-9.646674156582577E-2</v>
      </c>
      <c r="D114">
        <v>0</v>
      </c>
      <c r="E114">
        <v>0.26358613712827106</v>
      </c>
      <c r="F114">
        <v>4.6044370203822627E-2</v>
      </c>
      <c r="G114">
        <v>0.26027374055820829</v>
      </c>
      <c r="H114">
        <v>18.452598282963713</v>
      </c>
      <c r="J114" s="59">
        <v>85</v>
      </c>
      <c r="K114" s="59">
        <v>-7.8880617440481221E-2</v>
      </c>
      <c r="L114" s="59">
        <v>-0.11394536186398149</v>
      </c>
      <c r="AG114" t="s">
        <v>296</v>
      </c>
      <c r="AH114">
        <v>-0.57823959148444504</v>
      </c>
    </row>
    <row r="115" spans="1:34" x14ac:dyDescent="0.25">
      <c r="A115" t="s">
        <v>262</v>
      </c>
      <c r="B115">
        <v>-3.11173330866107E-3</v>
      </c>
      <c r="C115">
        <v>0.21309811581932969</v>
      </c>
      <c r="D115">
        <v>0</v>
      </c>
      <c r="E115">
        <v>2.9725742178611272</v>
      </c>
      <c r="F115">
        <v>8.0866234435387888E-2</v>
      </c>
      <c r="G115">
        <v>-0.1146552224347676</v>
      </c>
      <c r="H115">
        <v>18.173639663802561</v>
      </c>
      <c r="J115" s="59">
        <v>86</v>
      </c>
      <c r="K115" s="59">
        <v>-4.0775625741296617E-2</v>
      </c>
      <c r="L115" s="59">
        <v>2.9282275455133799E-2</v>
      </c>
      <c r="AG115" t="s">
        <v>297</v>
      </c>
      <c r="AH115">
        <v>-4.8405675328802966E-2</v>
      </c>
    </row>
    <row r="116" spans="1:34" x14ac:dyDescent="0.25">
      <c r="A116" t="s">
        <v>263</v>
      </c>
      <c r="B116">
        <v>-1.9436237069531764E-2</v>
      </c>
      <c r="C116">
        <v>-4.4882581505095075E-2</v>
      </c>
      <c r="D116">
        <v>0</v>
      </c>
      <c r="E116">
        <v>1.8878220469723666</v>
      </c>
      <c r="F116">
        <v>0.12597847410449431</v>
      </c>
      <c r="G116">
        <v>-9.6445571883077508E-2</v>
      </c>
      <c r="H116">
        <v>18.366053648676996</v>
      </c>
      <c r="J116" s="59">
        <v>87</v>
      </c>
      <c r="K116" s="59">
        <v>-0.10518439969847809</v>
      </c>
      <c r="L116" s="59">
        <v>-0.10439202910278739</v>
      </c>
      <c r="AG116" t="s">
        <v>298</v>
      </c>
      <c r="AH116">
        <v>-0.59618474040996983</v>
      </c>
    </row>
    <row r="117" spans="1:34" x14ac:dyDescent="0.25">
      <c r="A117" t="s">
        <v>264</v>
      </c>
      <c r="B117">
        <v>0.19869560390546565</v>
      </c>
      <c r="C117">
        <v>0.18652185926544759</v>
      </c>
      <c r="D117">
        <v>0</v>
      </c>
      <c r="E117">
        <v>0.80119162384688791</v>
      </c>
      <c r="F117">
        <v>6.9270990794597129E-2</v>
      </c>
      <c r="G117">
        <v>-0.23192337633221774</v>
      </c>
      <c r="H117">
        <v>19.929474589318197</v>
      </c>
      <c r="J117" s="59">
        <v>88</v>
      </c>
      <c r="K117" s="59">
        <v>-0.11966530980082254</v>
      </c>
      <c r="L117" s="59">
        <v>-3.9731430831493469E-2</v>
      </c>
      <c r="AG117" t="s">
        <v>299</v>
      </c>
      <c r="AH117">
        <v>3.7688210648374687E-2</v>
      </c>
    </row>
    <row r="118" spans="1:34" x14ac:dyDescent="0.25">
      <c r="A118" t="s">
        <v>265</v>
      </c>
      <c r="B118">
        <v>9.6732985052555356E-2</v>
      </c>
      <c r="C118">
        <v>6.482545340407965E-2</v>
      </c>
      <c r="D118">
        <v>0</v>
      </c>
      <c r="E118">
        <v>4.3932386695554122</v>
      </c>
      <c r="F118">
        <v>0.21709089594584274</v>
      </c>
      <c r="G118">
        <v>0.129504577341788</v>
      </c>
      <c r="H118">
        <v>19.544514091069445</v>
      </c>
      <c r="J118" s="59">
        <v>89</v>
      </c>
      <c r="K118" s="59">
        <v>-5.4100074708601398E-2</v>
      </c>
      <c r="L118" s="59">
        <v>-0.31042950970922334</v>
      </c>
      <c r="AG118" t="s">
        <v>300</v>
      </c>
      <c r="AH118">
        <v>-4.3317053127976957E-3</v>
      </c>
    </row>
    <row r="119" spans="1:34" x14ac:dyDescent="0.25">
      <c r="A119" t="s">
        <v>266</v>
      </c>
      <c r="B119">
        <v>-2.0796566590136963E-2</v>
      </c>
      <c r="C119">
        <v>0.38783926080100123</v>
      </c>
      <c r="D119">
        <v>0</v>
      </c>
      <c r="E119">
        <v>0.34132856185358684</v>
      </c>
      <c r="F119">
        <v>-3.7382888981539082E-2</v>
      </c>
      <c r="G119">
        <v>-0.99567913389902218</v>
      </c>
      <c r="H119">
        <v>16.55727955572728</v>
      </c>
      <c r="J119" s="59">
        <v>90</v>
      </c>
      <c r="K119" s="59">
        <v>-4.7435968534322304E-2</v>
      </c>
      <c r="L119" s="59">
        <v>2.6062520254334892E-2</v>
      </c>
      <c r="AG119" t="s">
        <v>301</v>
      </c>
      <c r="AH119">
        <v>-1.3040403279739654E-2</v>
      </c>
    </row>
    <row r="120" spans="1:34" x14ac:dyDescent="0.25">
      <c r="A120" t="s">
        <v>267</v>
      </c>
      <c r="B120">
        <v>5.2260746127076124E-2</v>
      </c>
      <c r="C120">
        <v>0.11772860039997354</v>
      </c>
      <c r="D120">
        <v>0</v>
      </c>
      <c r="E120">
        <v>2.3325570593717098</v>
      </c>
      <c r="F120">
        <v>7.0242700382600998E-2</v>
      </c>
      <c r="G120">
        <v>0.25650597811700365</v>
      </c>
      <c r="H120">
        <v>16.488893349958616</v>
      </c>
      <c r="J120" s="59">
        <v>91</v>
      </c>
      <c r="K120" s="59">
        <v>-6.4149661106439632E-2</v>
      </c>
      <c r="L120" s="59">
        <v>3.1276976167572051E-2</v>
      </c>
      <c r="AG120" t="s">
        <v>302</v>
      </c>
      <c r="AH120">
        <v>-2.9763872711978057E-2</v>
      </c>
    </row>
    <row r="121" spans="1:34" x14ac:dyDescent="0.25">
      <c r="A121" t="s">
        <v>268</v>
      </c>
      <c r="B121">
        <v>4.3582260412748014E-2</v>
      </c>
      <c r="C121">
        <v>-7.3553067714495213E-3</v>
      </c>
      <c r="D121">
        <v>0</v>
      </c>
      <c r="E121">
        <v>0.91093417985866743</v>
      </c>
      <c r="F121">
        <v>0.1193132186336535</v>
      </c>
      <c r="G121">
        <v>0.56413796181576092</v>
      </c>
      <c r="H121">
        <v>17.534842995919146</v>
      </c>
      <c r="J121" s="59">
        <v>92</v>
      </c>
      <c r="K121" s="59">
        <v>-8.9862643781738638E-2</v>
      </c>
      <c r="L121" s="59">
        <v>9.8430763221914186E-3</v>
      </c>
      <c r="AG121" t="s">
        <v>303</v>
      </c>
      <c r="AH121">
        <v>-0.16557633370628561</v>
      </c>
    </row>
    <row r="122" spans="1:34" x14ac:dyDescent="0.25">
      <c r="A122" t="s">
        <v>269</v>
      </c>
      <c r="B122">
        <v>4.8645065463477244E-2</v>
      </c>
      <c r="C122">
        <v>0.4755714853606951</v>
      </c>
      <c r="D122">
        <v>0</v>
      </c>
      <c r="E122">
        <v>0.42691919996355748</v>
      </c>
      <c r="F122">
        <v>0.18151550559612034</v>
      </c>
      <c r="G122">
        <v>3.6039949366633406E-2</v>
      </c>
      <c r="H122">
        <v>19.24091532345912</v>
      </c>
      <c r="J122" s="59">
        <v>93</v>
      </c>
      <c r="K122" s="59">
        <v>-5.5713923745777216E-2</v>
      </c>
      <c r="L122" s="59">
        <v>2.5926057694553445E-2</v>
      </c>
      <c r="AG122" t="s">
        <v>304</v>
      </c>
      <c r="AH122">
        <v>5.0262592678553847E-2</v>
      </c>
    </row>
    <row r="123" spans="1:34" x14ac:dyDescent="0.25">
      <c r="A123" t="s">
        <v>270</v>
      </c>
      <c r="B123">
        <v>-9.0487446055506848E-2</v>
      </c>
      <c r="C123">
        <v>8.5570938802168511E-2</v>
      </c>
      <c r="D123">
        <v>0</v>
      </c>
      <c r="E123">
        <v>2.6441192142649537</v>
      </c>
      <c r="F123">
        <v>0.14520465431502849</v>
      </c>
      <c r="G123">
        <v>0.56912488774214731</v>
      </c>
      <c r="H123">
        <v>17.24470874666121</v>
      </c>
      <c r="J123" s="59">
        <v>94</v>
      </c>
      <c r="K123" s="59">
        <v>-6.1209768821864269E-2</v>
      </c>
      <c r="L123" s="59">
        <v>2.8706361530797683E-2</v>
      </c>
      <c r="AG123" t="s">
        <v>305</v>
      </c>
      <c r="AH123">
        <v>-6.3327284247626722E-2</v>
      </c>
    </row>
    <row r="124" spans="1:34" x14ac:dyDescent="0.25">
      <c r="A124" t="s">
        <v>271</v>
      </c>
      <c r="B124">
        <v>-2.6858179460555909E-2</v>
      </c>
      <c r="C124">
        <v>8.4446028794435177E-2</v>
      </c>
      <c r="D124">
        <v>0</v>
      </c>
      <c r="E124">
        <v>1.4492635165471244</v>
      </c>
      <c r="F124">
        <v>0.11044368418551498</v>
      </c>
      <c r="G124">
        <v>7.0839937023858823E-2</v>
      </c>
      <c r="H124">
        <v>18.36778150129421</v>
      </c>
      <c r="J124" s="59">
        <v>95</v>
      </c>
      <c r="K124" s="59">
        <v>-4.5848185229532268E-2</v>
      </c>
      <c r="L124" s="59">
        <v>-5.6207226619684636E-2</v>
      </c>
      <c r="AG124" t="s">
        <v>306</v>
      </c>
      <c r="AH124">
        <v>-1.1915411790899721E-2</v>
      </c>
    </row>
    <row r="125" spans="1:34" x14ac:dyDescent="0.25">
      <c r="A125" t="s">
        <v>272</v>
      </c>
      <c r="B125">
        <v>-7.7902303177511983E-2</v>
      </c>
      <c r="C125">
        <v>-0.38490553645846121</v>
      </c>
      <c r="D125">
        <v>0</v>
      </c>
      <c r="E125">
        <v>3.0643451301262776</v>
      </c>
      <c r="F125">
        <v>4.2426202660246319E-2</v>
      </c>
      <c r="G125">
        <v>-0.60053791791947675</v>
      </c>
      <c r="H125">
        <v>17.071249112645102</v>
      </c>
      <c r="J125" s="59">
        <v>96</v>
      </c>
      <c r="K125" s="59">
        <v>-0.12393889536702168</v>
      </c>
      <c r="L125" s="59">
        <v>-4.7838103329089859E-2</v>
      </c>
      <c r="AG125" t="s">
        <v>307</v>
      </c>
      <c r="AH125">
        <v>-7.8368487015232358E-2</v>
      </c>
    </row>
    <row r="126" spans="1:34" x14ac:dyDescent="0.25">
      <c r="A126" t="s">
        <v>273</v>
      </c>
      <c r="B126">
        <v>-8.0505409119760035E-3</v>
      </c>
      <c r="C126">
        <v>8.4969372778501001E-2</v>
      </c>
      <c r="D126">
        <v>0</v>
      </c>
      <c r="E126">
        <v>2.2319521725437501</v>
      </c>
      <c r="F126">
        <v>0.10966818401571919</v>
      </c>
      <c r="G126">
        <v>-6.6462898013131363E-2</v>
      </c>
      <c r="H126">
        <v>20.148495313365757</v>
      </c>
      <c r="J126" s="59">
        <v>97</v>
      </c>
      <c r="K126" s="59">
        <v>-7.0841911427656529E-2</v>
      </c>
      <c r="L126" s="59">
        <v>1.1797821966918393E-2</v>
      </c>
      <c r="AG126" t="s">
        <v>308</v>
      </c>
      <c r="AH126">
        <v>-1.1150848423451681E-3</v>
      </c>
    </row>
    <row r="127" spans="1:34" x14ac:dyDescent="0.25">
      <c r="A127" t="s">
        <v>274</v>
      </c>
      <c r="B127">
        <v>9.8941666732217659E-3</v>
      </c>
      <c r="C127">
        <v>-2.1286841261186209E-2</v>
      </c>
      <c r="D127">
        <v>0</v>
      </c>
      <c r="E127">
        <v>3.3209215511524448</v>
      </c>
      <c r="F127">
        <v>8.481157414264659E-2</v>
      </c>
      <c r="G127">
        <v>0.11299412279498573</v>
      </c>
      <c r="H127">
        <v>18.067577343217604</v>
      </c>
      <c r="J127" s="59">
        <v>98</v>
      </c>
      <c r="K127" s="59">
        <v>-6.4122351521902377E-2</v>
      </c>
      <c r="L127" s="59">
        <v>0.12634550770127523</v>
      </c>
      <c r="AG127" t="s">
        <v>309</v>
      </c>
      <c r="AH127">
        <v>-0.117137006874665</v>
      </c>
    </row>
    <row r="128" spans="1:34" x14ac:dyDescent="0.25">
      <c r="A128" t="s">
        <v>275</v>
      </c>
      <c r="B128">
        <v>2.9517825991589142E-2</v>
      </c>
      <c r="C128">
        <v>7.0319033891254948E-2</v>
      </c>
      <c r="D128">
        <v>0</v>
      </c>
      <c r="E128">
        <v>0.17358213143720308</v>
      </c>
      <c r="F128">
        <v>3.1780070307796865E-2</v>
      </c>
      <c r="G128">
        <v>-0.24044703298901032</v>
      </c>
      <c r="H128">
        <v>16.230708322754211</v>
      </c>
      <c r="J128" s="59">
        <v>99</v>
      </c>
      <c r="K128" s="59">
        <v>-7.0950231079412285E-2</v>
      </c>
      <c r="L128" s="59">
        <v>7.2752798510522035E-2</v>
      </c>
      <c r="AG128" t="s">
        <v>310</v>
      </c>
      <c r="AH128">
        <v>-0.18470733250200952</v>
      </c>
    </row>
    <row r="129" spans="1:34" x14ac:dyDescent="0.25">
      <c r="A129" t="s">
        <v>276</v>
      </c>
      <c r="B129">
        <v>-0.27432229979407374</v>
      </c>
      <c r="C129">
        <v>0.19625274447242452</v>
      </c>
      <c r="D129">
        <v>0</v>
      </c>
      <c r="E129">
        <v>0.93525359055001589</v>
      </c>
      <c r="F129">
        <v>2.543553120002599E-2</v>
      </c>
      <c r="G129">
        <v>-0.23425048793827188</v>
      </c>
      <c r="H129">
        <v>16.519529238388493</v>
      </c>
      <c r="J129" s="59">
        <v>100</v>
      </c>
      <c r="K129" s="59">
        <v>-7.2774954069864534E-2</v>
      </c>
      <c r="L129" s="59">
        <v>-2.1638790550370574E-2</v>
      </c>
      <c r="AG129" t="s">
        <v>311</v>
      </c>
      <c r="AH129">
        <v>-2.3762887053575543E-2</v>
      </c>
    </row>
    <row r="130" spans="1:34" x14ac:dyDescent="0.25">
      <c r="A130" t="s">
        <v>277</v>
      </c>
      <c r="B130">
        <v>5.6906780262630519E-3</v>
      </c>
      <c r="C130">
        <v>-2.714737497174536E-2</v>
      </c>
      <c r="D130">
        <v>0</v>
      </c>
      <c r="E130">
        <v>1.9292405823698673</v>
      </c>
      <c r="F130">
        <v>2.7765015146384686E-2</v>
      </c>
      <c r="G130">
        <v>-0.11658720275026441</v>
      </c>
      <c r="H130">
        <v>17.691312960134873</v>
      </c>
      <c r="J130" s="59">
        <v>101</v>
      </c>
      <c r="K130" s="59">
        <v>-6.6079729972336465E-2</v>
      </c>
      <c r="L130" s="59">
        <v>5.571832028154855E-2</v>
      </c>
      <c r="AG130" t="s">
        <v>312</v>
      </c>
      <c r="AH130">
        <v>-3.3135216224332714E-2</v>
      </c>
    </row>
    <row r="131" spans="1:34" x14ac:dyDescent="0.25">
      <c r="A131" t="s">
        <v>278</v>
      </c>
      <c r="B131">
        <v>-0.39265925529734014</v>
      </c>
      <c r="C131">
        <v>-1.2611793668737945E-2</v>
      </c>
      <c r="D131">
        <v>0</v>
      </c>
      <c r="E131">
        <v>0.48774528343196244</v>
      </c>
      <c r="F131">
        <v>0.12662563878234012</v>
      </c>
      <c r="G131">
        <v>0.45115081159661202</v>
      </c>
      <c r="H131">
        <v>21.475819212430281</v>
      </c>
      <c r="J131" s="59">
        <v>102</v>
      </c>
      <c r="K131" s="59">
        <v>-8.8604637930291774E-2</v>
      </c>
      <c r="L131" s="59">
        <v>0.23485830277613728</v>
      </c>
      <c r="AG131" t="s">
        <v>313</v>
      </c>
      <c r="AH131">
        <v>0.25303215492820708</v>
      </c>
    </row>
    <row r="132" spans="1:34" x14ac:dyDescent="0.25">
      <c r="A132" t="s">
        <v>279</v>
      </c>
      <c r="B132">
        <v>-2.9149214137390855E-3</v>
      </c>
      <c r="C132">
        <v>-3.4246808798008191E-2</v>
      </c>
      <c r="D132">
        <v>0</v>
      </c>
      <c r="E132">
        <v>3.8731054201302104</v>
      </c>
      <c r="F132">
        <v>0.12037630848100972</v>
      </c>
      <c r="G132">
        <v>-0.24461530497636599</v>
      </c>
      <c r="H132">
        <v>16.917636316097862</v>
      </c>
      <c r="J132" s="59">
        <v>103</v>
      </c>
      <c r="K132" s="59">
        <v>-6.9179277840080433E-2</v>
      </c>
      <c r="L132" s="59">
        <v>-0.14096158252204502</v>
      </c>
      <c r="AG132" t="s">
        <v>314</v>
      </c>
      <c r="AH132">
        <v>-0.43076657430911802</v>
      </c>
    </row>
    <row r="133" spans="1:34" x14ac:dyDescent="0.25">
      <c r="A133" t="s">
        <v>107</v>
      </c>
      <c r="B133">
        <v>3.0395640831539492E-2</v>
      </c>
      <c r="C133">
        <v>0.10887007244174898</v>
      </c>
      <c r="D133">
        <v>0</v>
      </c>
      <c r="E133">
        <v>3.7049664891158756</v>
      </c>
      <c r="F133">
        <v>1.6804705744574818E-2</v>
      </c>
      <c r="G133">
        <v>0.49636872128924187</v>
      </c>
      <c r="H133">
        <v>19.694488138808829</v>
      </c>
      <c r="J133" s="59">
        <v>104</v>
      </c>
      <c r="K133" s="59">
        <v>-7.6959435935273768E-2</v>
      </c>
      <c r="L133" s="59">
        <v>-2.0798389985817678E-2</v>
      </c>
      <c r="AG133" t="s">
        <v>315</v>
      </c>
      <c r="AH133">
        <v>7.580850671138506E-2</v>
      </c>
    </row>
    <row r="134" spans="1:34" x14ac:dyDescent="0.25">
      <c r="A134" t="s">
        <v>74</v>
      </c>
      <c r="B134">
        <v>-5.643118104229633E-2</v>
      </c>
      <c r="C134">
        <v>-0.10047874889712195</v>
      </c>
      <c r="D134">
        <v>0</v>
      </c>
      <c r="E134">
        <v>1.5789219194014921</v>
      </c>
      <c r="F134">
        <v>5.3957019874054851E-2</v>
      </c>
      <c r="G134">
        <v>-0.28206932634505733</v>
      </c>
      <c r="H134">
        <v>16.481965585374695</v>
      </c>
      <c r="J134" s="59">
        <v>105</v>
      </c>
      <c r="K134" s="59">
        <v>-6.7979561287744156E-2</v>
      </c>
      <c r="L134" s="59">
        <v>7.0578539227641512E-2</v>
      </c>
      <c r="AG134" t="s">
        <v>316</v>
      </c>
      <c r="AH134">
        <v>-8.3959535717081923E-4</v>
      </c>
    </row>
    <row r="135" spans="1:34" x14ac:dyDescent="0.25">
      <c r="A135" t="s">
        <v>280</v>
      </c>
      <c r="B135">
        <v>-4.6833300428238162E-2</v>
      </c>
      <c r="C135">
        <v>0.11512376919924606</v>
      </c>
      <c r="D135">
        <v>0</v>
      </c>
      <c r="E135">
        <v>2.1334565364934637</v>
      </c>
      <c r="F135">
        <v>9.4598382112870583E-2</v>
      </c>
      <c r="G135">
        <v>0.12596956849070248</v>
      </c>
      <c r="H135">
        <v>16.412959105033824</v>
      </c>
      <c r="J135" s="59">
        <v>106</v>
      </c>
      <c r="K135" s="59">
        <v>-5.752944967726073E-2</v>
      </c>
      <c r="L135" s="59">
        <v>5.7786431554726507E-2</v>
      </c>
      <c r="AG135" t="s">
        <v>317</v>
      </c>
      <c r="AH135">
        <v>-0.20945155269823373</v>
      </c>
    </row>
    <row r="136" spans="1:34" x14ac:dyDescent="0.25">
      <c r="A136" t="s">
        <v>281</v>
      </c>
      <c r="B136">
        <v>-1.5938781157175591E-2</v>
      </c>
      <c r="C136">
        <v>-0.10814112507688128</v>
      </c>
      <c r="D136">
        <v>0</v>
      </c>
      <c r="E136">
        <v>2.8022230589840804</v>
      </c>
      <c r="F136">
        <v>3.1927889401230043E-2</v>
      </c>
      <c r="G136">
        <v>3.2581947769587901E-3</v>
      </c>
      <c r="H136">
        <v>16.6162666382114</v>
      </c>
      <c r="J136" s="59">
        <v>107</v>
      </c>
      <c r="K136" s="59">
        <v>-5.2427383568262403E-2</v>
      </c>
      <c r="L136" s="59">
        <v>0.1241030153162459</v>
      </c>
      <c r="AG136" t="s">
        <v>318</v>
      </c>
      <c r="AH136">
        <v>7.1203708720357639E-3</v>
      </c>
    </row>
    <row r="137" spans="1:34" x14ac:dyDescent="0.25">
      <c r="A137" t="s">
        <v>282</v>
      </c>
      <c r="B137">
        <v>-0.14986673368122097</v>
      </c>
      <c r="C137">
        <v>0.42761504465649075</v>
      </c>
      <c r="D137">
        <v>0</v>
      </c>
      <c r="E137">
        <v>1.7215489333585743</v>
      </c>
      <c r="F137">
        <v>0.37338847856586888</v>
      </c>
      <c r="G137">
        <v>-0.31553126378716284</v>
      </c>
      <c r="H137">
        <v>16.300031728944091</v>
      </c>
      <c r="J137" s="59">
        <v>108</v>
      </c>
      <c r="K137" s="59">
        <v>-5.8331633902339391E-2</v>
      </c>
      <c r="L137" s="59">
        <v>-1.5850157038528018E-2</v>
      </c>
      <c r="AG137" t="s">
        <v>319</v>
      </c>
      <c r="AH137">
        <v>-0.10378127740928768</v>
      </c>
    </row>
    <row r="138" spans="1:34" x14ac:dyDescent="0.25">
      <c r="A138" t="s">
        <v>283</v>
      </c>
      <c r="B138">
        <v>8.4924273058412866E-3</v>
      </c>
      <c r="C138">
        <v>0.14207969400153975</v>
      </c>
      <c r="D138">
        <v>0</v>
      </c>
      <c r="E138">
        <v>4.2758193216445886</v>
      </c>
      <c r="F138">
        <v>2.8640732490904697E-2</v>
      </c>
      <c r="G138">
        <v>0</v>
      </c>
      <c r="H138">
        <v>16.681117561518533</v>
      </c>
      <c r="J138" s="59">
        <v>109</v>
      </c>
      <c r="K138" s="59">
        <v>-4.5988012984316595E-2</v>
      </c>
      <c r="L138" s="59">
        <v>-9.4142673455838655E-2</v>
      </c>
      <c r="AG138" t="s">
        <v>320</v>
      </c>
      <c r="AH138">
        <v>4.6804702043326762E-2</v>
      </c>
    </row>
    <row r="139" spans="1:34" x14ac:dyDescent="0.25">
      <c r="A139" t="s">
        <v>284</v>
      </c>
      <c r="B139">
        <v>1.0256611965439699E-2</v>
      </c>
      <c r="C139">
        <v>-0.25019861531956816</v>
      </c>
      <c r="D139">
        <v>0</v>
      </c>
      <c r="E139">
        <v>1.1959870088285469</v>
      </c>
      <c r="F139">
        <v>6.8792330011728298E-2</v>
      </c>
      <c r="G139">
        <v>2.3162146699976752E-2</v>
      </c>
      <c r="H139">
        <v>16.461959279767413</v>
      </c>
      <c r="J139" s="59">
        <v>110</v>
      </c>
      <c r="K139" s="59">
        <v>-5.1399865063640499E-2</v>
      </c>
      <c r="L139" s="59">
        <v>-0.26947945364278836</v>
      </c>
      <c r="AG139" t="s">
        <v>321</v>
      </c>
      <c r="AH139">
        <v>-6.8904578715455397E-2</v>
      </c>
    </row>
    <row r="140" spans="1:34" x14ac:dyDescent="0.25">
      <c r="A140" t="s">
        <v>285</v>
      </c>
      <c r="B140">
        <v>-9.6595533970463832E-3</v>
      </c>
      <c r="C140">
        <v>1.520940453204939E-2</v>
      </c>
      <c r="D140">
        <v>0</v>
      </c>
      <c r="E140">
        <v>0.58061782237785542</v>
      </c>
      <c r="F140">
        <v>8.5846424447918832E-2</v>
      </c>
      <c r="G140">
        <v>-6.2179409301861721E-2</v>
      </c>
      <c r="H140">
        <v>17.956237738353838</v>
      </c>
      <c r="J140" s="59">
        <v>111</v>
      </c>
      <c r="K140" s="59">
        <v>-7.6486867845800943E-2</v>
      </c>
      <c r="L140" s="59">
        <v>6.8837458507303856E-2</v>
      </c>
      <c r="AG140" t="s">
        <v>322</v>
      </c>
      <c r="AH140">
        <v>0.36943931927889417</v>
      </c>
    </row>
    <row r="141" spans="1:34" x14ac:dyDescent="0.25">
      <c r="A141" t="s">
        <v>286</v>
      </c>
      <c r="B141">
        <v>-1.6616999337314795E-2</v>
      </c>
      <c r="C141">
        <v>-0.14590164935129291</v>
      </c>
      <c r="D141">
        <v>0</v>
      </c>
      <c r="E141">
        <v>10.669923193375716</v>
      </c>
      <c r="F141">
        <v>3.6869372638035761E-2</v>
      </c>
      <c r="G141">
        <v>-0.20302191013944135</v>
      </c>
      <c r="H141">
        <v>21.215973909561946</v>
      </c>
      <c r="J141" s="59">
        <v>112</v>
      </c>
      <c r="K141" s="59">
        <v>-1.9575696320822344E-2</v>
      </c>
      <c r="L141" s="59">
        <v>0.31307008205269393</v>
      </c>
      <c r="AG141" t="s">
        <v>323</v>
      </c>
      <c r="AH141">
        <v>2.2800502751632701E-2</v>
      </c>
    </row>
    <row r="142" spans="1:34" x14ac:dyDescent="0.25">
      <c r="A142" t="s">
        <v>287</v>
      </c>
      <c r="B142">
        <v>-0.22946999124584375</v>
      </c>
      <c r="C142">
        <v>-8.7145070662190665E-3</v>
      </c>
      <c r="D142">
        <v>0</v>
      </c>
      <c r="E142">
        <v>1.6669648710649021</v>
      </c>
      <c r="F142">
        <v>-2.0466268019561026E-2</v>
      </c>
      <c r="G142">
        <v>7.6282813233643262E-2</v>
      </c>
      <c r="H142">
        <v>20.192846622668583</v>
      </c>
      <c r="J142" s="59">
        <v>113</v>
      </c>
      <c r="K142" s="59">
        <v>-3.729480011788458E-2</v>
      </c>
      <c r="L142" s="59">
        <v>8.2443906751688417E-2</v>
      </c>
      <c r="AG142" t="s">
        <v>324</v>
      </c>
      <c r="AH142">
        <v>-3.3031701697873367E-2</v>
      </c>
    </row>
    <row r="143" spans="1:34" x14ac:dyDescent="0.25">
      <c r="A143" t="s">
        <v>288</v>
      </c>
      <c r="B143">
        <v>-4.7750538013629329E-2</v>
      </c>
      <c r="C143">
        <v>-4.9751857006637118E-2</v>
      </c>
      <c r="D143">
        <v>0</v>
      </c>
      <c r="E143">
        <v>0.32080871969812519</v>
      </c>
      <c r="F143">
        <v>-2.9125836886898369E-2</v>
      </c>
      <c r="G143">
        <v>4.7185292021797082E-2</v>
      </c>
      <c r="H143">
        <v>20.430439428640074</v>
      </c>
      <c r="J143" s="59">
        <v>114</v>
      </c>
      <c r="K143" s="59">
        <v>-5.6451620581783157E-2</v>
      </c>
      <c r="L143" s="59">
        <v>5.333988727312209E-2</v>
      </c>
      <c r="AG143" t="s">
        <v>325</v>
      </c>
      <c r="AH143">
        <v>1.8266290652201866E-3</v>
      </c>
    </row>
    <row r="144" spans="1:34" x14ac:dyDescent="0.25">
      <c r="A144" t="s">
        <v>289</v>
      </c>
      <c r="B144">
        <v>8.920964101355966E-2</v>
      </c>
      <c r="C144">
        <v>-0.22771074381682865</v>
      </c>
      <c r="D144">
        <v>0</v>
      </c>
      <c r="E144">
        <v>2.686066136719881</v>
      </c>
      <c r="F144">
        <v>-0.11860811422541434</v>
      </c>
      <c r="G144">
        <v>0.21483315171993095</v>
      </c>
      <c r="H144">
        <v>16.418991420247522</v>
      </c>
      <c r="J144" s="59">
        <v>115</v>
      </c>
      <c r="K144" s="59">
        <v>-6.1882910680293723E-2</v>
      </c>
      <c r="L144" s="59">
        <v>4.2446673610761959E-2</v>
      </c>
      <c r="AG144" t="s">
        <v>326</v>
      </c>
      <c r="AH144">
        <v>-0.42887926197452819</v>
      </c>
    </row>
    <row r="145" spans="1:34" x14ac:dyDescent="0.25">
      <c r="A145" t="s">
        <v>290</v>
      </c>
      <c r="B145">
        <v>-0.20934765675891767</v>
      </c>
      <c r="C145">
        <v>2.5727208772534964E-2</v>
      </c>
      <c r="D145">
        <v>0</v>
      </c>
      <c r="E145">
        <v>1.8586156334464263</v>
      </c>
      <c r="F145">
        <v>0.13413538792254404</v>
      </c>
      <c r="G145">
        <v>-0.16089261034078525</v>
      </c>
      <c r="H145">
        <v>17.049475331598483</v>
      </c>
      <c r="J145" s="59">
        <v>116</v>
      </c>
      <c r="K145" s="59">
        <v>-2.3816703221953756E-2</v>
      </c>
      <c r="L145" s="59">
        <v>0.2225123071274194</v>
      </c>
      <c r="AG145" t="s">
        <v>327</v>
      </c>
      <c r="AH145">
        <v>-5.8269972652680455E-2</v>
      </c>
    </row>
    <row r="146" spans="1:34" x14ac:dyDescent="0.25">
      <c r="A146" t="s">
        <v>291</v>
      </c>
      <c r="B146">
        <v>-2.4041965035355717E-3</v>
      </c>
      <c r="C146">
        <v>-3.1307363441932423E-3</v>
      </c>
      <c r="D146">
        <v>0</v>
      </c>
      <c r="E146">
        <v>0.20637695601705663</v>
      </c>
      <c r="F146">
        <v>1.2372593351270956E-2</v>
      </c>
      <c r="G146">
        <v>-0.14474583060400148</v>
      </c>
      <c r="H146">
        <v>17.85219616333859</v>
      </c>
      <c r="J146" s="59">
        <v>117</v>
      </c>
      <c r="K146" s="59">
        <v>-7.7349945903978784E-2</v>
      </c>
      <c r="L146" s="59">
        <v>0.17408293095653415</v>
      </c>
      <c r="AG146" t="s">
        <v>328</v>
      </c>
      <c r="AH146">
        <v>-6.1349285794266906E-2</v>
      </c>
    </row>
    <row r="147" spans="1:34" x14ac:dyDescent="0.25">
      <c r="A147" t="s">
        <v>292</v>
      </c>
      <c r="B147">
        <v>0.12086051549143534</v>
      </c>
      <c r="C147">
        <v>0.68524997740320337</v>
      </c>
      <c r="D147">
        <v>0</v>
      </c>
      <c r="E147">
        <v>1.0739809540831078</v>
      </c>
      <c r="F147">
        <v>4.7698620495957161E-2</v>
      </c>
      <c r="G147">
        <v>0.61902782520974975</v>
      </c>
      <c r="H147">
        <v>19.179414838026673</v>
      </c>
      <c r="J147" s="59">
        <v>118</v>
      </c>
      <c r="K147" s="59">
        <v>-3.6693930036926309E-2</v>
      </c>
      <c r="L147" s="59">
        <v>1.5897363446789346E-2</v>
      </c>
      <c r="AG147" t="s">
        <v>329</v>
      </c>
      <c r="AH147">
        <v>-6.948039756000518E-2</v>
      </c>
    </row>
    <row r="148" spans="1:34" x14ac:dyDescent="0.25">
      <c r="A148" t="s">
        <v>293</v>
      </c>
      <c r="B148">
        <v>-8.6923211827869551E-2</v>
      </c>
      <c r="C148">
        <v>0.24052081849689028</v>
      </c>
      <c r="D148">
        <v>0</v>
      </c>
      <c r="E148">
        <v>1.3085366126106845</v>
      </c>
      <c r="F148">
        <v>-1.9051509131396797E-2</v>
      </c>
      <c r="G148">
        <v>-0.1963645535851874</v>
      </c>
      <c r="H148">
        <v>16.240087736679413</v>
      </c>
      <c r="J148" s="59">
        <v>119</v>
      </c>
      <c r="K148" s="59">
        <v>-7.3200324471066114E-2</v>
      </c>
      <c r="L148" s="59">
        <v>0.12546107059814224</v>
      </c>
      <c r="AG148" t="s">
        <v>330</v>
      </c>
      <c r="AH148">
        <v>-0.16141807086022955</v>
      </c>
    </row>
    <row r="149" spans="1:34" x14ac:dyDescent="0.25">
      <c r="A149" t="s">
        <v>294</v>
      </c>
      <c r="B149">
        <v>-3.4344257024188085E-4</v>
      </c>
      <c r="C149">
        <v>1.4792003566104597E-3</v>
      </c>
      <c r="D149">
        <v>0</v>
      </c>
      <c r="E149">
        <v>0.91930400431550063</v>
      </c>
      <c r="F149">
        <v>-2.9000080705429126E-2</v>
      </c>
      <c r="G149">
        <v>-0.23729701758540966</v>
      </c>
      <c r="H149">
        <v>17.265310660069638</v>
      </c>
      <c r="J149" s="59">
        <v>120</v>
      </c>
      <c r="K149" s="59">
        <v>-6.7041518403684275E-2</v>
      </c>
      <c r="L149" s="59">
        <v>0.11062377881643229</v>
      </c>
      <c r="AG149" t="s">
        <v>331</v>
      </c>
      <c r="AH149">
        <v>-0.16508218800749447</v>
      </c>
    </row>
    <row r="150" spans="1:34" x14ac:dyDescent="0.25">
      <c r="A150" t="s">
        <v>295</v>
      </c>
      <c r="B150">
        <v>-9.3927937330595096E-2</v>
      </c>
      <c r="C150">
        <v>-7.6647243783456486E-3</v>
      </c>
      <c r="D150">
        <v>0</v>
      </c>
      <c r="E150">
        <v>2.0093961852285203</v>
      </c>
      <c r="F150">
        <v>5.2091940083526286E-2</v>
      </c>
      <c r="G150">
        <v>-0.19602915100934371</v>
      </c>
      <c r="H150">
        <v>21.465462103656314</v>
      </c>
      <c r="J150" s="59">
        <v>121</v>
      </c>
      <c r="K150" s="59">
        <v>-5.368406753520491E-2</v>
      </c>
      <c r="L150" s="59">
        <v>0.10232913299868215</v>
      </c>
      <c r="AG150" t="s">
        <v>332</v>
      </c>
      <c r="AH150">
        <v>-0.22618504089272493</v>
      </c>
    </row>
    <row r="151" spans="1:34" x14ac:dyDescent="0.25">
      <c r="A151" t="s">
        <v>296</v>
      </c>
      <c r="B151">
        <v>-7.6903003267352263E-2</v>
      </c>
      <c r="C151">
        <v>-0.6260970854274448</v>
      </c>
      <c r="D151">
        <v>0</v>
      </c>
      <c r="E151">
        <v>0.90941486484382894</v>
      </c>
      <c r="F151">
        <v>-5.1579305878506877E-2</v>
      </c>
      <c r="G151">
        <v>1.3339846224468781</v>
      </c>
      <c r="H151">
        <v>22.159594661028237</v>
      </c>
      <c r="J151" s="59">
        <v>122</v>
      </c>
      <c r="K151" s="59">
        <v>-8.2596337837770289E-2</v>
      </c>
      <c r="L151" s="59">
        <v>-7.8911082177365588E-3</v>
      </c>
      <c r="AG151" t="s">
        <v>333</v>
      </c>
      <c r="AH151">
        <v>0.24822324217519487</v>
      </c>
    </row>
    <row r="152" spans="1:34" x14ac:dyDescent="0.25">
      <c r="A152" t="s">
        <v>297</v>
      </c>
      <c r="B152">
        <v>-1.8767084926473526E-2</v>
      </c>
      <c r="C152">
        <v>9.2111119882991227E-2</v>
      </c>
      <c r="D152">
        <v>0</v>
      </c>
      <c r="E152">
        <v>4.2619412452869581</v>
      </c>
      <c r="F152">
        <v>2.7256293431762627E-2</v>
      </c>
      <c r="G152">
        <v>-0.35027598152548323</v>
      </c>
      <c r="H152">
        <v>19.021276763639172</v>
      </c>
      <c r="J152" s="59">
        <v>123</v>
      </c>
      <c r="K152" s="59">
        <v>-5.5785233206627927E-2</v>
      </c>
      <c r="L152" s="59">
        <v>2.8927053746072018E-2</v>
      </c>
      <c r="AG152" t="s">
        <v>334</v>
      </c>
      <c r="AH152">
        <v>-1.0986861332774878E-3</v>
      </c>
    </row>
    <row r="153" spans="1:34" x14ac:dyDescent="0.25">
      <c r="A153" t="s">
        <v>298</v>
      </c>
      <c r="B153">
        <v>-0.58940554206459783</v>
      </c>
      <c r="C153">
        <v>-0.1009907404398887</v>
      </c>
      <c r="D153">
        <v>0</v>
      </c>
      <c r="E153">
        <v>1.1347286517100899</v>
      </c>
      <c r="F153">
        <v>0.2264575916820688</v>
      </c>
      <c r="G153">
        <v>-0.10035542752289987</v>
      </c>
      <c r="H153">
        <v>16.843169925642322</v>
      </c>
      <c r="J153" s="59">
        <v>124</v>
      </c>
      <c r="K153" s="59">
        <v>-6.5908311813221321E-2</v>
      </c>
      <c r="L153" s="59">
        <v>-1.1993991364290663E-2</v>
      </c>
      <c r="AG153" t="s">
        <v>335</v>
      </c>
      <c r="AH153">
        <v>-1.2049496016888039E-2</v>
      </c>
    </row>
    <row r="154" spans="1:34" x14ac:dyDescent="0.25">
      <c r="A154" t="s">
        <v>299</v>
      </c>
      <c r="B154">
        <v>1.5760934742613031E-2</v>
      </c>
      <c r="C154">
        <v>-5.6251897463460453E-2</v>
      </c>
      <c r="D154">
        <v>0</v>
      </c>
      <c r="E154">
        <v>1.8500338095539499</v>
      </c>
      <c r="F154">
        <v>2.0950455195204016E-2</v>
      </c>
      <c r="G154">
        <v>-0.4539162065848697</v>
      </c>
      <c r="H154">
        <v>19.027796160040904</v>
      </c>
      <c r="J154" s="59">
        <v>125</v>
      </c>
      <c r="K154" s="59">
        <v>-3.6944138599744075E-2</v>
      </c>
      <c r="L154" s="59">
        <v>2.8893597687768072E-2</v>
      </c>
      <c r="AG154" t="s">
        <v>336</v>
      </c>
      <c r="AH154">
        <v>-0.56159494491688589</v>
      </c>
    </row>
    <row r="155" spans="1:34" x14ac:dyDescent="0.25">
      <c r="A155" t="s">
        <v>300</v>
      </c>
      <c r="B155">
        <v>4.6412479280211083E-2</v>
      </c>
      <c r="C155">
        <v>-0.15626749460295414</v>
      </c>
      <c r="D155">
        <v>0</v>
      </c>
      <c r="E155">
        <v>2.2558097379900595</v>
      </c>
      <c r="F155">
        <v>4.1664361051594434E-2</v>
      </c>
      <c r="G155">
        <v>-0.25867679162633112</v>
      </c>
      <c r="H155">
        <v>17.601243208018829</v>
      </c>
      <c r="J155" s="59">
        <v>126</v>
      </c>
      <c r="K155" s="59">
        <v>-6.2182939394836156E-2</v>
      </c>
      <c r="L155" s="59">
        <v>7.2077106068057922E-2</v>
      </c>
      <c r="AG155" t="s">
        <v>337</v>
      </c>
      <c r="AH155">
        <v>-0.1074691507795269</v>
      </c>
    </row>
    <row r="156" spans="1:34" x14ac:dyDescent="0.25">
      <c r="A156" t="s">
        <v>301</v>
      </c>
      <c r="B156">
        <v>-1.3040403279739654E-2</v>
      </c>
      <c r="C156">
        <v>3.2371549569300218E-2</v>
      </c>
      <c r="D156">
        <v>0</v>
      </c>
      <c r="E156">
        <v>0.27408408060578765</v>
      </c>
      <c r="F156">
        <v>7.8985358355249849E-2</v>
      </c>
      <c r="G156">
        <v>-0.11820689205722477</v>
      </c>
      <c r="H156">
        <v>21.202094462706839</v>
      </c>
      <c r="J156" s="59">
        <v>127</v>
      </c>
      <c r="K156" s="59">
        <v>-5.8848846975751407E-2</v>
      </c>
      <c r="L156" s="59">
        <v>8.8366672967340548E-2</v>
      </c>
      <c r="AG156" t="s">
        <v>338</v>
      </c>
      <c r="AH156">
        <v>0.11568247168758317</v>
      </c>
    </row>
    <row r="157" spans="1:34" x14ac:dyDescent="0.25">
      <c r="A157" t="s">
        <v>302</v>
      </c>
      <c r="B157">
        <v>-2.9763872711978057E-2</v>
      </c>
      <c r="C157">
        <v>-5.3278411339263552E-2</v>
      </c>
      <c r="D157">
        <v>0</v>
      </c>
      <c r="E157">
        <v>1.3312842852265536</v>
      </c>
      <c r="F157">
        <v>5.9815680947762483E-2</v>
      </c>
      <c r="G157">
        <v>-0.1075934401376436</v>
      </c>
      <c r="H157">
        <v>16.809915372187145</v>
      </c>
      <c r="J157" s="59">
        <v>128</v>
      </c>
      <c r="K157" s="59">
        <v>-5.5990127402787693E-2</v>
      </c>
      <c r="L157" s="59">
        <v>-0.21833217239128605</v>
      </c>
      <c r="AG157" t="s">
        <v>339</v>
      </c>
      <c r="AH157">
        <v>3.3459567228120213E-2</v>
      </c>
    </row>
    <row r="158" spans="1:34" x14ac:dyDescent="0.25">
      <c r="A158" t="s">
        <v>303</v>
      </c>
      <c r="B158">
        <v>-1.7968223099926017E-2</v>
      </c>
      <c r="C158">
        <v>-0.10592065436955586</v>
      </c>
      <c r="D158">
        <v>0</v>
      </c>
      <c r="E158">
        <v>4.1483026504439398</v>
      </c>
      <c r="F158">
        <v>3.0350964956899026E-2</v>
      </c>
      <c r="G158">
        <v>0.16511303540679897</v>
      </c>
      <c r="H158">
        <v>18.332047238264561</v>
      </c>
      <c r="J158" s="59">
        <v>129</v>
      </c>
      <c r="K158" s="59">
        <v>-4.8205087534701263E-2</v>
      </c>
      <c r="L158" s="59">
        <v>5.3895765560964315E-2</v>
      </c>
      <c r="AG158" t="s">
        <v>340</v>
      </c>
      <c r="AH158">
        <v>-0.12413485287395901</v>
      </c>
    </row>
    <row r="159" spans="1:34" x14ac:dyDescent="0.25">
      <c r="A159" t="s">
        <v>304</v>
      </c>
      <c r="B159">
        <v>5.0262592678553847E-2</v>
      </c>
      <c r="C159">
        <v>-0.19880962412253125</v>
      </c>
      <c r="D159">
        <v>0</v>
      </c>
      <c r="E159">
        <v>2.543962358453749</v>
      </c>
      <c r="F159">
        <v>7.6737167129198189E-2</v>
      </c>
      <c r="G159">
        <v>-0.22919233104451237</v>
      </c>
      <c r="H159">
        <v>16.498054562853213</v>
      </c>
      <c r="J159" s="59">
        <v>130</v>
      </c>
      <c r="K159" s="59">
        <v>-1.8929711216132072E-2</v>
      </c>
      <c r="L159" s="59">
        <v>-0.37372954408120806</v>
      </c>
      <c r="AG159" t="s">
        <v>341</v>
      </c>
      <c r="AH159">
        <v>0.57956295968632487</v>
      </c>
    </row>
    <row r="160" spans="1:34" x14ac:dyDescent="0.25">
      <c r="A160" t="s">
        <v>305</v>
      </c>
      <c r="B160">
        <v>-1.2207614602832463E-2</v>
      </c>
      <c r="C160">
        <v>-0.32627757570468952</v>
      </c>
      <c r="D160">
        <v>0</v>
      </c>
      <c r="E160">
        <v>0.91890441693197733</v>
      </c>
      <c r="F160">
        <v>9.5797289329984658E-2</v>
      </c>
      <c r="G160">
        <v>0.35912332616185783</v>
      </c>
      <c r="H160">
        <v>18.773712384440017</v>
      </c>
      <c r="J160" s="59">
        <v>131</v>
      </c>
      <c r="K160" s="59">
        <v>-8.6009772035908955E-2</v>
      </c>
      <c r="L160" s="59">
        <v>8.3094850622169869E-2</v>
      </c>
      <c r="AG160" t="s">
        <v>342</v>
      </c>
      <c r="AH160">
        <v>-1.617898936754638E-2</v>
      </c>
    </row>
    <row r="161" spans="1:34" x14ac:dyDescent="0.25">
      <c r="A161" t="s">
        <v>306</v>
      </c>
      <c r="B161">
        <v>-4.3212585353853195E-2</v>
      </c>
      <c r="C161">
        <v>-1.2286112771928705E-2</v>
      </c>
      <c r="D161">
        <v>0</v>
      </c>
      <c r="E161">
        <v>0.44643633217913431</v>
      </c>
      <c r="F161">
        <v>0.19937613483322908</v>
      </c>
      <c r="G161">
        <v>9.8055095683335106E-2</v>
      </c>
      <c r="H161">
        <v>19.899013292351789</v>
      </c>
      <c r="J161" s="59">
        <v>132</v>
      </c>
      <c r="K161" s="59">
        <v>-2.8190934853000976E-2</v>
      </c>
      <c r="L161" s="59">
        <v>5.8586575684540468E-2</v>
      </c>
      <c r="AG161" t="s">
        <v>343</v>
      </c>
      <c r="AH161">
        <v>8.2499418426711796E-2</v>
      </c>
    </row>
    <row r="162" spans="1:34" x14ac:dyDescent="0.25">
      <c r="A162" t="s">
        <v>307</v>
      </c>
      <c r="B162">
        <v>9.9474551528028282E-2</v>
      </c>
      <c r="C162">
        <v>-4.8902820919744988E-2</v>
      </c>
      <c r="D162">
        <v>0</v>
      </c>
      <c r="E162">
        <v>0.40252160714522334</v>
      </c>
      <c r="F162">
        <v>3.9127412444681625E-2</v>
      </c>
      <c r="G162">
        <v>-8.5544733742489359E-2</v>
      </c>
      <c r="H162">
        <v>22.696494728029435</v>
      </c>
      <c r="J162" s="59">
        <v>133</v>
      </c>
      <c r="K162" s="59">
        <v>-6.7734550880679201E-2</v>
      </c>
      <c r="L162" s="59">
        <v>1.1303369838382871E-2</v>
      </c>
      <c r="AG162" t="s">
        <v>344</v>
      </c>
      <c r="AH162">
        <v>-4.5413787443330356E-2</v>
      </c>
    </row>
    <row r="163" spans="1:34" x14ac:dyDescent="0.25">
      <c r="A163" t="s">
        <v>308</v>
      </c>
      <c r="B163">
        <v>-2.3610333367996006E-4</v>
      </c>
      <c r="C163">
        <v>3.4769662726264017E-3</v>
      </c>
      <c r="D163">
        <v>0</v>
      </c>
      <c r="E163">
        <v>0.96003438533089902</v>
      </c>
      <c r="F163">
        <v>0.10790975319396162</v>
      </c>
      <c r="G163">
        <v>9.3392770725463578E-2</v>
      </c>
      <c r="H163">
        <v>16.355503280672277</v>
      </c>
      <c r="J163" s="59">
        <v>134</v>
      </c>
      <c r="K163" s="59">
        <v>-7.8614927732239187E-2</v>
      </c>
      <c r="L163" s="59">
        <v>3.1781627304001026E-2</v>
      </c>
      <c r="AG163" t="s">
        <v>345</v>
      </c>
      <c r="AH163">
        <v>-0.6009594016286951</v>
      </c>
    </row>
    <row r="164" spans="1:34" x14ac:dyDescent="0.25">
      <c r="A164" t="s">
        <v>309</v>
      </c>
      <c r="B164">
        <v>-4.9630944089324058E-2</v>
      </c>
      <c r="C164">
        <v>0.21056628562620899</v>
      </c>
      <c r="D164">
        <v>0</v>
      </c>
      <c r="E164">
        <v>0.68464863908917284</v>
      </c>
      <c r="F164">
        <v>3.9511925005356774E-2</v>
      </c>
      <c r="G164">
        <v>-0.18573909061164059</v>
      </c>
      <c r="H164">
        <v>19.814633153629948</v>
      </c>
      <c r="J164" s="59">
        <v>135</v>
      </c>
      <c r="K164" s="59">
        <v>-6.652872654182948E-2</v>
      </c>
      <c r="L164" s="59">
        <v>5.0589945384653889E-2</v>
      </c>
      <c r="AG164" t="s">
        <v>346</v>
      </c>
      <c r="AH164">
        <v>7.5168917565345272E-2</v>
      </c>
    </row>
    <row r="165" spans="1:34" x14ac:dyDescent="0.25">
      <c r="A165" t="s">
        <v>310</v>
      </c>
      <c r="B165">
        <v>-1.7159374570900214E-2</v>
      </c>
      <c r="C165">
        <v>-0.11656407657609241</v>
      </c>
      <c r="D165">
        <v>0</v>
      </c>
      <c r="E165">
        <v>3.7550512046766302</v>
      </c>
      <c r="F165">
        <v>2.4652552674799273E-2</v>
      </c>
      <c r="G165">
        <v>0.52863663773918246</v>
      </c>
      <c r="H165">
        <v>20.175413792146458</v>
      </c>
      <c r="J165" s="59">
        <v>136</v>
      </c>
      <c r="K165" s="59">
        <v>-0.13741725105891367</v>
      </c>
      <c r="L165" s="59">
        <v>-1.2449482622307301E-2</v>
      </c>
      <c r="AG165" t="s">
        <v>347</v>
      </c>
      <c r="AH165">
        <v>-0.10724964550408311</v>
      </c>
    </row>
    <row r="166" spans="1:34" x14ac:dyDescent="0.25">
      <c r="A166" t="s">
        <v>311</v>
      </c>
      <c r="B166">
        <v>-5.5789888226968287E-2</v>
      </c>
      <c r="C166">
        <v>9.2548344495450172E-2</v>
      </c>
      <c r="D166">
        <v>0</v>
      </c>
      <c r="E166">
        <v>0.67726300571087572</v>
      </c>
      <c r="F166">
        <v>6.4641457385810924E-2</v>
      </c>
      <c r="G166">
        <v>9.2297466575248874E-3</v>
      </c>
      <c r="H166">
        <v>16.458180273487677</v>
      </c>
      <c r="J166" s="59">
        <v>137</v>
      </c>
      <c r="K166" s="59">
        <v>-6.8938536745553669E-2</v>
      </c>
      <c r="L166" s="59">
        <v>7.7430964051394963E-2</v>
      </c>
      <c r="AG166" t="s">
        <v>348</v>
      </c>
      <c r="AH166">
        <v>-0.13367335458241725</v>
      </c>
    </row>
    <row r="167" spans="1:34" x14ac:dyDescent="0.25">
      <c r="A167" t="s">
        <v>312</v>
      </c>
      <c r="B167">
        <v>-0.11167018943242335</v>
      </c>
      <c r="C167">
        <v>-0.25684896539662572</v>
      </c>
      <c r="D167">
        <v>0</v>
      </c>
      <c r="E167">
        <v>1.9205968610922517</v>
      </c>
      <c r="F167">
        <v>3.9679816779964482E-2</v>
      </c>
      <c r="G167">
        <v>-0.13191420123862505</v>
      </c>
      <c r="H167">
        <v>17.770184977953988</v>
      </c>
      <c r="J167" s="59">
        <v>138</v>
      </c>
      <c r="K167" s="59">
        <v>-7.1303044589687309E-2</v>
      </c>
      <c r="L167" s="59">
        <v>8.1559656555127008E-2</v>
      </c>
      <c r="AG167" t="s">
        <v>349</v>
      </c>
      <c r="AH167">
        <v>0.18675561097325311</v>
      </c>
    </row>
    <row r="168" spans="1:34" x14ac:dyDescent="0.25">
      <c r="A168" t="s">
        <v>313</v>
      </c>
      <c r="B168">
        <v>-1.0279648444405891</v>
      </c>
      <c r="C168">
        <v>-0.25032278397955193</v>
      </c>
      <c r="D168">
        <v>0</v>
      </c>
      <c r="E168">
        <v>1.6683218014091581</v>
      </c>
      <c r="F168">
        <v>1.9755884747328398E-3</v>
      </c>
      <c r="G168">
        <v>0.26529154702192892</v>
      </c>
      <c r="H168">
        <v>16.449240210965719</v>
      </c>
      <c r="J168" s="59">
        <v>139</v>
      </c>
      <c r="K168" s="59">
        <v>-5.2203664893294421E-2</v>
      </c>
      <c r="L168" s="59">
        <v>4.2544111496248038E-2</v>
      </c>
      <c r="AG168" t="s">
        <v>350</v>
      </c>
      <c r="AH168">
        <v>0.15331181835350177</v>
      </c>
    </row>
    <row r="169" spans="1:34" x14ac:dyDescent="0.25">
      <c r="A169" t="s">
        <v>314</v>
      </c>
      <c r="B169">
        <v>-0.4232163119418908</v>
      </c>
      <c r="C169">
        <v>-0.46877472726586317</v>
      </c>
      <c r="D169">
        <v>0</v>
      </c>
      <c r="E169">
        <v>0.79179945878838542</v>
      </c>
      <c r="F169">
        <v>3.0828041885267624E-2</v>
      </c>
      <c r="G169">
        <v>0.46416391171512811</v>
      </c>
      <c r="H169">
        <v>18.059037973693698</v>
      </c>
      <c r="J169" s="59">
        <v>140</v>
      </c>
      <c r="K169" s="59">
        <v>-4.3501434930756977E-2</v>
      </c>
      <c r="L169" s="59">
        <v>2.6884435593442182E-2</v>
      </c>
      <c r="AG169" t="s">
        <v>351</v>
      </c>
      <c r="AH169">
        <v>-6.8218004985749758E-3</v>
      </c>
    </row>
    <row r="170" spans="1:34" x14ac:dyDescent="0.25">
      <c r="A170" t="s">
        <v>315</v>
      </c>
      <c r="B170">
        <v>7.580850671138506E-2</v>
      </c>
      <c r="C170">
        <v>-0.15619585064536695</v>
      </c>
      <c r="D170">
        <v>0</v>
      </c>
      <c r="E170">
        <v>0.57731438198962493</v>
      </c>
      <c r="F170">
        <v>3.2744552752531936E-2</v>
      </c>
      <c r="G170">
        <v>1.0678310573184463E-2</v>
      </c>
      <c r="H170">
        <v>18.77015325498094</v>
      </c>
      <c r="J170" s="59">
        <v>141</v>
      </c>
      <c r="K170" s="59">
        <v>-6.0457082144673435E-3</v>
      </c>
      <c r="L170" s="59">
        <v>-0.2234242830313764</v>
      </c>
      <c r="AG170" t="s">
        <v>352</v>
      </c>
      <c r="AH170">
        <v>-7.8132932968387137E-2</v>
      </c>
    </row>
    <row r="171" spans="1:34" x14ac:dyDescent="0.25">
      <c r="A171" t="s">
        <v>316</v>
      </c>
      <c r="B171">
        <v>9.9531395593595029E-3</v>
      </c>
      <c r="C171">
        <v>-1.6904627759056063E-2</v>
      </c>
      <c r="D171">
        <v>0</v>
      </c>
      <c r="E171">
        <v>1.2091142035495877</v>
      </c>
      <c r="F171">
        <v>0.11976021940967134</v>
      </c>
      <c r="G171">
        <v>4.1684941217707681E-2</v>
      </c>
      <c r="H171">
        <v>19.376899147861984</v>
      </c>
      <c r="J171" s="59">
        <v>142</v>
      </c>
      <c r="K171" s="59">
        <v>3.913399739514406E-3</v>
      </c>
      <c r="L171" s="59">
        <v>-5.1663937753143735E-2</v>
      </c>
      <c r="AG171" t="s">
        <v>353</v>
      </c>
      <c r="AH171">
        <v>-7.1576803986836413E-2</v>
      </c>
    </row>
    <row r="172" spans="1:34" x14ac:dyDescent="0.25">
      <c r="A172" t="s">
        <v>317</v>
      </c>
      <c r="B172">
        <v>-5.1556984354089119E-2</v>
      </c>
      <c r="C172">
        <v>6.2186385827253925E-3</v>
      </c>
      <c r="D172">
        <v>0</v>
      </c>
      <c r="E172">
        <v>1.0855038065605291</v>
      </c>
      <c r="F172">
        <v>-1.6052921457380541E-2</v>
      </c>
      <c r="G172">
        <v>0.11812448971067693</v>
      </c>
      <c r="H172">
        <v>21.691416902906546</v>
      </c>
      <c r="J172" s="59">
        <v>143</v>
      </c>
      <c r="K172" s="59">
        <v>-3.6124920187692033E-2</v>
      </c>
      <c r="L172" s="59">
        <v>0.12533456120125169</v>
      </c>
      <c r="AG172" t="s">
        <v>354</v>
      </c>
      <c r="AH172">
        <v>-0.11413293266380031</v>
      </c>
    </row>
    <row r="173" spans="1:34" x14ac:dyDescent="0.25">
      <c r="A173" t="s">
        <v>318</v>
      </c>
      <c r="B173">
        <v>7.1472667536376377E-3</v>
      </c>
      <c r="C173">
        <v>-0.11449589124836244</v>
      </c>
      <c r="D173">
        <v>0</v>
      </c>
      <c r="E173">
        <v>0.39635513407134165</v>
      </c>
      <c r="F173">
        <v>8.6119037636590651E-2</v>
      </c>
      <c r="G173">
        <v>2.7231661934947589E-2</v>
      </c>
      <c r="H173">
        <v>19.882195579734606</v>
      </c>
      <c r="J173" s="59">
        <v>144</v>
      </c>
      <c r="K173" s="59">
        <v>-7.8954434169544646E-2</v>
      </c>
      <c r="L173" s="59">
        <v>-0.13039322258937303</v>
      </c>
      <c r="AG173" t="s">
        <v>355</v>
      </c>
      <c r="AH173">
        <v>2.5134527447036757E-3</v>
      </c>
    </row>
    <row r="174" spans="1:34" x14ac:dyDescent="0.25">
      <c r="A174" t="s">
        <v>319</v>
      </c>
      <c r="B174">
        <v>-0.20900629954074046</v>
      </c>
      <c r="C174">
        <v>-0.13640023724941167</v>
      </c>
      <c r="D174">
        <v>0</v>
      </c>
      <c r="E174">
        <v>2.1553974930594402</v>
      </c>
      <c r="F174">
        <v>0.25548914507570225</v>
      </c>
      <c r="G174">
        <v>0.16788302098964114</v>
      </c>
      <c r="H174">
        <v>16.98954737821726</v>
      </c>
      <c r="J174" s="59">
        <v>145</v>
      </c>
      <c r="K174" s="59">
        <v>-3.5635127751209472E-2</v>
      </c>
      <c r="L174" s="59">
        <v>3.32309312476739E-2</v>
      </c>
      <c r="AG174" t="s">
        <v>356</v>
      </c>
      <c r="AH174">
        <v>-0.37171280202163803</v>
      </c>
    </row>
    <row r="175" spans="1:34" x14ac:dyDescent="0.25">
      <c r="A175" t="s">
        <v>320</v>
      </c>
      <c r="B175">
        <v>-1.4434552008019783E-2</v>
      </c>
      <c r="C175">
        <v>3.2332529424760295E-2</v>
      </c>
      <c r="D175">
        <v>0</v>
      </c>
      <c r="E175">
        <v>0.13150096805205011</v>
      </c>
      <c r="F175">
        <v>1.6304395968145605E-2</v>
      </c>
      <c r="G175">
        <v>-0.15895344642518144</v>
      </c>
      <c r="H175">
        <v>19.487962325744604</v>
      </c>
      <c r="J175" s="59">
        <v>146</v>
      </c>
      <c r="K175" s="59">
        <v>-2.6222857292709983E-2</v>
      </c>
      <c r="L175" s="59">
        <v>0.14708337278414532</v>
      </c>
      <c r="AG175" t="s">
        <v>357</v>
      </c>
      <c r="AH175">
        <v>3.2608103246262621E-2</v>
      </c>
    </row>
    <row r="176" spans="1:34" x14ac:dyDescent="0.25">
      <c r="A176" t="s">
        <v>321</v>
      </c>
      <c r="B176">
        <v>-6.8904578715455397E-2</v>
      </c>
      <c r="C176">
        <v>-0.26762424693949655</v>
      </c>
      <c r="D176">
        <v>0</v>
      </c>
      <c r="E176">
        <v>0.10368962758531092</v>
      </c>
      <c r="F176">
        <v>1.0449030001113305E-2</v>
      </c>
      <c r="G176">
        <v>1.4383467059172297</v>
      </c>
      <c r="H176">
        <v>16.496369670145096</v>
      </c>
      <c r="J176" s="59">
        <v>147</v>
      </c>
      <c r="K176" s="59">
        <v>-5.0671037443255268E-2</v>
      </c>
      <c r="L176" s="59">
        <v>-3.6252174384614283E-2</v>
      </c>
      <c r="AG176" t="s">
        <v>358</v>
      </c>
      <c r="AH176">
        <v>0.18046037836450335</v>
      </c>
    </row>
    <row r="177" spans="1:34" x14ac:dyDescent="0.25">
      <c r="A177" t="s">
        <v>322</v>
      </c>
      <c r="B177">
        <v>0.29609649578726005</v>
      </c>
      <c r="C177">
        <v>1.2506688827714414</v>
      </c>
      <c r="D177">
        <v>0</v>
      </c>
      <c r="E177">
        <v>0.93221172074808634</v>
      </c>
      <c r="F177">
        <v>4.1035946932044515E-2</v>
      </c>
      <c r="G177">
        <v>-0.35831209618645227</v>
      </c>
      <c r="H177">
        <v>20.793384266420347</v>
      </c>
      <c r="J177" s="59">
        <v>148</v>
      </c>
      <c r="K177" s="59">
        <v>-3.6286984339397615E-2</v>
      </c>
      <c r="L177" s="59">
        <v>3.5943541769155735E-2</v>
      </c>
      <c r="AG177" t="s">
        <v>359</v>
      </c>
      <c r="AH177">
        <v>-3.5541606685462634E-2</v>
      </c>
    </row>
    <row r="178" spans="1:34" x14ac:dyDescent="0.25">
      <c r="A178" t="s">
        <v>323</v>
      </c>
      <c r="B178">
        <v>0.22009542122347892</v>
      </c>
      <c r="C178">
        <v>0.15929542568321342</v>
      </c>
      <c r="D178">
        <v>0</v>
      </c>
      <c r="E178">
        <v>0.42183063403778154</v>
      </c>
      <c r="F178">
        <v>5.8775129777864608E-2</v>
      </c>
      <c r="G178">
        <v>-0.16161799224425508</v>
      </c>
      <c r="H178">
        <v>20.921762547830422</v>
      </c>
      <c r="J178" s="59">
        <v>149</v>
      </c>
      <c r="K178" s="59">
        <v>-7.7870071544930419E-3</v>
      </c>
      <c r="L178" s="59">
        <v>-8.6140930176102054E-2</v>
      </c>
      <c r="AG178" t="s">
        <v>360</v>
      </c>
      <c r="AH178">
        <v>-3.3776708118961107E-2</v>
      </c>
    </row>
    <row r="179" spans="1:34" x14ac:dyDescent="0.25">
      <c r="A179" t="s">
        <v>324</v>
      </c>
      <c r="B179">
        <v>6.9617416656322546E-3</v>
      </c>
      <c r="C179">
        <v>-0.37422498562333123</v>
      </c>
      <c r="D179">
        <v>0</v>
      </c>
      <c r="E179">
        <v>1.3463946257187636</v>
      </c>
      <c r="F179">
        <v>4.8205670931329256E-2</v>
      </c>
      <c r="G179">
        <v>0.4353390874424421</v>
      </c>
      <c r="H179">
        <v>17.918335597202308</v>
      </c>
      <c r="J179" s="59">
        <v>150</v>
      </c>
      <c r="K179" s="59">
        <v>2.1418745427872476E-2</v>
      </c>
      <c r="L179" s="59">
        <v>-9.8321748695224739E-2</v>
      </c>
      <c r="AG179" t="s">
        <v>361</v>
      </c>
      <c r="AH179">
        <v>-6.050572801181292E-2</v>
      </c>
    </row>
    <row r="180" spans="1:34" x14ac:dyDescent="0.25">
      <c r="A180" t="s">
        <v>325</v>
      </c>
      <c r="B180">
        <v>1.8364912831302371E-3</v>
      </c>
      <c r="C180">
        <v>-6.027722439373568E-3</v>
      </c>
      <c r="D180">
        <v>0</v>
      </c>
      <c r="E180">
        <v>1.138199129507004</v>
      </c>
      <c r="F180">
        <v>4.9613262105705075E-2</v>
      </c>
      <c r="G180">
        <v>0.3941545996709116</v>
      </c>
      <c r="H180">
        <v>20.383980459083666</v>
      </c>
      <c r="J180" s="59">
        <v>151</v>
      </c>
      <c r="K180" s="59">
        <v>-4.0095437933781203E-2</v>
      </c>
      <c r="L180" s="59">
        <v>2.1328353007307677E-2</v>
      </c>
      <c r="AG180" t="s">
        <v>362</v>
      </c>
      <c r="AH180">
        <v>-1.4700757905740918E-2</v>
      </c>
    </row>
    <row r="181" spans="1:34" x14ac:dyDescent="0.25">
      <c r="A181" t="s">
        <v>326</v>
      </c>
      <c r="B181">
        <v>-0.39749952082567669</v>
      </c>
      <c r="C181">
        <v>-0.14099307492496987</v>
      </c>
      <c r="D181">
        <v>0</v>
      </c>
      <c r="E181">
        <v>0.3524967862119015</v>
      </c>
      <c r="F181">
        <v>1.2214041284463427E-2</v>
      </c>
      <c r="G181">
        <v>-0.53897957434180821</v>
      </c>
      <c r="H181">
        <v>16.900723078348072</v>
      </c>
      <c r="J181" s="59">
        <v>152</v>
      </c>
      <c r="K181" s="59">
        <v>-0.10020687957426902</v>
      </c>
      <c r="L181" s="59">
        <v>-0.48919866249032884</v>
      </c>
      <c r="AG181" t="s">
        <v>363</v>
      </c>
      <c r="AH181">
        <v>2.8265525762954768E-2</v>
      </c>
    </row>
    <row r="182" spans="1:34" x14ac:dyDescent="0.25">
      <c r="A182" t="s">
        <v>327</v>
      </c>
      <c r="B182">
        <v>-5.8269972652680455E-2</v>
      </c>
      <c r="C182">
        <v>0.37183300619772514</v>
      </c>
      <c r="D182">
        <v>0</v>
      </c>
      <c r="E182">
        <v>1.8792323773367405</v>
      </c>
      <c r="F182">
        <v>1.7133788010556969E-2</v>
      </c>
      <c r="G182">
        <v>-0.48201028657888567</v>
      </c>
      <c r="H182">
        <v>17.096427106082515</v>
      </c>
      <c r="J182" s="59">
        <v>153</v>
      </c>
      <c r="K182" s="59">
        <v>-2.9945103635664411E-2</v>
      </c>
      <c r="L182" s="59">
        <v>4.5706038378277442E-2</v>
      </c>
      <c r="AG182" t="s">
        <v>364</v>
      </c>
      <c r="AH182">
        <v>0.17199524525930154</v>
      </c>
    </row>
    <row r="183" spans="1:34" x14ac:dyDescent="0.25">
      <c r="A183" t="s">
        <v>328</v>
      </c>
      <c r="B183">
        <v>3.2247336866485954E-2</v>
      </c>
      <c r="C183">
        <v>-8.9595614091802153E-2</v>
      </c>
      <c r="D183">
        <v>0</v>
      </c>
      <c r="E183">
        <v>1.1209453772404574</v>
      </c>
      <c r="F183">
        <v>0.1354703895357397</v>
      </c>
      <c r="G183">
        <v>0.59010949884065156</v>
      </c>
      <c r="H183">
        <v>18.992648181364117</v>
      </c>
      <c r="J183" s="59">
        <v>154</v>
      </c>
      <c r="K183" s="59">
        <v>-5.4588846828629883E-2</v>
      </c>
      <c r="L183" s="59">
        <v>0.10100132610884097</v>
      </c>
      <c r="AG183" t="s">
        <v>365</v>
      </c>
      <c r="AH183">
        <v>8.2446323359295304E-2</v>
      </c>
    </row>
    <row r="184" spans="1:34" x14ac:dyDescent="0.25">
      <c r="A184" t="s">
        <v>329</v>
      </c>
      <c r="B184">
        <v>-6.6922423083976446E-2</v>
      </c>
      <c r="C184">
        <v>-3.9952429244435816E-2</v>
      </c>
      <c r="D184">
        <v>0</v>
      </c>
      <c r="E184">
        <v>0.79565540178628469</v>
      </c>
      <c r="F184">
        <v>0.11768109705618497</v>
      </c>
      <c r="G184">
        <v>-2.1543404150249157E-3</v>
      </c>
      <c r="H184">
        <v>17.393359235806237</v>
      </c>
      <c r="J184" s="59">
        <v>155</v>
      </c>
      <c r="K184" s="59">
        <v>-9.74706822560234E-3</v>
      </c>
      <c r="L184" s="59">
        <v>-3.2933350541373141E-3</v>
      </c>
      <c r="AG184" t="s">
        <v>366</v>
      </c>
      <c r="AH184">
        <v>5.4627351427192772E-2</v>
      </c>
    </row>
    <row r="185" spans="1:34" x14ac:dyDescent="0.25">
      <c r="A185" t="s">
        <v>330</v>
      </c>
      <c r="B185">
        <v>-0.19080329543801022</v>
      </c>
      <c r="C185">
        <v>-0.11676880979188621</v>
      </c>
      <c r="D185">
        <v>0</v>
      </c>
      <c r="E185">
        <v>1.5569103420051737E-2</v>
      </c>
      <c r="F185">
        <v>-1.5779640424392596E-3</v>
      </c>
      <c r="G185">
        <v>0</v>
      </c>
      <c r="H185">
        <v>13.317450785353167</v>
      </c>
      <c r="J185" s="59">
        <v>156</v>
      </c>
      <c r="K185" s="59">
        <v>-6.3876440211577457E-2</v>
      </c>
      <c r="L185" s="59">
        <v>3.41125674995994E-2</v>
      </c>
      <c r="AG185" t="s">
        <v>367</v>
      </c>
      <c r="AH185">
        <v>-0.48626937301971557</v>
      </c>
    </row>
    <row r="186" spans="1:34" x14ac:dyDescent="0.25">
      <c r="A186" t="s">
        <v>331</v>
      </c>
      <c r="B186">
        <v>-0.17115111838057367</v>
      </c>
      <c r="C186">
        <v>-0.14009526719546059</v>
      </c>
      <c r="D186">
        <v>0</v>
      </c>
      <c r="E186">
        <v>0.39568166119977449</v>
      </c>
      <c r="F186">
        <v>3.1692396436088205E-2</v>
      </c>
      <c r="G186">
        <v>-0.52873511357595093</v>
      </c>
      <c r="H186">
        <v>19.229324636717806</v>
      </c>
      <c r="J186" s="59">
        <v>157</v>
      </c>
      <c r="K186" s="59">
        <v>-5.0912599925669794E-2</v>
      </c>
      <c r="L186" s="59">
        <v>3.2944376825743776E-2</v>
      </c>
      <c r="AG186" t="s">
        <v>368</v>
      </c>
      <c r="AH186">
        <v>0.14010591985486431</v>
      </c>
    </row>
    <row r="187" spans="1:34" x14ac:dyDescent="0.25">
      <c r="A187" t="s">
        <v>332</v>
      </c>
      <c r="B187">
        <v>-0.17065165301933788</v>
      </c>
      <c r="C187">
        <v>0.18733425483357377</v>
      </c>
      <c r="D187">
        <v>0</v>
      </c>
      <c r="E187">
        <v>1.8296531157983582</v>
      </c>
      <c r="F187">
        <v>-9.0477540094267186E-2</v>
      </c>
      <c r="G187">
        <v>-0.19841221594540087</v>
      </c>
      <c r="H187">
        <v>16.962328305581924</v>
      </c>
      <c r="J187" s="59">
        <v>158</v>
      </c>
      <c r="K187" s="59">
        <v>-7.7365721075588229E-2</v>
      </c>
      <c r="L187" s="59">
        <v>0.12762831375414208</v>
      </c>
      <c r="AG187" t="s">
        <v>369</v>
      </c>
      <c r="AH187">
        <v>-6.7518592120275958E-2</v>
      </c>
    </row>
    <row r="188" spans="1:34" x14ac:dyDescent="0.25">
      <c r="A188" t="s">
        <v>333</v>
      </c>
      <c r="B188">
        <v>0.37245213308274033</v>
      </c>
      <c r="C188">
        <v>5.1802606991777367</v>
      </c>
      <c r="D188">
        <v>0</v>
      </c>
      <c r="E188">
        <v>0.36498396111719555</v>
      </c>
      <c r="F188">
        <v>-2.4699482552522054E-2</v>
      </c>
      <c r="G188">
        <v>-0.83362291880506945</v>
      </c>
      <c r="H188">
        <v>16.36803658056327</v>
      </c>
      <c r="J188" s="59">
        <v>159</v>
      </c>
      <c r="K188" s="59">
        <v>-4.908843641700919E-2</v>
      </c>
      <c r="L188" s="59">
        <v>3.6880821814176727E-2</v>
      </c>
      <c r="AG188" t="s">
        <v>370</v>
      </c>
      <c r="AH188">
        <v>-2.2722687416510012E-2</v>
      </c>
    </row>
    <row r="189" spans="1:34" x14ac:dyDescent="0.25">
      <c r="A189" t="s">
        <v>334</v>
      </c>
      <c r="B189">
        <v>-1.0986861332774878E-3</v>
      </c>
      <c r="C189">
        <v>6.2450653620457564E-3</v>
      </c>
      <c r="D189">
        <v>0</v>
      </c>
      <c r="E189">
        <v>1.9141729085180239</v>
      </c>
      <c r="F189">
        <v>0.21705145591167108</v>
      </c>
      <c r="G189">
        <v>0.20735022562637534</v>
      </c>
      <c r="H189">
        <v>17.820368015857667</v>
      </c>
      <c r="J189" s="59">
        <v>160</v>
      </c>
      <c r="K189" s="59">
        <v>-5.3738256395219286E-2</v>
      </c>
      <c r="L189" s="59">
        <v>1.0525671041366091E-2</v>
      </c>
      <c r="AG189" t="s">
        <v>371</v>
      </c>
      <c r="AH189">
        <v>-0.30814296284195708</v>
      </c>
    </row>
    <row r="190" spans="1:34" x14ac:dyDescent="0.25">
      <c r="A190" t="s">
        <v>335</v>
      </c>
      <c r="B190">
        <v>-1.2049496016888039E-2</v>
      </c>
      <c r="C190">
        <v>3.864728136503278E-2</v>
      </c>
      <c r="D190">
        <v>0</v>
      </c>
      <c r="E190">
        <v>0.12016125052787024</v>
      </c>
      <c r="F190">
        <v>2.357713199339753E-3</v>
      </c>
      <c r="G190">
        <v>-6.1107947337500162E-2</v>
      </c>
      <c r="H190">
        <v>16.118946502642466</v>
      </c>
      <c r="J190" s="59">
        <v>161</v>
      </c>
      <c r="K190" s="59">
        <v>1.6103138907223979E-2</v>
      </c>
      <c r="L190" s="59">
        <v>8.3371412620804303E-2</v>
      </c>
      <c r="AG190" t="s">
        <v>372</v>
      </c>
      <c r="AH190">
        <v>-0.11478470308306027</v>
      </c>
    </row>
    <row r="191" spans="1:34" x14ac:dyDescent="0.25">
      <c r="A191" t="s">
        <v>336</v>
      </c>
      <c r="B191">
        <v>-0.48689598641948667</v>
      </c>
      <c r="C191">
        <v>-0.27956185250588106</v>
      </c>
      <c r="D191">
        <v>0</v>
      </c>
      <c r="E191">
        <v>0.74814521159639458</v>
      </c>
      <c r="F191">
        <v>6.7609297255386891E-2</v>
      </c>
      <c r="G191">
        <v>-0.26310373887054272</v>
      </c>
      <c r="H191">
        <v>17.17219314682567</v>
      </c>
      <c r="J191" s="59">
        <v>162</v>
      </c>
      <c r="K191" s="59">
        <v>-7.8403074422895319E-2</v>
      </c>
      <c r="L191" s="59">
        <v>7.8166971089215359E-2</v>
      </c>
      <c r="AG191" t="s">
        <v>373</v>
      </c>
      <c r="AH191">
        <v>-0.14524537750516608</v>
      </c>
    </row>
    <row r="192" spans="1:34" x14ac:dyDescent="0.25">
      <c r="A192" t="s">
        <v>337</v>
      </c>
      <c r="B192">
        <v>-0.10132094127085228</v>
      </c>
      <c r="C192">
        <v>0.86157953419141931</v>
      </c>
      <c r="D192">
        <v>0</v>
      </c>
      <c r="E192">
        <v>4.1316092108306356E-2</v>
      </c>
      <c r="F192">
        <v>3.2043906735408349E-2</v>
      </c>
      <c r="G192">
        <v>8.1614006086058897</v>
      </c>
      <c r="H192">
        <v>14.728038272892864</v>
      </c>
      <c r="J192" s="59">
        <v>163</v>
      </c>
      <c r="K192" s="59">
        <v>-1.7972290114831618E-2</v>
      </c>
      <c r="L192" s="59">
        <v>-3.165865397449244E-2</v>
      </c>
      <c r="AG192" t="s">
        <v>374</v>
      </c>
      <c r="AH192">
        <v>1.7299775674748497E-2</v>
      </c>
    </row>
    <row r="193" spans="1:34" x14ac:dyDescent="0.25">
      <c r="A193" t="s">
        <v>338</v>
      </c>
      <c r="B193">
        <v>2.0478164218856315E-3</v>
      </c>
      <c r="C193">
        <v>-9.8709774112295548E-2</v>
      </c>
      <c r="D193">
        <v>0</v>
      </c>
      <c r="E193">
        <v>1.3263458545702163</v>
      </c>
      <c r="F193">
        <v>-3.7717127781810585E-2</v>
      </c>
      <c r="G193">
        <v>-1.8663113064410177E-2</v>
      </c>
      <c r="H193">
        <v>17.052787041043835</v>
      </c>
      <c r="J193" s="59">
        <v>164</v>
      </c>
      <c r="K193" s="59">
        <v>-2.6144626494382789E-2</v>
      </c>
      <c r="L193" s="59">
        <v>8.9852519234825748E-3</v>
      </c>
      <c r="AG193" t="s">
        <v>375</v>
      </c>
      <c r="AH193">
        <v>-2.4633680457205404E-2</v>
      </c>
    </row>
    <row r="194" spans="1:34" x14ac:dyDescent="0.25">
      <c r="A194" t="s">
        <v>339</v>
      </c>
      <c r="B194">
        <v>-7.0021504597565613E-3</v>
      </c>
      <c r="C194">
        <v>-0.1397978083885062</v>
      </c>
      <c r="D194">
        <v>0</v>
      </c>
      <c r="E194">
        <v>1.44288236361009</v>
      </c>
      <c r="F194">
        <v>5.9891894001554015E-2</v>
      </c>
      <c r="G194">
        <v>6.3474772164982762E-2</v>
      </c>
      <c r="H194">
        <v>17.514255340040044</v>
      </c>
      <c r="J194" s="59">
        <v>165</v>
      </c>
      <c r="K194" s="59">
        <v>-6.5553709888093531E-2</v>
      </c>
      <c r="L194" s="59">
        <v>9.7638216611252437E-3</v>
      </c>
      <c r="AG194" t="s">
        <v>376</v>
      </c>
      <c r="AH194">
        <v>-3.6690708546491702E-2</v>
      </c>
    </row>
    <row r="195" spans="1:34" x14ac:dyDescent="0.25">
      <c r="A195" t="s">
        <v>340</v>
      </c>
      <c r="B195">
        <v>-0.12413485287395901</v>
      </c>
      <c r="C195">
        <v>-0.25289226162205042</v>
      </c>
      <c r="D195">
        <v>0</v>
      </c>
      <c r="E195">
        <v>2.049036021879306</v>
      </c>
      <c r="F195">
        <v>7.0997387853534127E-2</v>
      </c>
      <c r="G195">
        <v>0.12158287177239033</v>
      </c>
      <c r="H195">
        <v>17.858540068604746</v>
      </c>
      <c r="J195" s="59">
        <v>166</v>
      </c>
      <c r="K195" s="59">
        <v>-5.1697207533539125E-2</v>
      </c>
      <c r="L195" s="59">
        <v>-5.9972981898884226E-2</v>
      </c>
      <c r="AG195" t="s">
        <v>377</v>
      </c>
      <c r="AH195">
        <v>3.0012798246945971E-2</v>
      </c>
    </row>
    <row r="196" spans="1:34" x14ac:dyDescent="0.25">
      <c r="A196" t="s">
        <v>341</v>
      </c>
      <c r="B196">
        <v>0.57956295968632487</v>
      </c>
      <c r="C196">
        <v>-0.78638526147500698</v>
      </c>
      <c r="D196">
        <v>0</v>
      </c>
      <c r="E196">
        <v>0.19222334011265152</v>
      </c>
      <c r="F196">
        <v>1.7887622390277649E-2</v>
      </c>
      <c r="G196">
        <v>3.6732535369117296</v>
      </c>
      <c r="H196">
        <v>18.056437732678788</v>
      </c>
      <c r="J196" s="59">
        <v>167</v>
      </c>
      <c r="K196" s="59">
        <v>-5.8761215853871063E-2</v>
      </c>
      <c r="L196" s="59">
        <v>-0.96920362858671805</v>
      </c>
      <c r="AG196" t="s">
        <v>378</v>
      </c>
      <c r="AH196">
        <v>0.19996765728940313</v>
      </c>
    </row>
    <row r="197" spans="1:34" x14ac:dyDescent="0.25">
      <c r="A197" t="s">
        <v>342</v>
      </c>
      <c r="B197">
        <v>-1.7112886712436336E-2</v>
      </c>
      <c r="C197">
        <v>-3.4250788646169615E-2</v>
      </c>
      <c r="D197">
        <v>0</v>
      </c>
      <c r="E197">
        <v>0.2470927828482456</v>
      </c>
      <c r="F197">
        <v>4.6884126758271596E-2</v>
      </c>
      <c r="G197">
        <v>-0.64913466183448121</v>
      </c>
      <c r="H197">
        <v>17.529107332690955</v>
      </c>
      <c r="J197" s="59">
        <v>168</v>
      </c>
      <c r="K197" s="59">
        <v>-4.4062023081996804E-2</v>
      </c>
      <c r="L197" s="59">
        <v>-0.379154288859894</v>
      </c>
      <c r="AG197" t="s">
        <v>379</v>
      </c>
      <c r="AH197">
        <v>-0.26409226262948127</v>
      </c>
    </row>
    <row r="198" spans="1:34" x14ac:dyDescent="0.25">
      <c r="A198" t="s">
        <v>343</v>
      </c>
      <c r="B198">
        <v>1.943368156462516E-2</v>
      </c>
      <c r="C198">
        <v>-0.41581149311081339</v>
      </c>
      <c r="D198">
        <v>0</v>
      </c>
      <c r="E198">
        <v>0.97857111406483988</v>
      </c>
      <c r="F198">
        <v>-7.9289867060908775E-3</v>
      </c>
      <c r="G198">
        <v>-5.3064663474310146E-3</v>
      </c>
      <c r="H198">
        <v>17.726929586635961</v>
      </c>
      <c r="J198" s="59">
        <v>169</v>
      </c>
      <c r="K198" s="59">
        <v>-3.1921279775967037E-2</v>
      </c>
      <c r="L198" s="59">
        <v>0.1077297864873521</v>
      </c>
      <c r="AG198" t="s">
        <v>380</v>
      </c>
      <c r="AH198">
        <v>-0.3920893447289075</v>
      </c>
    </row>
    <row r="199" spans="1:34" x14ac:dyDescent="0.25">
      <c r="A199" t="s">
        <v>344</v>
      </c>
      <c r="B199">
        <v>-4.4965392175155453E-2</v>
      </c>
      <c r="C199">
        <v>-3.5306587525553317E-2</v>
      </c>
      <c r="D199">
        <v>0</v>
      </c>
      <c r="E199">
        <v>2.0098731646246395</v>
      </c>
      <c r="F199">
        <v>4.4149222069743706E-2</v>
      </c>
      <c r="G199">
        <v>-0.11794478139018233</v>
      </c>
      <c r="H199">
        <v>17.920261485434413</v>
      </c>
      <c r="J199" s="59">
        <v>170</v>
      </c>
      <c r="K199" s="59">
        <v>-4.5397536859288379E-2</v>
      </c>
      <c r="L199" s="59">
        <v>5.5350676418647882E-2</v>
      </c>
      <c r="AG199" t="s">
        <v>381</v>
      </c>
      <c r="AH199">
        <v>-0.1704220614979432</v>
      </c>
    </row>
    <row r="200" spans="1:34" x14ac:dyDescent="0.25">
      <c r="A200" t="s">
        <v>345</v>
      </c>
      <c r="B200">
        <v>-0.59783886627569471</v>
      </c>
      <c r="C200">
        <v>-0.13799820256127232</v>
      </c>
      <c r="D200">
        <v>0</v>
      </c>
      <c r="E200">
        <v>1.8821488595387803</v>
      </c>
      <c r="F200">
        <v>-4.7235525832913766E-2</v>
      </c>
      <c r="G200">
        <v>-7.6785126231433104E-2</v>
      </c>
      <c r="H200">
        <v>16.449848118955018</v>
      </c>
      <c r="J200" s="59">
        <v>171</v>
      </c>
      <c r="K200" s="59">
        <v>1.3619423548159704E-2</v>
      </c>
      <c r="L200" s="59">
        <v>-6.5176407902248823E-2</v>
      </c>
      <c r="AG200" t="s">
        <v>382</v>
      </c>
      <c r="AH200">
        <v>-0.18550708115107667</v>
      </c>
    </row>
    <row r="201" spans="1:34" x14ac:dyDescent="0.25">
      <c r="A201" t="s">
        <v>346</v>
      </c>
      <c r="B201">
        <v>-2.2858694423765091E-2</v>
      </c>
      <c r="C201">
        <v>1.0401897269455373E-2</v>
      </c>
      <c r="D201">
        <v>0</v>
      </c>
      <c r="E201">
        <v>1.7168861850250521</v>
      </c>
      <c r="F201">
        <v>3.42551404534936E-2</v>
      </c>
      <c r="G201">
        <v>-0.15909902039611584</v>
      </c>
      <c r="H201">
        <v>17.118141924975184</v>
      </c>
      <c r="J201" s="59">
        <v>172</v>
      </c>
      <c r="K201" s="59">
        <v>-2.92408899363856E-2</v>
      </c>
      <c r="L201" s="59">
        <v>3.6388156690023238E-2</v>
      </c>
      <c r="AG201" t="s">
        <v>383</v>
      </c>
      <c r="AH201">
        <v>-2.7152773367574268E-2</v>
      </c>
    </row>
    <row r="202" spans="1:34" x14ac:dyDescent="0.25">
      <c r="A202" t="s">
        <v>347</v>
      </c>
      <c r="B202">
        <v>-0.34804743497181911</v>
      </c>
      <c r="C202">
        <v>-8.324578294614618E-2</v>
      </c>
      <c r="D202">
        <v>0</v>
      </c>
      <c r="E202">
        <v>2.0321305462167216</v>
      </c>
      <c r="F202">
        <v>0.10602207525708196</v>
      </c>
      <c r="G202">
        <v>-0.13909826817611995</v>
      </c>
      <c r="H202">
        <v>20.339749694468559</v>
      </c>
      <c r="J202" s="59">
        <v>173</v>
      </c>
      <c r="K202" s="59">
        <v>-0.10961806731140569</v>
      </c>
      <c r="L202" s="59">
        <v>-9.9388232229334766E-2</v>
      </c>
      <c r="AG202" t="s">
        <v>384</v>
      </c>
      <c r="AH202">
        <v>-5.1810114516578201E-2</v>
      </c>
    </row>
    <row r="203" spans="1:34" x14ac:dyDescent="0.25">
      <c r="A203" t="s">
        <v>348</v>
      </c>
      <c r="B203">
        <v>-0.13367335458241725</v>
      </c>
      <c r="C203">
        <v>-0.33364175105092164</v>
      </c>
      <c r="D203">
        <v>0</v>
      </c>
      <c r="E203">
        <v>0.93273798577256117</v>
      </c>
      <c r="F203">
        <v>0.14437808929610121</v>
      </c>
      <c r="G203">
        <v>0.15058497136816951</v>
      </c>
      <c r="H203">
        <v>16.285182167663031</v>
      </c>
      <c r="J203" s="59">
        <v>174</v>
      </c>
      <c r="K203" s="59">
        <v>-1.6007688329754299E-2</v>
      </c>
      <c r="L203" s="59">
        <v>1.5731363217345168E-3</v>
      </c>
      <c r="AG203" t="s">
        <v>385</v>
      </c>
      <c r="AH203">
        <v>-6.5885530511676449E-2</v>
      </c>
    </row>
    <row r="204" spans="1:34" x14ac:dyDescent="0.25">
      <c r="A204" t="s">
        <v>349</v>
      </c>
      <c r="B204">
        <v>0.17186926060273433</v>
      </c>
      <c r="C204">
        <v>1.3454567809379563</v>
      </c>
      <c r="D204">
        <v>0</v>
      </c>
      <c r="E204">
        <v>1.6436046593354994</v>
      </c>
      <c r="F204">
        <v>3.1909207564232364E-2</v>
      </c>
      <c r="G204">
        <v>-0.70290357787507385</v>
      </c>
      <c r="H204">
        <v>17.52776800615452</v>
      </c>
      <c r="J204" s="59">
        <v>175</v>
      </c>
      <c r="K204" s="59">
        <v>-5.5280933251232151E-2</v>
      </c>
      <c r="L204" s="59">
        <v>-1.3623645464223247E-2</v>
      </c>
      <c r="AG204" t="s">
        <v>386</v>
      </c>
      <c r="AH204">
        <v>-7.8918091580057803E-2</v>
      </c>
    </row>
    <row r="205" spans="1:34" x14ac:dyDescent="0.25">
      <c r="A205" t="s">
        <v>350</v>
      </c>
      <c r="B205">
        <v>0.16874004020823763</v>
      </c>
      <c r="C205">
        <v>-6.2290573038797696E-2</v>
      </c>
      <c r="D205">
        <v>0</v>
      </c>
      <c r="E205">
        <v>2.049731752566947</v>
      </c>
      <c r="F205">
        <v>6.2477791283914119E-2</v>
      </c>
      <c r="G205">
        <v>-7.1001130497193074E-2</v>
      </c>
      <c r="H205">
        <v>16.847886780973518</v>
      </c>
      <c r="J205" s="59">
        <v>176</v>
      </c>
      <c r="K205" s="59">
        <v>1.1724765781240265E-3</v>
      </c>
      <c r="L205" s="59">
        <v>0.29492401920913602</v>
      </c>
      <c r="AG205" t="s">
        <v>387</v>
      </c>
      <c r="AH205">
        <v>-3.6062907498229047E-2</v>
      </c>
    </row>
    <row r="206" spans="1:34" x14ac:dyDescent="0.25">
      <c r="A206" t="s">
        <v>351</v>
      </c>
      <c r="B206">
        <v>-7.0945598286765624E-2</v>
      </c>
      <c r="C206">
        <v>-5.6173598976982271E-2</v>
      </c>
      <c r="D206">
        <v>0</v>
      </c>
      <c r="E206">
        <v>1.9288311543327348</v>
      </c>
      <c r="F206">
        <v>5.9489331090348999E-2</v>
      </c>
      <c r="G206">
        <v>0.17249745076096168</v>
      </c>
      <c r="H206">
        <v>17.571522911747167</v>
      </c>
      <c r="J206" s="59">
        <v>177</v>
      </c>
      <c r="K206" s="59">
        <v>-8.1769546859715714E-3</v>
      </c>
      <c r="L206" s="59">
        <v>0.22827237590945049</v>
      </c>
      <c r="AG206" t="s">
        <v>388</v>
      </c>
      <c r="AH206">
        <v>0.45521215355085332</v>
      </c>
    </row>
    <row r="207" spans="1:34" x14ac:dyDescent="0.25">
      <c r="A207" t="s">
        <v>352</v>
      </c>
      <c r="B207">
        <v>-8.4967059127506128E-2</v>
      </c>
      <c r="C207">
        <v>-0.22364348520946364</v>
      </c>
      <c r="D207">
        <v>0</v>
      </c>
      <c r="E207">
        <v>3.5561946869803907E-2</v>
      </c>
      <c r="F207">
        <v>6.6595902600324244E-3</v>
      </c>
      <c r="G207">
        <v>2.2655420955233856</v>
      </c>
      <c r="H207">
        <v>16.998209661901448</v>
      </c>
      <c r="J207" s="59">
        <v>178</v>
      </c>
      <c r="K207" s="59">
        <v>-5.1090218382737029E-2</v>
      </c>
      <c r="L207" s="59">
        <v>5.805196004836928E-2</v>
      </c>
      <c r="AG207" t="s">
        <v>389</v>
      </c>
      <c r="AH207">
        <v>-0.38902529467717911</v>
      </c>
    </row>
    <row r="208" spans="1:34" x14ac:dyDescent="0.25">
      <c r="A208" t="s">
        <v>353</v>
      </c>
      <c r="B208">
        <v>-8.0144682089191344E-2</v>
      </c>
      <c r="C208">
        <v>-2.5364602243410472E-2</v>
      </c>
      <c r="D208">
        <v>0</v>
      </c>
      <c r="E208">
        <v>0.2997159604803355</v>
      </c>
      <c r="F208">
        <v>6.9722696913837867E-2</v>
      </c>
      <c r="G208">
        <v>-2.0560154697404836E-2</v>
      </c>
      <c r="H208">
        <v>18.050710565930324</v>
      </c>
      <c r="J208" s="59">
        <v>179</v>
      </c>
      <c r="K208" s="59">
        <v>-1.7555834533336812E-2</v>
      </c>
      <c r="L208" s="59">
        <v>1.9392325816467049E-2</v>
      </c>
      <c r="AG208" t="s">
        <v>390</v>
      </c>
      <c r="AH208">
        <v>0.10358768609824254</v>
      </c>
    </row>
    <row r="209" spans="1:34" x14ac:dyDescent="0.25">
      <c r="A209" t="s">
        <v>354</v>
      </c>
      <c r="B209">
        <v>-0.14106823815810912</v>
      </c>
      <c r="C209">
        <v>0.128856213851338</v>
      </c>
      <c r="D209">
        <v>0</v>
      </c>
      <c r="E209">
        <v>1.9247324002569544</v>
      </c>
      <c r="F209">
        <v>0.22782422724069012</v>
      </c>
      <c r="G209">
        <v>-9.4639456916323375E-2</v>
      </c>
      <c r="H209">
        <v>16.166039570179041</v>
      </c>
      <c r="J209" s="59">
        <v>180</v>
      </c>
      <c r="K209" s="59">
        <v>-4.84096712847146E-2</v>
      </c>
      <c r="L209" s="59">
        <v>-0.34908984954096212</v>
      </c>
      <c r="AG209" t="s">
        <v>391</v>
      </c>
      <c r="AH209">
        <v>0.13312176629839323</v>
      </c>
    </row>
    <row r="210" spans="1:34" x14ac:dyDescent="0.25">
      <c r="A210" t="s">
        <v>355</v>
      </c>
      <c r="B210">
        <v>2.5134527447036757E-3</v>
      </c>
      <c r="C210">
        <v>-0.25978981604904222</v>
      </c>
      <c r="D210">
        <v>0</v>
      </c>
      <c r="E210">
        <v>0.46050314749212784</v>
      </c>
      <c r="F210">
        <v>6.7257866036149583E-2</v>
      </c>
      <c r="G210">
        <v>2.179578319601129E-2</v>
      </c>
      <c r="H210">
        <v>17.037558769288371</v>
      </c>
      <c r="J210" s="59">
        <v>181</v>
      </c>
      <c r="K210" s="59">
        <v>-4.9227816043181133E-2</v>
      </c>
      <c r="L210" s="59">
        <v>-9.0421566094993217E-3</v>
      </c>
      <c r="AG210" t="s">
        <v>392</v>
      </c>
      <c r="AH210">
        <v>-0.24892371023957877</v>
      </c>
    </row>
    <row r="211" spans="1:34" x14ac:dyDescent="0.25">
      <c r="A211" t="s">
        <v>356</v>
      </c>
      <c r="B211">
        <v>-0.37171280202163803</v>
      </c>
      <c r="C211">
        <v>-1.496269117810759E-2</v>
      </c>
      <c r="D211">
        <v>0</v>
      </c>
      <c r="E211">
        <v>0.10097804258923945</v>
      </c>
      <c r="F211">
        <v>-2.401764773670699E-2</v>
      </c>
      <c r="G211">
        <v>-0.12624801699509841</v>
      </c>
      <c r="H211">
        <v>18.260734857351757</v>
      </c>
      <c r="J211" s="59">
        <v>182</v>
      </c>
      <c r="K211" s="59">
        <v>-5.4448621760838423E-2</v>
      </c>
      <c r="L211" s="59">
        <v>8.6695958627324377E-2</v>
      </c>
      <c r="AG211" t="s">
        <v>393</v>
      </c>
      <c r="AH211">
        <v>0.53208491076141473</v>
      </c>
    </row>
    <row r="212" spans="1:34" x14ac:dyDescent="0.25">
      <c r="A212" t="s">
        <v>357</v>
      </c>
      <c r="B212">
        <v>3.3493189386573308E-2</v>
      </c>
      <c r="C212">
        <v>0.29310755082941231</v>
      </c>
      <c r="D212">
        <v>0</v>
      </c>
      <c r="E212">
        <v>0.60761252148188882</v>
      </c>
      <c r="F212">
        <v>0.1032491880585048</v>
      </c>
      <c r="G212">
        <v>-0.20659221055161653</v>
      </c>
      <c r="H212">
        <v>19.855199911709512</v>
      </c>
      <c r="J212" s="59">
        <v>183</v>
      </c>
      <c r="K212" s="59">
        <v>-6.7528464495153484E-2</v>
      </c>
      <c r="L212" s="59">
        <v>6.0604141117703847E-4</v>
      </c>
      <c r="AG212" t="s">
        <v>394</v>
      </c>
      <c r="AH212">
        <v>-4.1741237628161731E-2</v>
      </c>
    </row>
    <row r="213" spans="1:34" x14ac:dyDescent="0.25">
      <c r="A213" t="s">
        <v>358</v>
      </c>
      <c r="B213">
        <v>0.31582401357924911</v>
      </c>
      <c r="C213">
        <v>4.8796699004936508E-2</v>
      </c>
      <c r="D213">
        <v>0</v>
      </c>
      <c r="E213">
        <v>0.13329160047618815</v>
      </c>
      <c r="F213">
        <v>4.9662458947691501E-2</v>
      </c>
      <c r="G213">
        <v>-0.18218403712095574</v>
      </c>
      <c r="H213">
        <v>17.533788727467329</v>
      </c>
      <c r="J213" s="59">
        <v>184</v>
      </c>
      <c r="K213" s="59">
        <v>-8.8006475598560591E-2</v>
      </c>
      <c r="L213" s="59">
        <v>-0.10279681983944963</v>
      </c>
      <c r="AG213" t="s">
        <v>395</v>
      </c>
      <c r="AH213">
        <v>0.12912581824009667</v>
      </c>
    </row>
    <row r="214" spans="1:34" x14ac:dyDescent="0.25">
      <c r="A214" t="s">
        <v>359</v>
      </c>
      <c r="B214">
        <v>-3.5541606685462634E-2</v>
      </c>
      <c r="C214">
        <v>-0.31385272705277478</v>
      </c>
      <c r="D214">
        <v>0</v>
      </c>
      <c r="E214">
        <v>3.0515734383916238</v>
      </c>
      <c r="F214">
        <v>4.8480734150056139E-2</v>
      </c>
      <c r="G214">
        <v>0.71546972573325718</v>
      </c>
      <c r="H214">
        <v>20.92601267257956</v>
      </c>
      <c r="J214" s="59">
        <v>185</v>
      </c>
      <c r="K214" s="59">
        <v>-2.4602218878389204E-2</v>
      </c>
      <c r="L214" s="59">
        <v>-0.14654889950218447</v>
      </c>
      <c r="AG214" t="s">
        <v>396</v>
      </c>
      <c r="AH214">
        <v>0.17460840597849508</v>
      </c>
    </row>
    <row r="215" spans="1:34" x14ac:dyDescent="0.25">
      <c r="A215" t="s">
        <v>360</v>
      </c>
      <c r="B215">
        <v>-3.2274614173756433E-2</v>
      </c>
      <c r="C215">
        <v>-4.2208083895776995E-2</v>
      </c>
      <c r="D215">
        <v>0</v>
      </c>
      <c r="E215">
        <v>1.7542649530294152</v>
      </c>
      <c r="F215">
        <v>5.3482328010739245E-2</v>
      </c>
      <c r="G215">
        <v>6.7684860826853613E-2</v>
      </c>
      <c r="H215">
        <v>19.0531857516849</v>
      </c>
      <c r="J215" s="59">
        <v>186</v>
      </c>
      <c r="K215" s="59">
        <v>-2.8497628245915979E-2</v>
      </c>
      <c r="L215" s="59">
        <v>-0.1421540247734219</v>
      </c>
      <c r="AG215" t="s">
        <v>397</v>
      </c>
      <c r="AH215">
        <v>2.6761800195090391E-2</v>
      </c>
    </row>
    <row r="216" spans="1:34" x14ac:dyDescent="0.25">
      <c r="A216" t="s">
        <v>361</v>
      </c>
      <c r="B216">
        <v>-8.4368167799441784E-2</v>
      </c>
      <c r="C216">
        <v>0.42073446635528217</v>
      </c>
      <c r="D216">
        <v>0</v>
      </c>
      <c r="E216">
        <v>0.90148566068182423</v>
      </c>
      <c r="F216">
        <v>0.11131341526262067</v>
      </c>
      <c r="G216">
        <v>-0.24803743573556181</v>
      </c>
      <c r="H216">
        <v>17.800258135581821</v>
      </c>
      <c r="J216" s="59">
        <v>187</v>
      </c>
      <c r="K216" s="59">
        <v>-3.5244975057203143E-3</v>
      </c>
      <c r="L216" s="59">
        <v>0.37597663058846065</v>
      </c>
      <c r="AG216" t="s">
        <v>398</v>
      </c>
      <c r="AH216">
        <v>-2.9963176302738759E-2</v>
      </c>
    </row>
    <row r="217" spans="1:34" x14ac:dyDescent="0.25">
      <c r="A217" t="s">
        <v>362</v>
      </c>
      <c r="B217">
        <v>-7.350378952870459E-3</v>
      </c>
      <c r="C217">
        <v>1.4423167668496094E-2</v>
      </c>
      <c r="D217">
        <v>0</v>
      </c>
      <c r="E217">
        <v>1.9500105892791035</v>
      </c>
      <c r="F217">
        <v>1.6911120542555481E-2</v>
      </c>
      <c r="G217">
        <v>1.743710223128393</v>
      </c>
      <c r="H217">
        <v>16.921840068131935</v>
      </c>
      <c r="J217" s="59">
        <v>188</v>
      </c>
      <c r="K217" s="59">
        <v>-8.8869483024319768E-2</v>
      </c>
      <c r="L217" s="59">
        <v>8.777079689104228E-2</v>
      </c>
      <c r="AG217" t="s">
        <v>399</v>
      </c>
      <c r="AH217">
        <v>-0.12199002146072163</v>
      </c>
    </row>
    <row r="218" spans="1:34" x14ac:dyDescent="0.25">
      <c r="A218" t="s">
        <v>363</v>
      </c>
      <c r="B218">
        <v>8.5109774858486087E-2</v>
      </c>
      <c r="C218">
        <v>-4.3364119564805584E-2</v>
      </c>
      <c r="D218">
        <v>0</v>
      </c>
      <c r="E218">
        <v>0.56677508496318962</v>
      </c>
      <c r="F218">
        <v>3.1841018263767722E-2</v>
      </c>
      <c r="G218">
        <v>-4.908103544858794E-2</v>
      </c>
      <c r="H218">
        <v>17.539754527155615</v>
      </c>
      <c r="J218" s="59">
        <v>189</v>
      </c>
      <c r="K218" s="59">
        <v>-5.3902391764582114E-2</v>
      </c>
      <c r="L218" s="59">
        <v>4.1852895747694074E-2</v>
      </c>
      <c r="AG218" t="s">
        <v>400</v>
      </c>
      <c r="AH218">
        <v>-2.2782444563211005E-2</v>
      </c>
    </row>
    <row r="219" spans="1:34" x14ac:dyDescent="0.25">
      <c r="A219" t="s">
        <v>364</v>
      </c>
      <c r="B219">
        <v>-5.8624041103717384E-2</v>
      </c>
      <c r="C219">
        <v>-0.34350646877643087</v>
      </c>
      <c r="D219">
        <v>0</v>
      </c>
      <c r="E219">
        <v>1.7008178560586877</v>
      </c>
      <c r="F219">
        <v>1.4842723596097979E-2</v>
      </c>
      <c r="G219">
        <v>-0.41468126833376201</v>
      </c>
      <c r="H219">
        <v>17.04883817754682</v>
      </c>
      <c r="J219" s="59">
        <v>190</v>
      </c>
      <c r="K219" s="59">
        <v>-6.0490247791807061E-2</v>
      </c>
      <c r="L219" s="59">
        <v>-0.42640573862767961</v>
      </c>
      <c r="AG219" t="s">
        <v>401</v>
      </c>
      <c r="AH219">
        <v>-8.91279286470259E-3</v>
      </c>
    </row>
    <row r="220" spans="1:34" x14ac:dyDescent="0.25">
      <c r="A220" t="s">
        <v>365</v>
      </c>
      <c r="B220">
        <v>-7.7789639427368051E-3</v>
      </c>
      <c r="C220">
        <v>-0.16005015438173747</v>
      </c>
      <c r="D220">
        <v>0</v>
      </c>
      <c r="E220">
        <v>2.961500875014405</v>
      </c>
      <c r="F220">
        <v>0.10434021751365533</v>
      </c>
      <c r="G220">
        <v>-7.0736068944700678E-2</v>
      </c>
      <c r="H220">
        <v>17.290021551964944</v>
      </c>
      <c r="J220" s="59">
        <v>191</v>
      </c>
      <c r="K220" s="59">
        <v>-8.0186261732773823E-2</v>
      </c>
      <c r="L220" s="59">
        <v>-2.113467953807846E-2</v>
      </c>
      <c r="AG220" t="s">
        <v>402</v>
      </c>
      <c r="AH220">
        <v>0.14483683159715488</v>
      </c>
    </row>
    <row r="221" spans="1:34" x14ac:dyDescent="0.25">
      <c r="A221" t="s">
        <v>366</v>
      </c>
      <c r="B221">
        <v>0.10815776341300591</v>
      </c>
      <c r="C221">
        <v>0.33862908253144153</v>
      </c>
      <c r="D221">
        <v>0</v>
      </c>
      <c r="E221">
        <v>3.3792902164207481</v>
      </c>
      <c r="F221">
        <v>4.0115315516546082E-2</v>
      </c>
      <c r="G221">
        <v>5.6597176960658017E-2</v>
      </c>
      <c r="H221">
        <v>19.404605821534496</v>
      </c>
      <c r="J221" s="59">
        <v>192</v>
      </c>
      <c r="K221" s="59">
        <v>-3.9637527558870761E-2</v>
      </c>
      <c r="L221" s="59">
        <v>4.1685343980756392E-2</v>
      </c>
      <c r="AG221" t="s">
        <v>403</v>
      </c>
      <c r="AH221">
        <v>-3.1758657402039425E-2</v>
      </c>
    </row>
    <row r="222" spans="1:34" x14ac:dyDescent="0.25">
      <c r="A222" t="s">
        <v>367</v>
      </c>
      <c r="B222">
        <v>-0.62986294596679282</v>
      </c>
      <c r="C222">
        <v>1.0857828578986928</v>
      </c>
      <c r="D222">
        <v>0</v>
      </c>
      <c r="E222">
        <v>4.2162395697924282</v>
      </c>
      <c r="F222">
        <v>3.6572580104535408E-2</v>
      </c>
      <c r="G222">
        <v>-0.73790425995776832</v>
      </c>
      <c r="H222">
        <v>17.444463755923401</v>
      </c>
      <c r="J222" s="59">
        <v>193</v>
      </c>
      <c r="K222" s="59">
        <v>-5.6673944665474291E-2</v>
      </c>
      <c r="L222" s="59">
        <v>4.9671794205717726E-2</v>
      </c>
      <c r="AG222" t="s">
        <v>404</v>
      </c>
      <c r="AH222">
        <v>-7.0463499385856831E-2</v>
      </c>
    </row>
    <row r="223" spans="1:34" x14ac:dyDescent="0.25">
      <c r="A223" t="s">
        <v>368</v>
      </c>
      <c r="B223">
        <v>2.1378504707831661E-2</v>
      </c>
      <c r="C223">
        <v>-0.16553831650374348</v>
      </c>
      <c r="D223">
        <v>0</v>
      </c>
      <c r="E223">
        <v>2.0917854218987593</v>
      </c>
      <c r="F223">
        <v>-0.33306256051205119</v>
      </c>
      <c r="G223">
        <v>4.2610720598465095</v>
      </c>
      <c r="H223">
        <v>16.818306745487682</v>
      </c>
      <c r="J223" s="59">
        <v>194</v>
      </c>
      <c r="K223" s="59">
        <v>-5.8386961108879476E-2</v>
      </c>
      <c r="L223" s="59">
        <v>-6.574789176507953E-2</v>
      </c>
      <c r="AG223" t="s">
        <v>405</v>
      </c>
      <c r="AH223">
        <v>-0.17605782419014904</v>
      </c>
    </row>
    <row r="224" spans="1:34" x14ac:dyDescent="0.25">
      <c r="A224" t="s">
        <v>369</v>
      </c>
      <c r="B224">
        <v>-6.2581908552542767E-2</v>
      </c>
      <c r="C224">
        <v>0.20667747874917788</v>
      </c>
      <c r="D224">
        <v>0</v>
      </c>
      <c r="E224">
        <v>2.884387059519967</v>
      </c>
      <c r="F224">
        <v>7.760752047491562E-2</v>
      </c>
      <c r="G224">
        <v>-0.3014074629008669</v>
      </c>
      <c r="H224">
        <v>18.300267532703145</v>
      </c>
      <c r="J224" s="59">
        <v>195</v>
      </c>
      <c r="K224" s="59">
        <v>-4.5128796373169605E-2</v>
      </c>
      <c r="L224" s="59">
        <v>0.62469175605949445</v>
      </c>
      <c r="AG224" t="s">
        <v>406</v>
      </c>
      <c r="AH224">
        <v>-0.26464227350239222</v>
      </c>
    </row>
    <row r="225" spans="1:34" x14ac:dyDescent="0.25">
      <c r="A225" t="s">
        <v>370</v>
      </c>
      <c r="B225">
        <v>7.4391318777484866E-3</v>
      </c>
      <c r="C225">
        <v>0.31734456176091741</v>
      </c>
      <c r="D225">
        <v>0</v>
      </c>
      <c r="E225">
        <v>1.2264352066529267</v>
      </c>
      <c r="F225">
        <v>5.9257979760433274E-2</v>
      </c>
      <c r="G225">
        <v>-0.18261729479188121</v>
      </c>
      <c r="H225">
        <v>18.888395685892007</v>
      </c>
      <c r="J225" s="59">
        <v>196</v>
      </c>
      <c r="K225" s="59">
        <v>-4.707675980614201E-2</v>
      </c>
      <c r="L225" s="59">
        <v>2.9963873093705674E-2</v>
      </c>
      <c r="AG225" t="s">
        <v>407</v>
      </c>
      <c r="AH225">
        <v>-0.3595264629828403</v>
      </c>
    </row>
    <row r="226" spans="1:34" x14ac:dyDescent="0.25">
      <c r="A226" t="s">
        <v>371</v>
      </c>
      <c r="B226">
        <v>-0.30949179308907127</v>
      </c>
      <c r="C226">
        <v>-0.17581309812835275</v>
      </c>
      <c r="D226">
        <v>0</v>
      </c>
      <c r="E226">
        <v>1.1457492268144713</v>
      </c>
      <c r="F226">
        <v>-0.46214248691816334</v>
      </c>
      <c r="G226">
        <v>8.9263688752072995E-2</v>
      </c>
      <c r="H226">
        <v>19.363339946980631</v>
      </c>
      <c r="J226" s="59">
        <v>197</v>
      </c>
      <c r="K226" s="59">
        <v>-3.9239478996687588E-2</v>
      </c>
      <c r="L226" s="59">
        <v>5.8673160561312748E-2</v>
      </c>
      <c r="AG226" t="s">
        <v>408</v>
      </c>
      <c r="AH226">
        <v>-0.19784713660926628</v>
      </c>
    </row>
    <row r="227" spans="1:34" x14ac:dyDescent="0.25">
      <c r="A227" t="s">
        <v>372</v>
      </c>
      <c r="B227">
        <v>-8.0127879666597124E-2</v>
      </c>
      <c r="C227">
        <v>-9.6767749396078864E-2</v>
      </c>
      <c r="D227">
        <v>0</v>
      </c>
      <c r="E227">
        <v>1.7146364952608106</v>
      </c>
      <c r="F227">
        <v>0.14293315414080787</v>
      </c>
      <c r="G227">
        <v>-6.8006206164695202E-2</v>
      </c>
      <c r="H227">
        <v>16.678736431049291</v>
      </c>
      <c r="J227" s="59">
        <v>198</v>
      </c>
      <c r="K227" s="59">
        <v>-4.9460777010131768E-2</v>
      </c>
      <c r="L227" s="59">
        <v>4.4953848349763154E-3</v>
      </c>
      <c r="AG227" t="s">
        <v>409</v>
      </c>
      <c r="AH227">
        <v>0.11932332137690388</v>
      </c>
    </row>
    <row r="228" spans="1:34" x14ac:dyDescent="0.25">
      <c r="A228" t="s">
        <v>373</v>
      </c>
      <c r="B228">
        <v>-3.9777756349898136E-2</v>
      </c>
      <c r="C228">
        <v>6.5205625382371596E-2</v>
      </c>
      <c r="D228">
        <v>0</v>
      </c>
      <c r="E228">
        <v>1.9663430494116643</v>
      </c>
      <c r="F228">
        <v>6.6652228800448673E-2</v>
      </c>
      <c r="G228">
        <v>9.2725031706087698E-3</v>
      </c>
      <c r="H228">
        <v>20.158010835396915</v>
      </c>
      <c r="J228" s="59">
        <v>199</v>
      </c>
      <c r="K228" s="59">
        <v>-4.7342976195648118E-2</v>
      </c>
      <c r="L228" s="59">
        <v>-0.55049589008004662</v>
      </c>
      <c r="AG228" t="s">
        <v>410</v>
      </c>
      <c r="AH228">
        <v>-0.34273895574393487</v>
      </c>
    </row>
    <row r="229" spans="1:34" x14ac:dyDescent="0.25">
      <c r="A229" t="s">
        <v>374</v>
      </c>
      <c r="B229">
        <v>-3.7242902734282435E-3</v>
      </c>
      <c r="C229">
        <v>8.135590596101161E-2</v>
      </c>
      <c r="D229">
        <v>0</v>
      </c>
      <c r="E229">
        <v>1.5976926731786638</v>
      </c>
      <c r="F229">
        <v>9.9289412542647629E-2</v>
      </c>
      <c r="G229">
        <v>0.11789689091872448</v>
      </c>
      <c r="H229">
        <v>20.877714771356679</v>
      </c>
      <c r="J229" s="59">
        <v>200</v>
      </c>
      <c r="K229" s="59">
        <v>-5.5414205980113596E-2</v>
      </c>
      <c r="L229" s="59">
        <v>3.2555511556348504E-2</v>
      </c>
      <c r="AG229" t="s">
        <v>411</v>
      </c>
      <c r="AH229">
        <v>-6.5674359354104372E-2</v>
      </c>
    </row>
    <row r="230" spans="1:34" x14ac:dyDescent="0.25">
      <c r="A230" t="s">
        <v>375</v>
      </c>
      <c r="B230">
        <v>-2.4633680457205404E-2</v>
      </c>
      <c r="C230">
        <v>0.20478885423290596</v>
      </c>
      <c r="D230">
        <v>0</v>
      </c>
      <c r="E230">
        <v>1.6916288073786023</v>
      </c>
      <c r="F230">
        <v>0.14347509626123339</v>
      </c>
      <c r="G230">
        <v>3.2267427615708701E-2</v>
      </c>
      <c r="H230">
        <v>19.697078534963339</v>
      </c>
      <c r="J230" s="59">
        <v>201</v>
      </c>
      <c r="K230" s="59">
        <v>-3.4266933246208192E-2</v>
      </c>
      <c r="L230" s="59">
        <v>-0.31378050172561089</v>
      </c>
      <c r="AG230" t="s">
        <v>412</v>
      </c>
      <c r="AH230">
        <v>6.0400473921744302E-2</v>
      </c>
    </row>
    <row r="231" spans="1:34" x14ac:dyDescent="0.25">
      <c r="A231" t="s">
        <v>376</v>
      </c>
      <c r="B231">
        <v>-3.6690708546491702E-2</v>
      </c>
      <c r="C231">
        <v>-0.41989152051782974</v>
      </c>
      <c r="D231">
        <v>0</v>
      </c>
      <c r="E231">
        <v>1.0610339673239075</v>
      </c>
      <c r="F231">
        <v>4.3005598289034275E-2</v>
      </c>
      <c r="G231">
        <v>0.57165840738220208</v>
      </c>
      <c r="H231">
        <v>16.726943321397478</v>
      </c>
      <c r="J231" s="59">
        <v>202</v>
      </c>
      <c r="K231" s="59">
        <v>-9.0056845317339707E-2</v>
      </c>
      <c r="L231" s="59">
        <v>-4.3616509265077541E-2</v>
      </c>
      <c r="AG231" t="s">
        <v>413</v>
      </c>
      <c r="AH231">
        <v>0.12624717806670305</v>
      </c>
    </row>
    <row r="232" spans="1:34" x14ac:dyDescent="0.25">
      <c r="A232" t="s">
        <v>377</v>
      </c>
      <c r="B232">
        <v>5.7184468891341433E-2</v>
      </c>
      <c r="C232">
        <v>5.4433154071606038E-2</v>
      </c>
      <c r="D232">
        <v>0</v>
      </c>
      <c r="E232">
        <v>5.3539730591574912</v>
      </c>
      <c r="F232">
        <v>1.5173130533479448E-2</v>
      </c>
      <c r="G232">
        <v>-0.50804409687406915</v>
      </c>
      <c r="H232">
        <v>17.975603706767025</v>
      </c>
      <c r="J232" s="59">
        <v>203</v>
      </c>
      <c r="K232" s="59">
        <v>-3.822272232129062E-2</v>
      </c>
      <c r="L232" s="59">
        <v>0.21009198292402495</v>
      </c>
      <c r="AG232" t="s">
        <v>414</v>
      </c>
      <c r="AH232">
        <v>4.0220367419990799E-2</v>
      </c>
    </row>
    <row r="233" spans="1:34" x14ac:dyDescent="0.25">
      <c r="A233" t="s">
        <v>378</v>
      </c>
      <c r="B233">
        <v>-1.5328007145793826E-3</v>
      </c>
      <c r="C233">
        <v>1.3824392414901925E-2</v>
      </c>
      <c r="D233">
        <v>0</v>
      </c>
      <c r="E233">
        <v>1.6611544050810254</v>
      </c>
      <c r="F233">
        <v>3.5579738356972729E-2</v>
      </c>
      <c r="G233">
        <v>-0.34456859848928562</v>
      </c>
      <c r="H233">
        <v>16.688357276908363</v>
      </c>
      <c r="J233" s="59">
        <v>204</v>
      </c>
      <c r="K233" s="59">
        <v>-6.7024198816991815E-2</v>
      </c>
      <c r="L233" s="59">
        <v>0.23576423902522944</v>
      </c>
      <c r="AG233" t="s">
        <v>415</v>
      </c>
      <c r="AH233">
        <v>-0.14480382930718627</v>
      </c>
    </row>
    <row r="234" spans="1:34" x14ac:dyDescent="0.25">
      <c r="A234" t="s">
        <v>379</v>
      </c>
      <c r="B234">
        <v>-0.24022203105660969</v>
      </c>
      <c r="C234">
        <v>-4.1338750805178362E-2</v>
      </c>
      <c r="D234">
        <v>0</v>
      </c>
      <c r="E234">
        <v>1.579056967017102</v>
      </c>
      <c r="F234">
        <v>-6.4339266692118133E-2</v>
      </c>
      <c r="G234">
        <v>7.900896319343885E-2</v>
      </c>
      <c r="H234">
        <v>17.572577878555897</v>
      </c>
      <c r="J234" s="59">
        <v>205</v>
      </c>
      <c r="K234" s="59">
        <v>-5.7304834128240473E-2</v>
      </c>
      <c r="L234" s="59">
        <v>-1.3640764158525151E-2</v>
      </c>
      <c r="AG234" t="s">
        <v>416</v>
      </c>
      <c r="AH234">
        <v>-1.1811791857141916</v>
      </c>
    </row>
    <row r="235" spans="1:34" x14ac:dyDescent="0.25">
      <c r="A235" t="s">
        <v>380</v>
      </c>
      <c r="B235">
        <v>-0.21923876327687683</v>
      </c>
      <c r="C235">
        <v>-0.32775222237881046</v>
      </c>
      <c r="D235">
        <v>0</v>
      </c>
      <c r="E235">
        <v>1.6093621756342853</v>
      </c>
      <c r="F235">
        <v>2.9491189555043588E-2</v>
      </c>
      <c r="G235">
        <v>0.39952598366281356</v>
      </c>
      <c r="H235">
        <v>17.464333295584055</v>
      </c>
      <c r="J235" s="59">
        <v>206</v>
      </c>
      <c r="K235" s="59">
        <v>-4.8677444195562303E-2</v>
      </c>
      <c r="L235" s="59">
        <v>-3.6289614931943825E-2</v>
      </c>
      <c r="AG235" t="s">
        <v>417</v>
      </c>
      <c r="AH235">
        <v>-6.9242578728771681E-2</v>
      </c>
    </row>
    <row r="236" spans="1:34" x14ac:dyDescent="0.25">
      <c r="A236" t="s">
        <v>381</v>
      </c>
      <c r="B236">
        <v>-0.1704220614979432</v>
      </c>
      <c r="C236">
        <v>-9.3886355527073417E-2</v>
      </c>
      <c r="D236">
        <v>0</v>
      </c>
      <c r="E236">
        <v>2.4613715024604153</v>
      </c>
      <c r="F236">
        <v>0.22272037317824322</v>
      </c>
      <c r="G236">
        <v>-0.16059387950225945</v>
      </c>
      <c r="H236">
        <v>17.005235137340733</v>
      </c>
      <c r="J236" s="59">
        <v>207</v>
      </c>
      <c r="K236" s="59">
        <v>-4.6702835280727606E-2</v>
      </c>
      <c r="L236" s="59">
        <v>-3.3441846808463738E-2</v>
      </c>
      <c r="AG236" t="s">
        <v>418</v>
      </c>
      <c r="AH236">
        <v>-0.34881560623154029</v>
      </c>
    </row>
    <row r="237" spans="1:34" x14ac:dyDescent="0.25">
      <c r="A237" t="s">
        <v>382</v>
      </c>
      <c r="B237">
        <v>-0.12466603054554348</v>
      </c>
      <c r="C237">
        <v>-5.18252081686365E-3</v>
      </c>
      <c r="D237">
        <v>0</v>
      </c>
      <c r="E237">
        <v>1.0018639846482922</v>
      </c>
      <c r="F237">
        <v>0.25786717060431713</v>
      </c>
      <c r="G237">
        <v>-0.21326422483414736</v>
      </c>
      <c r="H237">
        <v>17.070550241551398</v>
      </c>
      <c r="J237" s="59">
        <v>208</v>
      </c>
      <c r="K237" s="59">
        <v>-0.11009456081965019</v>
      </c>
      <c r="L237" s="59">
        <v>-3.0973677338458933E-2</v>
      </c>
      <c r="AG237" t="s">
        <v>419</v>
      </c>
      <c r="AH237">
        <v>-3.2574950578436734E-3</v>
      </c>
    </row>
    <row r="238" spans="1:34" x14ac:dyDescent="0.25">
      <c r="A238" t="s">
        <v>383</v>
      </c>
      <c r="B238">
        <v>-3.3409368088055391E-4</v>
      </c>
      <c r="C238">
        <v>4.6782161157285125E-2</v>
      </c>
      <c r="D238">
        <v>0</v>
      </c>
      <c r="E238">
        <v>0.52239987835281176</v>
      </c>
      <c r="F238">
        <v>9.517301906113701E-2</v>
      </c>
      <c r="G238">
        <v>-2.4001794638250518E-2</v>
      </c>
      <c r="H238">
        <v>16.836855342863302</v>
      </c>
      <c r="J238" s="59">
        <v>209</v>
      </c>
      <c r="K238" s="59">
        <v>-6.1065020076830068E-2</v>
      </c>
      <c r="L238" s="59">
        <v>6.3578472821533741E-2</v>
      </c>
      <c r="AG238" t="s">
        <v>420</v>
      </c>
      <c r="AH238">
        <v>-0.24697024772146142</v>
      </c>
    </row>
    <row r="239" spans="1:34" x14ac:dyDescent="0.25">
      <c r="A239" t="s">
        <v>384</v>
      </c>
      <c r="B239">
        <v>-5.1810114516578201E-2</v>
      </c>
      <c r="C239">
        <v>8.2530577849941944E-2</v>
      </c>
      <c r="D239">
        <v>0</v>
      </c>
      <c r="E239">
        <v>0.58298659622068238</v>
      </c>
      <c r="F239">
        <v>1.6556624722287271E-2</v>
      </c>
      <c r="G239">
        <v>-0.10341220233447124</v>
      </c>
      <c r="H239">
        <v>17.712439370131303</v>
      </c>
      <c r="J239" s="59">
        <v>210</v>
      </c>
      <c r="K239" s="59">
        <v>-2.2247267254384889E-2</v>
      </c>
      <c r="L239" s="59">
        <v>-0.34946553476725317</v>
      </c>
      <c r="AG239" t="s">
        <v>421</v>
      </c>
      <c r="AH239">
        <v>-3.0361880601632585E-2</v>
      </c>
    </row>
    <row r="240" spans="1:34" x14ac:dyDescent="0.25">
      <c r="A240" t="s">
        <v>385</v>
      </c>
      <c r="B240">
        <v>-4.3352161654124102E-2</v>
      </c>
      <c r="C240">
        <v>-9.8088460833921046E-2</v>
      </c>
      <c r="D240">
        <v>0</v>
      </c>
      <c r="E240">
        <v>1.5010261897382247</v>
      </c>
      <c r="F240">
        <v>5.0540382635010497E-2</v>
      </c>
      <c r="G240">
        <v>6.2517262118451086E-2</v>
      </c>
      <c r="H240">
        <v>18.132167558659845</v>
      </c>
      <c r="J240" s="59">
        <v>211</v>
      </c>
      <c r="K240" s="59">
        <v>-3.0682384658627743E-2</v>
      </c>
      <c r="L240" s="59">
        <v>6.417557404520105E-2</v>
      </c>
      <c r="AG240" t="s">
        <v>422</v>
      </c>
      <c r="AH240">
        <v>-8.6592440941663795E-2</v>
      </c>
    </row>
    <row r="241" spans="1:34" x14ac:dyDescent="0.25">
      <c r="A241" t="s">
        <v>386</v>
      </c>
      <c r="B241">
        <v>-6.3921516871991324E-2</v>
      </c>
      <c r="C241">
        <v>9.9664113789390926E-2</v>
      </c>
      <c r="D241">
        <v>0</v>
      </c>
      <c r="E241">
        <v>0.52571115107208732</v>
      </c>
      <c r="F241">
        <v>6.6609130022162455E-2</v>
      </c>
      <c r="G241">
        <v>-0.27584871702182301</v>
      </c>
      <c r="H241">
        <v>18.253083882567616</v>
      </c>
      <c r="J241" s="59">
        <v>212</v>
      </c>
      <c r="K241" s="59">
        <v>-4.7061250329440724E-2</v>
      </c>
      <c r="L241" s="59">
        <v>0.3628852639086898</v>
      </c>
      <c r="AG241" t="s">
        <v>423</v>
      </c>
      <c r="AH241">
        <v>0.30508326542420705</v>
      </c>
    </row>
    <row r="242" spans="1:34" x14ac:dyDescent="0.25">
      <c r="A242" t="s">
        <v>387</v>
      </c>
      <c r="B242">
        <v>6.0187365952471816E-2</v>
      </c>
      <c r="C242">
        <v>-0.29717928092079815</v>
      </c>
      <c r="D242">
        <v>0</v>
      </c>
      <c r="E242">
        <v>4.5754199859250324</v>
      </c>
      <c r="F242">
        <v>5.2635506122960474E-2</v>
      </c>
      <c r="G242">
        <v>0.19976270105474767</v>
      </c>
      <c r="H242">
        <v>21.065570357971836</v>
      </c>
      <c r="J242" s="59">
        <v>213</v>
      </c>
      <c r="K242" s="59">
        <v>-2.1292005993438556E-2</v>
      </c>
      <c r="L242" s="59">
        <v>-1.4249600692024078E-2</v>
      </c>
      <c r="AG242" t="s">
        <v>424</v>
      </c>
      <c r="AH242">
        <v>-0.2092993569307689</v>
      </c>
    </row>
    <row r="243" spans="1:34" x14ac:dyDescent="0.25">
      <c r="A243" t="s">
        <v>388</v>
      </c>
      <c r="B243">
        <v>0.44247694852810526</v>
      </c>
      <c r="C243">
        <v>-0.19764204220458964</v>
      </c>
      <c r="D243">
        <v>0</v>
      </c>
      <c r="E243">
        <v>4.140799659258473</v>
      </c>
      <c r="F243">
        <v>-0.11046418672888073</v>
      </c>
      <c r="G243">
        <v>-6.78947087297158E-2</v>
      </c>
      <c r="H243">
        <v>16.925870078173801</v>
      </c>
      <c r="J243" s="59">
        <v>214</v>
      </c>
      <c r="K243" s="59">
        <v>-3.700099457966663E-2</v>
      </c>
      <c r="L243" s="59">
        <v>4.7263804059101966E-3</v>
      </c>
      <c r="AG243" t="s">
        <v>425</v>
      </c>
      <c r="AH243">
        <v>1.4834651265973359E-2</v>
      </c>
    </row>
    <row r="244" spans="1:34" x14ac:dyDescent="0.25">
      <c r="A244" t="s">
        <v>389</v>
      </c>
      <c r="B244">
        <v>-0.56419731685725572</v>
      </c>
      <c r="C244">
        <v>0.41404514599570302</v>
      </c>
      <c r="D244">
        <v>0</v>
      </c>
      <c r="E244">
        <v>1.3138591694646216</v>
      </c>
      <c r="F244">
        <v>0.13868425803039913</v>
      </c>
      <c r="G244">
        <v>5.6052939172597682E-2</v>
      </c>
      <c r="H244">
        <v>19.487320581912975</v>
      </c>
      <c r="J244" s="59">
        <v>215</v>
      </c>
      <c r="K244" s="59">
        <v>-5.7587923380064993E-2</v>
      </c>
      <c r="L244" s="59">
        <v>-2.6780244419376792E-2</v>
      </c>
      <c r="AG244" t="s">
        <v>426</v>
      </c>
      <c r="AH244">
        <v>-8.151668957204633E-2</v>
      </c>
    </row>
    <row r="245" spans="1:34" x14ac:dyDescent="0.25">
      <c r="A245" t="s">
        <v>390</v>
      </c>
      <c r="B245">
        <v>0.13010323281421415</v>
      </c>
      <c r="C245">
        <v>-5.2510392991145176E-2</v>
      </c>
      <c r="D245">
        <v>0</v>
      </c>
      <c r="E245">
        <v>0.79312507768346507</v>
      </c>
      <c r="F245">
        <v>3.1983809413911275E-2</v>
      </c>
      <c r="G245">
        <v>1.1810651008977779E-2</v>
      </c>
      <c r="H245">
        <v>18.145873261484347</v>
      </c>
      <c r="J245" s="59">
        <v>216</v>
      </c>
      <c r="K245" s="59">
        <v>-5.708883513002766E-2</v>
      </c>
      <c r="L245" s="59">
        <v>4.9738456177157199E-2</v>
      </c>
      <c r="AG245" t="s">
        <v>427</v>
      </c>
      <c r="AH245">
        <v>1.9765938147527751E-2</v>
      </c>
    </row>
    <row r="246" spans="1:34" x14ac:dyDescent="0.25">
      <c r="A246" t="s">
        <v>391</v>
      </c>
      <c r="B246">
        <v>3.2857717458349325E-2</v>
      </c>
      <c r="C246">
        <v>-0.30202826168318359</v>
      </c>
      <c r="D246">
        <v>0</v>
      </c>
      <c r="E246">
        <v>1.43931416060738</v>
      </c>
      <c r="F246">
        <v>-9.6431315296119771E-2</v>
      </c>
      <c r="G246">
        <v>0.29286776016095661</v>
      </c>
      <c r="H246">
        <v>16.55904714735377</v>
      </c>
      <c r="J246" s="59">
        <v>217</v>
      </c>
      <c r="K246" s="59">
        <v>-4.566628141163967E-2</v>
      </c>
      <c r="L246" s="59">
        <v>0.13077605627012576</v>
      </c>
      <c r="AG246" t="s">
        <v>428</v>
      </c>
      <c r="AH246">
        <v>-0.15535518659360004</v>
      </c>
    </row>
    <row r="247" spans="1:34" x14ac:dyDescent="0.25">
      <c r="A247" t="s">
        <v>392</v>
      </c>
      <c r="B247">
        <v>-0.10325968506920109</v>
      </c>
      <c r="C247">
        <v>-0.37791705309698415</v>
      </c>
      <c r="D247">
        <v>0</v>
      </c>
      <c r="E247">
        <v>0.14695684667454453</v>
      </c>
      <c r="F247">
        <v>-7.8009065657044893E-2</v>
      </c>
      <c r="G247">
        <v>-0.6332615467043553</v>
      </c>
      <c r="H247">
        <v>18.215734289656993</v>
      </c>
      <c r="J247" s="59">
        <v>218</v>
      </c>
      <c r="K247" s="59">
        <v>-5.4414498903644498E-2</v>
      </c>
      <c r="L247" s="59">
        <v>-4.2095422000728855E-3</v>
      </c>
      <c r="AG247" t="s">
        <v>429</v>
      </c>
      <c r="AH247">
        <v>-0.34389755440418041</v>
      </c>
    </row>
    <row r="248" spans="1:34" x14ac:dyDescent="0.25">
      <c r="A248" t="s">
        <v>393</v>
      </c>
      <c r="B248">
        <v>0.28205512194858473</v>
      </c>
      <c r="C248">
        <v>0.15559765640787632</v>
      </c>
      <c r="D248">
        <v>0</v>
      </c>
      <c r="E248">
        <v>0.49045821197439993</v>
      </c>
      <c r="F248">
        <v>-0.25428622471346163</v>
      </c>
      <c r="G248">
        <v>-3.9946406137827496E-2</v>
      </c>
      <c r="H248">
        <v>17.543659795117897</v>
      </c>
      <c r="J248" s="59">
        <v>219</v>
      </c>
      <c r="K248" s="59">
        <v>-7.5443293018254309E-2</v>
      </c>
      <c r="L248" s="59">
        <v>6.7664329075517504E-2</v>
      </c>
      <c r="AG248" t="s">
        <v>430</v>
      </c>
      <c r="AH248">
        <v>-0.16482654313906217</v>
      </c>
    </row>
    <row r="249" spans="1:34" x14ac:dyDescent="0.25">
      <c r="A249" t="s">
        <v>394</v>
      </c>
      <c r="B249">
        <v>-4.1741237628161731E-2</v>
      </c>
      <c r="C249">
        <v>-0.1142290691301672</v>
      </c>
      <c r="D249">
        <v>0</v>
      </c>
      <c r="E249">
        <v>0.79575772799419342</v>
      </c>
      <c r="F249">
        <v>1.0794437126663409E-2</v>
      </c>
      <c r="G249">
        <v>-0.27055709315550575</v>
      </c>
      <c r="H249">
        <v>16.237659859501214</v>
      </c>
      <c r="J249" s="59">
        <v>220</v>
      </c>
      <c r="K249" s="59">
        <v>-3.3228971640206079E-2</v>
      </c>
      <c r="L249" s="59">
        <v>0.14138673505321198</v>
      </c>
      <c r="AG249" t="s">
        <v>431</v>
      </c>
      <c r="AH249">
        <v>-9.3935132070268074E-2</v>
      </c>
    </row>
    <row r="250" spans="1:34" x14ac:dyDescent="0.25">
      <c r="A250" t="s">
        <v>395</v>
      </c>
      <c r="B250">
        <v>0.10451974062039146</v>
      </c>
      <c r="C250">
        <v>-9.5747212401989482E-2</v>
      </c>
      <c r="D250">
        <v>0</v>
      </c>
      <c r="E250">
        <v>0.34142462496709902</v>
      </c>
      <c r="F250">
        <v>6.4831290761092029E-3</v>
      </c>
      <c r="G250">
        <v>5.8314766130930708E-2</v>
      </c>
      <c r="H250">
        <v>19.458191542716111</v>
      </c>
      <c r="J250" s="59">
        <v>221</v>
      </c>
      <c r="K250" s="59">
        <v>-5.2711817298311342E-2</v>
      </c>
      <c r="L250" s="59">
        <v>-0.57715112866848151</v>
      </c>
      <c r="AG250" t="s">
        <v>432</v>
      </c>
      <c r="AH250">
        <v>0.10628125445942366</v>
      </c>
    </row>
    <row r="251" spans="1:34" x14ac:dyDescent="0.25">
      <c r="A251" t="s">
        <v>396</v>
      </c>
      <c r="B251">
        <v>0.26048276231346468</v>
      </c>
      <c r="C251">
        <v>-4.7060387647488815E-2</v>
      </c>
      <c r="D251">
        <v>0</v>
      </c>
      <c r="E251">
        <v>2.1418264848440947</v>
      </c>
      <c r="F251">
        <v>-3.335657165308798E-3</v>
      </c>
      <c r="G251">
        <v>5.0844807264018517</v>
      </c>
      <c r="H251">
        <v>19.771712068431309</v>
      </c>
      <c r="J251" s="59">
        <v>222</v>
      </c>
      <c r="K251" s="59">
        <v>1.4654270682832315E-2</v>
      </c>
      <c r="L251" s="59">
        <v>6.7242340249993454E-3</v>
      </c>
      <c r="AG251" t="s">
        <v>433</v>
      </c>
      <c r="AH251">
        <v>0.13611676969900133</v>
      </c>
    </row>
    <row r="252" spans="1:34" x14ac:dyDescent="0.25">
      <c r="A252" t="s">
        <v>397</v>
      </c>
      <c r="B252">
        <v>2.2206232109442114E-2</v>
      </c>
      <c r="C252">
        <v>-6.3452330840633425E-2</v>
      </c>
      <c r="D252">
        <v>0</v>
      </c>
      <c r="E252">
        <v>0.76267934686091465</v>
      </c>
      <c r="F252">
        <v>1.180573739924954E-2</v>
      </c>
      <c r="G252">
        <v>0.13085506158331853</v>
      </c>
      <c r="H252">
        <v>16.46948235896209</v>
      </c>
      <c r="J252" s="59">
        <v>223</v>
      </c>
      <c r="K252" s="59">
        <v>-5.366050747983922E-2</v>
      </c>
      <c r="L252" s="59">
        <v>-8.921401072703547E-3</v>
      </c>
      <c r="AG252" t="s">
        <v>434</v>
      </c>
      <c r="AH252">
        <v>3.1082322922282302E-3</v>
      </c>
    </row>
    <row r="253" spans="1:34" x14ac:dyDescent="0.25">
      <c r="A253" t="s">
        <v>398</v>
      </c>
      <c r="B253">
        <v>-2.9963176302738759E-2</v>
      </c>
      <c r="C253">
        <v>0.11122950431474188</v>
      </c>
      <c r="D253">
        <v>0</v>
      </c>
      <c r="E253">
        <v>1.5483483328666652</v>
      </c>
      <c r="F253">
        <v>0.20942888724853717</v>
      </c>
      <c r="G253">
        <v>-6.6856142871458673E-3</v>
      </c>
      <c r="H253">
        <v>17.067474963261049</v>
      </c>
      <c r="J253" s="59">
        <v>224</v>
      </c>
      <c r="K253" s="59">
        <v>-3.4971787661659287E-2</v>
      </c>
      <c r="L253" s="59">
        <v>4.2410919539407774E-2</v>
      </c>
    </row>
    <row r="254" spans="1:34" x14ac:dyDescent="0.25">
      <c r="A254" t="s">
        <v>399</v>
      </c>
      <c r="B254">
        <v>-2.0748103769995432E-2</v>
      </c>
      <c r="C254">
        <v>-0.29370080430134748</v>
      </c>
      <c r="D254">
        <v>0</v>
      </c>
      <c r="E254">
        <v>0.99122173129639113</v>
      </c>
      <c r="F254">
        <v>-6.0597181277859562E-2</v>
      </c>
      <c r="G254">
        <v>1.3684143752252358</v>
      </c>
      <c r="H254">
        <v>16.993515730321423</v>
      </c>
      <c r="J254" s="59">
        <v>225</v>
      </c>
      <c r="K254" s="59">
        <v>8.3034037970412061E-2</v>
      </c>
      <c r="L254" s="59">
        <v>-0.39252583105948335</v>
      </c>
    </row>
    <row r="255" spans="1:34" x14ac:dyDescent="0.25">
      <c r="A255" t="s">
        <v>400</v>
      </c>
      <c r="B255">
        <v>-1.1613961677322635E-2</v>
      </c>
      <c r="C255">
        <v>-0.15170864363323985</v>
      </c>
      <c r="D255">
        <v>0</v>
      </c>
      <c r="E255">
        <v>2.85877169655034</v>
      </c>
      <c r="F255">
        <v>7.5146735397886133E-2</v>
      </c>
      <c r="G255">
        <v>5.5987586346102403E-2</v>
      </c>
      <c r="H255">
        <v>16.819605083265515</v>
      </c>
      <c r="J255" s="59">
        <v>226</v>
      </c>
      <c r="K255" s="59">
        <v>-8.5939427593512585E-2</v>
      </c>
      <c r="L255" s="59">
        <v>5.8115479269154613E-3</v>
      </c>
    </row>
    <row r="256" spans="1:34" x14ac:dyDescent="0.25">
      <c r="A256" t="s">
        <v>401</v>
      </c>
      <c r="B256">
        <v>-0.10286017955714355</v>
      </c>
      <c r="C256">
        <v>0.96503955605491487</v>
      </c>
      <c r="D256">
        <v>0</v>
      </c>
      <c r="E256">
        <v>1.5345219367313747</v>
      </c>
      <c r="F256">
        <v>9.1667515822606946E-2</v>
      </c>
      <c r="G256">
        <v>-7.342816271926767E-3</v>
      </c>
      <c r="H256">
        <v>16.64846230824088</v>
      </c>
      <c r="J256" s="59">
        <v>227</v>
      </c>
      <c r="K256" s="59">
        <v>-2.6418329665047702E-2</v>
      </c>
      <c r="L256" s="59">
        <v>-1.3359426684850434E-2</v>
      </c>
    </row>
    <row r="257" spans="1:12" x14ac:dyDescent="0.25">
      <c r="A257" t="s">
        <v>402</v>
      </c>
      <c r="B257">
        <v>0.15497763378474788</v>
      </c>
      <c r="C257">
        <v>-5.509587267410565E-2</v>
      </c>
      <c r="D257">
        <v>0</v>
      </c>
      <c r="E257">
        <v>0.80902787886170024</v>
      </c>
      <c r="F257">
        <v>1.3111892014786686E-2</v>
      </c>
      <c r="G257">
        <v>-6.3422999041882977E-2</v>
      </c>
      <c r="H257">
        <v>16.576214185380081</v>
      </c>
      <c r="J257" s="59">
        <v>228</v>
      </c>
      <c r="K257" s="59">
        <v>-2.3445872793984412E-2</v>
      </c>
      <c r="L257" s="59">
        <v>1.9721582520556169E-2</v>
      </c>
    </row>
    <row r="258" spans="1:12" x14ac:dyDescent="0.25">
      <c r="A258" t="s">
        <v>403</v>
      </c>
      <c r="B258">
        <v>-2.8657564106244204E-2</v>
      </c>
      <c r="C258">
        <v>-9.8464005885621583E-2</v>
      </c>
      <c r="D258">
        <v>0</v>
      </c>
      <c r="E258">
        <v>1.1017188478464035</v>
      </c>
      <c r="F258">
        <v>7.4750741225056455E-2</v>
      </c>
      <c r="G258">
        <v>0.12149926903877957</v>
      </c>
      <c r="H258">
        <v>19.560033928890917</v>
      </c>
      <c r="J258" s="59">
        <v>229</v>
      </c>
      <c r="K258" s="59">
        <v>-4.6939556933377868E-2</v>
      </c>
      <c r="L258" s="59">
        <v>2.2305876476172465E-2</v>
      </c>
    </row>
    <row r="259" spans="1:12" x14ac:dyDescent="0.25">
      <c r="A259" t="s">
        <v>404</v>
      </c>
      <c r="B259">
        <v>-0.14679838415753127</v>
      </c>
      <c r="C259">
        <v>-0.17675336237677905</v>
      </c>
      <c r="D259">
        <v>0</v>
      </c>
      <c r="E259">
        <v>0.63978837967241298</v>
      </c>
      <c r="F259">
        <v>6.3983996816458652E-2</v>
      </c>
      <c r="G259">
        <v>2.4753677571644588E-2</v>
      </c>
      <c r="H259">
        <v>16.627276714004616</v>
      </c>
      <c r="J259" s="59">
        <v>230</v>
      </c>
      <c r="K259" s="59">
        <v>-6.3800848530547433E-2</v>
      </c>
      <c r="L259" s="59">
        <v>2.7110139984055731E-2</v>
      </c>
    </row>
    <row r="260" spans="1:12" x14ac:dyDescent="0.25">
      <c r="A260" t="s">
        <v>405</v>
      </c>
      <c r="B260">
        <v>-6.5825799984346456E-2</v>
      </c>
      <c r="C260">
        <v>7.154570430705226E-2</v>
      </c>
      <c r="D260">
        <v>0</v>
      </c>
      <c r="E260">
        <v>0.26086995954727804</v>
      </c>
      <c r="F260">
        <v>6.2005863180388393E-2</v>
      </c>
      <c r="G260">
        <v>-0.34530289397680769</v>
      </c>
      <c r="H260">
        <v>16.33210397354798</v>
      </c>
      <c r="J260" s="59">
        <v>231</v>
      </c>
      <c r="K260" s="59">
        <v>-5.464979549750601E-2</v>
      </c>
      <c r="L260" s="59">
        <v>0.11183426438884744</v>
      </c>
    </row>
    <row r="261" spans="1:12" x14ac:dyDescent="0.25">
      <c r="A261" t="s">
        <v>406</v>
      </c>
      <c r="B261">
        <v>-0.26208479824362385</v>
      </c>
      <c r="C261">
        <v>-0.32161428028615896</v>
      </c>
      <c r="D261">
        <v>0</v>
      </c>
      <c r="E261">
        <v>1.4671993757694315</v>
      </c>
      <c r="F261">
        <v>0.21721388551757426</v>
      </c>
      <c r="G261">
        <v>0.28041658549729043</v>
      </c>
      <c r="H261">
        <v>16.803635709128418</v>
      </c>
      <c r="J261" s="59">
        <v>232</v>
      </c>
      <c r="K261" s="59">
        <v>-6.0466524304876312E-2</v>
      </c>
      <c r="L261" s="59">
        <v>5.893372359029693E-2</v>
      </c>
    </row>
    <row r="262" spans="1:12" x14ac:dyDescent="0.25">
      <c r="A262" t="s">
        <v>407</v>
      </c>
      <c r="B262">
        <v>-0.36194676671261061</v>
      </c>
      <c r="C262">
        <v>-0.22492986948911423</v>
      </c>
      <c r="D262">
        <v>0</v>
      </c>
      <c r="E262">
        <v>1.2947776287507016</v>
      </c>
      <c r="F262">
        <v>0.18214900182685631</v>
      </c>
      <c r="G262">
        <v>-6.070073057230433E-2</v>
      </c>
      <c r="H262">
        <v>18.033511422182258</v>
      </c>
      <c r="J262" s="59">
        <v>233</v>
      </c>
      <c r="K262" s="59">
        <v>-2.8055127665530283E-2</v>
      </c>
      <c r="L262" s="59">
        <v>-0.21216690339107941</v>
      </c>
    </row>
    <row r="263" spans="1:12" x14ac:dyDescent="0.25">
      <c r="A263" t="s">
        <v>408</v>
      </c>
      <c r="B263">
        <v>-0.21669703607299334</v>
      </c>
      <c r="C263">
        <v>-0.22515697035475613</v>
      </c>
      <c r="D263">
        <v>0</v>
      </c>
      <c r="E263">
        <v>0.78546465274138311</v>
      </c>
      <c r="F263">
        <v>2.0862080561550839E-2</v>
      </c>
      <c r="G263">
        <v>-0.65252827969008143</v>
      </c>
      <c r="H263">
        <v>20.20998865701026</v>
      </c>
      <c r="J263" s="59">
        <v>234</v>
      </c>
      <c r="K263" s="59">
        <v>-5.3088013403759821E-2</v>
      </c>
      <c r="L263" s="59">
        <v>-0.16615074987311701</v>
      </c>
    </row>
    <row r="264" spans="1:12" x14ac:dyDescent="0.25">
      <c r="A264" t="s">
        <v>409</v>
      </c>
      <c r="B264">
        <v>0.11932332137690388</v>
      </c>
      <c r="C264">
        <v>0.30287194239937665</v>
      </c>
      <c r="D264">
        <v>0</v>
      </c>
      <c r="E264">
        <v>1.1891419898445159</v>
      </c>
      <c r="F264">
        <v>9.5782975313313104E-2</v>
      </c>
      <c r="G264">
        <v>-0.37036499979287457</v>
      </c>
      <c r="H264">
        <v>18.715447725924022</v>
      </c>
      <c r="J264" s="59">
        <v>235</v>
      </c>
      <c r="K264" s="59">
        <v>-0.10263066572595675</v>
      </c>
      <c r="L264" s="59">
        <v>-6.7791395771986451E-2</v>
      </c>
    </row>
    <row r="265" spans="1:12" x14ac:dyDescent="0.25">
      <c r="A265" t="s">
        <v>410</v>
      </c>
      <c r="B265">
        <v>-0.36324860837321377</v>
      </c>
      <c r="C265">
        <v>-0.35273531757671983</v>
      </c>
      <c r="D265">
        <v>0</v>
      </c>
      <c r="E265">
        <v>0.96097965311000433</v>
      </c>
      <c r="F265">
        <v>0.22022824537760599</v>
      </c>
      <c r="G265">
        <v>-5.9380631483508112E-2</v>
      </c>
      <c r="H265">
        <v>17.498819892112191</v>
      </c>
      <c r="J265" s="59">
        <v>236</v>
      </c>
      <c r="K265" s="59">
        <v>-0.10299948551918495</v>
      </c>
      <c r="L265" s="59">
        <v>-2.1666545026358536E-2</v>
      </c>
    </row>
    <row r="266" spans="1:12" x14ac:dyDescent="0.25">
      <c r="A266" t="s">
        <v>411</v>
      </c>
      <c r="B266">
        <v>-0.37137958019582784</v>
      </c>
      <c r="C266">
        <v>-0.15227984677795747</v>
      </c>
      <c r="D266">
        <v>0</v>
      </c>
      <c r="E266">
        <v>2.3072481537023948</v>
      </c>
      <c r="F266">
        <v>0.15515610331930033</v>
      </c>
      <c r="G266">
        <v>5.7609849502600376E-2</v>
      </c>
      <c r="H266">
        <v>18.696322292941801</v>
      </c>
      <c r="J266" s="59">
        <v>237</v>
      </c>
      <c r="K266" s="59">
        <v>-6.745508929772237E-2</v>
      </c>
      <c r="L266" s="59">
        <v>6.7120995616841816E-2</v>
      </c>
    </row>
    <row r="267" spans="1:12" x14ac:dyDescent="0.25">
      <c r="A267" t="s">
        <v>412</v>
      </c>
      <c r="B267">
        <v>6.0745506826054674E-2</v>
      </c>
      <c r="C267">
        <v>-0.11908563516208644</v>
      </c>
      <c r="D267">
        <v>0</v>
      </c>
      <c r="E267">
        <v>1.2448509149217528</v>
      </c>
      <c r="F267">
        <v>6.4097010557334022E-2</v>
      </c>
      <c r="G267">
        <v>-0.28398464300583426</v>
      </c>
      <c r="H267">
        <v>16.477358507031393</v>
      </c>
      <c r="J267" s="59">
        <v>238</v>
      </c>
      <c r="K267" s="59">
        <v>-3.9147284916306924E-2</v>
      </c>
      <c r="L267" s="59">
        <v>-1.2662829600271278E-2</v>
      </c>
    </row>
    <row r="268" spans="1:12" x14ac:dyDescent="0.25">
      <c r="A268" t="s">
        <v>413</v>
      </c>
      <c r="B268">
        <v>0.12624717806670305</v>
      </c>
      <c r="C268">
        <v>-0.13889371863054981</v>
      </c>
      <c r="D268">
        <v>0</v>
      </c>
      <c r="E268">
        <v>0.57418568248975255</v>
      </c>
      <c r="F268">
        <v>-2.3781633221900439E-2</v>
      </c>
      <c r="G268">
        <v>-2.936719270015049E-2</v>
      </c>
      <c r="H268">
        <v>17.406369452572754</v>
      </c>
      <c r="J268" s="59">
        <v>239</v>
      </c>
      <c r="K268" s="59">
        <v>-4.6970906047830274E-2</v>
      </c>
      <c r="L268" s="59">
        <v>3.618744393706172E-3</v>
      </c>
    </row>
    <row r="269" spans="1:12" x14ac:dyDescent="0.25">
      <c r="A269" t="s">
        <v>414</v>
      </c>
      <c r="B269">
        <v>4.0220367419990799E-2</v>
      </c>
      <c r="C269">
        <v>0.3230285980833375</v>
      </c>
      <c r="D269">
        <v>0</v>
      </c>
      <c r="E269">
        <v>0.23487171639066992</v>
      </c>
      <c r="F269">
        <v>2.4441611843645794E-2</v>
      </c>
      <c r="G269">
        <v>-0.18313292709140042</v>
      </c>
      <c r="H269">
        <v>20.321369880876251</v>
      </c>
      <c r="J269" s="59">
        <v>240</v>
      </c>
      <c r="K269" s="59">
        <v>-4.3152038329271392E-2</v>
      </c>
      <c r="L269" s="59">
        <v>-2.0769478542719932E-2</v>
      </c>
    </row>
    <row r="270" spans="1:12" x14ac:dyDescent="0.25">
      <c r="A270" t="s">
        <v>415</v>
      </c>
      <c r="B270">
        <v>-0.14489239975564988</v>
      </c>
      <c r="C270">
        <v>0.47370460075195531</v>
      </c>
      <c r="D270">
        <v>0</v>
      </c>
      <c r="E270">
        <v>2.4445843084239707</v>
      </c>
      <c r="F270">
        <v>4.503179969950083E-2</v>
      </c>
      <c r="G270">
        <v>-0.39781006530066959</v>
      </c>
      <c r="H270">
        <v>19.021924843101026</v>
      </c>
      <c r="J270" s="59">
        <v>241</v>
      </c>
      <c r="K270" s="59">
        <v>-2.5930623629560834E-2</v>
      </c>
      <c r="L270" s="59">
        <v>8.611798958203265E-2</v>
      </c>
    </row>
    <row r="271" spans="1:12" x14ac:dyDescent="0.25">
      <c r="A271" t="s">
        <v>416</v>
      </c>
      <c r="B271">
        <v>-0.77202177045807119</v>
      </c>
      <c r="C271">
        <v>-0.46190474786131824</v>
      </c>
      <c r="D271">
        <v>0</v>
      </c>
      <c r="E271">
        <v>0.50674223908168536</v>
      </c>
      <c r="F271">
        <v>2.1570397120396947E-2</v>
      </c>
      <c r="G271">
        <v>0.21749323365424666</v>
      </c>
      <c r="H271">
        <v>17.319004464152041</v>
      </c>
      <c r="J271" s="59">
        <v>242</v>
      </c>
      <c r="K271" s="59">
        <v>-3.7071785076345815E-2</v>
      </c>
      <c r="L271" s="59">
        <v>0.47954873360445105</v>
      </c>
    </row>
    <row r="272" spans="1:12" x14ac:dyDescent="0.25">
      <c r="A272" t="s">
        <v>417</v>
      </c>
      <c r="B272">
        <v>-7.0335380009616963E-2</v>
      </c>
      <c r="C272">
        <v>1.298162466870209</v>
      </c>
      <c r="D272">
        <v>0</v>
      </c>
      <c r="E272">
        <v>0.27411851591790082</v>
      </c>
      <c r="F272">
        <v>-6.854289401781787E-3</v>
      </c>
      <c r="G272">
        <v>-0.69782621792175326</v>
      </c>
      <c r="H272">
        <v>20.484897239282404</v>
      </c>
      <c r="J272" s="59">
        <v>243</v>
      </c>
      <c r="K272" s="59">
        <v>-4.5241654604039033E-2</v>
      </c>
      <c r="L272" s="59">
        <v>-0.51895566225321665</v>
      </c>
    </row>
    <row r="273" spans="1:12" x14ac:dyDescent="0.25">
      <c r="A273" t="s">
        <v>418</v>
      </c>
      <c r="B273">
        <v>-0.34881560623154029</v>
      </c>
      <c r="C273">
        <v>-0.2790719464904351</v>
      </c>
      <c r="D273">
        <v>0</v>
      </c>
      <c r="E273">
        <v>0.53732327501310073</v>
      </c>
      <c r="F273">
        <v>9.6071331296082627E-2</v>
      </c>
      <c r="G273">
        <v>0.55051897619646983</v>
      </c>
      <c r="H273">
        <v>16.90183998659419</v>
      </c>
      <c r="J273" s="59">
        <v>244</v>
      </c>
      <c r="K273" s="59">
        <v>-3.9383985302760299E-2</v>
      </c>
      <c r="L273" s="59">
        <v>0.16948721811697445</v>
      </c>
    </row>
    <row r="274" spans="1:12" x14ac:dyDescent="0.25">
      <c r="A274" t="s">
        <v>419</v>
      </c>
      <c r="B274">
        <v>3.1438761879729937E-2</v>
      </c>
      <c r="C274">
        <v>-0.15539709993928896</v>
      </c>
      <c r="D274">
        <v>0</v>
      </c>
      <c r="E274">
        <v>0.66727976384653109</v>
      </c>
      <c r="F274">
        <v>6.3661244036434181E-2</v>
      </c>
      <c r="G274">
        <v>-3.0466688368739878E-2</v>
      </c>
      <c r="H274">
        <v>16.84187076810548</v>
      </c>
      <c r="J274" s="59">
        <v>245</v>
      </c>
      <c r="K274" s="59">
        <v>-3.5019754530334013E-2</v>
      </c>
      <c r="L274" s="59">
        <v>6.7877471988683338E-2</v>
      </c>
    </row>
    <row r="275" spans="1:12" x14ac:dyDescent="0.25">
      <c r="A275" t="s">
        <v>420</v>
      </c>
      <c r="B275">
        <v>-0.24689522418419335</v>
      </c>
      <c r="C275">
        <v>-0.2681496631581145</v>
      </c>
      <c r="D275">
        <v>0</v>
      </c>
      <c r="E275">
        <v>0.71852498132724962</v>
      </c>
      <c r="F275">
        <v>9.282957343417126E-3</v>
      </c>
      <c r="G275">
        <v>-0.90742207331249414</v>
      </c>
      <c r="H275">
        <v>17.025898785541699</v>
      </c>
      <c r="J275" s="59">
        <v>246</v>
      </c>
      <c r="K275" s="59">
        <v>-1.3273017596977799E-2</v>
      </c>
      <c r="L275" s="59">
        <v>-8.9986667472223295E-2</v>
      </c>
    </row>
    <row r="276" spans="1:12" x14ac:dyDescent="0.25">
      <c r="A276" t="s">
        <v>421</v>
      </c>
      <c r="B276">
        <v>0.12440859487899614</v>
      </c>
      <c r="C276">
        <v>0.17182889209261551</v>
      </c>
      <c r="D276">
        <v>0</v>
      </c>
      <c r="E276">
        <v>0.25031707262544189</v>
      </c>
      <c r="F276">
        <v>9.5976713784891296E-2</v>
      </c>
      <c r="G276">
        <v>-3.2544646367845709E-2</v>
      </c>
      <c r="H276">
        <v>16.422191312641072</v>
      </c>
      <c r="J276" s="59">
        <v>247</v>
      </c>
      <c r="K276" s="59">
        <v>2.0043499908135004E-2</v>
      </c>
      <c r="L276" s="59">
        <v>0.2620116220404497</v>
      </c>
    </row>
    <row r="277" spans="1:12" x14ac:dyDescent="0.25">
      <c r="A277" t="s">
        <v>422</v>
      </c>
      <c r="B277">
        <v>-8.6592440941663795E-2</v>
      </c>
      <c r="C277">
        <v>0.16344248399843248</v>
      </c>
      <c r="D277">
        <v>0</v>
      </c>
      <c r="E277">
        <v>0.63000525747486091</v>
      </c>
      <c r="F277">
        <v>0.27202599677801664</v>
      </c>
      <c r="G277">
        <v>1.2686194541967168E-3</v>
      </c>
      <c r="H277">
        <v>17.570384929549913</v>
      </c>
      <c r="J277" s="59">
        <v>248</v>
      </c>
      <c r="K277" s="59">
        <v>-5.8050043990310662E-2</v>
      </c>
      <c r="L277" s="59">
        <v>1.6308806362148931E-2</v>
      </c>
    </row>
    <row r="278" spans="1:12" x14ac:dyDescent="0.25">
      <c r="A278" t="s">
        <v>423</v>
      </c>
      <c r="B278">
        <v>0.30508326542420705</v>
      </c>
      <c r="C278">
        <v>0.44386790587141539</v>
      </c>
      <c r="D278">
        <v>0</v>
      </c>
      <c r="E278">
        <v>0.80202854543363689</v>
      </c>
      <c r="F278">
        <v>0.21418046829012954</v>
      </c>
      <c r="G278">
        <v>0.14313973139779132</v>
      </c>
      <c r="H278">
        <v>17.233065856550873</v>
      </c>
      <c r="J278" s="59">
        <v>249</v>
      </c>
      <c r="K278" s="59">
        <v>-1.6316049623842283E-2</v>
      </c>
      <c r="L278" s="59">
        <v>0.12083579024423374</v>
      </c>
    </row>
    <row r="279" spans="1:12" x14ac:dyDescent="0.25">
      <c r="A279" t="s">
        <v>424</v>
      </c>
      <c r="B279">
        <v>-0.22107413855203775</v>
      </c>
      <c r="C279">
        <v>-0.45104751214001287</v>
      </c>
      <c r="D279">
        <v>0</v>
      </c>
      <c r="E279">
        <v>0.46179521759233955</v>
      </c>
      <c r="F279">
        <v>5.1624447434584081E-2</v>
      </c>
      <c r="G279">
        <v>1.0347703124981804</v>
      </c>
      <c r="H279">
        <v>18.929874152804643</v>
      </c>
      <c r="J279" s="59">
        <v>250</v>
      </c>
      <c r="K279" s="59">
        <v>-2.3115490860222493E-2</v>
      </c>
      <c r="L279" s="59">
        <v>0.28359825317368714</v>
      </c>
    </row>
    <row r="280" spans="1:12" x14ac:dyDescent="0.25">
      <c r="A280" t="s">
        <v>425</v>
      </c>
      <c r="B280">
        <v>1.602776936472057E-2</v>
      </c>
      <c r="C280">
        <v>-0.11491170181655658</v>
      </c>
      <c r="D280">
        <v>0</v>
      </c>
      <c r="E280">
        <v>0.26754223645544195</v>
      </c>
      <c r="F280">
        <v>1.598065618241187E-2</v>
      </c>
      <c r="G280">
        <v>7.9760526349208133E-2</v>
      </c>
      <c r="H280">
        <v>19.352872194410523</v>
      </c>
      <c r="J280" s="59">
        <v>251</v>
      </c>
      <c r="K280" s="59">
        <v>-5.5386074373036331E-2</v>
      </c>
      <c r="L280" s="59">
        <v>7.7592306482478446E-2</v>
      </c>
    </row>
    <row r="281" spans="1:12" x14ac:dyDescent="0.25">
      <c r="A281" t="s">
        <v>426</v>
      </c>
      <c r="B281">
        <v>-8.9396908159333627E-2</v>
      </c>
      <c r="C281">
        <v>4.5314059902158539E-2</v>
      </c>
      <c r="D281">
        <v>0</v>
      </c>
      <c r="E281">
        <v>2.2366653539624206</v>
      </c>
      <c r="F281">
        <v>0.1484627351628991</v>
      </c>
      <c r="G281">
        <v>-9.5944000799423362E-2</v>
      </c>
      <c r="H281">
        <v>17.502066040823024</v>
      </c>
      <c r="J281" s="59">
        <v>252</v>
      </c>
      <c r="K281" s="59">
        <v>-9.3755176919816191E-2</v>
      </c>
      <c r="L281" s="59">
        <v>6.3792000617077432E-2</v>
      </c>
    </row>
    <row r="282" spans="1:12" x14ac:dyDescent="0.25">
      <c r="A282" t="s">
        <v>427</v>
      </c>
      <c r="B282">
        <v>-0.12390441310493053</v>
      </c>
      <c r="C282">
        <v>-6.3497726593873413E-2</v>
      </c>
      <c r="D282">
        <v>0</v>
      </c>
      <c r="E282">
        <v>2.3073120490410268</v>
      </c>
      <c r="F282">
        <v>0.2397791431719544</v>
      </c>
      <c r="G282">
        <v>0.1194971180164159</v>
      </c>
      <c r="H282">
        <v>16.112069411985594</v>
      </c>
      <c r="J282" s="59">
        <v>253</v>
      </c>
      <c r="K282" s="59">
        <v>-3.7111561326674009E-2</v>
      </c>
      <c r="L282" s="59">
        <v>1.6363457556678576E-2</v>
      </c>
    </row>
    <row r="283" spans="1:12" x14ac:dyDescent="0.25">
      <c r="A283" t="s">
        <v>428</v>
      </c>
      <c r="B283">
        <v>-6.8087731353722925E-2</v>
      </c>
      <c r="C283">
        <v>-9.0212513522823418E-2</v>
      </c>
      <c r="D283">
        <v>0</v>
      </c>
      <c r="E283">
        <v>1.031925956763514</v>
      </c>
      <c r="F283">
        <v>0.15007045910537764</v>
      </c>
      <c r="G283">
        <v>-0.10877881859015648</v>
      </c>
      <c r="H283">
        <v>19.426345677712852</v>
      </c>
      <c r="J283" s="59">
        <v>254</v>
      </c>
      <c r="K283" s="59">
        <v>-7.4327613147670557E-2</v>
      </c>
      <c r="L283" s="59">
        <v>6.2713651470347923E-2</v>
      </c>
    </row>
    <row r="284" spans="1:12" x14ac:dyDescent="0.25">
      <c r="A284" t="s">
        <v>429</v>
      </c>
      <c r="B284">
        <v>-0.34389755440418041</v>
      </c>
      <c r="C284">
        <v>7.8489251990905475E-3</v>
      </c>
      <c r="D284">
        <v>0</v>
      </c>
      <c r="E284">
        <v>4.2044611271811076</v>
      </c>
      <c r="F284">
        <v>0.22906079137850163</v>
      </c>
      <c r="G284">
        <v>-7.88983135579749E-2</v>
      </c>
      <c r="H284">
        <v>18.876384388536266</v>
      </c>
      <c r="J284" s="59">
        <v>255</v>
      </c>
      <c r="K284" s="59">
        <v>-6.5678742969789067E-2</v>
      </c>
      <c r="L284" s="59">
        <v>-3.7181436587354483E-2</v>
      </c>
    </row>
    <row r="285" spans="1:12" x14ac:dyDescent="0.25">
      <c r="A285" t="s">
        <v>430</v>
      </c>
      <c r="B285">
        <v>-5.4942181046354059E-2</v>
      </c>
      <c r="C285">
        <v>-0.17161322111063201</v>
      </c>
      <c r="D285">
        <v>0</v>
      </c>
      <c r="E285">
        <v>2.2724590402861455</v>
      </c>
      <c r="F285">
        <v>0.24306392742873523</v>
      </c>
      <c r="G285">
        <v>-2.3115392413665326E-2</v>
      </c>
      <c r="H285">
        <v>16.669076336530768</v>
      </c>
      <c r="J285" s="59">
        <v>256</v>
      </c>
      <c r="K285" s="59">
        <v>-5.4269616815096899E-2</v>
      </c>
      <c r="L285" s="59">
        <v>0.20924725059984478</v>
      </c>
    </row>
    <row r="286" spans="1:12" x14ac:dyDescent="0.25">
      <c r="A286" t="s">
        <v>431</v>
      </c>
      <c r="B286">
        <v>-7.1169985707236566E-2</v>
      </c>
      <c r="C286">
        <v>4.0878071215759851E-3</v>
      </c>
      <c r="D286">
        <v>0</v>
      </c>
      <c r="E286">
        <v>2.2539181424543004</v>
      </c>
      <c r="F286">
        <v>0.2105132004665663</v>
      </c>
      <c r="G286">
        <v>7.2701193023166966E-2</v>
      </c>
      <c r="H286">
        <v>17.988705248850998</v>
      </c>
      <c r="J286" s="59">
        <v>257</v>
      </c>
      <c r="K286" s="59">
        <v>-3.3456525296715528E-2</v>
      </c>
      <c r="L286" s="59">
        <v>4.7989611904713236E-3</v>
      </c>
    </row>
    <row r="287" spans="1:12" x14ac:dyDescent="0.25">
      <c r="A287" t="s">
        <v>432</v>
      </c>
      <c r="B287">
        <v>-2.8859600729089913E-4</v>
      </c>
      <c r="C287">
        <v>2.4439590509782103E-2</v>
      </c>
      <c r="D287">
        <v>0</v>
      </c>
      <c r="E287">
        <v>1.4533911296611457</v>
      </c>
      <c r="F287">
        <v>1.2817732001502449E-2</v>
      </c>
      <c r="G287">
        <v>0.13335091375753275</v>
      </c>
      <c r="H287">
        <v>18.929581859642621</v>
      </c>
      <c r="J287" s="59">
        <v>258</v>
      </c>
      <c r="K287" s="59">
        <v>-6.5385327630585882E-2</v>
      </c>
      <c r="L287" s="59">
        <v>-8.1413056526945388E-2</v>
      </c>
    </row>
    <row r="288" spans="1:12" x14ac:dyDescent="0.25">
      <c r="A288" t="s">
        <v>433</v>
      </c>
      <c r="B288">
        <v>0.13630780279062993</v>
      </c>
      <c r="C288">
        <v>-0.26324682118709097</v>
      </c>
      <c r="D288">
        <v>0</v>
      </c>
      <c r="E288">
        <v>1.7306383384159911</v>
      </c>
      <c r="F288">
        <v>4.9252819363406065E-2</v>
      </c>
      <c r="G288">
        <v>0.38102206289901031</v>
      </c>
      <c r="H288">
        <v>20.61661830314489</v>
      </c>
      <c r="J288" s="59">
        <v>259</v>
      </c>
      <c r="K288" s="59">
        <v>-6.4570101018453313E-2</v>
      </c>
      <c r="L288" s="59">
        <v>-1.2556989658931428E-3</v>
      </c>
    </row>
    <row r="289" spans="1:12" x14ac:dyDescent="0.25">
      <c r="A289" t="s">
        <v>434</v>
      </c>
      <c r="B289">
        <v>0.20460554925004454</v>
      </c>
      <c r="C289">
        <v>-8.1908764257529271E-2</v>
      </c>
      <c r="D289">
        <v>0</v>
      </c>
      <c r="E289">
        <v>2.0989308318278055</v>
      </c>
      <c r="F289">
        <v>-0.27902525281523144</v>
      </c>
      <c r="G289">
        <v>-8.9181972236868121E-2</v>
      </c>
      <c r="H289">
        <v>17.919307544057339</v>
      </c>
      <c r="J289" s="59">
        <v>260</v>
      </c>
      <c r="K289" s="59">
        <v>-0.10219531449102093</v>
      </c>
      <c r="L289" s="59">
        <v>-0.15988948375260292</v>
      </c>
    </row>
    <row r="290" spans="1:12" x14ac:dyDescent="0.25">
      <c r="J290" s="59">
        <v>261</v>
      </c>
      <c r="K290" s="59">
        <v>-7.754309534630846E-2</v>
      </c>
      <c r="L290" s="59">
        <v>-0.28440367136630218</v>
      </c>
    </row>
    <row r="291" spans="1:12" x14ac:dyDescent="0.25">
      <c r="J291" s="59">
        <v>262</v>
      </c>
      <c r="K291" s="59">
        <v>-1.2371630184415228E-2</v>
      </c>
      <c r="L291" s="59">
        <v>-0.20432540588857812</v>
      </c>
    </row>
    <row r="292" spans="1:12" x14ac:dyDescent="0.25">
      <c r="J292" s="59">
        <v>263</v>
      </c>
      <c r="K292" s="59">
        <v>-4.4959888121465341E-2</v>
      </c>
      <c r="L292" s="59">
        <v>0.16428320949836922</v>
      </c>
    </row>
    <row r="293" spans="1:12" x14ac:dyDescent="0.25">
      <c r="J293" s="59">
        <v>264</v>
      </c>
      <c r="K293" s="59">
        <v>-9.2216332638393295E-2</v>
      </c>
      <c r="L293" s="59">
        <v>-0.27103227573482047</v>
      </c>
    </row>
    <row r="294" spans="1:12" x14ac:dyDescent="0.25">
      <c r="J294" s="59">
        <v>265</v>
      </c>
      <c r="K294" s="59">
        <v>-6.7107090181232204E-2</v>
      </c>
      <c r="L294" s="59">
        <v>-0.30427249001459566</v>
      </c>
    </row>
    <row r="295" spans="1:12" x14ac:dyDescent="0.25">
      <c r="J295" s="59">
        <v>266</v>
      </c>
      <c r="K295" s="59">
        <v>-6.8849010620345763E-2</v>
      </c>
      <c r="L295" s="59">
        <v>0.12959451744640044</v>
      </c>
    </row>
    <row r="296" spans="1:12" x14ac:dyDescent="0.25">
      <c r="J296" s="59">
        <v>267</v>
      </c>
      <c r="K296" s="59">
        <v>-3.5715762960663672E-2</v>
      </c>
      <c r="L296" s="59">
        <v>0.16196294102736672</v>
      </c>
    </row>
    <row r="297" spans="1:12" x14ac:dyDescent="0.25">
      <c r="J297" s="59">
        <v>268</v>
      </c>
      <c r="K297" s="59">
        <v>-5.7310910031724838E-3</v>
      </c>
      <c r="L297" s="59">
        <v>4.5951458423163283E-2</v>
      </c>
    </row>
    <row r="298" spans="1:12" x14ac:dyDescent="0.25">
      <c r="J298" s="59">
        <v>269</v>
      </c>
      <c r="K298" s="59">
        <v>-3.3582892706332801E-2</v>
      </c>
      <c r="L298" s="59">
        <v>-0.11130950704931708</v>
      </c>
    </row>
    <row r="299" spans="1:12" x14ac:dyDescent="0.25">
      <c r="J299" s="59">
        <v>270</v>
      </c>
      <c r="K299" s="59">
        <v>-4.9504474981063473E-2</v>
      </c>
      <c r="L299" s="59">
        <v>-0.72251729547700771</v>
      </c>
    </row>
    <row r="300" spans="1:12" x14ac:dyDescent="0.25">
      <c r="J300" s="59">
        <v>271</v>
      </c>
      <c r="K300" s="59">
        <v>1.1531634083183667E-2</v>
      </c>
      <c r="L300" s="59">
        <v>-8.186701409280063E-2</v>
      </c>
    </row>
    <row r="301" spans="1:12" x14ac:dyDescent="0.25">
      <c r="J301" s="59">
        <v>272</v>
      </c>
      <c r="K301" s="59">
        <v>-7.0225687013378502E-2</v>
      </c>
      <c r="L301" s="59">
        <v>-0.27858991921816179</v>
      </c>
    </row>
    <row r="302" spans="1:12" x14ac:dyDescent="0.25">
      <c r="J302" s="59">
        <v>273</v>
      </c>
      <c r="K302" s="59">
        <v>-6.2576836961271087E-2</v>
      </c>
      <c r="L302" s="59">
        <v>9.4015598841001025E-2</v>
      </c>
    </row>
    <row r="303" spans="1:12" x14ac:dyDescent="0.25">
      <c r="J303" s="59">
        <v>274</v>
      </c>
      <c r="K303" s="59">
        <v>-4.8301043465214466E-2</v>
      </c>
      <c r="L303" s="59">
        <v>-0.19859418071897889</v>
      </c>
    </row>
    <row r="304" spans="1:12" x14ac:dyDescent="0.25">
      <c r="J304" s="59">
        <v>275</v>
      </c>
      <c r="K304" s="59">
        <v>-7.0563189634287538E-2</v>
      </c>
      <c r="L304" s="59">
        <v>0.19497178451328367</v>
      </c>
    </row>
    <row r="305" spans="10:12" x14ac:dyDescent="0.25">
      <c r="J305" s="59">
        <v>276</v>
      </c>
      <c r="K305" s="59">
        <v>-9.746813947623037E-2</v>
      </c>
      <c r="L305" s="59">
        <v>1.0875698534566575E-2</v>
      </c>
    </row>
    <row r="306" spans="10:12" x14ac:dyDescent="0.25">
      <c r="J306" s="59">
        <v>277</v>
      </c>
      <c r="K306" s="59">
        <v>-8.7284845880174516E-2</v>
      </c>
      <c r="L306" s="59">
        <v>0.39236811130438154</v>
      </c>
    </row>
    <row r="307" spans="10:12" x14ac:dyDescent="0.25">
      <c r="J307" s="59">
        <v>278</v>
      </c>
      <c r="K307" s="59">
        <v>-3.730022308734729E-2</v>
      </c>
      <c r="L307" s="59">
        <v>-0.18377391546469046</v>
      </c>
    </row>
    <row r="308" spans="10:12" x14ac:dyDescent="0.25">
      <c r="J308" s="59">
        <v>279</v>
      </c>
      <c r="K308" s="59">
        <v>-1.9595040249447915E-2</v>
      </c>
      <c r="L308" s="59">
        <v>3.5622809614168485E-2</v>
      </c>
    </row>
    <row r="309" spans="10:12" x14ac:dyDescent="0.25">
      <c r="J309" s="59">
        <v>280</v>
      </c>
      <c r="K309" s="59">
        <v>-7.8086747066646173E-2</v>
      </c>
      <c r="L309" s="59">
        <v>-1.1310161092687454E-2</v>
      </c>
    </row>
    <row r="310" spans="10:12" x14ac:dyDescent="0.25">
      <c r="J310" s="59">
        <v>281</v>
      </c>
      <c r="K310" s="59">
        <v>-0.11676098940983082</v>
      </c>
      <c r="L310" s="59">
        <v>-7.1434236950997099E-3</v>
      </c>
    </row>
    <row r="311" spans="10:12" x14ac:dyDescent="0.25">
      <c r="J311" s="59">
        <v>282</v>
      </c>
      <c r="K311" s="59">
        <v>-5.1248075198447568E-2</v>
      </c>
      <c r="L311" s="59">
        <v>-1.6839656155275357E-2</v>
      </c>
    </row>
    <row r="312" spans="10:12" x14ac:dyDescent="0.25">
      <c r="J312" s="59">
        <v>283</v>
      </c>
      <c r="K312" s="59">
        <v>-8.7596091609664667E-2</v>
      </c>
      <c r="L312" s="59">
        <v>-0.25630146279451571</v>
      </c>
    </row>
    <row r="313" spans="10:12" x14ac:dyDescent="0.25">
      <c r="J313" s="59">
        <v>284</v>
      </c>
      <c r="K313" s="59">
        <v>-0.11127866149140078</v>
      </c>
      <c r="L313" s="59">
        <v>5.6336480445046723E-2</v>
      </c>
    </row>
    <row r="314" spans="10:12" x14ac:dyDescent="0.25">
      <c r="J314" s="59">
        <v>285</v>
      </c>
      <c r="K314" s="59">
        <v>-8.6595008077030383E-2</v>
      </c>
      <c r="L314" s="59">
        <v>1.5425022369793817E-2</v>
      </c>
    </row>
    <row r="315" spans="10:12" x14ac:dyDescent="0.25">
      <c r="J315" s="59">
        <v>286</v>
      </c>
      <c r="K315" s="59">
        <v>-2.7768613973319589E-2</v>
      </c>
      <c r="L315" s="59">
        <v>2.748001796602869E-2</v>
      </c>
    </row>
    <row r="316" spans="10:12" x14ac:dyDescent="0.25">
      <c r="J316" s="59">
        <v>287</v>
      </c>
      <c r="K316" s="59">
        <v>-1.9092892939658102E-2</v>
      </c>
      <c r="L316" s="59">
        <v>0.15540069573028803</v>
      </c>
    </row>
    <row r="317" spans="10:12" ht="15.75" thickBot="1" x14ac:dyDescent="0.3">
      <c r="J317" s="60">
        <v>288</v>
      </c>
      <c r="K317" s="60">
        <v>2.1777899699383568E-2</v>
      </c>
      <c r="L317" s="60">
        <v>0.18282764955066097</v>
      </c>
    </row>
    <row r="318" spans="10:12" ht="15.75" thickBot="1" x14ac:dyDescent="0.3">
      <c r="J318" s="60">
        <v>289</v>
      </c>
      <c r="K318" s="60">
        <v>5.4210930559997733E-2</v>
      </c>
      <c r="L318" s="60">
        <v>-5.1102698267769503E-2</v>
      </c>
    </row>
  </sheetData>
  <mergeCells count="16">
    <mergeCell ref="U25:W25"/>
    <mergeCell ref="U26:W26"/>
    <mergeCell ref="V28:W28"/>
    <mergeCell ref="V29:W29"/>
    <mergeCell ref="V7:Y7"/>
    <mergeCell ref="U6:U7"/>
    <mergeCell ref="U17:W17"/>
    <mergeCell ref="V22:W22"/>
    <mergeCell ref="V23:W23"/>
    <mergeCell ref="V24:W24"/>
    <mergeCell ref="V6:Y6"/>
    <mergeCell ref="X1:Y1"/>
    <mergeCell ref="X2:Y2"/>
    <mergeCell ref="X3:Y3"/>
    <mergeCell ref="X4:Y4"/>
    <mergeCell ref="X5:Y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39"/>
  <sheetViews>
    <sheetView topLeftCell="A2" workbookViewId="0">
      <selection activeCell="A33" sqref="A33:XFD33"/>
    </sheetView>
  </sheetViews>
  <sheetFormatPr baseColWidth="10" defaultColWidth="11.42578125" defaultRowHeight="15" x14ac:dyDescent="0.25"/>
  <cols>
    <col min="1" max="1" width="30.85546875" customWidth="1"/>
    <col min="6" max="6" width="16.28515625" customWidth="1"/>
    <col min="145" max="152" width="12" bestFit="1" customWidth="1"/>
  </cols>
  <sheetData>
    <row r="1" spans="1:183" x14ac:dyDescent="0.25">
      <c r="FT1" s="27"/>
      <c r="FU1" s="27"/>
      <c r="FV1" s="27"/>
      <c r="FW1" s="27"/>
      <c r="FX1" s="27"/>
      <c r="FY1" s="27"/>
      <c r="FZ1" s="27"/>
      <c r="GA1" s="27"/>
    </row>
    <row r="2" spans="1:183" x14ac:dyDescent="0.25">
      <c r="B2" s="4" t="s">
        <v>566</v>
      </c>
      <c r="C2" s="4"/>
      <c r="D2" s="4"/>
      <c r="E2" s="4"/>
      <c r="F2" s="4"/>
      <c r="G2" s="4"/>
      <c r="H2" s="29" t="s">
        <v>45</v>
      </c>
      <c r="I2" s="29"/>
      <c r="J2" s="29"/>
      <c r="K2" s="29"/>
      <c r="L2" s="29"/>
      <c r="M2" s="29"/>
      <c r="N2" s="29"/>
      <c r="O2" s="29"/>
      <c r="P2" s="39" t="s">
        <v>124</v>
      </c>
      <c r="Q2" s="39"/>
      <c r="R2" s="39"/>
      <c r="S2" s="39"/>
      <c r="T2" s="39"/>
      <c r="U2" s="39"/>
      <c r="V2" s="39"/>
      <c r="W2" s="39"/>
      <c r="X2" s="4" t="s">
        <v>129</v>
      </c>
      <c r="Y2" s="4"/>
      <c r="Z2" s="4"/>
      <c r="AA2" s="4"/>
      <c r="AB2" s="4"/>
      <c r="AC2" s="4"/>
      <c r="AD2" s="4"/>
      <c r="AE2" s="4"/>
      <c r="AF2" s="36" t="s">
        <v>130</v>
      </c>
      <c r="AG2" s="33"/>
      <c r="AH2" s="33"/>
      <c r="AI2" s="33"/>
      <c r="AJ2" s="33"/>
      <c r="AK2" s="33"/>
      <c r="AL2" s="33"/>
      <c r="AM2" s="33"/>
      <c r="AN2" s="2" t="s">
        <v>131</v>
      </c>
      <c r="AO2" s="2"/>
      <c r="AP2" s="2"/>
      <c r="AQ2" s="2"/>
      <c r="AR2" s="2"/>
      <c r="AS2" s="2"/>
      <c r="AT2" s="2"/>
      <c r="AU2" s="2"/>
      <c r="AV2" s="42" t="s">
        <v>132</v>
      </c>
      <c r="AW2" s="42"/>
      <c r="AX2" s="42"/>
      <c r="AY2" s="42"/>
      <c r="AZ2" s="42"/>
      <c r="BA2" s="42"/>
      <c r="BB2" s="42"/>
      <c r="BC2" s="42"/>
      <c r="BD2" s="4" t="s">
        <v>125</v>
      </c>
      <c r="BE2" s="4"/>
      <c r="BF2" s="4"/>
      <c r="BG2" s="4"/>
      <c r="BH2" s="4"/>
      <c r="BI2" s="4"/>
      <c r="BJ2" s="4"/>
      <c r="BK2" s="4"/>
      <c r="BL2" s="2" t="s">
        <v>126</v>
      </c>
      <c r="BM2" s="2"/>
      <c r="BN2" s="2"/>
      <c r="BO2" s="2"/>
      <c r="BP2" s="2"/>
      <c r="BQ2" s="2"/>
      <c r="BR2" s="2"/>
      <c r="BS2" s="2"/>
      <c r="BT2" s="4" t="s">
        <v>46</v>
      </c>
      <c r="BU2" s="4"/>
      <c r="BV2" s="4"/>
      <c r="BW2" s="4"/>
      <c r="BX2" s="4"/>
      <c r="BY2" s="4"/>
      <c r="BZ2" s="4"/>
      <c r="CA2" s="4"/>
      <c r="CB2" s="2" t="s">
        <v>47</v>
      </c>
      <c r="CC2" s="2"/>
      <c r="CD2" s="2"/>
      <c r="CE2" s="2"/>
      <c r="CF2" s="2"/>
      <c r="CG2" s="2"/>
      <c r="CH2" s="2"/>
      <c r="CI2" s="2"/>
      <c r="CJ2" s="4" t="s">
        <v>48</v>
      </c>
      <c r="CK2" s="4"/>
      <c r="CL2" s="4"/>
      <c r="CM2" s="4"/>
      <c r="CN2" s="4"/>
      <c r="CO2" s="4"/>
      <c r="CP2" s="4"/>
      <c r="CQ2" s="4"/>
      <c r="CR2" s="2" t="s">
        <v>49</v>
      </c>
      <c r="CS2" s="2"/>
      <c r="CT2" s="2"/>
      <c r="CU2" s="2"/>
      <c r="CV2" s="2"/>
      <c r="CW2" s="2"/>
      <c r="CX2" s="2"/>
      <c r="CY2" s="2"/>
      <c r="CZ2" s="4" t="s">
        <v>50</v>
      </c>
      <c r="DA2" s="4"/>
      <c r="DB2" s="4"/>
      <c r="DC2" s="4"/>
      <c r="DD2" s="4"/>
      <c r="DE2" s="4"/>
      <c r="DF2" s="4"/>
      <c r="DG2" s="4"/>
      <c r="DH2" s="2" t="s">
        <v>51</v>
      </c>
      <c r="DI2" s="2"/>
      <c r="DJ2" s="2"/>
      <c r="DK2" s="2"/>
      <c r="DL2" s="2"/>
      <c r="DM2" s="2"/>
      <c r="DN2" s="2"/>
      <c r="DO2" s="2"/>
      <c r="DP2" s="4" t="s">
        <v>127</v>
      </c>
      <c r="DQ2" s="4"/>
      <c r="DR2" s="4"/>
      <c r="DS2" s="4"/>
      <c r="DT2" s="4"/>
      <c r="DU2" s="4"/>
      <c r="DV2" s="4"/>
      <c r="DW2" s="4"/>
      <c r="DX2" s="2" t="s">
        <v>128</v>
      </c>
      <c r="DY2" s="2"/>
      <c r="DZ2" s="2"/>
      <c r="EA2" s="2"/>
      <c r="EB2" s="2"/>
      <c r="EC2" s="2"/>
      <c r="ED2" s="2"/>
      <c r="EE2" s="2"/>
      <c r="EF2" s="4" t="s">
        <v>52</v>
      </c>
      <c r="EG2" s="4"/>
      <c r="EH2" s="4"/>
      <c r="EI2" s="4"/>
      <c r="EJ2" s="4"/>
      <c r="EK2" s="4"/>
      <c r="EL2" s="4"/>
      <c r="EM2" s="4"/>
      <c r="EN2" s="2" t="s">
        <v>53</v>
      </c>
      <c r="EO2" s="2"/>
      <c r="EP2" s="2"/>
      <c r="EQ2" s="2"/>
      <c r="ER2" s="2"/>
      <c r="ES2" s="2"/>
      <c r="ET2" s="2"/>
      <c r="EU2" s="2"/>
      <c r="EV2" s="4" t="s">
        <v>54</v>
      </c>
      <c r="EW2" s="4"/>
      <c r="EX2" s="4"/>
      <c r="EY2" s="4"/>
      <c r="EZ2" s="4"/>
      <c r="FA2" s="4"/>
      <c r="FB2" s="4"/>
      <c r="FC2" s="4"/>
      <c r="FD2" s="37" t="s">
        <v>55</v>
      </c>
      <c r="FE2" s="37"/>
      <c r="FF2" s="37"/>
      <c r="FG2" s="37"/>
      <c r="FH2" s="37"/>
      <c r="FI2" s="37"/>
      <c r="FJ2" s="37"/>
      <c r="FK2" s="37"/>
      <c r="FL2" s="40"/>
      <c r="FM2" s="4" t="s">
        <v>152</v>
      </c>
      <c r="FN2" s="4"/>
      <c r="FO2" s="4"/>
      <c r="FP2" s="4"/>
      <c r="FQ2" s="4"/>
      <c r="FR2" s="4"/>
      <c r="FS2" s="4"/>
      <c r="FT2" s="4"/>
    </row>
    <row r="3" spans="1:183" x14ac:dyDescent="0.25">
      <c r="B3" s="15">
        <v>2010</v>
      </c>
      <c r="C3" s="15">
        <v>2011</v>
      </c>
      <c r="D3" s="15">
        <v>2012</v>
      </c>
      <c r="E3" s="15">
        <v>2013</v>
      </c>
      <c r="F3" s="34" t="s">
        <v>563</v>
      </c>
      <c r="G3" s="34" t="s">
        <v>567</v>
      </c>
      <c r="H3" s="17">
        <v>2006</v>
      </c>
      <c r="I3" s="17">
        <v>2007</v>
      </c>
      <c r="J3" s="17">
        <v>2008</v>
      </c>
      <c r="K3" s="17">
        <v>2009</v>
      </c>
      <c r="L3" s="17">
        <v>2010</v>
      </c>
      <c r="M3" s="17">
        <v>2011</v>
      </c>
      <c r="N3" s="17">
        <v>2012</v>
      </c>
      <c r="O3" s="17">
        <v>2013</v>
      </c>
      <c r="P3" s="38">
        <v>2006</v>
      </c>
      <c r="Q3" s="38">
        <v>2007</v>
      </c>
      <c r="R3" s="38">
        <v>2008</v>
      </c>
      <c r="S3" s="38">
        <v>2009</v>
      </c>
      <c r="T3" s="38">
        <v>2010</v>
      </c>
      <c r="U3" s="38">
        <v>2011</v>
      </c>
      <c r="V3" s="38">
        <v>2012</v>
      </c>
      <c r="W3" s="38">
        <v>2013</v>
      </c>
      <c r="X3" s="34">
        <v>2006</v>
      </c>
      <c r="Y3" s="34">
        <v>2007</v>
      </c>
      <c r="Z3" s="34">
        <v>2008</v>
      </c>
      <c r="AA3" s="34">
        <v>2009</v>
      </c>
      <c r="AB3" s="34">
        <v>2010</v>
      </c>
      <c r="AC3" s="34">
        <v>2011</v>
      </c>
      <c r="AD3" s="34">
        <v>2012</v>
      </c>
      <c r="AE3" s="34">
        <v>2013</v>
      </c>
      <c r="AF3" s="33">
        <v>2006</v>
      </c>
      <c r="AG3" s="33">
        <v>2007</v>
      </c>
      <c r="AH3" s="33">
        <v>2008</v>
      </c>
      <c r="AI3" s="33">
        <v>2009</v>
      </c>
      <c r="AJ3" s="33">
        <v>2010</v>
      </c>
      <c r="AK3" s="33">
        <v>2011</v>
      </c>
      <c r="AL3" s="33">
        <v>2012</v>
      </c>
      <c r="AM3" s="33">
        <v>2013</v>
      </c>
      <c r="AN3" s="35">
        <v>2006</v>
      </c>
      <c r="AO3" s="35">
        <v>2007</v>
      </c>
      <c r="AP3" s="35">
        <v>2008</v>
      </c>
      <c r="AQ3" s="35">
        <v>2009</v>
      </c>
      <c r="AR3" s="35">
        <v>2010</v>
      </c>
      <c r="AS3" s="35">
        <v>2011</v>
      </c>
      <c r="AT3" s="35">
        <v>2012</v>
      </c>
      <c r="AU3" s="35">
        <v>2013</v>
      </c>
      <c r="AV3" s="43">
        <v>2006</v>
      </c>
      <c r="AW3" s="43">
        <v>2007</v>
      </c>
      <c r="AX3" s="43">
        <v>2008</v>
      </c>
      <c r="AY3" s="43">
        <v>2009</v>
      </c>
      <c r="AZ3" s="43">
        <v>2010</v>
      </c>
      <c r="BA3" s="43">
        <v>2011</v>
      </c>
      <c r="BB3" s="43">
        <v>2012</v>
      </c>
      <c r="BC3" s="43">
        <v>2013</v>
      </c>
      <c r="BD3" s="34">
        <v>2006</v>
      </c>
      <c r="BE3" s="34">
        <v>2007</v>
      </c>
      <c r="BF3" s="34">
        <v>2008</v>
      </c>
      <c r="BG3" s="34">
        <v>2009</v>
      </c>
      <c r="BH3" s="34">
        <v>2010</v>
      </c>
      <c r="BI3" s="34">
        <v>2011</v>
      </c>
      <c r="BJ3" s="34">
        <v>2012</v>
      </c>
      <c r="BK3" s="34">
        <v>2013</v>
      </c>
      <c r="BL3" s="35">
        <v>2006</v>
      </c>
      <c r="BM3" s="35">
        <v>2007</v>
      </c>
      <c r="BN3" s="35">
        <v>2008</v>
      </c>
      <c r="BO3" s="35">
        <v>2009</v>
      </c>
      <c r="BP3" s="35">
        <v>2010</v>
      </c>
      <c r="BQ3" s="35">
        <v>2011</v>
      </c>
      <c r="BR3" s="35">
        <v>2012</v>
      </c>
      <c r="BS3" s="35">
        <v>2013</v>
      </c>
      <c r="BT3" s="34">
        <v>2006</v>
      </c>
      <c r="BU3" s="34">
        <v>2007</v>
      </c>
      <c r="BV3" s="34">
        <v>2008</v>
      </c>
      <c r="BW3" s="34">
        <v>2009</v>
      </c>
      <c r="BX3" s="34">
        <v>2010</v>
      </c>
      <c r="BY3" s="34">
        <v>2011</v>
      </c>
      <c r="BZ3" s="34">
        <v>2012</v>
      </c>
      <c r="CA3" s="34">
        <v>2013</v>
      </c>
      <c r="CB3" s="35">
        <v>2006</v>
      </c>
      <c r="CC3" s="35">
        <v>2007</v>
      </c>
      <c r="CD3" s="35">
        <v>2008</v>
      </c>
      <c r="CE3" s="35">
        <v>2009</v>
      </c>
      <c r="CF3" s="35">
        <v>2010</v>
      </c>
      <c r="CG3" s="35">
        <v>2011</v>
      </c>
      <c r="CH3" s="35">
        <v>2012</v>
      </c>
      <c r="CI3" s="35">
        <v>2013</v>
      </c>
      <c r="CJ3" s="34">
        <v>2006</v>
      </c>
      <c r="CK3" s="34">
        <v>2007</v>
      </c>
      <c r="CL3" s="34">
        <v>2008</v>
      </c>
      <c r="CM3" s="34">
        <v>2009</v>
      </c>
      <c r="CN3" s="34">
        <v>2010</v>
      </c>
      <c r="CO3" s="34">
        <v>2011</v>
      </c>
      <c r="CP3" s="34">
        <v>2012</v>
      </c>
      <c r="CQ3" s="34">
        <v>2013</v>
      </c>
      <c r="CR3" s="35">
        <v>2006</v>
      </c>
      <c r="CS3" s="35">
        <v>2007</v>
      </c>
      <c r="CT3" s="35">
        <v>2008</v>
      </c>
      <c r="CU3" s="35">
        <v>2009</v>
      </c>
      <c r="CV3" s="35">
        <v>2010</v>
      </c>
      <c r="CW3" s="35">
        <v>2011</v>
      </c>
      <c r="CX3" s="35">
        <v>2012</v>
      </c>
      <c r="CY3" s="35">
        <v>2013</v>
      </c>
      <c r="CZ3" s="18">
        <v>2006</v>
      </c>
      <c r="DA3" s="18">
        <v>2007</v>
      </c>
      <c r="DB3" s="18">
        <v>2008</v>
      </c>
      <c r="DC3" s="18">
        <v>2009</v>
      </c>
      <c r="DD3" s="18">
        <v>2010</v>
      </c>
      <c r="DE3" s="18">
        <v>2011</v>
      </c>
      <c r="DF3" s="18">
        <v>2012</v>
      </c>
      <c r="DG3" s="18">
        <v>2013</v>
      </c>
      <c r="DH3" s="17">
        <v>2006</v>
      </c>
      <c r="DI3" s="17">
        <v>2007</v>
      </c>
      <c r="DJ3" s="17">
        <v>2008</v>
      </c>
      <c r="DK3" s="17">
        <v>2009</v>
      </c>
      <c r="DL3" s="17">
        <v>2010</v>
      </c>
      <c r="DM3" s="17">
        <v>2011</v>
      </c>
      <c r="DN3" s="17">
        <v>2012</v>
      </c>
      <c r="DO3" s="17">
        <v>2013</v>
      </c>
      <c r="DP3" s="34">
        <v>2006</v>
      </c>
      <c r="DQ3" s="34">
        <v>2007</v>
      </c>
      <c r="DR3" s="34">
        <v>2008</v>
      </c>
      <c r="DS3" s="34">
        <v>2009</v>
      </c>
      <c r="DT3" s="34">
        <v>2010</v>
      </c>
      <c r="DU3" s="34">
        <v>2011</v>
      </c>
      <c r="DV3" s="34">
        <v>2012</v>
      </c>
      <c r="DW3" s="34">
        <v>2013</v>
      </c>
      <c r="DX3" s="35">
        <v>2006</v>
      </c>
      <c r="DY3" s="35">
        <v>2007</v>
      </c>
      <c r="DZ3" s="35">
        <v>2008</v>
      </c>
      <c r="EA3" s="35">
        <v>2009</v>
      </c>
      <c r="EB3" s="35">
        <v>2010</v>
      </c>
      <c r="EC3" s="35">
        <v>2011</v>
      </c>
      <c r="ED3" s="35">
        <v>2012</v>
      </c>
      <c r="EE3" s="35">
        <v>2013</v>
      </c>
      <c r="EF3" s="34">
        <v>2006</v>
      </c>
      <c r="EG3" s="34">
        <v>2007</v>
      </c>
      <c r="EH3" s="34">
        <v>2008</v>
      </c>
      <c r="EI3" s="34">
        <v>2009</v>
      </c>
      <c r="EJ3" s="34">
        <v>2010</v>
      </c>
      <c r="EK3" s="34">
        <v>2011</v>
      </c>
      <c r="EL3" s="34">
        <v>2012</v>
      </c>
      <c r="EM3" s="34">
        <v>2013</v>
      </c>
      <c r="EN3" s="31">
        <v>2006</v>
      </c>
      <c r="EO3" s="31">
        <v>2007</v>
      </c>
      <c r="EP3" s="31">
        <v>2008</v>
      </c>
      <c r="EQ3" s="31">
        <v>2009</v>
      </c>
      <c r="ER3" s="31">
        <v>2010</v>
      </c>
      <c r="ES3" s="31">
        <v>2011</v>
      </c>
      <c r="ET3" s="31">
        <v>2012</v>
      </c>
      <c r="EU3" s="31">
        <v>2013</v>
      </c>
      <c r="EV3" s="30">
        <v>2006</v>
      </c>
      <c r="EW3" s="30">
        <v>2007</v>
      </c>
      <c r="EX3" s="30">
        <v>2008</v>
      </c>
      <c r="EY3" s="30">
        <v>2009</v>
      </c>
      <c r="EZ3" s="30">
        <v>2010</v>
      </c>
      <c r="FA3" s="30">
        <v>2011</v>
      </c>
      <c r="FB3" s="30">
        <v>2012</v>
      </c>
      <c r="FC3" s="30">
        <v>2013</v>
      </c>
      <c r="FD3" s="44">
        <v>2006</v>
      </c>
      <c r="FE3" s="44">
        <v>2007</v>
      </c>
      <c r="FF3" s="44">
        <v>2008</v>
      </c>
      <c r="FG3" s="44">
        <v>2009</v>
      </c>
      <c r="FH3" s="44">
        <v>2010</v>
      </c>
      <c r="FI3" s="44">
        <v>2011</v>
      </c>
      <c r="FJ3" s="44">
        <v>2012</v>
      </c>
      <c r="FK3" s="44">
        <v>2013</v>
      </c>
      <c r="FL3" s="41"/>
      <c r="FM3" s="41">
        <v>2006</v>
      </c>
      <c r="FN3" s="41">
        <v>2007</v>
      </c>
      <c r="FO3" s="41">
        <v>2008</v>
      </c>
      <c r="FP3" s="41">
        <v>2009</v>
      </c>
      <c r="FQ3" s="41">
        <v>2010</v>
      </c>
      <c r="FR3" s="41">
        <v>2011</v>
      </c>
      <c r="FS3" s="41">
        <v>2012</v>
      </c>
      <c r="FT3">
        <v>2013</v>
      </c>
      <c r="FW3" s="41">
        <v>2012</v>
      </c>
      <c r="FX3">
        <v>2013</v>
      </c>
    </row>
    <row r="4" spans="1:183" x14ac:dyDescent="0.25">
      <c r="A4" t="str">
        <f>+'Bilan et annexes'!E3</f>
        <v>AERTSSEN TRANSPORT</v>
      </c>
      <c r="B4" s="16">
        <f>'Bilan et annexes'!CW3/'Bilan et annexes'!K3</f>
        <v>0.50946805625097946</v>
      </c>
      <c r="C4" s="16">
        <f>'Bilan et annexes'!CX3/'Bilan et annexes'!L3</f>
        <v>0.48252541519849779</v>
      </c>
      <c r="D4" s="16">
        <f>'Bilan et annexes'!CY3/'Bilan et annexes'!M3</f>
        <v>9.6455573257172564E-2</v>
      </c>
      <c r="E4" s="16">
        <f>'Bilan et annexes'!CZ3/'Bilan et annexes'!N3</f>
        <v>0.23457169745002665</v>
      </c>
      <c r="F4" s="16">
        <f>(D4-C4)/C4</f>
        <v>-0.80010260554359947</v>
      </c>
      <c r="G4" s="16">
        <f>(E4-C4)</f>
        <v>-0.24795371774847114</v>
      </c>
      <c r="H4" s="21">
        <f>'Bilan et annexes'!AH3+'Bilan et annexes'!AQ3+MAX('Bilan et annexes'!AY3-'Bilan et annexes'!BH3+'Bilan et annexes'!BQ3,0)</f>
        <v>758368</v>
      </c>
      <c r="I4" s="21">
        <f>'Bilan et annexes'!AI3+'Bilan et annexes'!AR3+MAX('Bilan et annexes'!AZ3-'Bilan et annexes'!BI3+'Bilan et annexes'!BR3,0)</f>
        <v>853050</v>
      </c>
      <c r="J4" s="21">
        <f>'Bilan et annexes'!AJ3+'Bilan et annexes'!AS3+MAX('Bilan et annexes'!BA3-'Bilan et annexes'!BJ3+'Bilan et annexes'!BS3,0)</f>
        <v>922138</v>
      </c>
      <c r="K4" s="21">
        <f>'Bilan et annexes'!AK3+'Bilan et annexes'!AT3+MAX('Bilan et annexes'!BB3-'Bilan et annexes'!BK3+'Bilan et annexes'!BT3,0)</f>
        <v>839285</v>
      </c>
      <c r="L4" s="21">
        <f>'Bilan et annexes'!AL3+'Bilan et annexes'!AU3+MAX('Bilan et annexes'!BC3-'Bilan et annexes'!BL3+'Bilan et annexes'!BU3,0)</f>
        <v>324514</v>
      </c>
      <c r="M4" s="21">
        <f>'Bilan et annexes'!AM3+'Bilan et annexes'!AV3+MAX('Bilan et annexes'!BD3-'Bilan et annexes'!BM3+'Bilan et annexes'!BV3,0)</f>
        <v>74368</v>
      </c>
      <c r="N4" s="21">
        <f>'Bilan et annexes'!AN3+'Bilan et annexes'!AW3+MAX('Bilan et annexes'!BE3-'Bilan et annexes'!BN3+'Bilan et annexes'!BW3,0)</f>
        <v>74368</v>
      </c>
      <c r="O4" s="21">
        <f>'Bilan et annexes'!AO3+'Bilan et annexes'!AX3+MAX('Bilan et annexes'!BF3-'Bilan et annexes'!BO3+'Bilan et annexes'!BX3,0)</f>
        <v>433026</v>
      </c>
      <c r="P4">
        <v>0.55817360437149244</v>
      </c>
      <c r="Q4">
        <v>0.60370083816892328</v>
      </c>
      <c r="R4">
        <v>0.18159104168790355</v>
      </c>
      <c r="S4">
        <v>2.9787259393412251</v>
      </c>
      <c r="T4">
        <v>7.7038278779960185</v>
      </c>
      <c r="U4">
        <v>44.373924268502584</v>
      </c>
      <c r="V4">
        <v>6.6448069061962132</v>
      </c>
      <c r="W4">
        <v>4.7776623112699932</v>
      </c>
      <c r="X4">
        <v>0</v>
      </c>
      <c r="Y4">
        <v>0</v>
      </c>
      <c r="Z4">
        <v>0</v>
      </c>
      <c r="AA4">
        <v>0</v>
      </c>
      <c r="AB4">
        <v>1</v>
      </c>
      <c r="AC4">
        <v>1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</v>
      </c>
      <c r="AR4">
        <v>1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0.76326259946949604</v>
      </c>
      <c r="BE4">
        <v>0.51251438344338063</v>
      </c>
      <c r="BF4">
        <v>0.82228042198756801</v>
      </c>
      <c r="BG4">
        <v>0.6496784010625587</v>
      </c>
      <c r="BH4">
        <v>0.77177179673698426</v>
      </c>
      <c r="BI4">
        <v>0.65897387258211193</v>
      </c>
      <c r="BJ4">
        <v>0.71306695722975233</v>
      </c>
      <c r="BK4">
        <v>0.69051980338861385</v>
      </c>
      <c r="BL4">
        <v>0.51251438344338063</v>
      </c>
      <c r="BM4">
        <v>0.82228042198756801</v>
      </c>
      <c r="BN4">
        <v>0.6496784010625587</v>
      </c>
      <c r="BO4">
        <v>0.77177179673698426</v>
      </c>
      <c r="BP4">
        <v>0.65897387258211193</v>
      </c>
      <c r="BQ4">
        <v>0.71306695722975233</v>
      </c>
      <c r="BR4">
        <v>0.69051980338861385</v>
      </c>
      <c r="BS4">
        <v>0.38634763073075984</v>
      </c>
      <c r="BT4">
        <v>0</v>
      </c>
      <c r="BU4">
        <v>0</v>
      </c>
      <c r="BV4">
        <v>0</v>
      </c>
      <c r="BW4">
        <v>0</v>
      </c>
      <c r="BX4">
        <v>2500000</v>
      </c>
      <c r="BY4">
        <v>2500000</v>
      </c>
      <c r="BZ4">
        <v>3300000</v>
      </c>
      <c r="CA4">
        <v>0</v>
      </c>
      <c r="CB4">
        <v>0</v>
      </c>
      <c r="CC4">
        <v>0</v>
      </c>
      <c r="CD4">
        <v>0</v>
      </c>
      <c r="CE4">
        <v>2500000</v>
      </c>
      <c r="CF4">
        <v>2500000</v>
      </c>
      <c r="CG4">
        <v>3300000</v>
      </c>
      <c r="CH4">
        <v>0</v>
      </c>
      <c r="CI4">
        <v>0</v>
      </c>
      <c r="CJ4">
        <v>1151000</v>
      </c>
      <c r="CK4">
        <v>406653</v>
      </c>
      <c r="CL4">
        <v>1349437</v>
      </c>
      <c r="CM4">
        <v>1753087</v>
      </c>
      <c r="CN4">
        <v>557007</v>
      </c>
      <c r="CO4">
        <v>472450</v>
      </c>
      <c r="CP4">
        <v>952840</v>
      </c>
      <c r="CQ4">
        <v>631055</v>
      </c>
      <c r="CR4">
        <v>406653</v>
      </c>
      <c r="CS4">
        <v>1349437</v>
      </c>
      <c r="CT4">
        <v>1753087</v>
      </c>
      <c r="CU4">
        <v>557007</v>
      </c>
      <c r="CV4">
        <v>472450</v>
      </c>
      <c r="CW4">
        <v>952840</v>
      </c>
      <c r="CX4">
        <v>631055</v>
      </c>
      <c r="CY4">
        <v>508000</v>
      </c>
      <c r="CZ4">
        <v>1151000</v>
      </c>
      <c r="DA4">
        <v>406653</v>
      </c>
      <c r="DB4">
        <v>1349437</v>
      </c>
      <c r="DC4">
        <v>1753087</v>
      </c>
      <c r="DD4">
        <v>3057007</v>
      </c>
      <c r="DE4">
        <v>2972450</v>
      </c>
      <c r="DF4">
        <v>4252840</v>
      </c>
      <c r="DG4">
        <v>631055</v>
      </c>
      <c r="DH4" s="21">
        <v>406653</v>
      </c>
      <c r="DI4" s="21">
        <v>1349437</v>
      </c>
      <c r="DJ4" s="21">
        <v>1753087</v>
      </c>
      <c r="DK4" s="21">
        <v>3057007</v>
      </c>
      <c r="DL4" s="21">
        <v>2972450</v>
      </c>
      <c r="DM4" s="21">
        <v>4252840</v>
      </c>
      <c r="DN4" s="21">
        <v>631055</v>
      </c>
      <c r="DO4" s="21">
        <v>508000</v>
      </c>
      <c r="DP4">
        <v>1</v>
      </c>
      <c r="DQ4">
        <v>1</v>
      </c>
      <c r="DR4">
        <v>1</v>
      </c>
      <c r="DS4">
        <v>1</v>
      </c>
      <c r="DT4">
        <v>0.18220664852910051</v>
      </c>
      <c r="DU4">
        <v>0.15894295951151408</v>
      </c>
      <c r="DV4">
        <v>0.22404793032420689</v>
      </c>
      <c r="DW4">
        <v>1</v>
      </c>
      <c r="DX4">
        <v>1</v>
      </c>
      <c r="DY4">
        <v>1</v>
      </c>
      <c r="DZ4">
        <v>1</v>
      </c>
      <c r="EA4">
        <v>0.18220664852910051</v>
      </c>
      <c r="EB4">
        <v>0.15894295951151408</v>
      </c>
      <c r="EC4">
        <v>0.22404793032420689</v>
      </c>
      <c r="ED4">
        <v>1</v>
      </c>
      <c r="EE4">
        <v>1</v>
      </c>
      <c r="EF4">
        <v>1.5177328157306216</v>
      </c>
      <c r="EG4" s="19">
        <v>0.47670476525408828</v>
      </c>
      <c r="EH4" s="19">
        <v>1.4633785832489281</v>
      </c>
      <c r="EI4" s="19">
        <v>2.0887862883287562</v>
      </c>
      <c r="EJ4" s="19">
        <v>9.4202622999315899</v>
      </c>
      <c r="EK4" s="19">
        <v>39.96947611876076</v>
      </c>
      <c r="EL4" s="19">
        <v>57.186424268502584</v>
      </c>
      <c r="EM4" s="19">
        <v>1.457314341402133</v>
      </c>
      <c r="EN4" s="19">
        <v>0.5362212013165113</v>
      </c>
      <c r="EO4">
        <v>1.5818967235214818</v>
      </c>
      <c r="EP4">
        <v>1.901111330408247</v>
      </c>
      <c r="EQ4">
        <v>3.6423944190590802</v>
      </c>
      <c r="ER4">
        <v>9.1596972703797057</v>
      </c>
      <c r="ES4">
        <v>57.186424268502584</v>
      </c>
      <c r="ET4">
        <v>8.4855717512908786</v>
      </c>
      <c r="EU4">
        <v>1.1731397190930799</v>
      </c>
      <c r="EV4">
        <v>0.99567474048442905</v>
      </c>
      <c r="EW4">
        <v>0.3864071950170801</v>
      </c>
      <c r="EX4">
        <v>0.57636498527093405</v>
      </c>
      <c r="EY4">
        <v>0.71153353640593953</v>
      </c>
      <c r="EZ4">
        <v>0.94806789353876308</v>
      </c>
      <c r="FA4">
        <v>1</v>
      </c>
      <c r="FB4">
        <v>1</v>
      </c>
      <c r="FC4">
        <v>0.49755266423720235</v>
      </c>
      <c r="FD4">
        <v>0.3864071950170801</v>
      </c>
      <c r="FE4">
        <v>0.57636498527093405</v>
      </c>
      <c r="FF4">
        <v>0.71153353640593953</v>
      </c>
      <c r="FG4">
        <v>0.94806789353876308</v>
      </c>
      <c r="FH4">
        <v>1</v>
      </c>
      <c r="FI4">
        <v>1</v>
      </c>
      <c r="FJ4">
        <v>0.49755266423720235</v>
      </c>
      <c r="FK4">
        <v>0.1700811233389469</v>
      </c>
      <c r="FM4">
        <f>IF('Compte de résulat '!FJ4&lt;0,'Compte de résulat '!FJ4+'Bilan et annexes'!HX3,0)</f>
        <v>0</v>
      </c>
      <c r="FN4">
        <f>IF('Compte de résulat '!FK4&lt;0,'Compte de résulat '!FK4+'Bilan et annexes'!HY3,0)</f>
        <v>0</v>
      </c>
      <c r="FO4">
        <f>IF('Compte de résulat '!FL4&lt;0,'Compte de résulat '!FL4+'Bilan et annexes'!HZ3,0)</f>
        <v>0</v>
      </c>
      <c r="FP4">
        <f>IF('Compte de résulat '!FM4&lt;0,'Compte de résulat '!FM4+'Bilan et annexes'!IA3,0)</f>
        <v>-246576</v>
      </c>
      <c r="FQ4">
        <f>IF('Compte de résulat '!FN4&lt;0,'Compte de résulat '!FN4+'Bilan et annexes'!IB3,0)</f>
        <v>-233843</v>
      </c>
      <c r="FR4">
        <f>IF('Compte de résulat '!FO4&lt;0,'Compte de résulat '!FO4+'Bilan et annexes'!IC3,0)</f>
        <v>0</v>
      </c>
      <c r="FS4">
        <f>IF('Compte de résulat '!FP4&lt;0,'Compte de résulat '!FP4+'Bilan et annexes'!ID3,0)</f>
        <v>0</v>
      </c>
      <c r="FT4">
        <f>IF('Compte de résulat '!FQ4&lt;0,'Compte de résulat '!FQ4+'Bilan et annexes'!IE3,0)</f>
        <v>0</v>
      </c>
    </row>
    <row r="5" spans="1:183" x14ac:dyDescent="0.25">
      <c r="A5" t="str">
        <f>+'Bilan et annexes'!E4</f>
        <v>ARCOMET SERVICE</v>
      </c>
      <c r="B5" s="16">
        <f>'Bilan et annexes'!CW4/'Bilan et annexes'!K4</f>
        <v>0.8875461450101928</v>
      </c>
      <c r="C5" s="16">
        <f>'Bilan et annexes'!CX4/'Bilan et annexes'!L4</f>
        <v>1.0135719643971124</v>
      </c>
      <c r="D5" s="16">
        <f>'Bilan et annexes'!CY4/'Bilan et annexes'!M4</f>
        <v>0.74829126140893365</v>
      </c>
      <c r="E5" s="16">
        <f>'Bilan et annexes'!CZ4/'Bilan et annexes'!N4</f>
        <v>0.78546239721104061</v>
      </c>
      <c r="F5" s="16">
        <f t="shared" ref="F5:F40" si="0">(D5-C5)/C5</f>
        <v>-0.26172853266119256</v>
      </c>
      <c r="G5" s="16">
        <f t="shared" ref="G5:G40" si="1">(E5-C5)</f>
        <v>-0.22810956718607178</v>
      </c>
      <c r="H5" s="21">
        <f>'Bilan et annexes'!AH4+'Bilan et annexes'!AQ4+MAX('Bilan et annexes'!AY4-'Bilan et annexes'!BH4+'Bilan et annexes'!BQ4,0)</f>
        <v>2154000</v>
      </c>
      <c r="I5" s="21">
        <f>'Bilan et annexes'!AI4+'Bilan et annexes'!AR4+MAX('Bilan et annexes'!AZ4-'Bilan et annexes'!BI4+'Bilan et annexes'!BR4,0)</f>
        <v>4445457</v>
      </c>
      <c r="J5" s="21">
        <f>'Bilan et annexes'!AJ4+'Bilan et annexes'!AS4+MAX('Bilan et annexes'!BA4-'Bilan et annexes'!BJ4+'Bilan et annexes'!BS4,0)</f>
        <v>10582201</v>
      </c>
      <c r="K5" s="21">
        <f>'Bilan et annexes'!AK4+'Bilan et annexes'!AT4+MAX('Bilan et annexes'!BB4-'Bilan et annexes'!BK4+'Bilan et annexes'!BT4,0)</f>
        <v>5290725</v>
      </c>
      <c r="L5" s="21">
        <f>'Bilan et annexes'!AL4+'Bilan et annexes'!AU4+MAX('Bilan et annexes'!BC4-'Bilan et annexes'!BL4+'Bilan et annexes'!BU4,0)</f>
        <v>5292980</v>
      </c>
      <c r="M5" s="21">
        <f>'Bilan et annexes'!AM4+'Bilan et annexes'!AV4+MAX('Bilan et annexes'!BD4-'Bilan et annexes'!BM4+'Bilan et annexes'!BV4,0)</f>
        <v>3906457</v>
      </c>
      <c r="N5" s="21">
        <f>'Bilan et annexes'!AN4+'Bilan et annexes'!AW4+MAX('Bilan et annexes'!BE4-'Bilan et annexes'!BN4+'Bilan et annexes'!BW4,0)</f>
        <v>72870075</v>
      </c>
      <c r="O5" s="21">
        <f>'Bilan et annexes'!AO4+'Bilan et annexes'!AX4+MAX('Bilan et annexes'!BF4-'Bilan et annexes'!BO4+'Bilan et annexes'!BX4,0)</f>
        <v>72870075</v>
      </c>
      <c r="P5">
        <v>13.968895078922934</v>
      </c>
      <c r="Q5">
        <v>9.1972487867951482</v>
      </c>
      <c r="R5">
        <v>19.864630146412832</v>
      </c>
      <c r="S5">
        <v>37.096503787288128</v>
      </c>
      <c r="T5">
        <v>38.905584377798519</v>
      </c>
      <c r="U5">
        <v>56.835323158555184</v>
      </c>
      <c r="V5">
        <v>2.2386344463073491</v>
      </c>
      <c r="W5">
        <v>2.1855330737617602</v>
      </c>
      <c r="X5">
        <v>0.99994811663380723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0.50457847739835271</v>
      </c>
      <c r="AJ5">
        <v>1</v>
      </c>
      <c r="AK5">
        <v>1</v>
      </c>
      <c r="AL5">
        <v>1</v>
      </c>
      <c r="AM5">
        <v>0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0</v>
      </c>
      <c r="AU5">
        <v>0</v>
      </c>
      <c r="AV5">
        <v>0</v>
      </c>
      <c r="AW5">
        <v>0</v>
      </c>
      <c r="AX5">
        <v>0.50457847739835271</v>
      </c>
      <c r="AY5">
        <v>1</v>
      </c>
      <c r="AZ5">
        <v>1</v>
      </c>
      <c r="BA5">
        <v>1</v>
      </c>
      <c r="BB5">
        <v>0</v>
      </c>
      <c r="BC5">
        <v>0</v>
      </c>
      <c r="BD5">
        <v>1.0004670714619337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19273000</v>
      </c>
      <c r="BU5">
        <v>27758000</v>
      </c>
      <c r="BV5">
        <v>39811364</v>
      </c>
      <c r="BW5">
        <v>87762364</v>
      </c>
      <c r="BX5">
        <v>50896000</v>
      </c>
      <c r="BY5">
        <v>57171033</v>
      </c>
      <c r="BZ5">
        <v>57171033</v>
      </c>
      <c r="CA5">
        <v>0</v>
      </c>
      <c r="CB5">
        <v>27758000</v>
      </c>
      <c r="CC5">
        <v>39811364</v>
      </c>
      <c r="CD5">
        <v>87762364</v>
      </c>
      <c r="CE5">
        <v>50896000</v>
      </c>
      <c r="CF5">
        <v>57171033</v>
      </c>
      <c r="CG5">
        <v>57171033</v>
      </c>
      <c r="CH5">
        <v>0</v>
      </c>
      <c r="CI5">
        <v>0</v>
      </c>
      <c r="CJ5">
        <v>2141000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21414000</v>
      </c>
      <c r="DA5">
        <v>27758000</v>
      </c>
      <c r="DB5">
        <v>39811364</v>
      </c>
      <c r="DC5">
        <v>87762364</v>
      </c>
      <c r="DD5">
        <v>50896000</v>
      </c>
      <c r="DE5">
        <v>57171033</v>
      </c>
      <c r="DF5">
        <v>57171033</v>
      </c>
      <c r="DG5">
        <v>0</v>
      </c>
      <c r="DH5" s="21">
        <v>27758000</v>
      </c>
      <c r="DI5" s="21">
        <v>39811364</v>
      </c>
      <c r="DJ5" s="21">
        <v>87762364</v>
      </c>
      <c r="DK5" s="21">
        <v>50896000</v>
      </c>
      <c r="DL5" s="21">
        <v>57171033</v>
      </c>
      <c r="DM5" s="21">
        <v>57171033</v>
      </c>
      <c r="DN5" s="21">
        <v>0</v>
      </c>
      <c r="DO5" s="21">
        <v>0</v>
      </c>
      <c r="DP5">
        <v>9.9981320631362655E-2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9.9415041782729805</v>
      </c>
      <c r="EG5" s="19">
        <v>6.2441274316678799</v>
      </c>
      <c r="EH5" s="19">
        <v>3.7621062007799702</v>
      </c>
      <c r="EI5" s="19">
        <v>16.587965543474667</v>
      </c>
      <c r="EJ5" s="19">
        <v>9.61575520784133</v>
      </c>
      <c r="EK5" s="19">
        <v>14.635008909607862</v>
      </c>
      <c r="EL5" s="19">
        <v>0.78456119332936047</v>
      </c>
      <c r="EM5" s="19">
        <v>0</v>
      </c>
      <c r="EN5" s="19">
        <v>12.886722376973074</v>
      </c>
      <c r="EO5">
        <v>8.9555166094284573</v>
      </c>
      <c r="EP5">
        <v>8.2933941625187426</v>
      </c>
      <c r="EQ5">
        <v>9.6198536117450821</v>
      </c>
      <c r="ER5">
        <v>10.801293978061508</v>
      </c>
      <c r="ES5">
        <v>14.635008909607862</v>
      </c>
      <c r="ET5">
        <v>0</v>
      </c>
      <c r="EU5">
        <v>0</v>
      </c>
      <c r="EV5">
        <v>0.71107421550722227</v>
      </c>
      <c r="EW5">
        <v>0.89302834346749027</v>
      </c>
      <c r="EX5">
        <v>0.96307429683410029</v>
      </c>
      <c r="EY5">
        <v>0.41691511702899697</v>
      </c>
      <c r="EZ5">
        <v>0.25868988556804934</v>
      </c>
      <c r="FA5">
        <v>0.27628087372709104</v>
      </c>
      <c r="FB5">
        <v>0.25499003857509878</v>
      </c>
      <c r="FC5">
        <v>0</v>
      </c>
      <c r="FD5">
        <v>0.89302834346749027</v>
      </c>
      <c r="FE5">
        <v>0.96307429683410029</v>
      </c>
      <c r="FF5">
        <v>0.41691511702899697</v>
      </c>
      <c r="FG5">
        <v>0.25868988556804934</v>
      </c>
      <c r="FH5">
        <v>0.27628087372709104</v>
      </c>
      <c r="FI5">
        <v>0.25499003857509878</v>
      </c>
      <c r="FJ5">
        <v>0</v>
      </c>
      <c r="FK5">
        <v>0</v>
      </c>
      <c r="FM5">
        <f>IF('Compte de résulat '!FJ5&lt;0,'Compte de résulat '!FJ5+'Bilan et annexes'!HX4,0)</f>
        <v>0</v>
      </c>
      <c r="FN5">
        <f>IF('Compte de résulat '!FK5&lt;0,'Compte de résulat '!FK5+'Bilan et annexes'!HY4,0)</f>
        <v>0</v>
      </c>
      <c r="FO5">
        <f>IF('Compte de résulat '!FL5&lt;0,'Compte de résulat '!FL5+'Bilan et annexes'!HZ4,0)</f>
        <v>-4286007</v>
      </c>
      <c r="FP5">
        <f>IF('Compte de résulat '!FM5&lt;0,'Compte de résulat '!FM5+'Bilan et annexes'!IA4,0)</f>
        <v>5231131</v>
      </c>
      <c r="FQ5">
        <f>IF('Compte de résulat '!FN5&lt;0,'Compte de résulat '!FN5+'Bilan et annexes'!IB4,0)</f>
        <v>2437680</v>
      </c>
      <c r="FR5">
        <f>IF('Compte de résulat '!FO5&lt;0,'Compte de résulat '!FO5+'Bilan et annexes'!IC4,0)</f>
        <v>-29730663</v>
      </c>
      <c r="FS5">
        <f>IF('Compte de résulat '!FP5&lt;0,'Compte de résulat '!FP5+'Bilan et annexes'!ID4,0)</f>
        <v>-2237615</v>
      </c>
      <c r="FT5">
        <f>IF('Compte de résulat '!FQ5&lt;0,'Compte de résulat '!FQ5+'Bilan et annexes'!IE4,0)</f>
        <v>-16708291</v>
      </c>
    </row>
    <row r="6" spans="1:183" x14ac:dyDescent="0.25">
      <c r="A6" t="str">
        <f>+'Bilan et annexes'!E5</f>
        <v>BETAFENCE</v>
      </c>
      <c r="B6" s="16">
        <f>'Bilan et annexes'!CW5/'Bilan et annexes'!K5</f>
        <v>0.76340854388380075</v>
      </c>
      <c r="C6" s="16">
        <f>'Bilan et annexes'!CX5/'Bilan et annexes'!L5</f>
        <v>0.76055037119841407</v>
      </c>
      <c r="D6" s="16">
        <f>'Bilan et annexes'!CY5/'Bilan et annexes'!M5</f>
        <v>0.41820130334882938</v>
      </c>
      <c r="E6" s="16">
        <f>'Bilan et annexes'!CZ5/'Bilan et annexes'!N5</f>
        <v>0.42998670697974389</v>
      </c>
      <c r="F6" s="16">
        <f t="shared" si="0"/>
        <v>-0.45013332556808638</v>
      </c>
      <c r="G6" s="16">
        <f t="shared" si="1"/>
        <v>-0.33056366421867017</v>
      </c>
      <c r="H6" s="21">
        <f>'Bilan et annexes'!AH5+'Bilan et annexes'!AQ5+MAX('Bilan et annexes'!AY5-'Bilan et annexes'!BH5+'Bilan et annexes'!BQ5,0)</f>
        <v>37218000</v>
      </c>
      <c r="I6" s="21">
        <f>'Bilan et annexes'!AI5+'Bilan et annexes'!AR5+MAX('Bilan et annexes'!AZ5-'Bilan et annexes'!BI5+'Bilan et annexes'!BR5,0)</f>
        <v>32780267</v>
      </c>
      <c r="J6" s="21">
        <f>'Bilan et annexes'!AJ5+'Bilan et annexes'!AS5+MAX('Bilan et annexes'!BA5-'Bilan et annexes'!BJ5+'Bilan et annexes'!BS5,0)</f>
        <v>29609000</v>
      </c>
      <c r="K6" s="21">
        <f>'Bilan et annexes'!AK5+'Bilan et annexes'!AT5+MAX('Bilan et annexes'!BB5-'Bilan et annexes'!BK5+'Bilan et annexes'!BT5,0)</f>
        <v>39184460</v>
      </c>
      <c r="L6" s="21">
        <f>'Bilan et annexes'!AL5+'Bilan et annexes'!AU5+MAX('Bilan et annexes'!BC5-'Bilan et annexes'!BL5+'Bilan et annexes'!BU5,0)</f>
        <v>29609000</v>
      </c>
      <c r="M6" s="21">
        <f>'Bilan et annexes'!AM5+'Bilan et annexes'!AV5+MAX('Bilan et annexes'!BD5-'Bilan et annexes'!BM5+'Bilan et annexes'!BV5,0)</f>
        <v>37377555</v>
      </c>
      <c r="N6" s="21">
        <f>'Bilan et annexes'!AN5+'Bilan et annexes'!AW5+MAX('Bilan et annexes'!BE5-'Bilan et annexes'!BN5+'Bilan et annexes'!BW5,0)</f>
        <v>148841490</v>
      </c>
      <c r="O6" s="21">
        <f>'Bilan et annexes'!AO5+'Bilan et annexes'!AX5+MAX('Bilan et annexes'!BF5-'Bilan et annexes'!BO5+'Bilan et annexes'!BX5,0)</f>
        <v>148841490</v>
      </c>
      <c r="P6">
        <v>1.7991618034284487</v>
      </c>
      <c r="Q6">
        <v>7.7370411595488227</v>
      </c>
      <c r="R6">
        <v>8.64574257827012</v>
      </c>
      <c r="S6">
        <v>6.6247514958736193</v>
      </c>
      <c r="T6">
        <v>8.9852050390084095</v>
      </c>
      <c r="U6">
        <v>7.1315775202524616</v>
      </c>
      <c r="V6">
        <v>1.0028348009684664</v>
      </c>
      <c r="W6">
        <v>1.0222999984748875</v>
      </c>
      <c r="X6">
        <v>0</v>
      </c>
      <c r="Y6">
        <v>0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0.93593117439789453</v>
      </c>
      <c r="BF6">
        <v>0.59720479359127421</v>
      </c>
      <c r="BG6">
        <v>0.75716121443076134</v>
      </c>
      <c r="BH6">
        <v>0.48068908305684721</v>
      </c>
      <c r="BI6">
        <v>0</v>
      </c>
      <c r="BJ6">
        <v>0.64014291207756435</v>
      </c>
      <c r="BK6">
        <v>0.69330682423369727</v>
      </c>
      <c r="BL6">
        <v>0.93593117439789453</v>
      </c>
      <c r="BM6">
        <v>0.59720479359127421</v>
      </c>
      <c r="BN6">
        <v>0.75716121443076134</v>
      </c>
      <c r="BO6">
        <v>0.48068908305684721</v>
      </c>
      <c r="BP6">
        <v>0</v>
      </c>
      <c r="BQ6">
        <v>0.64014291207756435</v>
      </c>
      <c r="BR6">
        <v>0.69330682423369727</v>
      </c>
      <c r="BS6">
        <v>0.3810293070516988</v>
      </c>
      <c r="BT6">
        <v>0</v>
      </c>
      <c r="BU6">
        <v>0</v>
      </c>
      <c r="BV6">
        <v>188772032</v>
      </c>
      <c r="BW6">
        <v>193527801</v>
      </c>
      <c r="BX6">
        <v>198839078</v>
      </c>
      <c r="BY6">
        <v>204721740</v>
      </c>
      <c r="BZ6">
        <v>210734231</v>
      </c>
      <c r="CA6">
        <v>98013136</v>
      </c>
      <c r="CB6">
        <v>0</v>
      </c>
      <c r="CC6">
        <v>188772032</v>
      </c>
      <c r="CD6">
        <v>193527801</v>
      </c>
      <c r="CE6">
        <v>198839078</v>
      </c>
      <c r="CF6">
        <v>204721740</v>
      </c>
      <c r="CG6">
        <v>210734231</v>
      </c>
      <c r="CH6">
        <v>98013136</v>
      </c>
      <c r="CI6">
        <v>105029981</v>
      </c>
      <c r="CJ6">
        <v>0</v>
      </c>
      <c r="CK6">
        <v>134966554</v>
      </c>
      <c r="CL6">
        <v>19696133</v>
      </c>
      <c r="CM6">
        <v>30115923</v>
      </c>
      <c r="CN6">
        <v>10997873</v>
      </c>
      <c r="CO6">
        <v>0</v>
      </c>
      <c r="CP6">
        <v>21186447</v>
      </c>
      <c r="CQ6">
        <v>25540502</v>
      </c>
      <c r="CR6">
        <v>134966554</v>
      </c>
      <c r="CS6">
        <v>19696133</v>
      </c>
      <c r="CT6">
        <v>30115923</v>
      </c>
      <c r="CU6">
        <v>10997873</v>
      </c>
      <c r="CV6">
        <v>0</v>
      </c>
      <c r="CW6">
        <v>21186447</v>
      </c>
      <c r="CX6">
        <v>25540502</v>
      </c>
      <c r="CY6">
        <v>11875854</v>
      </c>
      <c r="CZ6">
        <v>0</v>
      </c>
      <c r="DA6">
        <v>134966554</v>
      </c>
      <c r="DB6">
        <v>208468165</v>
      </c>
      <c r="DC6">
        <v>223643724</v>
      </c>
      <c r="DD6">
        <v>209836951</v>
      </c>
      <c r="DE6">
        <v>204721740</v>
      </c>
      <c r="DF6">
        <v>231920678</v>
      </c>
      <c r="DG6">
        <v>123553638</v>
      </c>
      <c r="DH6" s="21">
        <v>134966554</v>
      </c>
      <c r="DI6" s="21">
        <v>208468165</v>
      </c>
      <c r="DJ6" s="21">
        <v>223643724</v>
      </c>
      <c r="DK6" s="21">
        <v>209836951</v>
      </c>
      <c r="DL6" s="21">
        <v>204721740</v>
      </c>
      <c r="DM6" s="21">
        <v>231920678</v>
      </c>
      <c r="DN6" s="21">
        <v>123553638</v>
      </c>
      <c r="DO6" s="21">
        <v>116905835</v>
      </c>
      <c r="DP6">
        <v>0</v>
      </c>
      <c r="DQ6">
        <v>1</v>
      </c>
      <c r="DR6">
        <v>9.4480291511176304E-2</v>
      </c>
      <c r="DS6">
        <v>0.13466026437656708</v>
      </c>
      <c r="DT6">
        <v>5.2411517359494994E-2</v>
      </c>
      <c r="DU6">
        <v>0</v>
      </c>
      <c r="DV6">
        <v>9.1352126005771681E-2</v>
      </c>
      <c r="DW6">
        <v>0.20671590422938416</v>
      </c>
      <c r="DX6">
        <v>1</v>
      </c>
      <c r="DY6">
        <v>9.4480291511176304E-2</v>
      </c>
      <c r="DZ6">
        <v>0.13466026437656708</v>
      </c>
      <c r="EA6">
        <v>5.2411517359494994E-2</v>
      </c>
      <c r="EB6">
        <v>0</v>
      </c>
      <c r="EC6">
        <v>9.1352126005771681E-2</v>
      </c>
      <c r="ED6">
        <v>0.20671590422938416</v>
      </c>
      <c r="EE6">
        <v>0.10158478402724723</v>
      </c>
      <c r="EF6">
        <v>0</v>
      </c>
      <c r="EG6" s="19">
        <v>4.1173110029884743</v>
      </c>
      <c r="EH6" s="19">
        <v>7.0407026579756158</v>
      </c>
      <c r="EI6" s="19">
        <v>5.7074596408882501</v>
      </c>
      <c r="EJ6" s="19">
        <v>7.086931372217907</v>
      </c>
      <c r="EK6" s="19">
        <v>5.4771303259402604</v>
      </c>
      <c r="EL6" s="19">
        <v>1.5581722408180676</v>
      </c>
      <c r="EM6" s="19">
        <v>0.83010213079699757</v>
      </c>
      <c r="EN6" s="19">
        <v>3.6263784727819872</v>
      </c>
      <c r="EO6">
        <v>6.3595627515785642</v>
      </c>
      <c r="EP6">
        <v>7.5532346246073825</v>
      </c>
      <c r="EQ6">
        <v>5.3551063610421066</v>
      </c>
      <c r="ER6">
        <v>6.9141727177547363</v>
      </c>
      <c r="ES6">
        <v>6.2048113633970976</v>
      </c>
      <c r="ET6">
        <v>0.83010213079699757</v>
      </c>
      <c r="EU6">
        <v>0.78543848895895896</v>
      </c>
      <c r="EV6">
        <v>0</v>
      </c>
      <c r="EW6">
        <v>0.66817631403751898</v>
      </c>
      <c r="EX6">
        <v>0.76272971965248648</v>
      </c>
      <c r="EY6">
        <v>0.7782461591282418</v>
      </c>
      <c r="EZ6">
        <v>0.77329523273292777</v>
      </c>
      <c r="FA6">
        <v>0.76737973538046356</v>
      </c>
      <c r="FB6">
        <v>0.80381493083186151</v>
      </c>
      <c r="FC6">
        <v>0.68522004906918443</v>
      </c>
      <c r="FD6">
        <v>0.66817631403751898</v>
      </c>
      <c r="FE6">
        <v>0.76272971965248648</v>
      </c>
      <c r="FF6">
        <v>0.7782461591282418</v>
      </c>
      <c r="FG6">
        <v>0.77329523273292777</v>
      </c>
      <c r="FH6">
        <v>0.76737973538046356</v>
      </c>
      <c r="FI6">
        <v>0.80381493083186151</v>
      </c>
      <c r="FJ6">
        <v>0.68522004906918443</v>
      </c>
      <c r="FK6">
        <v>0.68704826737455549</v>
      </c>
      <c r="FM6">
        <f>IF('Compte de résulat '!FJ6&lt;0,'Compte de résulat '!FJ6+'Bilan et annexes'!HX5,0)</f>
        <v>0</v>
      </c>
      <c r="FN6">
        <f>IF('Compte de résulat '!FK6&lt;0,'Compte de résulat '!FK6+'Bilan et annexes'!HY5,0)</f>
        <v>4690292</v>
      </c>
      <c r="FO6">
        <f>IF('Compte de résulat '!FL6&lt;0,'Compte de résulat '!FL6+'Bilan et annexes'!HZ5,0)</f>
        <v>0</v>
      </c>
      <c r="FP6">
        <f>IF('Compte de résulat '!FM6&lt;0,'Compte de résulat '!FM6+'Bilan et annexes'!IA5,0)</f>
        <v>1466229</v>
      </c>
      <c r="FQ6">
        <f>IF('Compte de résulat '!FN6&lt;0,'Compte de résulat '!FN6+'Bilan et annexes'!IB5,0)</f>
        <v>0</v>
      </c>
      <c r="FR6">
        <f>IF('Compte de résulat '!FO6&lt;0,'Compte de résulat '!FO6+'Bilan et annexes'!IC5,0)</f>
        <v>-1749793</v>
      </c>
      <c r="FS6">
        <f>IF('Compte de résulat '!FP6&lt;0,'Compte de résulat '!FP6+'Bilan et annexes'!ID5,0)</f>
        <v>8612377</v>
      </c>
      <c r="FT6">
        <f>IF('Compte de résulat '!FQ6&lt;0,'Compte de résulat '!FQ6+'Bilan et annexes'!IE5,0)</f>
        <v>6083853</v>
      </c>
    </row>
    <row r="7" spans="1:183" x14ac:dyDescent="0.25">
      <c r="A7" t="str">
        <f>+'Bilan et annexes'!E6</f>
        <v>BMT AEROSPACE INTERNATIONAL</v>
      </c>
      <c r="B7" s="16">
        <f>'Bilan et annexes'!CW6/'Bilan et annexes'!K6</f>
        <v>0.80321030058637932</v>
      </c>
      <c r="C7" s="16">
        <f>'Bilan et annexes'!CX6/'Bilan et annexes'!L6</f>
        <v>0.75111224511101038</v>
      </c>
      <c r="D7" s="16">
        <f>'Bilan et annexes'!CY6/'Bilan et annexes'!M6</f>
        <v>0.65303906375925536</v>
      </c>
      <c r="E7" s="16">
        <f>'Bilan et annexes'!CZ6/'Bilan et annexes'!N6</f>
        <v>0.5545854343216956</v>
      </c>
      <c r="F7" s="16">
        <f t="shared" si="0"/>
        <v>-0.13057060644412785</v>
      </c>
      <c r="G7" s="16">
        <f t="shared" si="1"/>
        <v>-0.19652681078931478</v>
      </c>
      <c r="H7" s="21">
        <f>'Bilan et annexes'!AH6+'Bilan et annexes'!AQ6+MAX('Bilan et annexes'!AY6-'Bilan et annexes'!BH6+'Bilan et annexes'!BQ6,0)</f>
        <v>62000</v>
      </c>
      <c r="I7" s="21">
        <f>'Bilan et annexes'!AI6+'Bilan et annexes'!AR6+MAX('Bilan et annexes'!AZ6-'Bilan et annexes'!BI6+'Bilan et annexes'!BR6,0)</f>
        <v>309646</v>
      </c>
      <c r="J7" s="21">
        <f>'Bilan et annexes'!AJ6+'Bilan et annexes'!AS6+MAX('Bilan et annexes'!BA6-'Bilan et annexes'!BJ6+'Bilan et annexes'!BS6,0)</f>
        <v>3856445</v>
      </c>
      <c r="K7" s="21">
        <f>'Bilan et annexes'!AK6+'Bilan et annexes'!AT6+MAX('Bilan et annexes'!BB6-'Bilan et annexes'!BK6+'Bilan et annexes'!BT6,0)</f>
        <v>1238968</v>
      </c>
      <c r="L7" s="21">
        <f>'Bilan et annexes'!AL6+'Bilan et annexes'!AU6+MAX('Bilan et annexes'!BC6-'Bilan et annexes'!BL6+'Bilan et annexes'!BU6,0)</f>
        <v>5134121</v>
      </c>
      <c r="M7" s="21">
        <f>'Bilan et annexes'!AM6+'Bilan et annexes'!AV6+MAX('Bilan et annexes'!BD6-'Bilan et annexes'!BM6+'Bilan et annexes'!BV6,0)</f>
        <v>6828998</v>
      </c>
      <c r="N7" s="21">
        <f>'Bilan et annexes'!AN6+'Bilan et annexes'!AW6+MAX('Bilan et annexes'!BE6-'Bilan et annexes'!BN6+'Bilan et annexes'!BW6,0)</f>
        <v>12921554</v>
      </c>
      <c r="O7" s="21">
        <f>'Bilan et annexes'!AO6+'Bilan et annexes'!AX6+MAX('Bilan et annexes'!BF6-'Bilan et annexes'!BO6+'Bilan et annexes'!BX6,0)</f>
        <v>21775847</v>
      </c>
      <c r="P7">
        <v>0</v>
      </c>
      <c r="Q7">
        <v>24.293538427752981</v>
      </c>
      <c r="R7">
        <v>1.9447963085173003</v>
      </c>
      <c r="S7">
        <v>52.463017608202954</v>
      </c>
      <c r="T7">
        <v>12.660395031593529</v>
      </c>
      <c r="U7">
        <v>8.6762362501790165</v>
      </c>
      <c r="V7">
        <v>4.1403688751368453</v>
      </c>
      <c r="W7">
        <v>2.192796450122009</v>
      </c>
      <c r="X7">
        <v>0</v>
      </c>
      <c r="Y7">
        <v>0</v>
      </c>
      <c r="Z7">
        <v>3.8210942418291843E-2</v>
      </c>
      <c r="AA7">
        <v>0</v>
      </c>
      <c r="AB7">
        <v>1</v>
      </c>
      <c r="AC7">
        <v>1</v>
      </c>
      <c r="AD7">
        <v>1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3.8210942418291843E-2</v>
      </c>
      <c r="AP7">
        <v>0</v>
      </c>
      <c r="AQ7">
        <v>1</v>
      </c>
      <c r="AR7">
        <v>1</v>
      </c>
      <c r="AS7">
        <v>1</v>
      </c>
      <c r="AT7">
        <v>1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22397</v>
      </c>
      <c r="BW7">
        <v>0</v>
      </c>
      <c r="BX7">
        <v>57500000</v>
      </c>
      <c r="BY7">
        <v>57500000</v>
      </c>
      <c r="BZ7">
        <v>51750000</v>
      </c>
      <c r="CA7">
        <v>46000000</v>
      </c>
      <c r="CB7">
        <v>0</v>
      </c>
      <c r="CC7">
        <v>22397</v>
      </c>
      <c r="CD7">
        <v>0</v>
      </c>
      <c r="CE7">
        <v>57500000</v>
      </c>
      <c r="CF7">
        <v>57500000</v>
      </c>
      <c r="CG7">
        <v>51750000</v>
      </c>
      <c r="CH7">
        <v>46000000</v>
      </c>
      <c r="CI7">
        <v>40250000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22397</v>
      </c>
      <c r="DC7">
        <v>0</v>
      </c>
      <c r="DD7">
        <v>57500000</v>
      </c>
      <c r="DE7">
        <v>57500000</v>
      </c>
      <c r="DF7">
        <v>51750000</v>
      </c>
      <c r="DG7">
        <v>46000000</v>
      </c>
      <c r="DH7" s="21">
        <v>0</v>
      </c>
      <c r="DI7" s="21">
        <v>22397</v>
      </c>
      <c r="DJ7" s="21">
        <v>0</v>
      </c>
      <c r="DK7" s="21">
        <v>57500000</v>
      </c>
      <c r="DL7" s="21">
        <v>57500000</v>
      </c>
      <c r="DM7" s="21">
        <v>51750000</v>
      </c>
      <c r="DN7" s="21">
        <v>46000000</v>
      </c>
      <c r="DO7" s="21">
        <v>40250000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 s="19">
        <v>0</v>
      </c>
      <c r="EH7" s="19">
        <v>5.8076803895815961E-3</v>
      </c>
      <c r="EI7" s="19">
        <v>0</v>
      </c>
      <c r="EJ7" s="19">
        <v>11.199580220255815</v>
      </c>
      <c r="EK7" s="19">
        <v>8.4199761077686652</v>
      </c>
      <c r="EL7" s="19">
        <v>4.0049362483800319</v>
      </c>
      <c r="EM7" s="19">
        <v>2.1124321823164904</v>
      </c>
      <c r="EN7" s="19">
        <v>0</v>
      </c>
      <c r="EO7">
        <v>7.2330984414460384E-2</v>
      </c>
      <c r="EP7">
        <v>0</v>
      </c>
      <c r="EQ7">
        <v>46.409592499564155</v>
      </c>
      <c r="ER7">
        <v>11.199580220255815</v>
      </c>
      <c r="ES7">
        <v>7.5779784969917987</v>
      </c>
      <c r="ET7">
        <v>3.5599433318933622</v>
      </c>
      <c r="EU7">
        <v>1.8483781595269291</v>
      </c>
      <c r="EV7">
        <v>0</v>
      </c>
      <c r="EW7">
        <v>0</v>
      </c>
      <c r="EX7">
        <v>2.1697479761725886E-3</v>
      </c>
      <c r="EY7">
        <v>0</v>
      </c>
      <c r="EZ7">
        <v>0.83092485549132944</v>
      </c>
      <c r="FA7">
        <v>0.86492178098676298</v>
      </c>
      <c r="FB7">
        <v>0.87341772151898733</v>
      </c>
      <c r="FC7">
        <v>0.85981308411214952</v>
      </c>
      <c r="FD7">
        <v>0</v>
      </c>
      <c r="FE7">
        <v>2.1697479761725886E-3</v>
      </c>
      <c r="FF7">
        <v>0</v>
      </c>
      <c r="FG7">
        <v>0.83092485549132944</v>
      </c>
      <c r="FH7">
        <v>0.86492178098676298</v>
      </c>
      <c r="FI7">
        <v>0.87341772151898733</v>
      </c>
      <c r="FJ7">
        <v>0.85981308411214952</v>
      </c>
      <c r="FK7">
        <v>0.84293193717277481</v>
      </c>
      <c r="FM7">
        <f>IF('Compte de résulat '!FJ7&lt;0,'Compte de résulat '!FJ7+'Bilan et annexes'!HX6,0)</f>
        <v>-1805</v>
      </c>
      <c r="FN7">
        <f>IF('Compte de résulat '!FK7&lt;0,'Compte de résulat '!FK7+'Bilan et annexes'!HY6,0)</f>
        <v>0</v>
      </c>
      <c r="FO7">
        <f>IF('Compte de résulat '!FL7&lt;0,'Compte de résulat '!FL7+'Bilan et annexes'!HZ6,0)</f>
        <v>0</v>
      </c>
      <c r="FP7">
        <f>IF('Compte de résulat '!FM7&lt;0,'Compte de résulat '!FM7+'Bilan et annexes'!IA6,0)</f>
        <v>0</v>
      </c>
      <c r="FQ7">
        <f>IF('Compte de résulat '!FN7&lt;0,'Compte de résulat '!FN7+'Bilan et annexes'!IB6,0)</f>
        <v>0</v>
      </c>
      <c r="FR7">
        <f>IF('Compte de résulat '!FO7&lt;0,'Compte de résulat '!FO7+'Bilan et annexes'!IC6,0)</f>
        <v>0</v>
      </c>
      <c r="FS7">
        <f>IF('Compte de résulat '!FP7&lt;0,'Compte de résulat '!FP7+'Bilan et annexes'!ID6,0)</f>
        <v>0</v>
      </c>
      <c r="FT7">
        <f>IF('Compte de résulat '!FQ7&lt;0,'Compte de résulat '!FQ7+'Bilan et annexes'!IE6,0)</f>
        <v>0</v>
      </c>
    </row>
    <row r="8" spans="1:183" x14ac:dyDescent="0.25">
      <c r="A8" t="str">
        <f>+'Bilan et annexes'!E7</f>
        <v>HENRI ESSERS HENRI EN ZONEN INTERNATIONAAL TRANSPORT</v>
      </c>
      <c r="B8" s="16">
        <f>'Bilan et annexes'!CW7/'Bilan et annexes'!K7</f>
        <v>0.25487285138996912</v>
      </c>
      <c r="C8" s="16">
        <f>'Bilan et annexes'!CX7/'Bilan et annexes'!L7</f>
        <v>0.2636662373487636</v>
      </c>
      <c r="D8" s="16">
        <f>'Bilan et annexes'!CY7/'Bilan et annexes'!M7</f>
        <v>0.3334405198658692</v>
      </c>
      <c r="E8" s="16">
        <f>'Bilan et annexes'!CZ7/'Bilan et annexes'!N7</f>
        <v>0.29158673080008324</v>
      </c>
      <c r="F8" s="16">
        <f t="shared" si="0"/>
        <v>0.26463108518824846</v>
      </c>
      <c r="G8" s="16">
        <f t="shared" si="1"/>
        <v>2.7920493451319639E-2</v>
      </c>
      <c r="H8" s="21">
        <f>'Bilan et annexes'!AH7+'Bilan et annexes'!AQ7+MAX('Bilan et annexes'!AY7-'Bilan et annexes'!BH7+'Bilan et annexes'!BQ7,0)</f>
        <v>1240000</v>
      </c>
      <c r="I8" s="21">
        <f>'Bilan et annexes'!AI7+'Bilan et annexes'!AR7+MAX('Bilan et annexes'!AZ7-'Bilan et annexes'!BI7+'Bilan et annexes'!BR7,0)</f>
        <v>1240000</v>
      </c>
      <c r="J8" s="21">
        <f>'Bilan et annexes'!AJ7+'Bilan et annexes'!AS7+MAX('Bilan et annexes'!BA7-'Bilan et annexes'!BJ7+'Bilan et annexes'!BS7,0)</f>
        <v>2497365</v>
      </c>
      <c r="K8" s="21">
        <f>'Bilan et annexes'!AK7+'Bilan et annexes'!AT7+MAX('Bilan et annexes'!BB7-'Bilan et annexes'!BK7+'Bilan et annexes'!BT7,0)</f>
        <v>1379581</v>
      </c>
      <c r="L8" s="21">
        <f>'Bilan et annexes'!AL7+'Bilan et annexes'!AU7+MAX('Bilan et annexes'!BC7-'Bilan et annexes'!BL7+'Bilan et annexes'!BU7,0)</f>
        <v>1391055</v>
      </c>
      <c r="M8" s="21">
        <f>'Bilan et annexes'!AM7+'Bilan et annexes'!AV7+MAX('Bilan et annexes'!BD7-'Bilan et annexes'!BM7+'Bilan et annexes'!BV7,0)</f>
        <v>1414888</v>
      </c>
      <c r="N8" s="21">
        <f>'Bilan et annexes'!AN7+'Bilan et annexes'!AW7+MAX('Bilan et annexes'!BE7-'Bilan et annexes'!BN7+'Bilan et annexes'!BW7,0)</f>
        <v>20292689</v>
      </c>
      <c r="O8" s="21">
        <f>'Bilan et annexes'!AO7+'Bilan et annexes'!AX7+MAX('Bilan et annexes'!BF7-'Bilan et annexes'!BO7+'Bilan et annexes'!BX7,0)</f>
        <v>24943620</v>
      </c>
      <c r="P8">
        <v>24.010593548387096</v>
      </c>
      <c r="Q8">
        <v>65.120967741935488</v>
      </c>
      <c r="R8">
        <v>37.939988748140543</v>
      </c>
      <c r="S8">
        <v>66.083782684742687</v>
      </c>
      <c r="T8">
        <v>51.122271225796247</v>
      </c>
      <c r="U8">
        <v>58.601926088849439</v>
      </c>
      <c r="V8">
        <v>5.0480760336887833</v>
      </c>
      <c r="W8">
        <v>3.5704224968148166</v>
      </c>
      <c r="X8">
        <v>0</v>
      </c>
      <c r="Y8">
        <v>0</v>
      </c>
      <c r="Z8">
        <v>0</v>
      </c>
      <c r="AA8">
        <v>0</v>
      </c>
      <c r="AB8">
        <v>5.8698433328140724E-2</v>
      </c>
      <c r="AC8">
        <v>5.4361730156963058E-2</v>
      </c>
      <c r="AD8">
        <v>6.1482349473003087E-2</v>
      </c>
      <c r="AE8">
        <v>6.0864822440617555E-2</v>
      </c>
      <c r="AF8">
        <v>0</v>
      </c>
      <c r="AG8">
        <v>0</v>
      </c>
      <c r="AH8">
        <v>0</v>
      </c>
      <c r="AI8">
        <v>0</v>
      </c>
      <c r="AJ8">
        <v>5.8698433328140724E-2</v>
      </c>
      <c r="AK8">
        <v>5.4361730156963058E-2</v>
      </c>
      <c r="AL8">
        <v>6.1482349473003087E-2</v>
      </c>
      <c r="AM8">
        <v>6.0864822440617555E-2</v>
      </c>
      <c r="AN8">
        <v>0</v>
      </c>
      <c r="AO8">
        <v>0</v>
      </c>
      <c r="AP8">
        <v>0</v>
      </c>
      <c r="AQ8">
        <v>5.8698433328140724E-2</v>
      </c>
      <c r="AR8">
        <v>5.4361730156963058E-2</v>
      </c>
      <c r="AS8">
        <v>6.1482349473003087E-2</v>
      </c>
      <c r="AT8">
        <v>6.0864822440617555E-2</v>
      </c>
      <c r="AU8">
        <v>0</v>
      </c>
      <c r="AV8">
        <v>0</v>
      </c>
      <c r="AW8">
        <v>0</v>
      </c>
      <c r="AX8">
        <v>0</v>
      </c>
      <c r="AY8">
        <v>5.8698433328140724E-2</v>
      </c>
      <c r="AZ8">
        <v>5.4361730156963058E-2</v>
      </c>
      <c r="BA8">
        <v>6.1482349473003087E-2</v>
      </c>
      <c r="BB8">
        <v>6.0864822440617555E-2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6.7559673716146282E-2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6.7559673716146282E-2</v>
      </c>
      <c r="BS8">
        <v>6.2659943202612867E-2</v>
      </c>
      <c r="BT8">
        <v>0</v>
      </c>
      <c r="BU8">
        <v>0</v>
      </c>
      <c r="BV8">
        <v>0</v>
      </c>
      <c r="BW8">
        <v>0</v>
      </c>
      <c r="BX8">
        <v>7542931</v>
      </c>
      <c r="BY8">
        <v>7538931</v>
      </c>
      <c r="BZ8">
        <v>7487299</v>
      </c>
      <c r="CA8">
        <v>4682765</v>
      </c>
      <c r="CB8">
        <v>0</v>
      </c>
      <c r="CC8">
        <v>0</v>
      </c>
      <c r="CD8">
        <v>0</v>
      </c>
      <c r="CE8">
        <v>7542931</v>
      </c>
      <c r="CF8">
        <v>7538931</v>
      </c>
      <c r="CG8">
        <v>7487299</v>
      </c>
      <c r="CH8">
        <v>4682765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2804534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2804534</v>
      </c>
      <c r="CY8">
        <v>4987299</v>
      </c>
      <c r="CZ8">
        <v>0</v>
      </c>
      <c r="DA8">
        <v>0</v>
      </c>
      <c r="DB8">
        <v>0</v>
      </c>
      <c r="DC8">
        <v>0</v>
      </c>
      <c r="DD8">
        <v>7542931</v>
      </c>
      <c r="DE8">
        <v>7538931</v>
      </c>
      <c r="DF8">
        <v>7487299</v>
      </c>
      <c r="DG8">
        <v>7487299</v>
      </c>
      <c r="DH8" s="21">
        <v>0</v>
      </c>
      <c r="DI8" s="21">
        <v>0</v>
      </c>
      <c r="DJ8" s="21">
        <v>0</v>
      </c>
      <c r="DK8" s="21">
        <v>7542931</v>
      </c>
      <c r="DL8" s="21">
        <v>7538931</v>
      </c>
      <c r="DM8" s="21">
        <v>7487299</v>
      </c>
      <c r="DN8" s="21">
        <v>7487299</v>
      </c>
      <c r="DO8" s="21">
        <v>4987299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0.37457219218839799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0.37457219218839799</v>
      </c>
      <c r="EE8">
        <v>1</v>
      </c>
      <c r="EF8">
        <v>0</v>
      </c>
      <c r="EG8" s="19">
        <v>0</v>
      </c>
      <c r="EH8" s="19">
        <v>0</v>
      </c>
      <c r="EI8" s="19">
        <v>0</v>
      </c>
      <c r="EJ8" s="19">
        <v>5.422453461581318</v>
      </c>
      <c r="EK8" s="19">
        <v>5.3282881754598241</v>
      </c>
      <c r="EL8" s="19">
        <v>0.36896534510532342</v>
      </c>
      <c r="EM8" s="19">
        <v>0.30016890090532167</v>
      </c>
      <c r="EN8" s="19">
        <v>0</v>
      </c>
      <c r="EO8">
        <v>0</v>
      </c>
      <c r="EP8">
        <v>0</v>
      </c>
      <c r="EQ8">
        <v>5.4675521045882771</v>
      </c>
      <c r="ER8">
        <v>5.4195779462350515</v>
      </c>
      <c r="ES8">
        <v>5.2917962411159047</v>
      </c>
      <c r="ET8">
        <v>0.36896534510532342</v>
      </c>
      <c r="EU8">
        <v>0.1999428711630469</v>
      </c>
      <c r="EV8">
        <v>0</v>
      </c>
      <c r="EW8">
        <v>0</v>
      </c>
      <c r="EX8">
        <v>0</v>
      </c>
      <c r="EY8">
        <v>0</v>
      </c>
      <c r="EZ8">
        <v>7.2411258701106387E-2</v>
      </c>
      <c r="FA8">
        <v>8.8968177777677071E-2</v>
      </c>
      <c r="FB8">
        <v>7.7640261273155278E-2</v>
      </c>
      <c r="FC8">
        <v>6.2963367110411034E-2</v>
      </c>
      <c r="FD8">
        <v>0</v>
      </c>
      <c r="FE8">
        <v>0</v>
      </c>
      <c r="FF8">
        <v>0</v>
      </c>
      <c r="FG8">
        <v>7.2411258701106387E-2</v>
      </c>
      <c r="FH8">
        <v>8.8968177777677071E-2</v>
      </c>
      <c r="FI8">
        <v>7.7640261273155278E-2</v>
      </c>
      <c r="FJ8">
        <v>6.2963367110411034E-2</v>
      </c>
      <c r="FK8">
        <v>4.6288599008022492E-2</v>
      </c>
      <c r="FM8">
        <f>IF('Compte de résulat '!FJ8&lt;0,'Compte de résulat '!FJ8+'Bilan et annexes'!HX7,0)</f>
        <v>667442</v>
      </c>
      <c r="FN8">
        <f>IF('Compte de résulat '!FK8&lt;0,'Compte de résulat '!FK8+'Bilan et annexes'!HY7,0)</f>
        <v>0</v>
      </c>
      <c r="FO8">
        <f>IF('Compte de résulat '!FL8&lt;0,'Compte de résulat '!FL8+'Bilan et annexes'!HZ7,0)</f>
        <v>0</v>
      </c>
      <c r="FP8">
        <f>IF('Compte de résulat '!FM8&lt;0,'Compte de résulat '!FM8+'Bilan et annexes'!IA7,0)</f>
        <v>0</v>
      </c>
      <c r="FQ8">
        <f>IF('Compte de résulat '!FN8&lt;0,'Compte de résulat '!FN8+'Bilan et annexes'!IB7,0)</f>
        <v>0</v>
      </c>
      <c r="FR8">
        <f>IF('Compte de résulat '!FO8&lt;0,'Compte de résulat '!FO8+'Bilan et annexes'!IC7,0)</f>
        <v>0</v>
      </c>
      <c r="FS8">
        <f>IF('Compte de résulat '!FP8&lt;0,'Compte de résulat '!FP8+'Bilan et annexes'!ID7,0)</f>
        <v>0</v>
      </c>
      <c r="FT8">
        <f>IF('Compte de résulat '!FQ8&lt;0,'Compte de résulat '!FQ8+'Bilan et annexes'!IE7,0)</f>
        <v>-702604</v>
      </c>
    </row>
    <row r="9" spans="1:183" x14ac:dyDescent="0.25">
      <c r="A9" t="str">
        <f>+'Bilan et annexes'!E8</f>
        <v>IG WATTEEUW INTERNATIONAL</v>
      </c>
      <c r="B9" s="16">
        <f>'Bilan et annexes'!CW8/'Bilan et annexes'!K8</f>
        <v>0.7673511939252059</v>
      </c>
      <c r="C9" s="16">
        <f>'Bilan et annexes'!CX8/'Bilan et annexes'!L8</f>
        <v>0.77239278360620589</v>
      </c>
      <c r="D9" s="16">
        <f>'Bilan et annexes'!CY8/'Bilan et annexes'!M8</f>
        <v>0.72043558802407326</v>
      </c>
      <c r="E9" s="16">
        <f>'Bilan et annexes'!CZ8/'Bilan et annexes'!N8</f>
        <v>0.75038286199370052</v>
      </c>
      <c r="F9" s="16">
        <f t="shared" si="0"/>
        <v>-6.7267841809125845E-2</v>
      </c>
      <c r="G9" s="16">
        <f t="shared" si="1"/>
        <v>-2.2009921612505368E-2</v>
      </c>
      <c r="H9" s="21">
        <f>'Bilan et annexes'!AH8+'Bilan et annexes'!AQ8+MAX('Bilan et annexes'!AY8-'Bilan et annexes'!BH8+'Bilan et annexes'!BQ8,0)</f>
        <v>11661807</v>
      </c>
      <c r="I9" s="21">
        <f>'Bilan et annexes'!AI8+'Bilan et annexes'!AR8+MAX('Bilan et annexes'!AZ8-'Bilan et annexes'!BI8+'Bilan et annexes'!BR8,0)</f>
        <v>16452250</v>
      </c>
      <c r="J9" s="21">
        <f>'Bilan et annexes'!AJ8+'Bilan et annexes'!AS8+MAX('Bilan et annexes'!BA8-'Bilan et annexes'!BJ8+'Bilan et annexes'!BS8,0)</f>
        <v>2462143</v>
      </c>
      <c r="K9" s="21">
        <f>'Bilan et annexes'!AK8+'Bilan et annexes'!AT8+MAX('Bilan et annexes'!BB8-'Bilan et annexes'!BK8+'Bilan et annexes'!BT8,0)</f>
        <v>4202965</v>
      </c>
      <c r="L9" s="21">
        <f>'Bilan et annexes'!AL8+'Bilan et annexes'!AU8+MAX('Bilan et annexes'!BC8-'Bilan et annexes'!BL8+'Bilan et annexes'!BU8,0)</f>
        <v>2396161</v>
      </c>
      <c r="M9" s="21">
        <f>'Bilan et annexes'!AM8+'Bilan et annexes'!AV8+MAX('Bilan et annexes'!BD8-'Bilan et annexes'!BM8+'Bilan et annexes'!BV8,0)</f>
        <v>2396161</v>
      </c>
      <c r="N9" s="21">
        <f>'Bilan et annexes'!AN8+'Bilan et annexes'!AW8+MAX('Bilan et annexes'!BE8-'Bilan et annexes'!BN8+'Bilan et annexes'!BW8,0)</f>
        <v>3836696</v>
      </c>
      <c r="O9" s="21">
        <f>'Bilan et annexes'!AO8+'Bilan et annexes'!AX8+MAX('Bilan et annexes'!BF8-'Bilan et annexes'!BO8+'Bilan et annexes'!BX8,0)</f>
        <v>4316794</v>
      </c>
      <c r="P9">
        <v>3.1978689065939783</v>
      </c>
      <c r="Q9">
        <v>2.9261401328085825</v>
      </c>
      <c r="R9">
        <v>20.787285710050149</v>
      </c>
      <c r="S9">
        <v>12.208216104583313</v>
      </c>
      <c r="T9">
        <v>23.137948994245377</v>
      </c>
      <c r="U9">
        <v>23.207516523305404</v>
      </c>
      <c r="V9">
        <v>13.057290960764158</v>
      </c>
      <c r="W9">
        <v>11.54697907752837</v>
      </c>
      <c r="X9">
        <v>1</v>
      </c>
      <c r="Y9">
        <v>1</v>
      </c>
      <c r="Z9">
        <v>1</v>
      </c>
      <c r="AA9">
        <v>1</v>
      </c>
      <c r="AB9">
        <v>0.98510616178938148</v>
      </c>
      <c r="AC9">
        <v>1</v>
      </c>
      <c r="AD9">
        <v>1</v>
      </c>
      <c r="AE9">
        <v>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1</v>
      </c>
      <c r="AP9">
        <v>1</v>
      </c>
      <c r="AQ9">
        <v>0.98510616178938148</v>
      </c>
      <c r="AR9">
        <v>1</v>
      </c>
      <c r="AS9">
        <v>1</v>
      </c>
      <c r="AT9">
        <v>1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21793000</v>
      </c>
      <c r="BU9">
        <v>23292930</v>
      </c>
      <c r="BV9">
        <v>29620930</v>
      </c>
      <c r="BW9">
        <v>32820930</v>
      </c>
      <c r="BX9">
        <v>33070930</v>
      </c>
      <c r="BY9">
        <v>37395930</v>
      </c>
      <c r="BZ9">
        <v>37595930</v>
      </c>
      <c r="CA9">
        <v>37595930</v>
      </c>
      <c r="CB9">
        <v>23292930</v>
      </c>
      <c r="CC9">
        <v>29620930</v>
      </c>
      <c r="CD9">
        <v>32820930</v>
      </c>
      <c r="CE9">
        <v>33070930</v>
      </c>
      <c r="CF9">
        <v>37395930</v>
      </c>
      <c r="CG9">
        <v>37595930</v>
      </c>
      <c r="CH9">
        <v>37595930</v>
      </c>
      <c r="CI9">
        <v>37345930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21793000</v>
      </c>
      <c r="DA9">
        <v>23292930</v>
      </c>
      <c r="DB9">
        <v>29620930</v>
      </c>
      <c r="DC9">
        <v>32820930</v>
      </c>
      <c r="DD9">
        <v>33070930</v>
      </c>
      <c r="DE9">
        <v>37395930</v>
      </c>
      <c r="DF9">
        <v>37595930</v>
      </c>
      <c r="DG9">
        <v>37595930</v>
      </c>
      <c r="DH9" s="21">
        <v>23292930</v>
      </c>
      <c r="DI9" s="21">
        <v>29620930</v>
      </c>
      <c r="DJ9" s="21">
        <v>32820930</v>
      </c>
      <c r="DK9" s="21">
        <v>33070930</v>
      </c>
      <c r="DL9" s="21">
        <v>37395930</v>
      </c>
      <c r="DM9" s="21">
        <v>37595930</v>
      </c>
      <c r="DN9" s="21">
        <v>37595930</v>
      </c>
      <c r="DO9" s="21">
        <v>37345930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1.8687498429703047</v>
      </c>
      <c r="EG9" s="19">
        <v>1.4157899375465361</v>
      </c>
      <c r="EH9" s="19">
        <v>12.030548185056677</v>
      </c>
      <c r="EI9" s="19">
        <v>7.8089943646925448</v>
      </c>
      <c r="EJ9" s="19">
        <v>13.801631025628078</v>
      </c>
      <c r="EK9" s="19">
        <v>15.606601559744941</v>
      </c>
      <c r="EL9" s="19">
        <v>9.7990380264686081</v>
      </c>
      <c r="EM9" s="19">
        <v>8.7092249479590649</v>
      </c>
      <c r="EN9" s="19">
        <v>1.9973688468691002</v>
      </c>
      <c r="EO9">
        <v>1.8004181798842103</v>
      </c>
      <c r="EP9">
        <v>13.3302289915736</v>
      </c>
      <c r="EQ9">
        <v>7.8684761828851775</v>
      </c>
      <c r="ER9">
        <v>15.606601559744941</v>
      </c>
      <c r="ES9">
        <v>15.690068405253236</v>
      </c>
      <c r="ET9">
        <v>9.7990380264686081</v>
      </c>
      <c r="EU9">
        <v>8.6513115983760169</v>
      </c>
      <c r="EV9">
        <v>0.45846218575786263</v>
      </c>
      <c r="EW9">
        <v>0.49956916774996701</v>
      </c>
      <c r="EX9">
        <v>0.47982707199452812</v>
      </c>
      <c r="EY9">
        <v>0.53663156298604797</v>
      </c>
      <c r="EZ9">
        <v>0.58390715561715689</v>
      </c>
      <c r="FA9">
        <v>0.6184282674703625</v>
      </c>
      <c r="FB9">
        <v>0.66028039664667693</v>
      </c>
      <c r="FC9">
        <v>0.75031010021336464</v>
      </c>
      <c r="FD9">
        <v>0.49956916774996701</v>
      </c>
      <c r="FE9">
        <v>0.47982707199452812</v>
      </c>
      <c r="FF9">
        <v>0.53663156298604797</v>
      </c>
      <c r="FG9">
        <v>0.58390715561715689</v>
      </c>
      <c r="FH9">
        <v>0.6184282674703625</v>
      </c>
      <c r="FI9">
        <v>0.66028039664667693</v>
      </c>
      <c r="FJ9">
        <v>0.75031010021336464</v>
      </c>
      <c r="FK9">
        <v>0.74922726890640823</v>
      </c>
      <c r="FM9">
        <f>IF('Compte de résulat '!FJ9&lt;0,'Compte de résulat '!FJ9+'Bilan et annexes'!HX8,0)</f>
        <v>0</v>
      </c>
      <c r="FN9">
        <f>IF('Compte de résulat '!FK9&lt;0,'Compte de résulat '!FK9+'Bilan et annexes'!HY8,0)</f>
        <v>0</v>
      </c>
      <c r="FO9">
        <f>IF('Compte de résulat '!FL9&lt;0,'Compte de résulat '!FL9+'Bilan et annexes'!HZ8,0)</f>
        <v>0</v>
      </c>
      <c r="FP9">
        <f>IF('Compte de résulat '!FM9&lt;0,'Compte de résulat '!FM9+'Bilan et annexes'!IA8,0)</f>
        <v>-208387</v>
      </c>
      <c r="FQ9">
        <f>IF('Compte de résulat '!FN9&lt;0,'Compte de résulat '!FN9+'Bilan et annexes'!IB8,0)</f>
        <v>-315484</v>
      </c>
      <c r="FR9">
        <f>IF('Compte de résulat '!FO9&lt;0,'Compte de résulat '!FO9+'Bilan et annexes'!IC8,0)</f>
        <v>0</v>
      </c>
      <c r="FS9">
        <f>IF('Compte de résulat '!FP9&lt;0,'Compte de résulat '!FP9+'Bilan et annexes'!ID8,0)</f>
        <v>0</v>
      </c>
      <c r="FT9">
        <f>IF('Compte de résulat '!FQ9&lt;0,'Compte de résulat '!FQ9+'Bilan et annexes'!IE8,0)</f>
        <v>0</v>
      </c>
    </row>
    <row r="10" spans="1:183" x14ac:dyDescent="0.25">
      <c r="A10" t="str">
        <f>+'Bilan et annexes'!E9</f>
        <v>LECOMTE INDUSTRIES</v>
      </c>
      <c r="B10" s="16">
        <f>'Bilan et annexes'!CW9/'Bilan et annexes'!K9</f>
        <v>0</v>
      </c>
      <c r="C10" s="16">
        <f>'Bilan et annexes'!CX9/'Bilan et annexes'!L9</f>
        <v>0.88279503392100533</v>
      </c>
      <c r="D10" s="16">
        <f>'Bilan et annexes'!CY9/'Bilan et annexes'!M9</f>
        <v>0.89217257153368568</v>
      </c>
      <c r="E10" s="16">
        <f>'Bilan et annexes'!CZ9/'Bilan et annexes'!N9</f>
        <v>0.93448998309323961</v>
      </c>
      <c r="F10" s="16">
        <f t="shared" si="0"/>
        <v>1.0622553653286033E-2</v>
      </c>
      <c r="G10" s="16">
        <f t="shared" si="1"/>
        <v>5.1694949172234272E-2</v>
      </c>
      <c r="H10" s="21">
        <f>'Bilan et annexes'!AH9+'Bilan et annexes'!AQ9+MAX('Bilan et annexes'!AY9-'Bilan et annexes'!BH9+'Bilan et annexes'!BQ9,0)</f>
        <v>550665</v>
      </c>
      <c r="I10" s="21">
        <f>'Bilan et annexes'!AI9+'Bilan et annexes'!AR9+MAX('Bilan et annexes'!AZ9-'Bilan et annexes'!BI9+'Bilan et annexes'!BR9,0)</f>
        <v>551186</v>
      </c>
      <c r="J10" s="21">
        <f>'Bilan et annexes'!AJ9+'Bilan et annexes'!AS9+MAX('Bilan et annexes'!BA9-'Bilan et annexes'!BJ9+'Bilan et annexes'!BS9,0)</f>
        <v>550749</v>
      </c>
      <c r="K10" s="21">
        <f>'Bilan et annexes'!AK9+'Bilan et annexes'!AT9+MAX('Bilan et annexes'!BB9-'Bilan et annexes'!BK9+'Bilan et annexes'!BT9,0)</f>
        <v>1875478</v>
      </c>
      <c r="L10" s="21">
        <f>'Bilan et annexes'!AL9+'Bilan et annexes'!AU9+MAX('Bilan et annexes'!BC9-'Bilan et annexes'!BL9+'Bilan et annexes'!BU9,0)</f>
        <v>1762186</v>
      </c>
      <c r="M10" s="21">
        <f>'Bilan et annexes'!AM9+'Bilan et annexes'!AV9+MAX('Bilan et annexes'!BD9-'Bilan et annexes'!BM9+'Bilan et annexes'!BV9,0)</f>
        <v>1576846</v>
      </c>
      <c r="N10" s="21">
        <f>'Bilan et annexes'!AN9+'Bilan et annexes'!AW9+MAX('Bilan et annexes'!BE9-'Bilan et annexes'!BN9+'Bilan et annexes'!BW9,0)</f>
        <v>1344993</v>
      </c>
      <c r="O10" s="21">
        <f>'Bilan et annexes'!AO9+'Bilan et annexes'!AX9+MAX('Bilan et annexes'!BF9-'Bilan et annexes'!BO9+'Bilan et annexes'!BX9,0)</f>
        <v>1098068</v>
      </c>
      <c r="P10">
        <v>0</v>
      </c>
      <c r="Q10">
        <v>0</v>
      </c>
      <c r="R10">
        <v>0</v>
      </c>
      <c r="S10">
        <v>0</v>
      </c>
      <c r="T10">
        <v>0</v>
      </c>
      <c r="U10">
        <v>14.005868042916049</v>
      </c>
      <c r="V10">
        <v>16.616582391135122</v>
      </c>
      <c r="W10">
        <v>19.948950338230418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1</v>
      </c>
      <c r="AU10">
        <v>1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22085097</v>
      </c>
      <c r="CA10">
        <v>22349187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22085097</v>
      </c>
      <c r="CH10">
        <v>22349187</v>
      </c>
      <c r="CI10">
        <v>21905304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22085097</v>
      </c>
      <c r="DG10">
        <v>22349187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1">
        <v>22085097</v>
      </c>
      <c r="DN10" s="21">
        <v>22349187</v>
      </c>
      <c r="DO10" s="21">
        <v>21905304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 s="19">
        <v>0</v>
      </c>
      <c r="EH10" s="19">
        <v>0</v>
      </c>
      <c r="EI10" s="19">
        <v>0</v>
      </c>
      <c r="EJ10" s="19">
        <v>0</v>
      </c>
      <c r="EK10" s="19">
        <v>0</v>
      </c>
      <c r="EL10" s="19">
        <v>16.42023192685761</v>
      </c>
      <c r="EM10" s="19">
        <v>20.353190330653476</v>
      </c>
      <c r="EN10" s="19">
        <v>0</v>
      </c>
      <c r="EO10">
        <v>0</v>
      </c>
      <c r="EP10">
        <v>0</v>
      </c>
      <c r="EQ10">
        <v>0</v>
      </c>
      <c r="ER10">
        <v>0</v>
      </c>
      <c r="ES10">
        <v>14.005868042916049</v>
      </c>
      <c r="ET10">
        <v>16.616582391135122</v>
      </c>
      <c r="EU10">
        <v>19.948950338230418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1</v>
      </c>
      <c r="FC10">
        <v>1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1</v>
      </c>
      <c r="FJ10">
        <v>1</v>
      </c>
      <c r="FK10">
        <v>1</v>
      </c>
      <c r="FM10">
        <f>IF('Compte de résulat '!FJ10&lt;0,'Compte de résulat '!FJ10+'Bilan et annexes'!HX9,0)</f>
        <v>0</v>
      </c>
      <c r="FN10">
        <f>IF('Compte de résulat '!FK10&lt;0,'Compte de résulat '!FK10+'Bilan et annexes'!HY9,0)</f>
        <v>0</v>
      </c>
      <c r="FO10">
        <f>IF('Compte de résulat '!FL10&lt;0,'Compte de résulat '!FL10+'Bilan et annexes'!HZ9,0)</f>
        <v>0</v>
      </c>
      <c r="FP10">
        <f>IF('Compte de résulat '!FM10&lt;0,'Compte de résulat '!FM10+'Bilan et annexes'!IA9,0)</f>
        <v>238308</v>
      </c>
      <c r="FQ10">
        <f>IF('Compte de résulat '!FN10&lt;0,'Compte de résulat '!FN10+'Bilan et annexes'!IB9,0)</f>
        <v>103681</v>
      </c>
      <c r="FR10">
        <f>IF('Compte de résulat '!FO10&lt;0,'Compte de résulat '!FO10+'Bilan et annexes'!IC9,0)</f>
        <v>67372</v>
      </c>
      <c r="FS10">
        <f>IF('Compte de résulat '!FP10&lt;0,'Compte de résulat '!FP10+'Bilan et annexes'!ID9,0)</f>
        <v>60085</v>
      </c>
      <c r="FT10">
        <f>IF('Compte de résulat '!FQ10&lt;0,'Compte de résulat '!FQ10+'Bilan et annexes'!IE9,0)</f>
        <v>0</v>
      </c>
    </row>
    <row r="11" spans="1:183" x14ac:dyDescent="0.25">
      <c r="A11" t="str">
        <f>+'Bilan et annexes'!E10</f>
        <v>MECHANIEK EN TRANSPORTMIDDELEN ONDERNEMING</v>
      </c>
      <c r="B11" s="16">
        <f>'Bilan et annexes'!CW10/'Bilan et annexes'!K10</f>
        <v>0.68554619576278997</v>
      </c>
      <c r="C11" s="16">
        <f>'Bilan et annexes'!CX10/'Bilan et annexes'!L10</f>
        <v>0.69488338129468163</v>
      </c>
      <c r="D11" s="16">
        <f>'Bilan et annexes'!CY10/'Bilan et annexes'!M10</f>
        <v>0.64201393093188452</v>
      </c>
      <c r="E11" s="16">
        <f>'Bilan et annexes'!CZ10/'Bilan et annexes'!N10</f>
        <v>0.55475269485452638</v>
      </c>
      <c r="F11" s="16">
        <f t="shared" si="0"/>
        <v>-7.608391823141987E-2</v>
      </c>
      <c r="G11" s="16">
        <f t="shared" si="1"/>
        <v>-0.14013068644015525</v>
      </c>
      <c r="H11" s="21">
        <f>'Bilan et annexes'!AH10+'Bilan et annexes'!AQ10+MAX('Bilan et annexes'!AY10-'Bilan et annexes'!BH10+'Bilan et annexes'!BQ10,0)</f>
        <v>2337976</v>
      </c>
      <c r="I11" s="21">
        <f>'Bilan et annexes'!AI10+'Bilan et annexes'!AR10+MAX('Bilan et annexes'!AZ10-'Bilan et annexes'!BI10+'Bilan et annexes'!BR10,0)</f>
        <v>3875945</v>
      </c>
      <c r="J11" s="21">
        <f>'Bilan et annexes'!AJ10+'Bilan et annexes'!AS10+MAX('Bilan et annexes'!BA10-'Bilan et annexes'!BJ10+'Bilan et annexes'!BS10,0)</f>
        <v>13228838</v>
      </c>
      <c r="K11" s="21">
        <f>'Bilan et annexes'!AK10+'Bilan et annexes'!AT10+MAX('Bilan et annexes'!BB10-'Bilan et annexes'!BK10+'Bilan et annexes'!BT10,0)</f>
        <v>6068190</v>
      </c>
      <c r="L11" s="21">
        <f>'Bilan et annexes'!AL10+'Bilan et annexes'!AU10+MAX('Bilan et annexes'!BC10-'Bilan et annexes'!BL10+'Bilan et annexes'!BU10,0)</f>
        <v>6623242</v>
      </c>
      <c r="M11" s="21">
        <f>'Bilan et annexes'!AM10+'Bilan et annexes'!AV10+MAX('Bilan et annexes'!BD10-'Bilan et annexes'!BM10+'Bilan et annexes'!BV10,0)</f>
        <v>6709173</v>
      </c>
      <c r="N11" s="21">
        <f>'Bilan et annexes'!AN10+'Bilan et annexes'!AW10+MAX('Bilan et annexes'!BE10-'Bilan et annexes'!BN10+'Bilan et annexes'!BW10,0)</f>
        <v>5845807</v>
      </c>
      <c r="O11" s="21">
        <f>'Bilan et annexes'!AO10+'Bilan et annexes'!AX10+MAX('Bilan et annexes'!BF10-'Bilan et annexes'!BO10+'Bilan et annexes'!BX10,0)</f>
        <v>5871553</v>
      </c>
      <c r="P11">
        <v>15.141301707117609</v>
      </c>
      <c r="Q11">
        <v>9.1332565348579511</v>
      </c>
      <c r="R11">
        <v>2.6759719939120883</v>
      </c>
      <c r="S11">
        <v>5.8336999995056189</v>
      </c>
      <c r="T11">
        <v>5.3448145183280333</v>
      </c>
      <c r="U11">
        <v>5.2763582039097816</v>
      </c>
      <c r="V11">
        <v>5.1318834166095462</v>
      </c>
      <c r="W11">
        <v>5.1093807720035906</v>
      </c>
      <c r="X11">
        <v>0</v>
      </c>
      <c r="Y11">
        <v>0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35400000</v>
      </c>
      <c r="BW11">
        <v>35400000</v>
      </c>
      <c r="BX11">
        <v>35400000</v>
      </c>
      <c r="BY11">
        <v>35400000</v>
      </c>
      <c r="BZ11">
        <v>35400000</v>
      </c>
      <c r="CA11">
        <v>30000000</v>
      </c>
      <c r="CB11">
        <v>0</v>
      </c>
      <c r="CC11">
        <v>35400000</v>
      </c>
      <c r="CD11">
        <v>35400000</v>
      </c>
      <c r="CE11">
        <v>35400000</v>
      </c>
      <c r="CF11">
        <v>35400000</v>
      </c>
      <c r="CG11">
        <v>35400000</v>
      </c>
      <c r="CH11">
        <v>30000000</v>
      </c>
      <c r="CI11">
        <v>30000000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35400000</v>
      </c>
      <c r="DC11">
        <v>35400000</v>
      </c>
      <c r="DD11">
        <v>35400000</v>
      </c>
      <c r="DE11">
        <v>35400000</v>
      </c>
      <c r="DF11">
        <v>35400000</v>
      </c>
      <c r="DG11">
        <v>30000000</v>
      </c>
      <c r="DH11" s="21">
        <v>0</v>
      </c>
      <c r="DI11" s="21">
        <v>35400000</v>
      </c>
      <c r="DJ11" s="21">
        <v>35400000</v>
      </c>
      <c r="DK11" s="21">
        <v>35400000</v>
      </c>
      <c r="DL11" s="21">
        <v>35400000</v>
      </c>
      <c r="DM11" s="21">
        <v>35400000</v>
      </c>
      <c r="DN11" s="21">
        <v>30000000</v>
      </c>
      <c r="DO11" s="21">
        <v>30000000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 s="19">
        <v>0</v>
      </c>
      <c r="EH11" s="19">
        <v>2.6759719939120883</v>
      </c>
      <c r="EI11" s="19">
        <v>5.8336999995056189</v>
      </c>
      <c r="EJ11" s="19">
        <v>5.3448145183280333</v>
      </c>
      <c r="EK11" s="19">
        <v>5.2763582039097816</v>
      </c>
      <c r="EL11" s="19">
        <v>6.0556224315992644</v>
      </c>
      <c r="EM11" s="19">
        <v>5.1093807720035906</v>
      </c>
      <c r="EN11" s="19">
        <v>0</v>
      </c>
      <c r="EO11">
        <v>9.1332565348579511</v>
      </c>
      <c r="EP11">
        <v>2.6759719939120883</v>
      </c>
      <c r="EQ11">
        <v>5.8336999995056189</v>
      </c>
      <c r="ER11">
        <v>5.3448145183280333</v>
      </c>
      <c r="ES11">
        <v>5.2763582039097816</v>
      </c>
      <c r="ET11">
        <v>5.1318834166095462</v>
      </c>
      <c r="EU11">
        <v>5.1093807720035906</v>
      </c>
      <c r="EV11">
        <v>0</v>
      </c>
      <c r="EW11">
        <v>0</v>
      </c>
      <c r="EX11">
        <v>1</v>
      </c>
      <c r="EY11">
        <v>1</v>
      </c>
      <c r="EZ11">
        <v>1</v>
      </c>
      <c r="FA11">
        <v>1</v>
      </c>
      <c r="FB11">
        <v>1</v>
      </c>
      <c r="FC11">
        <v>1</v>
      </c>
      <c r="FD11">
        <v>0</v>
      </c>
      <c r="FE11">
        <v>1</v>
      </c>
      <c r="FF11">
        <v>1</v>
      </c>
      <c r="FG11">
        <v>1</v>
      </c>
      <c r="FH11">
        <v>1</v>
      </c>
      <c r="FI11">
        <v>1</v>
      </c>
      <c r="FJ11">
        <v>1</v>
      </c>
      <c r="FK11">
        <v>1</v>
      </c>
      <c r="FM11">
        <f>IF('Compte de résulat '!FJ11&lt;0,'Compte de résulat '!FJ11+'Bilan et annexes'!HX10,0)</f>
        <v>0</v>
      </c>
      <c r="FN11">
        <f>IF('Compte de résulat '!FK11&lt;0,'Compte de résulat '!FK11+'Bilan et annexes'!HY10,0)</f>
        <v>0</v>
      </c>
      <c r="FO11">
        <f>IF('Compte de résulat '!FL11&lt;0,'Compte de résulat '!FL11+'Bilan et annexes'!HZ10,0)</f>
        <v>-4949894</v>
      </c>
      <c r="FP11">
        <f>IF('Compte de résulat '!FM11&lt;0,'Compte de résulat '!FM11+'Bilan et annexes'!IA10,0)</f>
        <v>0</v>
      </c>
      <c r="FQ11">
        <f>IF('Compte de résulat '!FN11&lt;0,'Compte de résulat '!FN11+'Bilan et annexes'!IB10,0)</f>
        <v>0</v>
      </c>
      <c r="FR11">
        <f>IF('Compte de résulat '!FO11&lt;0,'Compte de résulat '!FO11+'Bilan et annexes'!IC10,0)</f>
        <v>1802893</v>
      </c>
      <c r="FS11">
        <f>IF('Compte de résulat '!FP11&lt;0,'Compte de résulat '!FP11+'Bilan et annexes'!ID10,0)</f>
        <v>3188385</v>
      </c>
      <c r="FT11">
        <f>IF('Compte de résulat '!FQ11&lt;0,'Compte de résulat '!FQ11+'Bilan et annexes'!IE10,0)</f>
        <v>0</v>
      </c>
    </row>
    <row r="12" spans="1:183" x14ac:dyDescent="0.25">
      <c r="A12" t="str">
        <f>+'Bilan et annexes'!E11</f>
        <v>MIKO PAC</v>
      </c>
      <c r="B12" s="16">
        <f>'Bilan et annexes'!CW11/'Bilan et annexes'!K11</f>
        <v>0.72370411763187381</v>
      </c>
      <c r="C12" s="16">
        <f>'Bilan et annexes'!CX11/'Bilan et annexes'!L11</f>
        <v>0.71066245180691989</v>
      </c>
      <c r="D12" s="16">
        <f>'Bilan et annexes'!CY11/'Bilan et annexes'!M11</f>
        <v>0.62918240027623218</v>
      </c>
      <c r="E12" s="16">
        <f>'Bilan et annexes'!CZ11/'Bilan et annexes'!N11</f>
        <v>0.60634078437393424</v>
      </c>
      <c r="F12" s="16">
        <f t="shared" si="0"/>
        <v>-0.11465366057193219</v>
      </c>
      <c r="G12" s="16">
        <f t="shared" si="1"/>
        <v>-0.10432166743298565</v>
      </c>
      <c r="H12" s="21">
        <f>'Bilan et annexes'!AH11+'Bilan et annexes'!AQ11+MAX('Bilan et annexes'!AY11-'Bilan et annexes'!BH11+'Bilan et annexes'!BQ11,0)</f>
        <v>6512850</v>
      </c>
      <c r="I12" s="21">
        <f>'Bilan et annexes'!AI11+'Bilan et annexes'!AR11+MAX('Bilan et annexes'!AZ11-'Bilan et annexes'!BI11+'Bilan et annexes'!BR11,0)</f>
        <v>1640156</v>
      </c>
      <c r="J12" s="21">
        <f>'Bilan et annexes'!AJ11+'Bilan et annexes'!AS11+MAX('Bilan et annexes'!BA11-'Bilan et annexes'!BJ11+'Bilan et annexes'!BS11,0)</f>
        <v>1675123</v>
      </c>
      <c r="K12" s="21">
        <f>'Bilan et annexes'!AK11+'Bilan et annexes'!AT11+MAX('Bilan et annexes'!BB11-'Bilan et annexes'!BK11+'Bilan et annexes'!BT11,0)</f>
        <v>920338</v>
      </c>
      <c r="L12" s="21">
        <f>'Bilan et annexes'!AL11+'Bilan et annexes'!AU11+MAX('Bilan et annexes'!BC11-'Bilan et annexes'!BL11+'Bilan et annexes'!BU11,0)</f>
        <v>922657</v>
      </c>
      <c r="M12" s="21">
        <f>'Bilan et annexes'!AM11+'Bilan et annexes'!AV11+MAX('Bilan et annexes'!BD11-'Bilan et annexes'!BM11+'Bilan et annexes'!BV11,0)</f>
        <v>1282252</v>
      </c>
      <c r="N12" s="21">
        <f>'Bilan et annexes'!AN11+'Bilan et annexes'!AW11+MAX('Bilan et annexes'!BE11-'Bilan et annexes'!BN11+'Bilan et annexes'!BW11,0)</f>
        <v>5705388</v>
      </c>
      <c r="O12" s="21">
        <f>'Bilan et annexes'!AO11+'Bilan et annexes'!AX11+MAX('Bilan et annexes'!BF11-'Bilan et annexes'!BO11+'Bilan et annexes'!BX11,0)</f>
        <v>8588197</v>
      </c>
      <c r="P12">
        <v>4.3413124822466358</v>
      </c>
      <c r="Q12">
        <v>15.888499020824849</v>
      </c>
      <c r="R12">
        <v>16.445110597848636</v>
      </c>
      <c r="S12">
        <v>32.133066329978767</v>
      </c>
      <c r="T12">
        <v>33.635911286642816</v>
      </c>
      <c r="U12">
        <v>26.741553142440019</v>
      </c>
      <c r="V12">
        <v>5.2780659264540812</v>
      </c>
      <c r="W12">
        <v>3.4185182291463505</v>
      </c>
      <c r="X12">
        <v>0</v>
      </c>
      <c r="Y12">
        <v>1.0287420346320346</v>
      </c>
      <c r="Z12">
        <v>1.0164347186147187</v>
      </c>
      <c r="AA12">
        <v>1</v>
      </c>
      <c r="AB12">
        <v>1</v>
      </c>
      <c r="AC12">
        <v>1</v>
      </c>
      <c r="AD12">
        <v>1.0092552375220973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1.0287420346320346</v>
      </c>
      <c r="AO12">
        <v>1.0164347186147187</v>
      </c>
      <c r="AP12">
        <v>1</v>
      </c>
      <c r="AQ12">
        <v>1</v>
      </c>
      <c r="AR12">
        <v>1</v>
      </c>
      <c r="AS12">
        <v>1.0092552375220973</v>
      </c>
      <c r="AT12">
        <v>1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0.66061106523534274</v>
      </c>
      <c r="BE12">
        <v>0.66172236066153611</v>
      </c>
      <c r="BF12">
        <v>0.48453905107872236</v>
      </c>
      <c r="BG12">
        <v>0.19502957379699665</v>
      </c>
      <c r="BH12">
        <v>0.12244258259160337</v>
      </c>
      <c r="BI12">
        <v>0.58821667660431853</v>
      </c>
      <c r="BJ12">
        <v>0.72856053787192832</v>
      </c>
      <c r="BK12">
        <v>0.71108874468665684</v>
      </c>
      <c r="BL12">
        <v>0.66172236066153611</v>
      </c>
      <c r="BM12">
        <v>0.48453905107872236</v>
      </c>
      <c r="BN12">
        <v>0.19502957379699665</v>
      </c>
      <c r="BO12">
        <v>0.12244258259160337</v>
      </c>
      <c r="BP12">
        <v>0.58821667660431853</v>
      </c>
      <c r="BQ12">
        <v>0.72856053787192832</v>
      </c>
      <c r="BR12">
        <v>0.71108874468665684</v>
      </c>
      <c r="BS12">
        <v>0.73379583873552301</v>
      </c>
      <c r="BT12">
        <v>0</v>
      </c>
      <c r="BU12">
        <v>23100000</v>
      </c>
      <c r="BV12">
        <v>23100000</v>
      </c>
      <c r="BW12">
        <v>23787000</v>
      </c>
      <c r="BX12">
        <v>25437000</v>
      </c>
      <c r="BY12">
        <v>28087000</v>
      </c>
      <c r="BZ12">
        <v>26587000</v>
      </c>
      <c r="CA12">
        <v>24300000</v>
      </c>
      <c r="CB12">
        <v>23100000</v>
      </c>
      <c r="CC12">
        <v>23100000</v>
      </c>
      <c r="CD12">
        <v>23787000</v>
      </c>
      <c r="CE12">
        <v>25437000</v>
      </c>
      <c r="CF12">
        <v>28087000</v>
      </c>
      <c r="CG12">
        <v>26587000</v>
      </c>
      <c r="CH12">
        <v>24300000</v>
      </c>
      <c r="CI12">
        <v>24300000</v>
      </c>
      <c r="CJ12">
        <v>1600000</v>
      </c>
      <c r="CK12">
        <v>703438</v>
      </c>
      <c r="CL12">
        <v>350000</v>
      </c>
      <c r="CM12">
        <v>400000</v>
      </c>
      <c r="CN12">
        <v>300000</v>
      </c>
      <c r="CO12">
        <v>1248924</v>
      </c>
      <c r="CP12">
        <v>2443670</v>
      </c>
      <c r="CQ12">
        <v>1949245</v>
      </c>
      <c r="CR12">
        <v>703438</v>
      </c>
      <c r="CS12">
        <v>350000</v>
      </c>
      <c r="CT12">
        <v>400000</v>
      </c>
      <c r="CU12">
        <v>300000</v>
      </c>
      <c r="CV12">
        <v>1248924</v>
      </c>
      <c r="CW12">
        <v>2443670</v>
      </c>
      <c r="CX12">
        <v>1949245</v>
      </c>
      <c r="CY12">
        <v>1600000</v>
      </c>
      <c r="CZ12">
        <v>1600000</v>
      </c>
      <c r="DA12">
        <v>23803438</v>
      </c>
      <c r="DB12">
        <v>23450000</v>
      </c>
      <c r="DC12">
        <v>24187000</v>
      </c>
      <c r="DD12">
        <v>25737000</v>
      </c>
      <c r="DE12">
        <v>29335924</v>
      </c>
      <c r="DF12">
        <v>29030670</v>
      </c>
      <c r="DG12">
        <v>26249245</v>
      </c>
      <c r="DH12" s="21">
        <v>23803438</v>
      </c>
      <c r="DI12" s="21">
        <v>23450000</v>
      </c>
      <c r="DJ12" s="21">
        <v>24187000</v>
      </c>
      <c r="DK12" s="21">
        <v>25737000</v>
      </c>
      <c r="DL12" s="21">
        <v>29335924</v>
      </c>
      <c r="DM12" s="21">
        <v>29030670</v>
      </c>
      <c r="DN12" s="21">
        <v>26249245</v>
      </c>
      <c r="DO12" s="21">
        <v>25900000</v>
      </c>
      <c r="DP12">
        <v>1</v>
      </c>
      <c r="DQ12">
        <v>2.9551949596524671E-2</v>
      </c>
      <c r="DR12">
        <v>1.4925373134328358E-2</v>
      </c>
      <c r="DS12">
        <v>1.6537809567122835E-2</v>
      </c>
      <c r="DT12">
        <v>1.1656370206317752E-2</v>
      </c>
      <c r="DU12">
        <v>4.2573194558316964E-2</v>
      </c>
      <c r="DV12">
        <v>8.4175459953215001E-2</v>
      </c>
      <c r="DW12">
        <v>7.425908821377529E-2</v>
      </c>
      <c r="DX12">
        <v>2.9551949596524671E-2</v>
      </c>
      <c r="DY12">
        <v>1.4925373134328358E-2</v>
      </c>
      <c r="DZ12">
        <v>1.6537809567122835E-2</v>
      </c>
      <c r="EA12">
        <v>1.1656370206317752E-2</v>
      </c>
      <c r="EB12">
        <v>4.2573194558316964E-2</v>
      </c>
      <c r="EC12">
        <v>8.4175459953215001E-2</v>
      </c>
      <c r="ED12">
        <v>7.425908821377529E-2</v>
      </c>
      <c r="EE12">
        <v>6.1776061776061778E-2</v>
      </c>
      <c r="EF12">
        <v>0.24566817906139402</v>
      </c>
      <c r="EG12" s="19">
        <v>14.512910967005578</v>
      </c>
      <c r="EH12" s="19">
        <v>13.998972015786304</v>
      </c>
      <c r="EI12" s="19">
        <v>26.280562141300262</v>
      </c>
      <c r="EJ12" s="19">
        <v>27.894439645502068</v>
      </c>
      <c r="EK12" s="19">
        <v>22.87843887161026</v>
      </c>
      <c r="EL12" s="19">
        <v>5.0882902267120134</v>
      </c>
      <c r="EM12" s="19">
        <v>3.0564325666958969</v>
      </c>
      <c r="EN12" s="19">
        <v>3.654842043037994</v>
      </c>
      <c r="EO12">
        <v>14.297420489270532</v>
      </c>
      <c r="EP12">
        <v>14.438939707711016</v>
      </c>
      <c r="EQ12">
        <v>27.964726002838088</v>
      </c>
      <c r="ER12">
        <v>31.795048430781971</v>
      </c>
      <c r="ES12">
        <v>22.640378022416812</v>
      </c>
      <c r="ET12">
        <v>4.600781752266454</v>
      </c>
      <c r="EU12">
        <v>3.0157668716728319</v>
      </c>
      <c r="EV12">
        <v>0.65439672801635995</v>
      </c>
      <c r="EW12">
        <v>0.80566203838932837</v>
      </c>
      <c r="EX12">
        <v>0.87362316337494528</v>
      </c>
      <c r="EY12">
        <v>0.79006145996772592</v>
      </c>
      <c r="EZ12">
        <v>0.8291626060132572</v>
      </c>
      <c r="FA12">
        <v>0.87636319325994416</v>
      </c>
      <c r="FB12">
        <v>0.7586516831147162</v>
      </c>
      <c r="FC12">
        <v>0.79391627296612532</v>
      </c>
      <c r="FD12">
        <v>0.80566203838932837</v>
      </c>
      <c r="FE12">
        <v>0.87362316337494528</v>
      </c>
      <c r="FF12">
        <v>0.79006145996772592</v>
      </c>
      <c r="FG12">
        <v>0.8291626060132572</v>
      </c>
      <c r="FH12">
        <v>0.87636319325994416</v>
      </c>
      <c r="FI12">
        <v>0.7586516831147162</v>
      </c>
      <c r="FJ12">
        <v>0.79391627296612532</v>
      </c>
      <c r="FK12">
        <v>0.81668911458097826</v>
      </c>
      <c r="FM12">
        <f>IF('Compte de résulat '!FJ12&lt;0,'Compte de résulat '!FJ12+'Bilan et annexes'!HX11,0)</f>
        <v>0</v>
      </c>
      <c r="FN12">
        <f>IF('Compte de résulat '!FK12&lt;0,'Compte de résulat '!FK12+'Bilan et annexes'!HY11,0)</f>
        <v>0</v>
      </c>
      <c r="FO12">
        <f>IF('Compte de résulat '!FL12&lt;0,'Compte de résulat '!FL12+'Bilan et annexes'!HZ11,0)</f>
        <v>0</v>
      </c>
      <c r="FP12">
        <f>IF('Compte de résulat '!FM12&lt;0,'Compte de résulat '!FM12+'Bilan et annexes'!IA11,0)</f>
        <v>0</v>
      </c>
      <c r="FQ12">
        <f>IF('Compte de résulat '!FN12&lt;0,'Compte de résulat '!FN12+'Bilan et annexes'!IB11,0)</f>
        <v>0</v>
      </c>
      <c r="FR12">
        <f>IF('Compte de résulat '!FO12&lt;0,'Compte de résulat '!FO12+'Bilan et annexes'!IC11,0)</f>
        <v>0</v>
      </c>
      <c r="FS12">
        <f>IF('Compte de résulat '!FP12&lt;0,'Compte de résulat '!FP12+'Bilan et annexes'!ID11,0)</f>
        <v>0</v>
      </c>
      <c r="FT12">
        <f>IF('Compte de résulat '!FQ12&lt;0,'Compte de résulat '!FQ12+'Bilan et annexes'!IE11,0)</f>
        <v>0</v>
      </c>
    </row>
    <row r="13" spans="1:183" x14ac:dyDescent="0.25">
      <c r="A13" t="str">
        <f>+'Bilan et annexes'!E12</f>
        <v>PROVIRON INDUSTRIES</v>
      </c>
      <c r="B13" s="16">
        <f>'Bilan et annexes'!CW12/'Bilan et annexes'!K12</f>
        <v>0.44014998844426928</v>
      </c>
      <c r="C13" s="16">
        <f>'Bilan et annexes'!CX12/'Bilan et annexes'!L12</f>
        <v>0.74179812364283626</v>
      </c>
      <c r="D13" s="16">
        <f>'Bilan et annexes'!CY12/'Bilan et annexes'!M12</f>
        <v>0.56549001773053442</v>
      </c>
      <c r="E13" s="16">
        <f>'Bilan et annexes'!CZ12/'Bilan et annexes'!N12</f>
        <v>8.8282557369800577E-2</v>
      </c>
      <c r="F13" s="16">
        <f t="shared" si="0"/>
        <v>-0.23767666740175164</v>
      </c>
      <c r="G13" s="16">
        <f t="shared" si="1"/>
        <v>-0.65351556627303564</v>
      </c>
      <c r="H13" s="21">
        <f>'Bilan et annexes'!AH12+'Bilan et annexes'!AQ12+MAX('Bilan et annexes'!AY12-'Bilan et annexes'!BH12+'Bilan et annexes'!BQ12,0)</f>
        <v>820000</v>
      </c>
      <c r="I13" s="21">
        <f>'Bilan et annexes'!AI12+'Bilan et annexes'!AR12+MAX('Bilan et annexes'!AZ12-'Bilan et annexes'!BI12+'Bilan et annexes'!BR12,0)</f>
        <v>506325</v>
      </c>
      <c r="J13" s="21">
        <f>'Bilan et annexes'!AJ12+'Bilan et annexes'!AS12+MAX('Bilan et annexes'!BA12-'Bilan et annexes'!BJ12+'Bilan et annexes'!BS12,0)</f>
        <v>140000</v>
      </c>
      <c r="K13" s="21">
        <f>'Bilan et annexes'!AK12+'Bilan et annexes'!AT12+MAX('Bilan et annexes'!BB12-'Bilan et annexes'!BK12+'Bilan et annexes'!BT12,0)</f>
        <v>140000</v>
      </c>
      <c r="L13" s="21">
        <f>'Bilan et annexes'!AL12+'Bilan et annexes'!AU12+MAX('Bilan et annexes'!BC12-'Bilan et annexes'!BL12+'Bilan et annexes'!BU12,0)</f>
        <v>140000</v>
      </c>
      <c r="M13" s="21">
        <f>'Bilan et annexes'!AM12+'Bilan et annexes'!AV12+MAX('Bilan et annexes'!BD12-'Bilan et annexes'!BM12+'Bilan et annexes'!BV12,0)</f>
        <v>762236</v>
      </c>
      <c r="N13" s="21">
        <f>'Bilan et annexes'!AN12+'Bilan et annexes'!AW12+MAX('Bilan et annexes'!BE12-'Bilan et annexes'!BN12+'Bilan et annexes'!BW12,0)</f>
        <v>2140000</v>
      </c>
      <c r="O13" s="21">
        <f>'Bilan et annexes'!AO12+'Bilan et annexes'!AX12+MAX('Bilan et annexes'!BF12-'Bilan et annexes'!BO12+'Bilan et annexes'!BX12,0)</f>
        <v>2140000</v>
      </c>
      <c r="P13">
        <v>3.4353658536585368</v>
      </c>
      <c r="Q13">
        <v>4.4378610576210935</v>
      </c>
      <c r="R13">
        <v>16.204957142857143</v>
      </c>
      <c r="S13">
        <v>16.182942857142859</v>
      </c>
      <c r="T13">
        <v>57.270021428571425</v>
      </c>
      <c r="U13">
        <v>13.169961796608924</v>
      </c>
      <c r="V13">
        <v>3.9440719626168224</v>
      </c>
      <c r="W13">
        <v>0.67884299065420561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  <c r="AO13">
        <v>1</v>
      </c>
      <c r="AP13">
        <v>1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0.70654355680449621</v>
      </c>
      <c r="BE13">
        <v>2.4128495508034922</v>
      </c>
      <c r="BF13">
        <v>0.74813222191559903</v>
      </c>
      <c r="BG13">
        <v>0.60131044562409475</v>
      </c>
      <c r="BH13">
        <v>0.73662025567941258</v>
      </c>
      <c r="BI13">
        <v>0</v>
      </c>
      <c r="BJ13">
        <v>0</v>
      </c>
      <c r="BK13">
        <v>0</v>
      </c>
      <c r="BL13">
        <v>2.4128495508034922</v>
      </c>
      <c r="BM13">
        <v>0.74813222191559903</v>
      </c>
      <c r="BN13">
        <v>0.60131044562409475</v>
      </c>
      <c r="BO13">
        <v>0.73662025567941258</v>
      </c>
      <c r="BP13">
        <v>0</v>
      </c>
      <c r="BQ13">
        <v>0</v>
      </c>
      <c r="BR13">
        <v>0</v>
      </c>
      <c r="BS13">
        <v>0.99137146910599427</v>
      </c>
      <c r="BT13">
        <v>2247000</v>
      </c>
      <c r="BU13">
        <v>2247000</v>
      </c>
      <c r="BV13">
        <v>2247000</v>
      </c>
      <c r="BW13">
        <v>2247000</v>
      </c>
      <c r="BX13">
        <v>2247000</v>
      </c>
      <c r="BY13">
        <v>8002594</v>
      </c>
      <c r="BZ13">
        <v>10027166</v>
      </c>
      <c r="CA13">
        <v>8429082</v>
      </c>
      <c r="CB13">
        <v>2247000</v>
      </c>
      <c r="CC13">
        <v>2247000</v>
      </c>
      <c r="CD13">
        <v>2247000</v>
      </c>
      <c r="CE13">
        <v>2247000</v>
      </c>
      <c r="CF13">
        <v>8002594</v>
      </c>
      <c r="CG13">
        <v>10027166</v>
      </c>
      <c r="CH13">
        <v>8429082</v>
      </c>
      <c r="CI13">
        <v>1450000</v>
      </c>
      <c r="CJ13">
        <v>3520000</v>
      </c>
      <c r="CK13">
        <v>1548988</v>
      </c>
      <c r="CL13">
        <v>4451475</v>
      </c>
      <c r="CM13">
        <v>4556475</v>
      </c>
      <c r="CN13">
        <v>4471475</v>
      </c>
      <c r="CO13">
        <v>0</v>
      </c>
      <c r="CP13">
        <v>0</v>
      </c>
      <c r="CQ13">
        <v>0</v>
      </c>
      <c r="CR13">
        <v>1548988</v>
      </c>
      <c r="CS13">
        <v>4451475</v>
      </c>
      <c r="CT13">
        <v>4556475</v>
      </c>
      <c r="CU13">
        <v>4471475</v>
      </c>
      <c r="CV13">
        <v>0</v>
      </c>
      <c r="CW13">
        <v>0</v>
      </c>
      <c r="CX13">
        <v>0</v>
      </c>
      <c r="CY13">
        <v>6258308</v>
      </c>
      <c r="CZ13">
        <v>5767000</v>
      </c>
      <c r="DA13">
        <v>3795988</v>
      </c>
      <c r="DB13">
        <v>6698475</v>
      </c>
      <c r="DC13">
        <v>6803475</v>
      </c>
      <c r="DD13">
        <v>6718475</v>
      </c>
      <c r="DE13">
        <v>8002594</v>
      </c>
      <c r="DF13">
        <v>10027166</v>
      </c>
      <c r="DG13">
        <v>8429082</v>
      </c>
      <c r="DH13" s="21">
        <v>3795988</v>
      </c>
      <c r="DI13" s="21">
        <v>6698475</v>
      </c>
      <c r="DJ13" s="21">
        <v>6803475</v>
      </c>
      <c r="DK13" s="21">
        <v>6718475</v>
      </c>
      <c r="DL13" s="21">
        <v>8002594</v>
      </c>
      <c r="DM13" s="21">
        <v>10027166</v>
      </c>
      <c r="DN13" s="21">
        <v>8429082</v>
      </c>
      <c r="DO13" s="21">
        <v>7708308</v>
      </c>
      <c r="DP13">
        <v>0.61036934281255417</v>
      </c>
      <c r="DQ13">
        <v>0.40805924570889052</v>
      </c>
      <c r="DR13">
        <v>0.66455051336311621</v>
      </c>
      <c r="DS13">
        <v>0.66972760243845975</v>
      </c>
      <c r="DT13">
        <v>0.66554910154462132</v>
      </c>
      <c r="DU13">
        <v>0</v>
      </c>
      <c r="DV13">
        <v>0</v>
      </c>
      <c r="DW13">
        <v>0</v>
      </c>
      <c r="DX13">
        <v>0.40805924570889052</v>
      </c>
      <c r="DY13">
        <v>0.66455051336311621</v>
      </c>
      <c r="DZ13">
        <v>0.66972760243845975</v>
      </c>
      <c r="EA13">
        <v>0.66554910154462132</v>
      </c>
      <c r="EB13">
        <v>0</v>
      </c>
      <c r="EC13">
        <v>0</v>
      </c>
      <c r="ED13">
        <v>0</v>
      </c>
      <c r="EE13">
        <v>0.81189127367510483</v>
      </c>
      <c r="EF13">
        <v>7.0329268292682929</v>
      </c>
      <c r="EG13" s="19">
        <v>7.4971372142398653</v>
      </c>
      <c r="EH13" s="19">
        <v>47.846249999999998</v>
      </c>
      <c r="EI13" s="19">
        <v>48.596249999999998</v>
      </c>
      <c r="EJ13" s="19">
        <v>47.989107142857144</v>
      </c>
      <c r="EK13" s="19">
        <v>10.498840254199488</v>
      </c>
      <c r="EL13" s="19">
        <v>4.685591588785047</v>
      </c>
      <c r="EM13" s="19">
        <v>3.9388233644859811</v>
      </c>
      <c r="EN13" s="19">
        <v>4.6292536585365855</v>
      </c>
      <c r="EO13">
        <v>13.229595615464376</v>
      </c>
      <c r="EP13">
        <v>48.596249999999998</v>
      </c>
      <c r="EQ13">
        <v>47.989107142857144</v>
      </c>
      <c r="ER13">
        <v>57.161385714285714</v>
      </c>
      <c r="ES13">
        <v>13.154936266458158</v>
      </c>
      <c r="ET13">
        <v>3.9388233644859811</v>
      </c>
      <c r="EU13">
        <v>3.6020130841121496</v>
      </c>
      <c r="EV13">
        <v>0.7041514041514042</v>
      </c>
      <c r="EW13">
        <v>0.46465507269438977</v>
      </c>
      <c r="EX13">
        <v>0.77905323482462951</v>
      </c>
      <c r="EY13">
        <v>0.82471901749523546</v>
      </c>
      <c r="EZ13">
        <v>0.92729336021806275</v>
      </c>
      <c r="FA13">
        <v>0.98285100202954356</v>
      </c>
      <c r="FB13">
        <v>0.94739811859504708</v>
      </c>
      <c r="FC13">
        <v>0.90419945014824377</v>
      </c>
      <c r="FD13">
        <v>0.46465507269438977</v>
      </c>
      <c r="FE13">
        <v>0.77905323482462951</v>
      </c>
      <c r="FF13">
        <v>0.82471901749523546</v>
      </c>
      <c r="FG13">
        <v>0.92729336021806275</v>
      </c>
      <c r="FH13">
        <v>0.98285100202954356</v>
      </c>
      <c r="FI13">
        <v>0.94739811859504708</v>
      </c>
      <c r="FJ13">
        <v>0.90419945014824377</v>
      </c>
      <c r="FK13">
        <v>0.79174555046097717</v>
      </c>
      <c r="FM13">
        <f>IF('Compte de résulat '!FJ13&lt;0,'Compte de résulat '!FJ13+'Bilan et annexes'!HX12,0)</f>
        <v>-102785</v>
      </c>
      <c r="FN13">
        <f>IF('Compte de résulat '!FK13&lt;0,'Compte de résulat '!FK13+'Bilan et annexes'!HY12,0)</f>
        <v>-121861</v>
      </c>
      <c r="FO13">
        <f>IF('Compte de résulat '!FL13&lt;0,'Compte de résulat '!FL13+'Bilan et annexes'!HZ12,0)</f>
        <v>-111524</v>
      </c>
      <c r="FP13">
        <f>IF('Compte de résulat '!FM13&lt;0,'Compte de résulat '!FM13+'Bilan et annexes'!IA12,0)</f>
        <v>0</v>
      </c>
      <c r="FQ13">
        <f>IF('Compte de résulat '!FN13&lt;0,'Compte de résulat '!FN13+'Bilan et annexes'!IB12,0)</f>
        <v>0</v>
      </c>
      <c r="FR13">
        <f>IF('Compte de résulat '!FO13&lt;0,'Compte de résulat '!FO13+'Bilan et annexes'!IC12,0)</f>
        <v>-525411</v>
      </c>
      <c r="FS13">
        <f>IF('Compte de résulat '!FP13&lt;0,'Compte de résulat '!FP13+'Bilan et annexes'!ID12,0)</f>
        <v>-144964</v>
      </c>
      <c r="FT13">
        <f>IF('Compte de résulat '!FQ13&lt;0,'Compte de résulat '!FQ13+'Bilan et annexes'!IE12,0)</f>
        <v>0</v>
      </c>
    </row>
    <row r="14" spans="1:183" x14ac:dyDescent="0.25">
      <c r="A14" t="str">
        <f>+'Bilan et annexes'!E13</f>
        <v>SIOEN FABRICS</v>
      </c>
      <c r="B14" s="16">
        <f>'Bilan et annexes'!CW13/'Bilan et annexes'!K13</f>
        <v>8.4605236768087136E-2</v>
      </c>
      <c r="C14" s="16">
        <f>'Bilan et annexes'!CX13/'Bilan et annexes'!L13</f>
        <v>0.67061543107376476</v>
      </c>
      <c r="D14" s="16">
        <f>'Bilan et annexes'!CY13/'Bilan et annexes'!M13</f>
        <v>0.53062696303078238</v>
      </c>
      <c r="E14" s="16">
        <f>'Bilan et annexes'!CZ13/'Bilan et annexes'!N13</f>
        <v>0.41413580376127529</v>
      </c>
      <c r="F14" s="16">
        <f t="shared" si="0"/>
        <v>-0.20874626731871945</v>
      </c>
      <c r="G14" s="16">
        <f t="shared" si="1"/>
        <v>-0.25647962731248947</v>
      </c>
      <c r="H14" s="21">
        <f>'Bilan et annexes'!AH13+'Bilan et annexes'!AQ13+MAX('Bilan et annexes'!AY13-'Bilan et annexes'!BH13+'Bilan et annexes'!BQ13,0)</f>
        <v>2781000</v>
      </c>
      <c r="I14" s="21">
        <f>'Bilan et annexes'!AI13+'Bilan et annexes'!AR13+MAX('Bilan et annexes'!AZ13-'Bilan et annexes'!BI13+'Bilan et annexes'!BR13,0)</f>
        <v>2821327</v>
      </c>
      <c r="J14" s="21">
        <f>'Bilan et annexes'!AJ13+'Bilan et annexes'!AS13+MAX('Bilan et annexes'!BA13-'Bilan et annexes'!BJ13+'Bilan et annexes'!BS13,0)</f>
        <v>2858390</v>
      </c>
      <c r="K14" s="21">
        <f>'Bilan et annexes'!AK13+'Bilan et annexes'!AT13+MAX('Bilan et annexes'!BB13-'Bilan et annexes'!BK13+'Bilan et annexes'!BT13,0)</f>
        <v>1496058</v>
      </c>
      <c r="L14" s="21">
        <f>'Bilan et annexes'!AL13+'Bilan et annexes'!AU13+MAX('Bilan et annexes'!BC13-'Bilan et annexes'!BL13+'Bilan et annexes'!BU13,0)</f>
        <v>1119745</v>
      </c>
      <c r="M14" s="21">
        <f>'Bilan et annexes'!AM13+'Bilan et annexes'!AV13+MAX('Bilan et annexes'!BD13-'Bilan et annexes'!BM13+'Bilan et annexes'!BV13,0)</f>
        <v>1119745</v>
      </c>
      <c r="N14" s="21">
        <f>'Bilan et annexes'!AN13+'Bilan et annexes'!AW13+MAX('Bilan et annexes'!BE13-'Bilan et annexes'!BN13+'Bilan et annexes'!BW13,0)</f>
        <v>6119745</v>
      </c>
      <c r="O14" s="21">
        <f>'Bilan et annexes'!AO13+'Bilan et annexes'!AX13+MAX('Bilan et annexes'!BF13-'Bilan et annexes'!BO13+'Bilan et annexes'!BX13,0)</f>
        <v>5741727</v>
      </c>
      <c r="P14">
        <v>0</v>
      </c>
      <c r="Q14">
        <v>0</v>
      </c>
      <c r="R14">
        <v>1.3510056360398686</v>
      </c>
      <c r="S14">
        <v>2.1803372596516981</v>
      </c>
      <c r="T14">
        <v>2.3545521524990063</v>
      </c>
      <c r="U14">
        <v>17.847247364355276</v>
      </c>
      <c r="V14">
        <v>2.4191163193891247</v>
      </c>
      <c r="W14">
        <v>1.6711581724453288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0.29961433642615226</v>
      </c>
      <c r="BK14">
        <v>0.31165443372348117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0.29961433642615226</v>
      </c>
      <c r="BR14">
        <v>0.31165443372348117</v>
      </c>
      <c r="BS14">
        <v>0.29987264408805581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18000000</v>
      </c>
      <c r="CA14">
        <v>13500000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18000000</v>
      </c>
      <c r="CH14">
        <v>13500000</v>
      </c>
      <c r="CI14">
        <v>9000000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2000000</v>
      </c>
      <c r="CQ14">
        <v>1986457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2000000</v>
      </c>
      <c r="CX14">
        <v>1986457</v>
      </c>
      <c r="CY14">
        <v>1000000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20000000</v>
      </c>
      <c r="DG14">
        <v>15486457</v>
      </c>
      <c r="DH14" s="21">
        <v>0</v>
      </c>
      <c r="DI14" s="21">
        <v>0</v>
      </c>
      <c r="DJ14" s="21">
        <v>0</v>
      </c>
      <c r="DK14" s="21">
        <v>0</v>
      </c>
      <c r="DL14" s="21">
        <v>0</v>
      </c>
      <c r="DM14" s="21">
        <v>20000000</v>
      </c>
      <c r="DN14" s="21">
        <v>15486457</v>
      </c>
      <c r="DO14" s="21">
        <v>10000000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0.1</v>
      </c>
      <c r="DW14">
        <v>0.12827059152393605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0.1</v>
      </c>
      <c r="ED14">
        <v>0.12827059152393605</v>
      </c>
      <c r="EE14">
        <v>0.1</v>
      </c>
      <c r="EF14">
        <v>0</v>
      </c>
      <c r="EG14" s="19">
        <v>0</v>
      </c>
      <c r="EH14" s="19">
        <v>0</v>
      </c>
      <c r="EI14" s="19">
        <v>0</v>
      </c>
      <c r="EJ14" s="19">
        <v>0</v>
      </c>
      <c r="EK14" s="19">
        <v>0</v>
      </c>
      <c r="EL14" s="19">
        <v>3.2681100274602946</v>
      </c>
      <c r="EM14" s="19">
        <v>2.6971775216759695</v>
      </c>
      <c r="EN14" s="19">
        <v>0</v>
      </c>
      <c r="EO14">
        <v>0</v>
      </c>
      <c r="EP14">
        <v>0</v>
      </c>
      <c r="EQ14">
        <v>0</v>
      </c>
      <c r="ER14">
        <v>0</v>
      </c>
      <c r="ES14">
        <v>17.861209471799384</v>
      </c>
      <c r="ET14">
        <v>2.5305722705766334</v>
      </c>
      <c r="EU14">
        <v>1.7416362707596513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0.88352893117693965</v>
      </c>
      <c r="FC14">
        <v>0.8864182872209283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0.88352893117693965</v>
      </c>
      <c r="FJ14">
        <v>0.8864182872209283</v>
      </c>
      <c r="FK14">
        <v>0.88405386080465875</v>
      </c>
      <c r="FM14">
        <f>IF('Compte de résulat '!FJ14&lt;0,'Compte de résulat '!FJ14+'Bilan et annexes'!HX13,0)</f>
        <v>0</v>
      </c>
      <c r="FN14">
        <f>IF('Compte de résulat '!FK14&lt;0,'Compte de résulat '!FK14+'Bilan et annexes'!HY13,0)</f>
        <v>0</v>
      </c>
      <c r="FO14">
        <f>IF('Compte de résulat '!FL14&lt;0,'Compte de résulat '!FL14+'Bilan et annexes'!HZ13,0)</f>
        <v>0</v>
      </c>
      <c r="FP14">
        <f>IF('Compte de résulat '!FM14&lt;0,'Compte de résulat '!FM14+'Bilan et annexes'!IA13,0)</f>
        <v>-343360</v>
      </c>
      <c r="FQ14">
        <f>IF('Compte de résulat '!FN14&lt;0,'Compte de résulat '!FN14+'Bilan et annexes'!IB13,0)</f>
        <v>162859</v>
      </c>
      <c r="FR14">
        <f>IF('Compte de résulat '!FO14&lt;0,'Compte de résulat '!FO14+'Bilan et annexes'!IC13,0)</f>
        <v>-1857055</v>
      </c>
      <c r="FS14">
        <f>IF('Compte de résulat '!FP14&lt;0,'Compte de résulat '!FP14+'Bilan et annexes'!ID13,0)</f>
        <v>-644813</v>
      </c>
      <c r="FT14">
        <f>IF('Compte de résulat '!FQ14&lt;0,'Compte de résulat '!FQ14+'Bilan et annexes'!IE13,0)</f>
        <v>-386255</v>
      </c>
    </row>
    <row r="15" spans="1:183" x14ac:dyDescent="0.25">
      <c r="A15" t="str">
        <f>+'Bilan et annexes'!E14</f>
        <v>TECONEX</v>
      </c>
      <c r="B15" s="16">
        <f>'Bilan et annexes'!CW14/'Bilan et annexes'!K14</f>
        <v>0.74698664165672157</v>
      </c>
      <c r="C15" s="16">
        <f>'Bilan et annexes'!CX14/'Bilan et annexes'!L14</f>
        <v>0.68924288571882075</v>
      </c>
      <c r="D15" s="16">
        <f>'Bilan et annexes'!CY14/'Bilan et annexes'!M14</f>
        <v>0.67433406632343562</v>
      </c>
      <c r="E15" s="16">
        <f>'Bilan et annexes'!CZ14/'Bilan et annexes'!N14</f>
        <v>0.64862647439766619</v>
      </c>
      <c r="F15" s="16">
        <f t="shared" si="0"/>
        <v>-2.1630719307079275E-2</v>
      </c>
      <c r="G15" s="16">
        <f t="shared" si="1"/>
        <v>-4.0616411321154566E-2</v>
      </c>
      <c r="H15" s="21">
        <f>'Bilan et annexes'!AH14+'Bilan et annexes'!AQ14+MAX('Bilan et annexes'!AY14-'Bilan et annexes'!BH14+'Bilan et annexes'!BQ14,0)</f>
        <v>334000</v>
      </c>
      <c r="I15" s="21">
        <f>'Bilan et annexes'!AI14+'Bilan et annexes'!AR14+MAX('Bilan et annexes'!AZ14-'Bilan et annexes'!BI14+'Bilan et annexes'!BR14,0)</f>
        <v>1642446</v>
      </c>
      <c r="J15" s="21">
        <f>'Bilan et annexes'!AJ14+'Bilan et annexes'!AS14+MAX('Bilan et annexes'!BA14-'Bilan et annexes'!BJ14+'Bilan et annexes'!BS14,0)</f>
        <v>2952718</v>
      </c>
      <c r="K15" s="21">
        <f>'Bilan et annexes'!AK14+'Bilan et annexes'!AT14+MAX('Bilan et annexes'!BB14-'Bilan et annexes'!BK14+'Bilan et annexes'!BT14,0)</f>
        <v>4534456</v>
      </c>
      <c r="L15" s="21">
        <f>'Bilan et annexes'!AL14+'Bilan et annexes'!AU14+MAX('Bilan et annexes'!BC14-'Bilan et annexes'!BL14+'Bilan et annexes'!BU14,0)</f>
        <v>4601262</v>
      </c>
      <c r="M15" s="21">
        <f>'Bilan et annexes'!AM14+'Bilan et annexes'!AV14+MAX('Bilan et annexes'!BD14-'Bilan et annexes'!BM14+'Bilan et annexes'!BV14,0)</f>
        <v>4453239</v>
      </c>
      <c r="N15" s="21">
        <f>'Bilan et annexes'!AN14+'Bilan et annexes'!AW14+MAX('Bilan et annexes'!BE14-'Bilan et annexes'!BN14+'Bilan et annexes'!BW14,0)</f>
        <v>5071987</v>
      </c>
      <c r="O15" s="21">
        <f>'Bilan et annexes'!AO14+'Bilan et annexes'!AX14+MAX('Bilan et annexes'!BF14-'Bilan et annexes'!BO14+'Bilan et annexes'!BX14,0)</f>
        <v>5305304</v>
      </c>
      <c r="P15">
        <v>17.125179640718564</v>
      </c>
      <c r="Q15">
        <v>2.984806197585796</v>
      </c>
      <c r="R15">
        <v>10.743465173443587</v>
      </c>
      <c r="S15">
        <v>6.9166149147769875</v>
      </c>
      <c r="T15">
        <v>7.1884107012380518</v>
      </c>
      <c r="U15">
        <v>6.7184202330034388</v>
      </c>
      <c r="V15">
        <v>5.6359016693063291</v>
      </c>
      <c r="W15">
        <v>5.1406145623323374</v>
      </c>
      <c r="X15">
        <v>0</v>
      </c>
      <c r="Y15">
        <v>0</v>
      </c>
      <c r="Z15">
        <v>0</v>
      </c>
      <c r="AA15">
        <v>5.9752322304747967</v>
      </c>
      <c r="AB15">
        <v>5.9753508320543904</v>
      </c>
      <c r="AC15">
        <v>1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5.9752322304747967</v>
      </c>
      <c r="AJ15">
        <v>5.9753508320543904</v>
      </c>
      <c r="AK15">
        <v>1</v>
      </c>
      <c r="AL15">
        <v>1</v>
      </c>
      <c r="AM15">
        <v>1</v>
      </c>
      <c r="AN15">
        <v>0</v>
      </c>
      <c r="AO15">
        <v>0</v>
      </c>
      <c r="AP15">
        <v>5.9752322304747967</v>
      </c>
      <c r="AQ15">
        <v>5.9753508320543904</v>
      </c>
      <c r="AR15">
        <v>1</v>
      </c>
      <c r="AS15">
        <v>1</v>
      </c>
      <c r="AT15">
        <v>1</v>
      </c>
      <c r="AU15">
        <v>1</v>
      </c>
      <c r="AV15">
        <v>0</v>
      </c>
      <c r="AW15">
        <v>0</v>
      </c>
      <c r="AX15">
        <v>5.9752322304747967</v>
      </c>
      <c r="AY15">
        <v>5.9753508320543904</v>
      </c>
      <c r="AZ15">
        <v>1</v>
      </c>
      <c r="BA15">
        <v>1</v>
      </c>
      <c r="BB15">
        <v>1</v>
      </c>
      <c r="BC15">
        <v>1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3351412</v>
      </c>
      <c r="BX15">
        <v>3552412</v>
      </c>
      <c r="BY15">
        <v>24500523</v>
      </c>
      <c r="BZ15">
        <v>24500523</v>
      </c>
      <c r="CA15">
        <v>24500523</v>
      </c>
      <c r="CB15">
        <v>0</v>
      </c>
      <c r="CC15">
        <v>0</v>
      </c>
      <c r="CD15">
        <v>3351412</v>
      </c>
      <c r="CE15">
        <v>3552412</v>
      </c>
      <c r="CF15">
        <v>24500523</v>
      </c>
      <c r="CG15">
        <v>24500523</v>
      </c>
      <c r="CH15">
        <v>24500523</v>
      </c>
      <c r="CI15">
        <v>24500523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3351412</v>
      </c>
      <c r="DD15">
        <v>3552412</v>
      </c>
      <c r="DE15">
        <v>24500523</v>
      </c>
      <c r="DF15">
        <v>24500523</v>
      </c>
      <c r="DG15">
        <v>24500523</v>
      </c>
      <c r="DH15" s="21">
        <v>0</v>
      </c>
      <c r="DI15" s="21">
        <v>0</v>
      </c>
      <c r="DJ15" s="21">
        <v>3351412</v>
      </c>
      <c r="DK15" s="21">
        <v>3552412</v>
      </c>
      <c r="DL15" s="21">
        <v>24500523</v>
      </c>
      <c r="DM15" s="21">
        <v>24500523</v>
      </c>
      <c r="DN15" s="21">
        <v>24500523</v>
      </c>
      <c r="DO15" s="21">
        <v>24500523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 s="19">
        <v>0</v>
      </c>
      <c r="EH15" s="19">
        <v>0</v>
      </c>
      <c r="EI15" s="19">
        <v>0.73909902312427334</v>
      </c>
      <c r="EJ15" s="19">
        <v>0.77205166756424648</v>
      </c>
      <c r="EK15" s="19">
        <v>5.501730987265673</v>
      </c>
      <c r="EL15" s="19">
        <v>4.8305571366803584</v>
      </c>
      <c r="EM15" s="19">
        <v>4.6181185847220068</v>
      </c>
      <c r="EN15" s="19">
        <v>0</v>
      </c>
      <c r="EO15">
        <v>0</v>
      </c>
      <c r="EP15">
        <v>1.135026101375072</v>
      </c>
      <c r="EQ15">
        <v>0.78342628090337629</v>
      </c>
      <c r="ER15">
        <v>5.3247398213794392</v>
      </c>
      <c r="ES15">
        <v>5.501730987265673</v>
      </c>
      <c r="ET15">
        <v>4.8305571366803584</v>
      </c>
      <c r="EU15">
        <v>4.6181185847220068</v>
      </c>
      <c r="EV15">
        <v>0</v>
      </c>
      <c r="EW15">
        <v>0</v>
      </c>
      <c r="EX15">
        <v>0</v>
      </c>
      <c r="EY15">
        <v>0.10033231029510478</v>
      </c>
      <c r="EZ15">
        <v>0.10789777846866465</v>
      </c>
      <c r="FA15">
        <v>0.70735729133094982</v>
      </c>
      <c r="FB15">
        <v>0.74753237203739409</v>
      </c>
      <c r="FC15">
        <v>0.79241760512513126</v>
      </c>
      <c r="FD15">
        <v>0</v>
      </c>
      <c r="FE15">
        <v>0</v>
      </c>
      <c r="FF15">
        <v>0.10033231029510478</v>
      </c>
      <c r="FG15">
        <v>0.10789777846866465</v>
      </c>
      <c r="FH15">
        <v>0.70735729133094982</v>
      </c>
      <c r="FI15">
        <v>0.74753237203739409</v>
      </c>
      <c r="FJ15">
        <v>0.79241760512513126</v>
      </c>
      <c r="FK15">
        <v>0.8068613696854493</v>
      </c>
      <c r="FM15">
        <f>IF('Compte de résulat '!FJ15&lt;0,'Compte de résulat '!FJ15+'Bilan et annexes'!HX14,0)</f>
        <v>0</v>
      </c>
      <c r="FN15">
        <f>IF('Compte de résulat '!FK15&lt;0,'Compte de résulat '!FK15+'Bilan et annexes'!HY14,0)</f>
        <v>0</v>
      </c>
      <c r="FO15">
        <f>IF('Compte de résulat '!FL15&lt;0,'Compte de résulat '!FL15+'Bilan et annexes'!HZ14,0)</f>
        <v>0</v>
      </c>
      <c r="FP15">
        <f>IF('Compte de résulat '!FM15&lt;0,'Compte de résulat '!FM15+'Bilan et annexes'!IA14,0)</f>
        <v>0</v>
      </c>
      <c r="FQ15">
        <f>IF('Compte de résulat '!FN15&lt;0,'Compte de résulat '!FN15+'Bilan et annexes'!IB14,0)</f>
        <v>1144619</v>
      </c>
      <c r="FR15">
        <f>IF('Compte de résulat '!FO15&lt;0,'Compte de résulat '!FO15+'Bilan et annexes'!IC14,0)</f>
        <v>0</v>
      </c>
      <c r="FS15">
        <f>IF('Compte de résulat '!FP15&lt;0,'Compte de résulat '!FP15+'Bilan et annexes'!ID14,0)</f>
        <v>0</v>
      </c>
      <c r="FT15">
        <f>IF('Compte de résulat '!FQ15&lt;0,'Compte de résulat '!FQ15+'Bilan et annexes'!IE14,0)</f>
        <v>0</v>
      </c>
    </row>
    <row r="16" spans="1:183" x14ac:dyDescent="0.25">
      <c r="A16" t="str">
        <f>+'Bilan et annexes'!E15</f>
        <v>UMICORE SPECIALTY MATERIALS BRUGGE</v>
      </c>
      <c r="B16" s="16">
        <f>'Bilan et annexes'!CW15/'Bilan et annexes'!K15</f>
        <v>0.3689692716699392</v>
      </c>
      <c r="C16" s="16">
        <f>'Bilan et annexes'!CX15/'Bilan et annexes'!L15</f>
        <v>0.33007633807501197</v>
      </c>
      <c r="D16" s="16">
        <f>'Bilan et annexes'!CY15/'Bilan et annexes'!M15</f>
        <v>0.29996106505375603</v>
      </c>
      <c r="E16" s="16">
        <f>'Bilan et annexes'!CZ15/'Bilan et annexes'!N15</f>
        <v>0.25462578666636793</v>
      </c>
      <c r="F16" s="16">
        <f t="shared" si="0"/>
        <v>-9.1237297398797643E-2</v>
      </c>
      <c r="G16" s="16">
        <f t="shared" si="1"/>
        <v>-7.545055140864404E-2</v>
      </c>
      <c r="H16" s="21">
        <f>'Bilan et annexes'!AH15+'Bilan et annexes'!AQ15+MAX('Bilan et annexes'!AY15-'Bilan et annexes'!BH15+'Bilan et annexes'!BQ15,0)</f>
        <v>3744736</v>
      </c>
      <c r="I16" s="21">
        <f>'Bilan et annexes'!AI15+'Bilan et annexes'!AR15+MAX('Bilan et annexes'!AZ15-'Bilan et annexes'!BI15+'Bilan et annexes'!BR15,0)</f>
        <v>3982384</v>
      </c>
      <c r="J16" s="21">
        <f>'Bilan et annexes'!AJ15+'Bilan et annexes'!AS15+MAX('Bilan et annexes'!BA15-'Bilan et annexes'!BJ15+'Bilan et annexes'!BS15,0)</f>
        <v>5275382</v>
      </c>
      <c r="K16" s="21">
        <f>'Bilan et annexes'!AK15+'Bilan et annexes'!AT15+MAX('Bilan et annexes'!BB15-'Bilan et annexes'!BK15+'Bilan et annexes'!BT15,0)</f>
        <v>529924</v>
      </c>
      <c r="L16" s="21">
        <f>'Bilan et annexes'!AL15+'Bilan et annexes'!AU15+MAX('Bilan et annexes'!BC15-'Bilan et annexes'!BL15+'Bilan et annexes'!BU15,0)</f>
        <v>191421</v>
      </c>
      <c r="M16" s="21">
        <f>'Bilan et annexes'!AM15+'Bilan et annexes'!AV15+MAX('Bilan et annexes'!BD15-'Bilan et annexes'!BM15+'Bilan et annexes'!BV15,0)</f>
        <v>219537</v>
      </c>
      <c r="N16" s="21">
        <f>'Bilan et annexes'!AN15+'Bilan et annexes'!AW15+MAX('Bilan et annexes'!BE15-'Bilan et annexes'!BN15+'Bilan et annexes'!BW15,0)</f>
        <v>214556</v>
      </c>
      <c r="O16" s="21">
        <f>'Bilan et annexes'!AO15+'Bilan et annexes'!AX15+MAX('Bilan et annexes'!BF15-'Bilan et annexes'!BO15+'Bilan et annexes'!BX15,0)</f>
        <v>2192711</v>
      </c>
      <c r="P16">
        <v>0.54292265195730749</v>
      </c>
      <c r="Q16">
        <v>0.39397230402693462</v>
      </c>
      <c r="R16">
        <v>1.144819654766233</v>
      </c>
      <c r="S16">
        <v>10.408420830156777</v>
      </c>
      <c r="T16">
        <v>26.125033303556037</v>
      </c>
      <c r="U16">
        <v>22.775204179705472</v>
      </c>
      <c r="V16">
        <v>23.303939297898918</v>
      </c>
      <c r="W16">
        <v>2.2802822624595764</v>
      </c>
      <c r="X16">
        <v>0</v>
      </c>
      <c r="Y16">
        <v>0</v>
      </c>
      <c r="Z16">
        <v>0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0</v>
      </c>
      <c r="AO16">
        <v>0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0</v>
      </c>
      <c r="AW16">
        <v>0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5000000</v>
      </c>
      <c r="BX16">
        <v>5000000</v>
      </c>
      <c r="BY16">
        <v>5000000</v>
      </c>
      <c r="BZ16">
        <v>5000000</v>
      </c>
      <c r="CA16">
        <v>5000000</v>
      </c>
      <c r="CB16">
        <v>0</v>
      </c>
      <c r="CC16">
        <v>0</v>
      </c>
      <c r="CD16">
        <v>5000000</v>
      </c>
      <c r="CE16">
        <v>5000000</v>
      </c>
      <c r="CF16">
        <v>5000000</v>
      </c>
      <c r="CG16">
        <v>5000000</v>
      </c>
      <c r="CH16">
        <v>5000000</v>
      </c>
      <c r="CI16">
        <v>5000000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5000000</v>
      </c>
      <c r="DD16">
        <v>5000000</v>
      </c>
      <c r="DE16">
        <v>5000000</v>
      </c>
      <c r="DF16">
        <v>5000000</v>
      </c>
      <c r="DG16">
        <v>5000000</v>
      </c>
      <c r="DH16" s="21">
        <v>0</v>
      </c>
      <c r="DI16" s="21">
        <v>0</v>
      </c>
      <c r="DJ16" s="21">
        <v>5000000</v>
      </c>
      <c r="DK16" s="21">
        <v>5000000</v>
      </c>
      <c r="DL16" s="21">
        <v>5000000</v>
      </c>
      <c r="DM16" s="21">
        <v>5000000</v>
      </c>
      <c r="DN16" s="21">
        <v>5000000</v>
      </c>
      <c r="DO16" s="21">
        <v>5000000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 s="19">
        <v>0</v>
      </c>
      <c r="EH16" s="19">
        <v>0</v>
      </c>
      <c r="EI16" s="19">
        <v>9.4353152527532256</v>
      </c>
      <c r="EJ16" s="19">
        <v>26.12043610680124</v>
      </c>
      <c r="EK16" s="19">
        <v>22.775204179705472</v>
      </c>
      <c r="EL16" s="19">
        <v>23.303939297898918</v>
      </c>
      <c r="EM16" s="19">
        <v>2.2802822624595764</v>
      </c>
      <c r="EN16" s="19">
        <v>0</v>
      </c>
      <c r="EO16">
        <v>0</v>
      </c>
      <c r="EP16">
        <v>0.94779866178411343</v>
      </c>
      <c r="EQ16">
        <v>9.4353152527532256</v>
      </c>
      <c r="ER16">
        <v>26.12043610680124</v>
      </c>
      <c r="ES16">
        <v>22.775204179705472</v>
      </c>
      <c r="ET16">
        <v>23.303939297898918</v>
      </c>
      <c r="EU16">
        <v>2.2802822624595764</v>
      </c>
      <c r="EV16">
        <v>0</v>
      </c>
      <c r="EW16">
        <v>0</v>
      </c>
      <c r="EX16">
        <v>0</v>
      </c>
      <c r="EY16">
        <v>0.76115688539473902</v>
      </c>
      <c r="EZ16">
        <v>0.82790215719841886</v>
      </c>
      <c r="FA16">
        <v>0.90650802051101309</v>
      </c>
      <c r="FB16">
        <v>0.77325693967173081</v>
      </c>
      <c r="FC16">
        <v>0.50943997365584004</v>
      </c>
      <c r="FD16">
        <v>0</v>
      </c>
      <c r="FE16">
        <v>0</v>
      </c>
      <c r="FF16">
        <v>0.76115688539473902</v>
      </c>
      <c r="FG16">
        <v>0.82790215719841886</v>
      </c>
      <c r="FH16">
        <v>0.90650802051101309</v>
      </c>
      <c r="FI16">
        <v>0.77325693967173081</v>
      </c>
      <c r="FJ16">
        <v>0.50943997365584004</v>
      </c>
      <c r="FK16">
        <v>0.58132660358652932</v>
      </c>
      <c r="FM16">
        <f>IF('Compte de résulat '!FJ16&lt;0,'Compte de résulat '!FJ16+'Bilan et annexes'!HX15,0)</f>
        <v>0</v>
      </c>
      <c r="FN16">
        <f>IF('Compte de résulat '!FK16&lt;0,'Compte de résulat '!FK16+'Bilan et annexes'!HY15,0)</f>
        <v>0</v>
      </c>
      <c r="FO16">
        <f>IF('Compte de résulat '!FL16&lt;0,'Compte de résulat '!FL16+'Bilan et annexes'!HZ15,0)</f>
        <v>0</v>
      </c>
      <c r="FP16">
        <f>IF('Compte de résulat '!FM16&lt;0,'Compte de résulat '!FM16+'Bilan et annexes'!IA15,0)</f>
        <v>0</v>
      </c>
      <c r="FQ16">
        <f>IF('Compte de résulat '!FN16&lt;0,'Compte de résulat '!FN16+'Bilan et annexes'!IB15,0)</f>
        <v>0</v>
      </c>
      <c r="FR16">
        <f>IF('Compte de résulat '!FO16&lt;0,'Compte de résulat '!FO16+'Bilan et annexes'!IC15,0)</f>
        <v>0</v>
      </c>
      <c r="FS16">
        <f>IF('Compte de résulat '!FP16&lt;0,'Compte de résulat '!FP16+'Bilan et annexes'!ID15,0)</f>
        <v>0</v>
      </c>
      <c r="FT16">
        <f>IF('Compte de résulat '!FQ16&lt;0,'Compte de résulat '!FQ16+'Bilan et annexes'!IE15,0)</f>
        <v>0</v>
      </c>
    </row>
    <row r="17" spans="1:176" x14ac:dyDescent="0.25">
      <c r="A17" t="str">
        <f>+'Bilan et annexes'!E16</f>
        <v>VAMIX</v>
      </c>
      <c r="B17" s="16">
        <f>'Bilan et annexes'!CW16/'Bilan et annexes'!K16</f>
        <v>0.75865863603625283</v>
      </c>
      <c r="C17" s="16">
        <f>'Bilan et annexes'!CX16/'Bilan et annexes'!L16</f>
        <v>0.7571040706794353</v>
      </c>
      <c r="D17" s="16">
        <f>'Bilan et annexes'!CY16/'Bilan et annexes'!M16</f>
        <v>0.52849200475850333</v>
      </c>
      <c r="E17" s="16">
        <f>'Bilan et annexes'!CZ16/'Bilan et annexes'!N16</f>
        <v>0.48299449661767896</v>
      </c>
      <c r="F17" s="16">
        <f t="shared" si="0"/>
        <v>-0.3019559328425912</v>
      </c>
      <c r="G17" s="16">
        <f t="shared" si="1"/>
        <v>-0.27410957406175634</v>
      </c>
      <c r="H17" s="21">
        <f>'Bilan et annexes'!AH16+'Bilan et annexes'!AQ16+MAX('Bilan et annexes'!AY16-'Bilan et annexes'!BH16+'Bilan et annexes'!BQ16,0)</f>
        <v>18143000</v>
      </c>
      <c r="I17" s="21">
        <f>'Bilan et annexes'!AI16+'Bilan et annexes'!AR16+MAX('Bilan et annexes'!AZ16-'Bilan et annexes'!BI16+'Bilan et annexes'!BR16,0)</f>
        <v>23209400</v>
      </c>
      <c r="J17" s="21">
        <f>'Bilan et annexes'!AJ16+'Bilan et annexes'!AS16+MAX('Bilan et annexes'!BA16-'Bilan et annexes'!BJ16+'Bilan et annexes'!BS16,0)</f>
        <v>20731008</v>
      </c>
      <c r="K17" s="21">
        <f>'Bilan et annexes'!AK16+'Bilan et annexes'!AT16+MAX('Bilan et annexes'!BB16-'Bilan et annexes'!BK16+'Bilan et annexes'!BT16,0)</f>
        <v>15511955</v>
      </c>
      <c r="L17" s="21">
        <f>'Bilan et annexes'!AL16+'Bilan et annexes'!AU16+MAX('Bilan et annexes'!BC16-'Bilan et annexes'!BL16+'Bilan et annexes'!BU16,0)</f>
        <v>3140800</v>
      </c>
      <c r="M17" s="21">
        <f>'Bilan et annexes'!AM16+'Bilan et annexes'!AV16+MAX('Bilan et annexes'!BD16-'Bilan et annexes'!BM16+'Bilan et annexes'!BV16,0)</f>
        <v>3140800</v>
      </c>
      <c r="N17" s="21">
        <f>'Bilan et annexes'!AN16+'Bilan et annexes'!AW16+MAX('Bilan et annexes'!BE16-'Bilan et annexes'!BN16+'Bilan et annexes'!BW16,0)</f>
        <v>61049300</v>
      </c>
      <c r="O17" s="21">
        <f>'Bilan et annexes'!AO16+'Bilan et annexes'!AX16+MAX('Bilan et annexes'!BF16-'Bilan et annexes'!BO16+'Bilan et annexes'!BX16,0)</f>
        <v>59841300</v>
      </c>
      <c r="P17">
        <v>4.409414099101582</v>
      </c>
      <c r="Q17">
        <v>3.4468792816703577</v>
      </c>
      <c r="R17">
        <v>7.7179073974598822</v>
      </c>
      <c r="S17">
        <v>10.314625074660157</v>
      </c>
      <c r="T17">
        <v>69.862980769230774</v>
      </c>
      <c r="U17">
        <v>74.808208418237385</v>
      </c>
      <c r="V17">
        <v>2.9771608519671808</v>
      </c>
      <c r="W17">
        <v>3.0307758855506148</v>
      </c>
      <c r="X17">
        <v>0</v>
      </c>
      <c r="Y17">
        <v>0</v>
      </c>
      <c r="Z17">
        <v>0</v>
      </c>
      <c r="AA17">
        <v>0.5</v>
      </c>
      <c r="AB17">
        <v>0.5</v>
      </c>
      <c r="AC17">
        <v>0.81770590713662739</v>
      </c>
      <c r="AD17">
        <v>1</v>
      </c>
      <c r="AE17">
        <v>1.0034450362877489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0.5</v>
      </c>
      <c r="AQ17">
        <v>0.5</v>
      </c>
      <c r="AR17">
        <v>0.81770590713662739</v>
      </c>
      <c r="AS17">
        <v>1</v>
      </c>
      <c r="AT17">
        <v>1.0034450362877489</v>
      </c>
      <c r="AU17">
        <v>1.0007516221765225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0.34395544668716638</v>
      </c>
      <c r="BE17">
        <v>0.47920232273838631</v>
      </c>
      <c r="BF17">
        <v>0.5460884644122056</v>
      </c>
      <c r="BG17">
        <v>0.40094456711665205</v>
      </c>
      <c r="BH17">
        <v>0.34286645444515618</v>
      </c>
      <c r="BI17">
        <v>0</v>
      </c>
      <c r="BJ17">
        <v>0</v>
      </c>
      <c r="BK17">
        <v>0</v>
      </c>
      <c r="BL17">
        <v>0.47920232273838631</v>
      </c>
      <c r="BM17">
        <v>0.5460884644122056</v>
      </c>
      <c r="BN17">
        <v>0.40094456711665205</v>
      </c>
      <c r="BO17">
        <v>0.34286645444515618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80000000</v>
      </c>
      <c r="BX17">
        <v>80000000</v>
      </c>
      <c r="BY17">
        <v>179425651</v>
      </c>
      <c r="BZ17">
        <v>234957620</v>
      </c>
      <c r="CA17">
        <v>181129587</v>
      </c>
      <c r="CB17">
        <v>0</v>
      </c>
      <c r="CC17">
        <v>0</v>
      </c>
      <c r="CD17">
        <v>80000000</v>
      </c>
      <c r="CE17">
        <v>80000000</v>
      </c>
      <c r="CF17">
        <v>179425651</v>
      </c>
      <c r="CG17">
        <v>234957620</v>
      </c>
      <c r="CH17">
        <v>181129587</v>
      </c>
      <c r="CI17">
        <v>181229352</v>
      </c>
      <c r="CJ17">
        <v>46197000</v>
      </c>
      <c r="CK17">
        <v>31359000</v>
      </c>
      <c r="CL17">
        <v>34237718</v>
      </c>
      <c r="CM17">
        <v>38119245</v>
      </c>
      <c r="CN17">
        <v>39699868</v>
      </c>
      <c r="CO17">
        <v>0</v>
      </c>
      <c r="CP17">
        <v>0</v>
      </c>
      <c r="CQ17">
        <v>0</v>
      </c>
      <c r="CR17">
        <v>31359000</v>
      </c>
      <c r="CS17">
        <v>34237718</v>
      </c>
      <c r="CT17">
        <v>38119245</v>
      </c>
      <c r="CU17">
        <v>39699868</v>
      </c>
      <c r="CV17">
        <v>0</v>
      </c>
      <c r="CW17">
        <v>0</v>
      </c>
      <c r="CX17">
        <v>0</v>
      </c>
      <c r="CY17">
        <v>0</v>
      </c>
      <c r="CZ17">
        <v>46197000</v>
      </c>
      <c r="DA17">
        <v>31359000</v>
      </c>
      <c r="DB17">
        <v>34237718</v>
      </c>
      <c r="DC17">
        <v>118119245</v>
      </c>
      <c r="DD17">
        <v>119699868</v>
      </c>
      <c r="DE17">
        <v>179425651</v>
      </c>
      <c r="DF17">
        <v>234957620</v>
      </c>
      <c r="DG17">
        <v>181129587</v>
      </c>
      <c r="DH17" s="21">
        <v>31359000</v>
      </c>
      <c r="DI17" s="21">
        <v>34237718</v>
      </c>
      <c r="DJ17" s="21">
        <v>118119245</v>
      </c>
      <c r="DK17" s="21">
        <v>119699868</v>
      </c>
      <c r="DL17" s="21">
        <v>179425651</v>
      </c>
      <c r="DM17" s="21">
        <v>234957620</v>
      </c>
      <c r="DN17" s="21">
        <v>181129587</v>
      </c>
      <c r="DO17" s="21">
        <v>181229352</v>
      </c>
      <c r="DP17">
        <v>1</v>
      </c>
      <c r="DQ17">
        <v>1</v>
      </c>
      <c r="DR17">
        <v>1</v>
      </c>
      <c r="DS17">
        <v>0.32271832587483945</v>
      </c>
      <c r="DT17">
        <v>0.33166175254261765</v>
      </c>
      <c r="DU17">
        <v>0</v>
      </c>
      <c r="DV17">
        <v>0</v>
      </c>
      <c r="DW17">
        <v>0</v>
      </c>
      <c r="DX17">
        <v>1</v>
      </c>
      <c r="DY17">
        <v>1</v>
      </c>
      <c r="DZ17">
        <v>0.32271832587483945</v>
      </c>
      <c r="EA17">
        <v>0.33166175254261765</v>
      </c>
      <c r="EB17">
        <v>0</v>
      </c>
      <c r="EC17">
        <v>0</v>
      </c>
      <c r="ED17">
        <v>0</v>
      </c>
      <c r="EE17">
        <v>0</v>
      </c>
      <c r="EF17">
        <v>2.5462712892024473</v>
      </c>
      <c r="EG17" s="19">
        <v>1.3511335924237593</v>
      </c>
      <c r="EH17" s="19">
        <v>1.6515221064021586</v>
      </c>
      <c r="EI17" s="19">
        <v>7.6147232892307901</v>
      </c>
      <c r="EJ17" s="19">
        <v>38.111267193071832</v>
      </c>
      <c r="EK17" s="19">
        <v>57.12737232552216</v>
      </c>
      <c r="EL17" s="19">
        <v>3.8486537929181823</v>
      </c>
      <c r="EM17" s="19">
        <v>3.0268324217555436</v>
      </c>
      <c r="EN17" s="19">
        <v>1.7284352091715813</v>
      </c>
      <c r="EO17">
        <v>1.4751660103234034</v>
      </c>
      <c r="EP17">
        <v>5.6977087172992267</v>
      </c>
      <c r="EQ17">
        <v>7.7166203744144433</v>
      </c>
      <c r="ER17">
        <v>57.12737232552216</v>
      </c>
      <c r="ES17">
        <v>74.808208099847178</v>
      </c>
      <c r="ET17">
        <v>2.9669396209293146</v>
      </c>
      <c r="EU17">
        <v>3.0284995813927837</v>
      </c>
      <c r="EV17">
        <v>0.37389221169176978</v>
      </c>
      <c r="EW17">
        <v>0.26183995190541398</v>
      </c>
      <c r="EX17">
        <v>0.28973178965952112</v>
      </c>
      <c r="EY17">
        <v>0.50450603177078279</v>
      </c>
      <c r="EZ17">
        <v>0.50469835048627976</v>
      </c>
      <c r="FA17">
        <v>0.65657301431725401</v>
      </c>
      <c r="FB17">
        <v>0.9418972663335704</v>
      </c>
      <c r="FC17">
        <v>0.92961389720567522</v>
      </c>
      <c r="FD17">
        <v>0.26183995190541398</v>
      </c>
      <c r="FE17">
        <v>0.28973178965952112</v>
      </c>
      <c r="FF17">
        <v>0.50450603177078279</v>
      </c>
      <c r="FG17">
        <v>0.50469835048627976</v>
      </c>
      <c r="FH17">
        <v>0.65657301431725401</v>
      </c>
      <c r="FI17">
        <v>0.9418972663335704</v>
      </c>
      <c r="FJ17">
        <v>0.92961389720567522</v>
      </c>
      <c r="FK17">
        <v>0.92369944648324531</v>
      </c>
      <c r="FM17">
        <f>IF('Compte de résulat '!FJ17&lt;0,'Compte de résulat '!FJ17+'Bilan et annexes'!HX16,0)</f>
        <v>0</v>
      </c>
      <c r="FN17">
        <f>IF('Compte de résulat '!FK17&lt;0,'Compte de résulat '!FK17+'Bilan et annexes'!HY16,0)</f>
        <v>3777415</v>
      </c>
      <c r="FO17">
        <f>IF('Compte de résulat '!FL17&lt;0,'Compte de résulat '!FL17+'Bilan et annexes'!HZ16,0)</f>
        <v>4815149</v>
      </c>
      <c r="FP17">
        <f>IF('Compte de résulat '!FM17&lt;0,'Compte de résulat '!FM17+'Bilan et annexes'!IA16,0)</f>
        <v>-25187332</v>
      </c>
      <c r="FQ17">
        <f>IF('Compte de résulat '!FN17&lt;0,'Compte de résulat '!FN17+'Bilan et annexes'!IB16,0)</f>
        <v>-36686599</v>
      </c>
      <c r="FR17">
        <f>IF('Compte de résulat '!FO17&lt;0,'Compte de résulat '!FO17+'Bilan et annexes'!IC16,0)</f>
        <v>-32385605</v>
      </c>
      <c r="FS17">
        <f>IF('Compte de résulat '!FP17&lt;0,'Compte de résulat '!FP17+'Bilan et annexes'!ID16,0)</f>
        <v>-7177931</v>
      </c>
      <c r="FT17">
        <f>IF('Compte de résulat '!FQ17&lt;0,'Compte de résulat '!FQ17+'Bilan et annexes'!IE16,0)</f>
        <v>-2879800</v>
      </c>
    </row>
    <row r="18" spans="1:176" x14ac:dyDescent="0.25">
      <c r="A18" t="str">
        <f>+'Bilan et annexes'!E17</f>
        <v>WINSOL</v>
      </c>
      <c r="B18" s="16">
        <f>'Bilan et annexes'!CW17/'Bilan et annexes'!K17</f>
        <v>0.16857020851667431</v>
      </c>
      <c r="C18" s="16">
        <f>'Bilan et annexes'!CX17/'Bilan et annexes'!L17</f>
        <v>0.25976303038306153</v>
      </c>
      <c r="D18" s="16">
        <f>'Bilan et annexes'!CY17/'Bilan et annexes'!M17</f>
        <v>0.27309982372763569</v>
      </c>
      <c r="E18" s="16">
        <f>'Bilan et annexes'!CZ17/'Bilan et annexes'!N17</f>
        <v>0.24958761138146662</v>
      </c>
      <c r="F18" s="16">
        <f t="shared" si="0"/>
        <v>5.1342153365345936E-2</v>
      </c>
      <c r="G18" s="16">
        <f t="shared" si="1"/>
        <v>-1.017541900159491E-2</v>
      </c>
      <c r="H18" s="21">
        <f>'Bilan et annexes'!AH17+'Bilan et annexes'!AQ17+MAX('Bilan et annexes'!AY17-'Bilan et annexes'!BH17+'Bilan et annexes'!BQ17,0)</f>
        <v>1151500</v>
      </c>
      <c r="I18" s="21">
        <f>'Bilan et annexes'!AI17+'Bilan et annexes'!AR17+MAX('Bilan et annexes'!AZ17-'Bilan et annexes'!BI17+'Bilan et annexes'!BR17,0)</f>
        <v>1220005</v>
      </c>
      <c r="J18" s="21">
        <f>'Bilan et annexes'!AJ17+'Bilan et annexes'!AS17+MAX('Bilan et annexes'!BA17-'Bilan et annexes'!BJ17+'Bilan et annexes'!BS17,0)</f>
        <v>1552614</v>
      </c>
      <c r="K18" s="21">
        <f>'Bilan et annexes'!AK17+'Bilan et annexes'!AT17+MAX('Bilan et annexes'!BB17-'Bilan et annexes'!BK17+'Bilan et annexes'!BT17,0)</f>
        <v>1557982</v>
      </c>
      <c r="L18" s="21">
        <f>'Bilan et annexes'!AL17+'Bilan et annexes'!AU17+MAX('Bilan et annexes'!BC17-'Bilan et annexes'!BL17+'Bilan et annexes'!BU17,0)</f>
        <v>930863</v>
      </c>
      <c r="M18" s="21">
        <f>'Bilan et annexes'!AM17+'Bilan et annexes'!AV17+MAX('Bilan et annexes'!BD17-'Bilan et annexes'!BM17+'Bilan et annexes'!BV17,0)</f>
        <v>1049441</v>
      </c>
      <c r="N18" s="21">
        <f>'Bilan et annexes'!AN17+'Bilan et annexes'!AW17+MAX('Bilan et annexes'!BE17-'Bilan et annexes'!BN17+'Bilan et annexes'!BW17,0)</f>
        <v>2163025</v>
      </c>
      <c r="O18" s="21">
        <f>'Bilan et annexes'!AO17+'Bilan et annexes'!AX17+MAX('Bilan et annexes'!BF17-'Bilan et annexes'!BO17+'Bilan et annexes'!BX17,0)</f>
        <v>2532682</v>
      </c>
      <c r="P18">
        <v>8.0848788536691281</v>
      </c>
      <c r="Q18">
        <v>12.173177159110004</v>
      </c>
      <c r="R18">
        <v>5.5810954944371236</v>
      </c>
      <c r="S18">
        <v>5.5110501918507406</v>
      </c>
      <c r="T18">
        <v>8.9854049414360659</v>
      </c>
      <c r="U18">
        <v>7.2429083674070291</v>
      </c>
      <c r="V18">
        <v>3.4882259798199282</v>
      </c>
      <c r="W18">
        <v>2.4677397320311036</v>
      </c>
      <c r="X18">
        <v>0</v>
      </c>
      <c r="Y18">
        <v>0</v>
      </c>
      <c r="Z18">
        <v>0.27980582281737243</v>
      </c>
      <c r="AA18">
        <v>0.26651764421429641</v>
      </c>
      <c r="AB18">
        <v>0.25496939428981152</v>
      </c>
      <c r="AC18">
        <v>0.20994742311876527</v>
      </c>
      <c r="AD18">
        <v>0.78125</v>
      </c>
      <c r="AE18">
        <v>1</v>
      </c>
      <c r="AF18">
        <v>0</v>
      </c>
      <c r="AG18">
        <v>0</v>
      </c>
      <c r="AH18">
        <v>0.27980582281737243</v>
      </c>
      <c r="AI18">
        <v>0.26651764421429641</v>
      </c>
      <c r="AJ18">
        <v>0.25496939428981152</v>
      </c>
      <c r="AK18">
        <v>0.20994742311876527</v>
      </c>
      <c r="AL18">
        <v>0.78125</v>
      </c>
      <c r="AM18">
        <v>1</v>
      </c>
      <c r="AN18">
        <v>0</v>
      </c>
      <c r="AO18">
        <v>0.27980582281737243</v>
      </c>
      <c r="AP18">
        <v>0.26651764421429641</v>
      </c>
      <c r="AQ18">
        <v>0.25496939428981152</v>
      </c>
      <c r="AR18">
        <v>0.20994742311876527</v>
      </c>
      <c r="AS18">
        <v>0.78125</v>
      </c>
      <c r="AT18">
        <v>1</v>
      </c>
      <c r="AU18">
        <v>1</v>
      </c>
      <c r="AV18">
        <v>0</v>
      </c>
      <c r="AW18">
        <v>0.27980582281737243</v>
      </c>
      <c r="AX18">
        <v>0.26651764421429641</v>
      </c>
      <c r="AY18">
        <v>0.25496939428981152</v>
      </c>
      <c r="AZ18">
        <v>0.20994742311876527</v>
      </c>
      <c r="BA18">
        <v>0.78125</v>
      </c>
      <c r="BB18">
        <v>1</v>
      </c>
      <c r="BC18">
        <v>1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6250000</v>
      </c>
      <c r="BW18">
        <v>6250000</v>
      </c>
      <c r="BX18">
        <v>6250000</v>
      </c>
      <c r="BY18">
        <v>6250000</v>
      </c>
      <c r="BZ18">
        <v>6250000</v>
      </c>
      <c r="CA18">
        <v>6250000</v>
      </c>
      <c r="CB18">
        <v>0</v>
      </c>
      <c r="CC18">
        <v>6250000</v>
      </c>
      <c r="CD18">
        <v>6250000</v>
      </c>
      <c r="CE18">
        <v>6250000</v>
      </c>
      <c r="CF18">
        <v>6250000</v>
      </c>
      <c r="CG18">
        <v>6250000</v>
      </c>
      <c r="CH18">
        <v>6250000</v>
      </c>
      <c r="CI18">
        <v>6250000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6250000</v>
      </c>
      <c r="DC18">
        <v>6250000</v>
      </c>
      <c r="DD18">
        <v>6250000</v>
      </c>
      <c r="DE18">
        <v>6250000</v>
      </c>
      <c r="DF18">
        <v>6250000</v>
      </c>
      <c r="DG18">
        <v>6250000</v>
      </c>
      <c r="DH18" s="21">
        <v>0</v>
      </c>
      <c r="DI18" s="21">
        <v>6250000</v>
      </c>
      <c r="DJ18" s="21">
        <v>6250000</v>
      </c>
      <c r="DK18" s="21">
        <v>6250000</v>
      </c>
      <c r="DL18" s="21">
        <v>6250000</v>
      </c>
      <c r="DM18" s="21">
        <v>6250000</v>
      </c>
      <c r="DN18" s="21">
        <v>6250000</v>
      </c>
      <c r="DO18" s="21">
        <v>6250000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 s="19">
        <v>0</v>
      </c>
      <c r="EH18" s="19">
        <v>4.0254693053134902</v>
      </c>
      <c r="EI18" s="19">
        <v>4.0115996205347688</v>
      </c>
      <c r="EJ18" s="19">
        <v>6.7141996190631703</v>
      </c>
      <c r="EK18" s="19">
        <v>5.9555515746001921</v>
      </c>
      <c r="EL18" s="19">
        <v>2.8894719201118804</v>
      </c>
      <c r="EM18" s="19">
        <v>2.4677397320311036</v>
      </c>
      <c r="EN18" s="19">
        <v>0</v>
      </c>
      <c r="EO18">
        <v>5.1229298240580983</v>
      </c>
      <c r="EP18">
        <v>4.0254693053134902</v>
      </c>
      <c r="EQ18">
        <v>4.0115996205347688</v>
      </c>
      <c r="ER18">
        <v>6.7141996190631703</v>
      </c>
      <c r="ES18">
        <v>5.9555515746001921</v>
      </c>
      <c r="ET18">
        <v>2.8894719201118804</v>
      </c>
      <c r="EU18">
        <v>2.4677397320311036</v>
      </c>
      <c r="EV18">
        <v>0</v>
      </c>
      <c r="EW18">
        <v>0</v>
      </c>
      <c r="EX18">
        <v>0.38438503744648284</v>
      </c>
      <c r="EY18">
        <v>0.60844026387032069</v>
      </c>
      <c r="EZ18">
        <v>0.71328955447363795</v>
      </c>
      <c r="FA18">
        <v>0.73978566101269205</v>
      </c>
      <c r="FB18">
        <v>0.81224295759363996</v>
      </c>
      <c r="FC18">
        <v>0.82206101349995175</v>
      </c>
      <c r="FD18">
        <v>0</v>
      </c>
      <c r="FE18">
        <v>0.38438503744648284</v>
      </c>
      <c r="FF18">
        <v>0.60844026387032069</v>
      </c>
      <c r="FG18">
        <v>0.71328955447363795</v>
      </c>
      <c r="FH18">
        <v>0.73978566101269205</v>
      </c>
      <c r="FI18">
        <v>0.81224295759363996</v>
      </c>
      <c r="FJ18">
        <v>0.82206101349995175</v>
      </c>
      <c r="FK18">
        <v>0.99985522096400437</v>
      </c>
      <c r="FM18">
        <f>IF('Compte de résulat '!FJ18&lt;0,'Compte de résulat '!FJ18+'Bilan et annexes'!HX17,0)</f>
        <v>0</v>
      </c>
      <c r="FN18">
        <f>IF('Compte de résulat '!FK18&lt;0,'Compte de résulat '!FK18+'Bilan et annexes'!HY17,0)</f>
        <v>0</v>
      </c>
      <c r="FO18">
        <f>IF('Compte de résulat '!FL18&lt;0,'Compte de résulat '!FL18+'Bilan et annexes'!HZ17,0)</f>
        <v>903063</v>
      </c>
      <c r="FP18">
        <f>IF('Compte de résulat '!FM18&lt;0,'Compte de résulat '!FM18+'Bilan et annexes'!IA17,0)</f>
        <v>21943</v>
      </c>
      <c r="FQ18">
        <f>IF('Compte de résulat '!FN18&lt;0,'Compte de résulat '!FN18+'Bilan et annexes'!IB17,0)</f>
        <v>0</v>
      </c>
      <c r="FR18">
        <f>IF('Compte de résulat '!FO18&lt;0,'Compte de résulat '!FO18+'Bilan et annexes'!IC17,0)</f>
        <v>0</v>
      </c>
      <c r="FS18">
        <f>IF('Compte de résulat '!FP18&lt;0,'Compte de résulat '!FP18+'Bilan et annexes'!ID17,0)</f>
        <v>0</v>
      </c>
      <c r="FT18">
        <f>IF('Compte de résulat '!FQ18&lt;0,'Compte de résulat '!FQ18+'Bilan et annexes'!IE17,0)</f>
        <v>0</v>
      </c>
    </row>
    <row r="19" spans="1:176" x14ac:dyDescent="0.25">
      <c r="A19" t="str">
        <f>+'Bilan et annexes'!E18</f>
        <v>UNIVEG BELGIUM</v>
      </c>
      <c r="B19" s="16">
        <f>'Bilan et annexes'!CW18/'Bilan et annexes'!K18</f>
        <v>0.46857534780685456</v>
      </c>
      <c r="C19" s="16">
        <f>'Bilan et annexes'!CX18/'Bilan et annexes'!L18</f>
        <v>0.54652353492522965</v>
      </c>
      <c r="D19" s="16">
        <f>'Bilan et annexes'!CY18/'Bilan et annexes'!M18</f>
        <v>0.15577560630950715</v>
      </c>
      <c r="E19" s="16">
        <f>'Bilan et annexes'!CZ18/'Bilan et annexes'!N18</f>
        <v>0.26765572039227109</v>
      </c>
      <c r="F19" s="16">
        <f t="shared" si="0"/>
        <v>-0.71496999423671859</v>
      </c>
      <c r="G19" s="16">
        <f t="shared" si="1"/>
        <v>-0.27886781453295856</v>
      </c>
      <c r="H19" s="21">
        <f>'Bilan et annexes'!AH18+'Bilan et annexes'!AQ18+MAX('Bilan et annexes'!AY18-'Bilan et annexes'!BH18+'Bilan et annexes'!BQ18,0)</f>
        <v>5570000</v>
      </c>
      <c r="I19" s="21">
        <f>'Bilan et annexes'!AI18+'Bilan et annexes'!AR18+MAX('Bilan et annexes'!AZ18-'Bilan et annexes'!BI18+'Bilan et annexes'!BR18,0)</f>
        <v>8537962</v>
      </c>
      <c r="J19" s="21">
        <f>'Bilan et annexes'!AJ18+'Bilan et annexes'!AS18+MAX('Bilan et annexes'!BA18-'Bilan et annexes'!BJ18+'Bilan et annexes'!BS18,0)</f>
        <v>6635181</v>
      </c>
      <c r="K19" s="21">
        <f>'Bilan et annexes'!AK18+'Bilan et annexes'!AT18+MAX('Bilan et annexes'!BB18-'Bilan et annexes'!BK18+'Bilan et annexes'!BT18,0)</f>
        <v>7476198</v>
      </c>
      <c r="L19" s="21">
        <f>'Bilan et annexes'!AL18+'Bilan et annexes'!AU18+MAX('Bilan et annexes'!BC18-'Bilan et annexes'!BL18+'Bilan et annexes'!BU18,0)</f>
        <v>5255796</v>
      </c>
      <c r="M19" s="21">
        <f>'Bilan et annexes'!AM18+'Bilan et annexes'!AV18+MAX('Bilan et annexes'!BD18-'Bilan et annexes'!BM18+'Bilan et annexes'!BV18,0)</f>
        <v>6532085</v>
      </c>
      <c r="N19" s="21">
        <f>'Bilan et annexes'!AN18+'Bilan et annexes'!AW18+MAX('Bilan et annexes'!BE18-'Bilan et annexes'!BN18+'Bilan et annexes'!BW18,0)</f>
        <v>27596288</v>
      </c>
      <c r="O19" s="21">
        <f>'Bilan et annexes'!AO18+'Bilan et annexes'!AX18+MAX('Bilan et annexes'!BF18-'Bilan et annexes'!BO18+'Bilan et annexes'!BX18,0)</f>
        <v>47596318</v>
      </c>
      <c r="P19">
        <v>4.1156193895870736E-3</v>
      </c>
      <c r="Q19">
        <v>2.0722743905395693E-3</v>
      </c>
      <c r="R19">
        <v>8.2440106758202987</v>
      </c>
      <c r="S19">
        <v>6.9639469152636142</v>
      </c>
      <c r="T19">
        <v>8.6748446857526442</v>
      </c>
      <c r="U19">
        <v>7.780646302061287</v>
      </c>
      <c r="V19">
        <v>3.1723657906454665</v>
      </c>
      <c r="W19">
        <v>3.588335782612428</v>
      </c>
      <c r="X19">
        <v>0</v>
      </c>
      <c r="Y19">
        <v>0</v>
      </c>
      <c r="Z19">
        <v>0</v>
      </c>
      <c r="AA19">
        <v>1.0071093102495625</v>
      </c>
      <c r="AB19">
        <v>1.0074748257164989</v>
      </c>
      <c r="AC19">
        <v>1.0085426579617129</v>
      </c>
      <c r="AD19">
        <v>1.0076541741027167</v>
      </c>
      <c r="AE19">
        <v>1.0108123249299721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0.30339083878643663</v>
      </c>
      <c r="AM19">
        <v>0</v>
      </c>
      <c r="AN19">
        <v>0</v>
      </c>
      <c r="AO19">
        <v>0</v>
      </c>
      <c r="AP19">
        <v>1.0071093102495625</v>
      </c>
      <c r="AQ19">
        <v>1.0074748257164989</v>
      </c>
      <c r="AR19">
        <v>1.0085426579617129</v>
      </c>
      <c r="AS19">
        <v>1.0076541741027167</v>
      </c>
      <c r="AT19">
        <v>1.0108123249299721</v>
      </c>
      <c r="AU19">
        <v>1.0022651841587973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0.30339083878643663</v>
      </c>
      <c r="BB19">
        <v>0</v>
      </c>
      <c r="BC19">
        <v>0</v>
      </c>
      <c r="BD19">
        <v>0.71663948715064951</v>
      </c>
      <c r="BE19">
        <v>0.68511244925807679</v>
      </c>
      <c r="BF19">
        <v>0.55504801662457404</v>
      </c>
      <c r="BG19">
        <v>0.82857426541802637</v>
      </c>
      <c r="BH19">
        <v>0.90008855733572668</v>
      </c>
      <c r="BI19">
        <v>0.94218228895914669</v>
      </c>
      <c r="BJ19">
        <v>0.91120790837452514</v>
      </c>
      <c r="BK19">
        <v>0</v>
      </c>
      <c r="BL19">
        <v>0.68511244925807679</v>
      </c>
      <c r="BM19">
        <v>0.55504801662457404</v>
      </c>
      <c r="BN19">
        <v>0.82857426541802637</v>
      </c>
      <c r="BO19">
        <v>0.90008855733572668</v>
      </c>
      <c r="BP19">
        <v>0.94218228895914669</v>
      </c>
      <c r="BQ19">
        <v>0.91120790837452514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54295000</v>
      </c>
      <c r="BX19">
        <v>51640000</v>
      </c>
      <c r="BY19">
        <v>45185000</v>
      </c>
      <c r="BZ19">
        <v>50430000</v>
      </c>
      <c r="CA19">
        <v>35700000</v>
      </c>
      <c r="CB19">
        <v>0</v>
      </c>
      <c r="CC19">
        <v>0</v>
      </c>
      <c r="CD19">
        <v>54295000</v>
      </c>
      <c r="CE19">
        <v>51640000</v>
      </c>
      <c r="CF19">
        <v>45185000</v>
      </c>
      <c r="CG19">
        <v>50430000</v>
      </c>
      <c r="CH19">
        <v>35700000</v>
      </c>
      <c r="CI19">
        <v>170405571</v>
      </c>
      <c r="CJ19">
        <v>12744000</v>
      </c>
      <c r="CK19">
        <v>11399993</v>
      </c>
      <c r="CL19">
        <v>14829794</v>
      </c>
      <c r="CM19">
        <v>26712419</v>
      </c>
      <c r="CN19">
        <v>21111452</v>
      </c>
      <c r="CO19">
        <v>27287996</v>
      </c>
      <c r="CP19">
        <v>33850992</v>
      </c>
      <c r="CQ19">
        <v>0</v>
      </c>
      <c r="CR19">
        <v>11399993</v>
      </c>
      <c r="CS19">
        <v>14829794</v>
      </c>
      <c r="CT19">
        <v>26712419</v>
      </c>
      <c r="CU19">
        <v>21111452</v>
      </c>
      <c r="CV19">
        <v>27287996</v>
      </c>
      <c r="CW19">
        <v>33850992</v>
      </c>
      <c r="CX19">
        <v>0</v>
      </c>
      <c r="CY19">
        <v>0</v>
      </c>
      <c r="CZ19">
        <v>12744000</v>
      </c>
      <c r="DA19">
        <v>11399993</v>
      </c>
      <c r="DB19">
        <v>14829794</v>
      </c>
      <c r="DC19">
        <v>81007419</v>
      </c>
      <c r="DD19">
        <v>72751452</v>
      </c>
      <c r="DE19">
        <v>72472996</v>
      </c>
      <c r="DF19">
        <v>84280992</v>
      </c>
      <c r="DG19">
        <v>35700000</v>
      </c>
      <c r="DH19" s="21">
        <v>11399993</v>
      </c>
      <c r="DI19" s="21">
        <v>14829794</v>
      </c>
      <c r="DJ19" s="21">
        <v>81007419</v>
      </c>
      <c r="DK19" s="21">
        <v>72751452</v>
      </c>
      <c r="DL19" s="21">
        <v>72472996</v>
      </c>
      <c r="DM19" s="21">
        <v>84280992</v>
      </c>
      <c r="DN19" s="21">
        <v>35700000</v>
      </c>
      <c r="DO19" s="21">
        <v>170405571</v>
      </c>
      <c r="DP19">
        <v>1</v>
      </c>
      <c r="DQ19">
        <v>1</v>
      </c>
      <c r="DR19">
        <v>1</v>
      </c>
      <c r="DS19">
        <v>0.32975274770820684</v>
      </c>
      <c r="DT19">
        <v>0.29018598831539472</v>
      </c>
      <c r="DU19">
        <v>0.37652639612139122</v>
      </c>
      <c r="DV19">
        <v>0.40164444196385346</v>
      </c>
      <c r="DW19">
        <v>0</v>
      </c>
      <c r="DX19">
        <v>1</v>
      </c>
      <c r="DY19">
        <v>1</v>
      </c>
      <c r="DZ19">
        <v>0.32975274770820684</v>
      </c>
      <c r="EA19">
        <v>0.29018598831539472</v>
      </c>
      <c r="EB19">
        <v>0.37652639612139122</v>
      </c>
      <c r="EC19">
        <v>0.40164444196385346</v>
      </c>
      <c r="ED19">
        <v>0</v>
      </c>
      <c r="EE19">
        <v>0</v>
      </c>
      <c r="EF19">
        <v>2.287971274685817</v>
      </c>
      <c r="EG19" s="19">
        <v>1.3352124312570142</v>
      </c>
      <c r="EH19" s="19">
        <v>2.2350247868144066</v>
      </c>
      <c r="EI19" s="19">
        <v>10.835376350385584</v>
      </c>
      <c r="EJ19" s="19">
        <v>13.842137708541198</v>
      </c>
      <c r="EK19" s="19">
        <v>11.094925433456545</v>
      </c>
      <c r="EL19" s="19">
        <v>3.0540698807027962</v>
      </c>
      <c r="EM19" s="19">
        <v>0.75005801919383763</v>
      </c>
      <c r="EN19" s="19">
        <v>2.0466773788150809</v>
      </c>
      <c r="EO19">
        <v>1.7369243386185134</v>
      </c>
      <c r="EP19">
        <v>12.20877305381722</v>
      </c>
      <c r="EQ19">
        <v>9.7310761432482131</v>
      </c>
      <c r="ER19">
        <v>13.789156961191036</v>
      </c>
      <c r="ES19">
        <v>12.902617158227427</v>
      </c>
      <c r="ET19">
        <v>1.2936522477225922</v>
      </c>
      <c r="EU19">
        <v>3.580225911592573</v>
      </c>
      <c r="EV19">
        <v>0.99508081517919889</v>
      </c>
      <c r="EW19">
        <v>0.89444302606267345</v>
      </c>
      <c r="EX19">
        <v>0.99743172895253618</v>
      </c>
      <c r="EY19">
        <v>0.99484269201146325</v>
      </c>
      <c r="EZ19">
        <v>0.9939308310903392</v>
      </c>
      <c r="FA19">
        <v>0.99413711060006071</v>
      </c>
      <c r="FB19">
        <v>0.99517985798567998</v>
      </c>
      <c r="FC19">
        <v>0.33362392257345719</v>
      </c>
      <c r="FD19">
        <v>0.89444302606267345</v>
      </c>
      <c r="FE19">
        <v>0.99743172895253618</v>
      </c>
      <c r="FF19">
        <v>0.99484269201146325</v>
      </c>
      <c r="FG19">
        <v>0.9939308310903392</v>
      </c>
      <c r="FH19">
        <v>0.99413711060006071</v>
      </c>
      <c r="FI19">
        <v>0.99517985798567998</v>
      </c>
      <c r="FJ19">
        <v>0.33362392257345719</v>
      </c>
      <c r="FK19">
        <v>0.86121942601682688</v>
      </c>
      <c r="FM19">
        <f>IF('Compte de résulat '!FJ19&lt;0,'Compte de résulat '!FJ19+'Bilan et annexes'!HX18,0)</f>
        <v>0</v>
      </c>
      <c r="FN19">
        <f>IF('Compte de résulat '!FK19&lt;0,'Compte de résulat '!FK19+'Bilan et annexes'!HY18,0)</f>
        <v>0</v>
      </c>
      <c r="FO19">
        <f>IF('Compte de résulat '!FL19&lt;0,'Compte de résulat '!FL19+'Bilan et annexes'!HZ18,0)</f>
        <v>0</v>
      </c>
      <c r="FP19">
        <f>IF('Compte de résulat '!FM19&lt;0,'Compte de résulat '!FM19+'Bilan et annexes'!IA18,0)</f>
        <v>383161</v>
      </c>
      <c r="FQ19">
        <f>IF('Compte de résulat '!FN19&lt;0,'Compte de résulat '!FN19+'Bilan et annexes'!IB18,0)</f>
        <v>0</v>
      </c>
      <c r="FR19">
        <f>IF('Compte de résulat '!FO19&lt;0,'Compte de résulat '!FO19+'Bilan et annexes'!IC18,0)</f>
        <v>-11481893</v>
      </c>
      <c r="FS19">
        <f>IF('Compte de résulat '!FP19&lt;0,'Compte de résulat '!FP19+'Bilan et annexes'!ID18,0)</f>
        <v>-27062924</v>
      </c>
      <c r="FT19">
        <f>IF('Compte de résulat '!FQ19&lt;0,'Compte de résulat '!FQ19+'Bilan et annexes'!IE18,0)</f>
        <v>0</v>
      </c>
    </row>
    <row r="20" spans="1:176" x14ac:dyDescent="0.25">
      <c r="A20" t="str">
        <f>+'Bilan et annexes'!E19</f>
        <v>ADB</v>
      </c>
      <c r="B20" s="16">
        <f>'Bilan et annexes'!CW19/'Bilan et annexes'!K19</f>
        <v>0.62189699657816799</v>
      </c>
      <c r="C20" s="16">
        <f>'Bilan et annexes'!CX19/'Bilan et annexes'!L19</f>
        <v>0.46855825200914397</v>
      </c>
      <c r="D20" s="16">
        <f>'Bilan et annexes'!CY19/'Bilan et annexes'!M19</f>
        <v>0.43472000445291747</v>
      </c>
      <c r="E20" s="16">
        <f>'Bilan et annexes'!CZ19/'Bilan et annexes'!N19</f>
        <v>0.13147148187958835</v>
      </c>
      <c r="F20" s="16">
        <f t="shared" si="0"/>
        <v>-7.2217803039708581E-2</v>
      </c>
      <c r="G20" s="16">
        <f t="shared" si="1"/>
        <v>-0.33708677012955562</v>
      </c>
      <c r="H20">
        <v>6803000</v>
      </c>
      <c r="I20">
        <v>6815000</v>
      </c>
      <c r="J20">
        <v>11078747</v>
      </c>
      <c r="K20">
        <v>6584508</v>
      </c>
      <c r="L20">
        <v>8730260</v>
      </c>
      <c r="M20">
        <v>5405000</v>
      </c>
      <c r="N20">
        <v>7065734</v>
      </c>
      <c r="O20">
        <v>12336539</v>
      </c>
      <c r="P20">
        <v>0</v>
      </c>
      <c r="Q20">
        <v>0</v>
      </c>
      <c r="R20">
        <v>0</v>
      </c>
      <c r="S20">
        <v>0</v>
      </c>
      <c r="T20">
        <v>5.4720970509469362</v>
      </c>
      <c r="U20">
        <v>7.2710965772432932</v>
      </c>
      <c r="V20">
        <v>5.5620939027707523</v>
      </c>
      <c r="W20">
        <v>1.4499692336724264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1</v>
      </c>
      <c r="AT20">
        <v>1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5.1028718288903363</v>
      </c>
      <c r="BK20">
        <v>0.93229856678534029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5.1028718288903363</v>
      </c>
      <c r="BR20">
        <v>0.93229856678534029</v>
      </c>
      <c r="BS20">
        <v>0.26156377852856061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47772830</v>
      </c>
      <c r="BZ20">
        <v>39300277</v>
      </c>
      <c r="CA20">
        <v>39300276</v>
      </c>
      <c r="CB20">
        <v>0</v>
      </c>
      <c r="CC20">
        <v>0</v>
      </c>
      <c r="CD20">
        <v>0</v>
      </c>
      <c r="CE20">
        <v>0</v>
      </c>
      <c r="CF20">
        <v>47772830</v>
      </c>
      <c r="CG20">
        <v>39300277</v>
      </c>
      <c r="CH20">
        <v>39300276</v>
      </c>
      <c r="CI20">
        <v>3400000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1594907</v>
      </c>
      <c r="CQ20">
        <v>12476879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1594907</v>
      </c>
      <c r="CX20">
        <v>12476879</v>
      </c>
      <c r="CY20">
        <v>587150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47772830</v>
      </c>
      <c r="DF20">
        <v>40895184</v>
      </c>
      <c r="DG20">
        <v>51777155</v>
      </c>
      <c r="DH20" s="21">
        <v>0</v>
      </c>
      <c r="DI20" s="21">
        <v>0</v>
      </c>
      <c r="DJ20" s="21">
        <v>0</v>
      </c>
      <c r="DK20" s="21">
        <v>0</v>
      </c>
      <c r="DL20" s="21">
        <v>47772830</v>
      </c>
      <c r="DM20" s="21">
        <v>40895184</v>
      </c>
      <c r="DN20" s="21">
        <v>51777155</v>
      </c>
      <c r="DO20" s="21">
        <v>3987150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3.8999873432529364E-2</v>
      </c>
      <c r="DW20">
        <v>0.24097266448880786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3.8999873432529364E-2</v>
      </c>
      <c r="ED20">
        <v>0.24097266448880786</v>
      </c>
      <c r="EE20">
        <v>0.14726057459588929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8.8386364477335793</v>
      </c>
      <c r="EL20">
        <v>5.7878182224238843</v>
      </c>
      <c r="EM20">
        <v>4.197056808234465</v>
      </c>
      <c r="EN20">
        <v>0</v>
      </c>
      <c r="EO20" s="19">
        <v>0</v>
      </c>
      <c r="EP20" s="19">
        <v>0</v>
      </c>
      <c r="EQ20" s="19">
        <v>0</v>
      </c>
      <c r="ER20" s="19">
        <v>5.4720970509469362</v>
      </c>
      <c r="ES20" s="19">
        <v>7.5661765032377426</v>
      </c>
      <c r="ET20" s="19">
        <v>7.3279230438054981</v>
      </c>
      <c r="EU20" s="19">
        <v>0.32319842704667817</v>
      </c>
      <c r="EV20" s="19">
        <v>0</v>
      </c>
      <c r="EW20">
        <v>0</v>
      </c>
      <c r="EX20">
        <v>0</v>
      </c>
      <c r="EY20">
        <v>0</v>
      </c>
      <c r="EZ20">
        <v>0</v>
      </c>
      <c r="FA20">
        <v>1</v>
      </c>
      <c r="FB20">
        <v>0.86206043257806053</v>
      </c>
      <c r="FC20">
        <v>1</v>
      </c>
      <c r="FD20">
        <v>0</v>
      </c>
      <c r="FE20">
        <v>0</v>
      </c>
      <c r="FF20">
        <v>0</v>
      </c>
      <c r="FG20">
        <v>0</v>
      </c>
      <c r="FH20">
        <v>1</v>
      </c>
      <c r="FI20">
        <v>0.86206043257806053</v>
      </c>
      <c r="FJ20">
        <v>1</v>
      </c>
      <c r="FK20">
        <v>0.17524640708934053</v>
      </c>
    </row>
    <row r="21" spans="1:176" x14ac:dyDescent="0.25">
      <c r="A21" t="str">
        <f>+'Bilan et annexes'!E20</f>
        <v>ALIPLAST</v>
      </c>
      <c r="B21" s="16">
        <f>'Bilan et annexes'!CW20/'Bilan et annexes'!K20</f>
        <v>0.81707594852443677</v>
      </c>
      <c r="C21" s="16">
        <f>'Bilan et annexes'!CX20/'Bilan et annexes'!L20</f>
        <v>0.79615409221869915</v>
      </c>
      <c r="D21" s="16">
        <f>'Bilan et annexes'!CY20/'Bilan et annexes'!M20</f>
        <v>0.80535245287024382</v>
      </c>
      <c r="E21" s="16">
        <f>'Bilan et annexes'!CZ20/'Bilan et annexes'!N20</f>
        <v>0.78910185026911184</v>
      </c>
      <c r="F21" s="16">
        <f t="shared" si="0"/>
        <v>1.1553492899736209E-2</v>
      </c>
      <c r="G21" s="16">
        <f t="shared" si="1"/>
        <v>-7.0522419495873123E-3</v>
      </c>
      <c r="H21">
        <v>14000000</v>
      </c>
      <c r="I21">
        <v>17737326</v>
      </c>
      <c r="J21">
        <v>25845621</v>
      </c>
      <c r="K21">
        <v>30157778</v>
      </c>
      <c r="L21">
        <v>37915188</v>
      </c>
      <c r="M21">
        <v>45984734</v>
      </c>
      <c r="N21">
        <v>50428263</v>
      </c>
      <c r="O21">
        <v>53831376</v>
      </c>
      <c r="P21">
        <v>2.2269941428571429</v>
      </c>
      <c r="Q21">
        <v>3.0627220811073776</v>
      </c>
      <c r="R21">
        <v>1.5511402105602339</v>
      </c>
      <c r="S21">
        <v>0.77363617438924048</v>
      </c>
      <c r="T21">
        <v>7.0921300192418935</v>
      </c>
      <c r="U21">
        <v>5.974215790831801</v>
      </c>
      <c r="V21">
        <v>5.07215257444025</v>
      </c>
      <c r="W21">
        <v>4.6588632621986106</v>
      </c>
      <c r="X21">
        <v>0</v>
      </c>
      <c r="Y21">
        <v>0</v>
      </c>
      <c r="Z21">
        <v>0.99709455252147161</v>
      </c>
      <c r="AA21">
        <v>1</v>
      </c>
      <c r="AB21">
        <v>1</v>
      </c>
      <c r="AC21">
        <v>1</v>
      </c>
      <c r="AD21">
        <v>0.99999999634338976</v>
      </c>
      <c r="AE21">
        <v>1.0860286907072645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8.6028690707264405E-2</v>
      </c>
      <c r="AN21">
        <v>0</v>
      </c>
      <c r="AO21">
        <v>0.99709455252147161</v>
      </c>
      <c r="AP21">
        <v>1</v>
      </c>
      <c r="AQ21">
        <v>1</v>
      </c>
      <c r="AR21">
        <v>1</v>
      </c>
      <c r="AS21">
        <v>0.99999999634338976</v>
      </c>
      <c r="AT21">
        <v>1.0860286907072645</v>
      </c>
      <c r="AU21">
        <v>1.0862905685611697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8.6028690707264405E-2</v>
      </c>
      <c r="BC21">
        <v>8.6290568561169734E-2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51973056</v>
      </c>
      <c r="BW21">
        <v>38073681</v>
      </c>
      <c r="BX21">
        <v>21649361</v>
      </c>
      <c r="BY21">
        <v>267456740</v>
      </c>
      <c r="BZ21">
        <v>273477329</v>
      </c>
      <c r="CA21">
        <v>254748408</v>
      </c>
      <c r="CB21">
        <v>0</v>
      </c>
      <c r="CC21">
        <v>51973056</v>
      </c>
      <c r="CD21">
        <v>38073681</v>
      </c>
      <c r="CE21">
        <v>21649361</v>
      </c>
      <c r="CF21">
        <v>267456740</v>
      </c>
      <c r="CG21">
        <v>273477329</v>
      </c>
      <c r="CH21">
        <v>254748408</v>
      </c>
      <c r="CI21">
        <v>249990287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51973056</v>
      </c>
      <c r="DC21">
        <v>38073681</v>
      </c>
      <c r="DD21">
        <v>21649361</v>
      </c>
      <c r="DE21">
        <v>267456740</v>
      </c>
      <c r="DF21">
        <v>273477329</v>
      </c>
      <c r="DG21">
        <v>254748408</v>
      </c>
      <c r="DH21" s="21">
        <v>0</v>
      </c>
      <c r="DI21" s="21">
        <v>51973056</v>
      </c>
      <c r="DJ21" s="21">
        <v>38073681</v>
      </c>
      <c r="DK21" s="21">
        <v>21649361</v>
      </c>
      <c r="DL21" s="21">
        <v>267456740</v>
      </c>
      <c r="DM21" s="21">
        <v>273477329</v>
      </c>
      <c r="DN21" s="21">
        <v>254748408</v>
      </c>
      <c r="DO21" s="21">
        <v>249990287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2.01090374264948</v>
      </c>
      <c r="EI21">
        <v>1.2624829654227179</v>
      </c>
      <c r="EJ21">
        <v>0.57099442576943049</v>
      </c>
      <c r="EK21">
        <v>5.8162071786693383</v>
      </c>
      <c r="EL21">
        <v>5.4230963497592608</v>
      </c>
      <c r="EM21">
        <v>4.7323406334625364</v>
      </c>
      <c r="EN21">
        <v>0</v>
      </c>
      <c r="EO21" s="19">
        <v>2.9301517038137539</v>
      </c>
      <c r="EP21" s="19">
        <v>1.4731192181453099</v>
      </c>
      <c r="EQ21" s="19">
        <v>0.71786989744403584</v>
      </c>
      <c r="ER21" s="19">
        <v>7.054079225454454</v>
      </c>
      <c r="ES21" s="19">
        <v>5.9471329985294688</v>
      </c>
      <c r="ET21" s="19">
        <v>5.0516990442442964</v>
      </c>
      <c r="EU21" s="19">
        <v>4.6439512710951325</v>
      </c>
      <c r="EV21" s="19">
        <v>0</v>
      </c>
      <c r="EW21">
        <v>0</v>
      </c>
      <c r="EX21">
        <v>0.95035407796325411</v>
      </c>
      <c r="EY21">
        <v>0.94183211554695256</v>
      </c>
      <c r="EZ21">
        <v>0.91500803709302703</v>
      </c>
      <c r="FA21">
        <v>0.99377297740201598</v>
      </c>
      <c r="FB21">
        <v>0.96662412720213464</v>
      </c>
      <c r="FC21">
        <v>0.99514945304525448</v>
      </c>
      <c r="FD21">
        <v>0</v>
      </c>
      <c r="FE21">
        <v>0.95035407796325411</v>
      </c>
      <c r="FF21">
        <v>0.94183211554695256</v>
      </c>
      <c r="FG21">
        <v>0.91500803709302703</v>
      </c>
      <c r="FH21">
        <v>0.99377297740201598</v>
      </c>
      <c r="FI21">
        <v>0.96662412720213464</v>
      </c>
      <c r="FJ21">
        <v>0.99514945304525448</v>
      </c>
      <c r="FK21">
        <v>0.99590713273654052</v>
      </c>
    </row>
    <row r="22" spans="1:176" x14ac:dyDescent="0.25">
      <c r="A22" t="str">
        <f>+'Bilan et annexes'!E21</f>
        <v>BCTN MEERHOUT</v>
      </c>
      <c r="B22" s="16">
        <f>'Bilan et annexes'!CW21/'Bilan et annexes'!K21</f>
        <v>0.33185442417557237</v>
      </c>
      <c r="C22" s="16">
        <f>'Bilan et annexes'!CX21/'Bilan et annexes'!L21</f>
        <v>0.53822149186438406</v>
      </c>
      <c r="D22" s="16">
        <f>'Bilan et annexes'!CY21/'Bilan et annexes'!M21</f>
        <v>5.9880254023448022E-2</v>
      </c>
      <c r="E22" s="16">
        <f>'Bilan et annexes'!CZ21/'Bilan et annexes'!N21</f>
        <v>0.34186684870578327</v>
      </c>
      <c r="F22" s="16">
        <f t="shared" si="0"/>
        <v>-0.88874421603636722</v>
      </c>
      <c r="G22" s="16">
        <f t="shared" si="1"/>
        <v>-0.19635464315860079</v>
      </c>
      <c r="H22">
        <v>387000</v>
      </c>
      <c r="I22">
        <v>1181611</v>
      </c>
      <c r="J22">
        <v>1690360</v>
      </c>
      <c r="K22">
        <v>1458155</v>
      </c>
      <c r="L22">
        <v>2371091</v>
      </c>
      <c r="M22">
        <v>1203691</v>
      </c>
      <c r="N22">
        <v>1868040</v>
      </c>
      <c r="O22">
        <v>3183747</v>
      </c>
      <c r="P22">
        <v>4.8837209302325579</v>
      </c>
      <c r="Q22">
        <v>9.6561042508913673</v>
      </c>
      <c r="R22">
        <v>5.5344902860929031</v>
      </c>
      <c r="S22">
        <v>7.0277076168171426</v>
      </c>
      <c r="T22">
        <v>2.5188721141449233</v>
      </c>
      <c r="U22">
        <v>8.0133314945446958</v>
      </c>
      <c r="V22">
        <v>0.59559484807605834</v>
      </c>
      <c r="W22">
        <v>1.9895016783682875</v>
      </c>
      <c r="X22">
        <v>0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0.90689606373907206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0.90689606373907206</v>
      </c>
      <c r="AT22">
        <v>0</v>
      </c>
      <c r="AU22">
        <v>1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10247487</v>
      </c>
      <c r="BY22">
        <v>5972475</v>
      </c>
      <c r="BZ22">
        <v>8747534</v>
      </c>
      <c r="CA22">
        <v>0</v>
      </c>
      <c r="CB22">
        <v>0</v>
      </c>
      <c r="CC22">
        <v>0</v>
      </c>
      <c r="CD22">
        <v>0</v>
      </c>
      <c r="CE22">
        <v>10247487</v>
      </c>
      <c r="CF22">
        <v>5972475</v>
      </c>
      <c r="CG22">
        <v>8747534</v>
      </c>
      <c r="CH22">
        <v>0</v>
      </c>
      <c r="CI22">
        <v>5494631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10247487</v>
      </c>
      <c r="DE22">
        <v>5972475</v>
      </c>
      <c r="DF22">
        <v>8747534</v>
      </c>
      <c r="DG22">
        <v>0</v>
      </c>
      <c r="DH22" s="21">
        <v>0</v>
      </c>
      <c r="DI22" s="21">
        <v>0</v>
      </c>
      <c r="DJ22" s="21">
        <v>0</v>
      </c>
      <c r="DK22" s="21">
        <v>10247487</v>
      </c>
      <c r="DL22" s="21">
        <v>5972475</v>
      </c>
      <c r="DM22" s="21">
        <v>8747534</v>
      </c>
      <c r="DN22" s="21">
        <v>0</v>
      </c>
      <c r="DO22" s="21">
        <v>5494631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4.3218446698165529</v>
      </c>
      <c r="EK22">
        <v>4.9618008276210421</v>
      </c>
      <c r="EL22">
        <v>4.682733774437378</v>
      </c>
      <c r="EM22">
        <v>0</v>
      </c>
      <c r="EN22">
        <v>0</v>
      </c>
      <c r="EO22" s="19">
        <v>0</v>
      </c>
      <c r="EP22" s="19">
        <v>0</v>
      </c>
      <c r="EQ22" s="19">
        <v>7.0277076168171426</v>
      </c>
      <c r="ER22" s="19">
        <v>2.5188721141449233</v>
      </c>
      <c r="ES22" s="19">
        <v>7.2672587898389205</v>
      </c>
      <c r="ET22" s="19">
        <v>0</v>
      </c>
      <c r="EU22" s="19">
        <v>1.7258378256815003</v>
      </c>
      <c r="EV22" s="19">
        <v>0</v>
      </c>
      <c r="EW22">
        <v>0</v>
      </c>
      <c r="EX22">
        <v>0</v>
      </c>
      <c r="EY22">
        <v>0</v>
      </c>
      <c r="EZ22">
        <v>0.99302541092020213</v>
      </c>
      <c r="FA22">
        <v>1</v>
      </c>
      <c r="FB22">
        <v>0.8815236781529503</v>
      </c>
      <c r="FC22">
        <v>0</v>
      </c>
      <c r="FD22">
        <v>0</v>
      </c>
      <c r="FE22">
        <v>0</v>
      </c>
      <c r="FF22">
        <v>0</v>
      </c>
      <c r="FG22">
        <v>0.99302541092020213</v>
      </c>
      <c r="FH22">
        <v>1</v>
      </c>
      <c r="FI22">
        <v>0.8815236781529503</v>
      </c>
      <c r="FJ22">
        <v>0</v>
      </c>
      <c r="FK22">
        <v>0.80990246321218717</v>
      </c>
    </row>
    <row r="23" spans="1:176" x14ac:dyDescent="0.25">
      <c r="A23" t="str">
        <f>+'Bilan et annexes'!E22</f>
        <v>BELSAY</v>
      </c>
      <c r="B23" s="16">
        <f>'Bilan et annexes'!CW22/'Bilan et annexes'!K22</f>
        <v>0.40424775455531636</v>
      </c>
      <c r="C23" s="16">
        <f>'Bilan et annexes'!CX22/'Bilan et annexes'!L22</f>
        <v>0.50203046220438563</v>
      </c>
      <c r="D23" s="16">
        <f>'Bilan et annexes'!CY22/'Bilan et annexes'!M22</f>
        <v>0.25541091209918526</v>
      </c>
      <c r="E23" s="16">
        <f>'Bilan et annexes'!CZ22/'Bilan et annexes'!N22</f>
        <v>0.28762828760930415</v>
      </c>
      <c r="F23" s="16">
        <f t="shared" si="0"/>
        <v>-0.49124419466959979</v>
      </c>
      <c r="G23" s="16">
        <f t="shared" si="1"/>
        <v>-0.21440217459508149</v>
      </c>
      <c r="H23">
        <v>3623000</v>
      </c>
      <c r="I23">
        <v>4131987</v>
      </c>
      <c r="J23">
        <v>2250000</v>
      </c>
      <c r="K23">
        <v>1254183</v>
      </c>
      <c r="L23">
        <v>1254183</v>
      </c>
      <c r="M23">
        <v>654183</v>
      </c>
      <c r="N23">
        <v>654183</v>
      </c>
      <c r="O23">
        <v>654183</v>
      </c>
      <c r="P23">
        <v>0</v>
      </c>
      <c r="Q23">
        <v>0</v>
      </c>
      <c r="R23">
        <v>3.1111111111111112</v>
      </c>
      <c r="S23">
        <v>5.5813226618444043</v>
      </c>
      <c r="T23">
        <v>3.1893272353396593</v>
      </c>
      <c r="U23">
        <v>6.114497013832521</v>
      </c>
      <c r="V23">
        <v>3.0572485069162605</v>
      </c>
      <c r="W23">
        <v>3.0572485069162605</v>
      </c>
      <c r="X23">
        <v>0</v>
      </c>
      <c r="Y23">
        <v>0</v>
      </c>
      <c r="Z23">
        <v>0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4.5272136983982025E-2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4.5272136983982025E-2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7000000</v>
      </c>
      <c r="BX23">
        <v>7000000</v>
      </c>
      <c r="BY23">
        <v>4000000</v>
      </c>
      <c r="BZ23">
        <v>4000000</v>
      </c>
      <c r="CA23">
        <v>2000000</v>
      </c>
      <c r="CB23">
        <v>0</v>
      </c>
      <c r="CC23">
        <v>0</v>
      </c>
      <c r="CD23">
        <v>7000000</v>
      </c>
      <c r="CE23">
        <v>7000000</v>
      </c>
      <c r="CF23">
        <v>4000000</v>
      </c>
      <c r="CG23">
        <v>4000000</v>
      </c>
      <c r="CH23">
        <v>2000000</v>
      </c>
      <c r="CI23">
        <v>2000000</v>
      </c>
      <c r="CJ23">
        <v>0</v>
      </c>
      <c r="CK23">
        <v>0</v>
      </c>
      <c r="CL23">
        <v>0</v>
      </c>
      <c r="CM23">
        <v>0</v>
      </c>
      <c r="CN23">
        <v>251880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251880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7000000</v>
      </c>
      <c r="DD23">
        <v>7251880</v>
      </c>
      <c r="DE23">
        <v>4000000</v>
      </c>
      <c r="DF23">
        <v>4000000</v>
      </c>
      <c r="DG23">
        <v>2000000</v>
      </c>
      <c r="DH23" s="21">
        <v>0</v>
      </c>
      <c r="DI23" s="21">
        <v>0</v>
      </c>
      <c r="DJ23" s="21">
        <v>7000000</v>
      </c>
      <c r="DK23" s="21">
        <v>7251880</v>
      </c>
      <c r="DL23" s="21">
        <v>4000000</v>
      </c>
      <c r="DM23" s="21">
        <v>4000000</v>
      </c>
      <c r="DN23" s="21">
        <v>2000000</v>
      </c>
      <c r="DO23" s="21">
        <v>2000000</v>
      </c>
      <c r="DP23">
        <v>0</v>
      </c>
      <c r="DQ23">
        <v>0</v>
      </c>
      <c r="DR23">
        <v>0</v>
      </c>
      <c r="DS23">
        <v>0</v>
      </c>
      <c r="DT23">
        <v>3.4733062323149308E-2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3.4733062323149308E-2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5.5813226618444043</v>
      </c>
      <c r="EJ23">
        <v>5.7821545978537419</v>
      </c>
      <c r="EK23">
        <v>6.114497013832521</v>
      </c>
      <c r="EL23">
        <v>6.114497013832521</v>
      </c>
      <c r="EM23">
        <v>3.0572485069162605</v>
      </c>
      <c r="EN23">
        <v>0</v>
      </c>
      <c r="EO23" s="19">
        <v>0</v>
      </c>
      <c r="EP23" s="19">
        <v>3.1111111111111112</v>
      </c>
      <c r="EQ23" s="19">
        <v>5.7821545978537419</v>
      </c>
      <c r="ER23" s="19">
        <v>3.1893272353396593</v>
      </c>
      <c r="ES23" s="19">
        <v>6.114497013832521</v>
      </c>
      <c r="ET23" s="19">
        <v>3.0572485069162605</v>
      </c>
      <c r="EU23" s="19">
        <v>3.0572485069162605</v>
      </c>
      <c r="EV23" s="19">
        <v>0</v>
      </c>
      <c r="EW23">
        <v>0</v>
      </c>
      <c r="EX23">
        <v>0</v>
      </c>
      <c r="EY23">
        <v>1</v>
      </c>
      <c r="EZ23">
        <v>1</v>
      </c>
      <c r="FA23">
        <v>1</v>
      </c>
      <c r="FB23">
        <v>1</v>
      </c>
      <c r="FC23">
        <v>1</v>
      </c>
      <c r="FD23">
        <v>0</v>
      </c>
      <c r="FE23">
        <v>0</v>
      </c>
      <c r="FF23">
        <v>1</v>
      </c>
      <c r="FG23">
        <v>1</v>
      </c>
      <c r="FH23">
        <v>1</v>
      </c>
      <c r="FI23">
        <v>1</v>
      </c>
      <c r="FJ23">
        <v>1</v>
      </c>
      <c r="FK23">
        <v>1</v>
      </c>
    </row>
    <row r="24" spans="1:176" x14ac:dyDescent="0.25">
      <c r="A24" t="str">
        <f>+'Bilan et annexes'!E23</f>
        <v>BOBST BENELUX</v>
      </c>
      <c r="B24" s="16">
        <f>'Bilan et annexes'!CW23/'Bilan et annexes'!K23</f>
        <v>5.0595894305640975E-5</v>
      </c>
      <c r="C24" s="16">
        <f>'Bilan et annexes'!CX23/'Bilan et annexes'!L23</f>
        <v>0.65064433308305214</v>
      </c>
      <c r="D24" s="16">
        <f>'Bilan et annexes'!CY23/'Bilan et annexes'!M23</f>
        <v>0.75797328339083458</v>
      </c>
      <c r="E24" s="16">
        <f>'Bilan et annexes'!CZ23/'Bilan et annexes'!N23</f>
        <v>0.48846311187636998</v>
      </c>
      <c r="F24" s="16">
        <f t="shared" si="0"/>
        <v>0.16495794222814253</v>
      </c>
      <c r="G24" s="16">
        <f t="shared" si="1"/>
        <v>-0.16218122120668216</v>
      </c>
      <c r="H24">
        <v>2973000</v>
      </c>
      <c r="I24">
        <v>2043042</v>
      </c>
      <c r="J24">
        <v>993594</v>
      </c>
      <c r="K24">
        <v>960968</v>
      </c>
      <c r="L24">
        <v>473726</v>
      </c>
      <c r="M24">
        <v>124000</v>
      </c>
      <c r="N24">
        <v>124000</v>
      </c>
      <c r="O24">
        <v>1624000</v>
      </c>
      <c r="P24">
        <v>1.386141944164144E-3</v>
      </c>
      <c r="Q24">
        <v>1.6005544673090421E-4</v>
      </c>
      <c r="R24">
        <v>3.2910826756200217E-4</v>
      </c>
      <c r="S24">
        <v>3.4028188243521117E-4</v>
      </c>
      <c r="T24">
        <v>6.902724359650938E-4</v>
      </c>
      <c r="U24">
        <v>28.225806451612904</v>
      </c>
      <c r="V24">
        <v>28.225806451612904</v>
      </c>
      <c r="W24">
        <v>1.2315270935960592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1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3500000</v>
      </c>
      <c r="CA24">
        <v>3500000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3500000</v>
      </c>
      <c r="CH24">
        <v>3500000</v>
      </c>
      <c r="CI24">
        <v>2000000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3500000</v>
      </c>
      <c r="DG24">
        <v>3500000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1">
        <v>3500000</v>
      </c>
      <c r="DN24" s="21">
        <v>3500000</v>
      </c>
      <c r="DO24" s="21">
        <v>2000000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28.225806451612904</v>
      </c>
      <c r="EM24">
        <v>2.1551724137931036</v>
      </c>
      <c r="EN24">
        <v>0</v>
      </c>
      <c r="EO24" s="19">
        <v>0</v>
      </c>
      <c r="EP24" s="19">
        <v>0</v>
      </c>
      <c r="EQ24" s="19">
        <v>0</v>
      </c>
      <c r="ER24" s="19">
        <v>0</v>
      </c>
      <c r="ES24" s="19">
        <v>28.225806451612904</v>
      </c>
      <c r="ET24" s="19">
        <v>28.225806451612904</v>
      </c>
      <c r="EU24" s="19">
        <v>1.2315270935960592</v>
      </c>
      <c r="EV24" s="19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0.90056061184602576</v>
      </c>
      <c r="FC24">
        <v>1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0.90056061184602576</v>
      </c>
      <c r="FJ24">
        <v>1</v>
      </c>
      <c r="FK24">
        <v>1</v>
      </c>
    </row>
    <row r="25" spans="1:176" x14ac:dyDescent="0.25">
      <c r="A25" t="str">
        <f>+'Bilan et annexes'!E24</f>
        <v>BOSTON SCIENTIFIC BENELUX</v>
      </c>
      <c r="B25" s="16">
        <f>'Bilan et annexes'!CW24/'Bilan et annexes'!K24</f>
        <v>0.50745557729945856</v>
      </c>
      <c r="C25" s="16">
        <f>'Bilan et annexes'!CX24/'Bilan et annexes'!L24</f>
        <v>0.49664653770372591</v>
      </c>
      <c r="D25" s="16">
        <f>'Bilan et annexes'!CY24/'Bilan et annexes'!M24</f>
        <v>0.44546184042313897</v>
      </c>
      <c r="E25" s="16">
        <f>'Bilan et annexes'!CZ24/'Bilan et annexes'!N24</f>
        <v>3.6515687687165722E-7</v>
      </c>
      <c r="F25" s="16">
        <f t="shared" si="0"/>
        <v>-0.10306061432994652</v>
      </c>
      <c r="G25" s="16">
        <f t="shared" si="1"/>
        <v>-0.49664617254684906</v>
      </c>
      <c r="H25">
        <v>1742500</v>
      </c>
      <c r="I25">
        <v>1593751</v>
      </c>
      <c r="J25">
        <v>1454746</v>
      </c>
      <c r="K25">
        <v>62500</v>
      </c>
      <c r="L25">
        <v>62500</v>
      </c>
      <c r="M25">
        <v>62500</v>
      </c>
      <c r="N25">
        <v>5116400</v>
      </c>
      <c r="O25">
        <v>5116400</v>
      </c>
      <c r="P25">
        <v>0</v>
      </c>
      <c r="Q25">
        <v>5.4600122603844641</v>
      </c>
      <c r="R25">
        <v>5.9817315187668498</v>
      </c>
      <c r="S25">
        <v>139.2304</v>
      </c>
      <c r="T25">
        <v>139.2304</v>
      </c>
      <c r="U25">
        <v>80.862399999999994</v>
      </c>
      <c r="V25">
        <v>0.98778437964193577</v>
      </c>
      <c r="W25">
        <v>9.7724962864514113E-7</v>
      </c>
      <c r="X25">
        <v>0</v>
      </c>
      <c r="Y25">
        <v>0</v>
      </c>
      <c r="Z25">
        <v>0</v>
      </c>
      <c r="AA25">
        <v>0</v>
      </c>
      <c r="AB25">
        <v>1</v>
      </c>
      <c r="AC25">
        <v>1</v>
      </c>
      <c r="AD25">
        <v>1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8701900</v>
      </c>
      <c r="BY25">
        <v>8701900</v>
      </c>
      <c r="BZ25">
        <v>5053900</v>
      </c>
      <c r="CA25">
        <v>5053900</v>
      </c>
      <c r="CB25">
        <v>0</v>
      </c>
      <c r="CC25">
        <v>0</v>
      </c>
      <c r="CD25">
        <v>0</v>
      </c>
      <c r="CE25">
        <v>8701900</v>
      </c>
      <c r="CF25">
        <v>8701900</v>
      </c>
      <c r="CG25">
        <v>5053900</v>
      </c>
      <c r="CH25">
        <v>5053900</v>
      </c>
      <c r="CI25">
        <v>5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8701900</v>
      </c>
      <c r="DE25">
        <v>8701900</v>
      </c>
      <c r="DF25">
        <v>5053900</v>
      </c>
      <c r="DG25">
        <v>5053900</v>
      </c>
      <c r="DH25" s="21">
        <v>0</v>
      </c>
      <c r="DI25" s="21">
        <v>0</v>
      </c>
      <c r="DJ25" s="21">
        <v>0</v>
      </c>
      <c r="DK25" s="21">
        <v>8701900</v>
      </c>
      <c r="DL25" s="21">
        <v>8701900</v>
      </c>
      <c r="DM25" s="21">
        <v>5053900</v>
      </c>
      <c r="DN25" s="21">
        <v>5053900</v>
      </c>
      <c r="DO25" s="21">
        <v>5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139.2304</v>
      </c>
      <c r="EK25">
        <v>139.2304</v>
      </c>
      <c r="EL25">
        <v>0.98778437964193577</v>
      </c>
      <c r="EM25">
        <v>0.98778437964193577</v>
      </c>
      <c r="EN25">
        <v>0</v>
      </c>
      <c r="EO25" s="19">
        <v>0</v>
      </c>
      <c r="EP25" s="19">
        <v>0</v>
      </c>
      <c r="EQ25" s="19">
        <v>139.2304</v>
      </c>
      <c r="ER25" s="19">
        <v>139.2304</v>
      </c>
      <c r="ES25" s="19">
        <v>80.862399999999994</v>
      </c>
      <c r="ET25" s="19">
        <v>0.98778437964193577</v>
      </c>
      <c r="EU25" s="19">
        <v>9.7724962864514113E-7</v>
      </c>
      <c r="EV25" s="19">
        <v>0</v>
      </c>
      <c r="EW25">
        <v>0</v>
      </c>
      <c r="EX25">
        <v>0</v>
      </c>
      <c r="EY25">
        <v>0</v>
      </c>
      <c r="EZ25">
        <v>1</v>
      </c>
      <c r="FA25">
        <v>1</v>
      </c>
      <c r="FB25">
        <v>1</v>
      </c>
      <c r="FC25">
        <v>1</v>
      </c>
      <c r="FD25">
        <v>0</v>
      </c>
      <c r="FE25">
        <v>0</v>
      </c>
      <c r="FF25">
        <v>0</v>
      </c>
      <c r="FG25">
        <v>1</v>
      </c>
      <c r="FH25">
        <v>1</v>
      </c>
      <c r="FI25">
        <v>1</v>
      </c>
      <c r="FJ25">
        <v>1</v>
      </c>
      <c r="FK25">
        <v>1</v>
      </c>
    </row>
    <row r="26" spans="1:176" x14ac:dyDescent="0.25">
      <c r="A26" t="str">
        <f>+'Bilan et annexes'!E25</f>
        <v>COMAP</v>
      </c>
      <c r="B26" s="16">
        <f>'Bilan et annexes'!CW25/'Bilan et annexes'!K25</f>
        <v>0.94265707210817096</v>
      </c>
      <c r="C26" s="16">
        <f>'Bilan et annexes'!CX25/'Bilan et annexes'!L25</f>
        <v>0.93078877153390294</v>
      </c>
      <c r="D26" s="16">
        <f>'Bilan et annexes'!CY25/'Bilan et annexes'!M25</f>
        <v>0.91307196928221368</v>
      </c>
      <c r="E26" s="16">
        <f>'Bilan et annexes'!CZ25/'Bilan et annexes'!N25</f>
        <v>0.88305108136139487</v>
      </c>
      <c r="F26" s="16">
        <f t="shared" si="0"/>
        <v>-1.9034181323967489E-2</v>
      </c>
      <c r="G26" s="16">
        <f t="shared" si="1"/>
        <v>-4.7737690172508063E-2</v>
      </c>
      <c r="H26">
        <v>670000</v>
      </c>
      <c r="I26">
        <v>880206</v>
      </c>
      <c r="J26">
        <v>821383</v>
      </c>
      <c r="K26">
        <v>300000</v>
      </c>
      <c r="L26">
        <v>3543979</v>
      </c>
      <c r="M26">
        <v>4662424</v>
      </c>
      <c r="N26">
        <v>425697</v>
      </c>
      <c r="O26">
        <v>12263127</v>
      </c>
      <c r="P26">
        <v>1.5313432835820895E-2</v>
      </c>
      <c r="Q26">
        <v>1.1656362260652619E-2</v>
      </c>
      <c r="R26">
        <v>233.75585202031209</v>
      </c>
      <c r="S26">
        <v>666.66666666666663</v>
      </c>
      <c r="T26">
        <v>56.433742976467975</v>
      </c>
      <c r="U26">
        <v>42.896141577857357</v>
      </c>
      <c r="V26">
        <v>469.81773421001321</v>
      </c>
      <c r="W26">
        <v>16.309053963153119</v>
      </c>
      <c r="X26">
        <v>0</v>
      </c>
      <c r="Y26">
        <v>0</v>
      </c>
      <c r="Z26">
        <v>0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1</v>
      </c>
      <c r="AN26">
        <v>0</v>
      </c>
      <c r="AO26">
        <v>0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0</v>
      </c>
      <c r="AW26">
        <v>0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192000000</v>
      </c>
      <c r="BX26">
        <v>200000000</v>
      </c>
      <c r="BY26">
        <v>200000000</v>
      </c>
      <c r="BZ26">
        <v>200000000</v>
      </c>
      <c r="CA26">
        <v>200000000</v>
      </c>
      <c r="CB26">
        <v>0</v>
      </c>
      <c r="CC26">
        <v>0</v>
      </c>
      <c r="CD26">
        <v>192000000</v>
      </c>
      <c r="CE26">
        <v>200000000</v>
      </c>
      <c r="CF26">
        <v>200000000</v>
      </c>
      <c r="CG26">
        <v>200000000</v>
      </c>
      <c r="CH26">
        <v>200000000</v>
      </c>
      <c r="CI26">
        <v>200000000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192000000</v>
      </c>
      <c r="DD26">
        <v>200000000</v>
      </c>
      <c r="DE26">
        <v>200000000</v>
      </c>
      <c r="DF26">
        <v>200000000</v>
      </c>
      <c r="DG26">
        <v>200000000</v>
      </c>
      <c r="DH26" s="21">
        <v>0</v>
      </c>
      <c r="DI26" s="21">
        <v>0</v>
      </c>
      <c r="DJ26" s="21">
        <v>192000000</v>
      </c>
      <c r="DK26" s="21">
        <v>200000000</v>
      </c>
      <c r="DL26" s="21">
        <v>200000000</v>
      </c>
      <c r="DM26" s="21">
        <v>200000000</v>
      </c>
      <c r="DN26" s="21">
        <v>200000000</v>
      </c>
      <c r="DO26" s="21">
        <v>200000000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640</v>
      </c>
      <c r="EJ26">
        <v>56.433742976467975</v>
      </c>
      <c r="EK26">
        <v>42.896141577857357</v>
      </c>
      <c r="EL26">
        <v>469.81773421001321</v>
      </c>
      <c r="EM26">
        <v>16.309053963153119</v>
      </c>
      <c r="EN26">
        <v>0</v>
      </c>
      <c r="EO26" s="19">
        <v>0</v>
      </c>
      <c r="EP26" s="19">
        <v>233.75209859468725</v>
      </c>
      <c r="EQ26" s="19">
        <v>666.66666666666663</v>
      </c>
      <c r="ER26" s="19">
        <v>56.433742976467975</v>
      </c>
      <c r="ES26" s="19">
        <v>42.896141577857357</v>
      </c>
      <c r="ET26" s="19">
        <v>469.81773421001321</v>
      </c>
      <c r="EU26" s="19">
        <v>16.309053963153119</v>
      </c>
      <c r="EV26" s="19">
        <v>0</v>
      </c>
      <c r="EW26">
        <v>0</v>
      </c>
      <c r="EX26">
        <v>0</v>
      </c>
      <c r="EY26">
        <v>0.99997075085553744</v>
      </c>
      <c r="EZ26">
        <v>0.99998459023746444</v>
      </c>
      <c r="FA26">
        <v>1</v>
      </c>
      <c r="FB26">
        <v>1</v>
      </c>
      <c r="FC26">
        <v>1</v>
      </c>
      <c r="FD26">
        <v>0</v>
      </c>
      <c r="FE26">
        <v>0</v>
      </c>
      <c r="FF26">
        <v>0.99997075085553744</v>
      </c>
      <c r="FG26">
        <v>0.99998459023746444</v>
      </c>
      <c r="FH26">
        <v>1</v>
      </c>
      <c r="FI26">
        <v>1</v>
      </c>
      <c r="FJ26">
        <v>1</v>
      </c>
      <c r="FK26">
        <v>1</v>
      </c>
    </row>
    <row r="27" spans="1:176" x14ac:dyDescent="0.25">
      <c r="A27" t="str">
        <f>+'Bilan et annexes'!E26</f>
        <v>EARTHMINDED BENELUX</v>
      </c>
      <c r="B27" s="16">
        <f>'Bilan et annexes'!CW26/'Bilan et annexes'!K26</f>
        <v>0.38972165375385703</v>
      </c>
      <c r="C27" s="16">
        <f>'Bilan et annexes'!CX26/'Bilan et annexes'!L26</f>
        <v>0.80690643512053362</v>
      </c>
      <c r="D27" s="16">
        <f>'Bilan et annexes'!CY26/'Bilan et annexes'!M26</f>
        <v>1.472795117703822E-6</v>
      </c>
      <c r="E27" s="16">
        <f>'Bilan et annexes'!CZ26/'Bilan et annexes'!N26</f>
        <v>0</v>
      </c>
      <c r="F27" s="16">
        <f t="shared" si="0"/>
        <v>-0.9999981747634501</v>
      </c>
      <c r="G27" s="16">
        <f t="shared" si="1"/>
        <v>-0.80690643512053362</v>
      </c>
      <c r="H27">
        <v>24749472</v>
      </c>
      <c r="I27">
        <v>418572</v>
      </c>
      <c r="J27">
        <v>297472</v>
      </c>
      <c r="K27">
        <v>297472</v>
      </c>
      <c r="L27">
        <v>297472</v>
      </c>
      <c r="M27">
        <v>297472</v>
      </c>
      <c r="N27">
        <v>1297472</v>
      </c>
      <c r="O27">
        <v>1297472</v>
      </c>
      <c r="P27">
        <v>0</v>
      </c>
      <c r="Q27">
        <v>0</v>
      </c>
      <c r="R27">
        <v>60.509896729776251</v>
      </c>
      <c r="S27">
        <v>60.509896729776251</v>
      </c>
      <c r="T27">
        <v>61.123399849397593</v>
      </c>
      <c r="U27">
        <v>115.63444290555077</v>
      </c>
      <c r="V27">
        <v>4.6243772505302617E-5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1.0000000290714501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1.0000000290714501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0.98364282362405309</v>
      </c>
      <c r="BE27">
        <v>0.97005082019971722</v>
      </c>
      <c r="BF27">
        <v>0</v>
      </c>
      <c r="BG27">
        <v>0.93096728350346436</v>
      </c>
      <c r="BH27">
        <v>0.87886630145619982</v>
      </c>
      <c r="BI27">
        <v>0.85504004591678773</v>
      </c>
      <c r="BJ27">
        <v>0.8542006828901445</v>
      </c>
      <c r="BK27">
        <v>0.95457232151034188</v>
      </c>
      <c r="BL27">
        <v>0.97005082019971722</v>
      </c>
      <c r="BM27">
        <v>0</v>
      </c>
      <c r="BN27">
        <v>0.93096728350346436</v>
      </c>
      <c r="BO27">
        <v>0.87886630145619982</v>
      </c>
      <c r="BP27">
        <v>0.85504004591678773</v>
      </c>
      <c r="BQ27">
        <v>0.8542006828901445</v>
      </c>
      <c r="BR27">
        <v>0.95457232151034188</v>
      </c>
      <c r="BS27">
        <v>0.80666823149455191</v>
      </c>
      <c r="BT27">
        <v>12700000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34398009</v>
      </c>
      <c r="CA27">
        <v>60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34398009</v>
      </c>
      <c r="CH27">
        <v>60</v>
      </c>
      <c r="CI27">
        <v>0</v>
      </c>
      <c r="CJ27">
        <v>44019000</v>
      </c>
      <c r="CK27">
        <v>8427689</v>
      </c>
      <c r="CL27">
        <v>0</v>
      </c>
      <c r="CM27">
        <v>8758489</v>
      </c>
      <c r="CN27">
        <v>6146754</v>
      </c>
      <c r="CO27">
        <v>6578608</v>
      </c>
      <c r="CP27">
        <v>5415728</v>
      </c>
      <c r="CQ27">
        <v>32717910</v>
      </c>
      <c r="CR27">
        <v>8427689</v>
      </c>
      <c r="CS27">
        <v>0</v>
      </c>
      <c r="CT27">
        <v>8758489</v>
      </c>
      <c r="CU27">
        <v>6146754</v>
      </c>
      <c r="CV27">
        <v>6578608</v>
      </c>
      <c r="CW27">
        <v>5415728</v>
      </c>
      <c r="CX27">
        <v>32717910</v>
      </c>
      <c r="CY27">
        <v>5938556</v>
      </c>
      <c r="CZ27">
        <v>56719000</v>
      </c>
      <c r="DA27">
        <v>8427689</v>
      </c>
      <c r="DB27">
        <v>0</v>
      </c>
      <c r="DC27">
        <v>8758489</v>
      </c>
      <c r="DD27">
        <v>6146754</v>
      </c>
      <c r="DE27">
        <v>6578608</v>
      </c>
      <c r="DF27">
        <v>39813737</v>
      </c>
      <c r="DG27">
        <v>32717970</v>
      </c>
      <c r="DH27" s="21">
        <v>8427689</v>
      </c>
      <c r="DI27" s="21">
        <v>0</v>
      </c>
      <c r="DJ27" s="21">
        <v>8758489</v>
      </c>
      <c r="DK27" s="21">
        <v>6146754</v>
      </c>
      <c r="DL27" s="21">
        <v>6578608</v>
      </c>
      <c r="DM27" s="21">
        <v>39813737</v>
      </c>
      <c r="DN27" s="21">
        <v>32717970</v>
      </c>
      <c r="DO27" s="21">
        <v>5938556</v>
      </c>
      <c r="DP27">
        <v>0.77608914120488726</v>
      </c>
      <c r="DQ27">
        <v>1</v>
      </c>
      <c r="DR27">
        <v>0</v>
      </c>
      <c r="DS27">
        <v>1</v>
      </c>
      <c r="DT27">
        <v>1</v>
      </c>
      <c r="DU27">
        <v>1</v>
      </c>
      <c r="DV27">
        <v>0.13602661814940908</v>
      </c>
      <c r="DW27">
        <v>0.9999981661453935</v>
      </c>
      <c r="DX27">
        <v>1</v>
      </c>
      <c r="DY27">
        <v>0</v>
      </c>
      <c r="DZ27">
        <v>1</v>
      </c>
      <c r="EA27">
        <v>1</v>
      </c>
      <c r="EB27">
        <v>1</v>
      </c>
      <c r="EC27">
        <v>0.13602661814940908</v>
      </c>
      <c r="ED27">
        <v>0.9999981661453935</v>
      </c>
      <c r="EE27">
        <v>1</v>
      </c>
      <c r="EF27">
        <v>2.2917256578241347</v>
      </c>
      <c r="EG27">
        <v>20.134383092992366</v>
      </c>
      <c r="EH27">
        <v>0</v>
      </c>
      <c r="EI27">
        <v>29.443070272160067</v>
      </c>
      <c r="EJ27">
        <v>20.663302764629947</v>
      </c>
      <c r="EK27">
        <v>22.115049483648882</v>
      </c>
      <c r="EL27">
        <v>30.685623273565827</v>
      </c>
      <c r="EM27">
        <v>25.216706025255267</v>
      </c>
      <c r="EN27">
        <v>0.3405199512943145</v>
      </c>
      <c r="EO27" s="19">
        <v>0</v>
      </c>
      <c r="EP27" s="19">
        <v>29.443070272160067</v>
      </c>
      <c r="EQ27" s="19">
        <v>20.663302764629947</v>
      </c>
      <c r="ER27" s="19">
        <v>22.115049483648882</v>
      </c>
      <c r="ES27" s="19">
        <v>133.84028412758175</v>
      </c>
      <c r="ET27" s="19">
        <v>25.216706025255267</v>
      </c>
      <c r="EU27" s="19">
        <v>4.5770205445666647</v>
      </c>
      <c r="EV27" s="19">
        <v>1</v>
      </c>
      <c r="EW27">
        <v>1</v>
      </c>
      <c r="EX27">
        <v>0</v>
      </c>
      <c r="EY27">
        <v>0.32731627708873995</v>
      </c>
      <c r="EZ27">
        <v>0.25455819030582744</v>
      </c>
      <c r="FA27">
        <v>0.26568310271091261</v>
      </c>
      <c r="FB27">
        <v>1</v>
      </c>
      <c r="FC27">
        <v>1</v>
      </c>
      <c r="FD27">
        <v>1</v>
      </c>
      <c r="FE27">
        <v>0</v>
      </c>
      <c r="FF27">
        <v>0.32731627708873995</v>
      </c>
      <c r="FG27">
        <v>0.25455819030582744</v>
      </c>
      <c r="FH27">
        <v>0.26568310271091261</v>
      </c>
      <c r="FI27">
        <v>1</v>
      </c>
      <c r="FJ27">
        <v>1</v>
      </c>
      <c r="FK27">
        <v>1</v>
      </c>
    </row>
    <row r="28" spans="1:176" x14ac:dyDescent="0.25">
      <c r="A28" t="str">
        <f>+'Bilan et annexes'!E27</f>
        <v>ESKO - GRAPHICS</v>
      </c>
      <c r="B28" s="16">
        <f>'Bilan et annexes'!CW27/'Bilan et annexes'!K27</f>
        <v>0.60230637184434321</v>
      </c>
      <c r="C28" s="16">
        <f>'Bilan et annexes'!CX27/'Bilan et annexes'!L27</f>
        <v>0.73680672538283587</v>
      </c>
      <c r="D28" s="16">
        <f>'Bilan et annexes'!CY27/'Bilan et annexes'!M27</f>
        <v>0.71568418449218496</v>
      </c>
      <c r="E28" s="16">
        <f>'Bilan et annexes'!CZ27/'Bilan et annexes'!N27</f>
        <v>0.65489431623613026</v>
      </c>
      <c r="F28" s="16">
        <f t="shared" si="0"/>
        <v>-2.8667681989026216E-2</v>
      </c>
      <c r="G28" s="16">
        <f t="shared" si="1"/>
        <v>-8.1912409146705611E-2</v>
      </c>
      <c r="H28">
        <v>7798456</v>
      </c>
      <c r="I28">
        <v>10466273</v>
      </c>
      <c r="J28">
        <v>8835035</v>
      </c>
      <c r="K28">
        <v>10100034</v>
      </c>
      <c r="L28">
        <v>8000000</v>
      </c>
      <c r="M28">
        <v>16065196</v>
      </c>
      <c r="N28">
        <v>22710747</v>
      </c>
      <c r="O28">
        <v>37725663</v>
      </c>
      <c r="P28">
        <v>0</v>
      </c>
      <c r="Q28">
        <v>0</v>
      </c>
      <c r="R28">
        <v>11.016658677639647</v>
      </c>
      <c r="S28">
        <v>8.9402891118980392</v>
      </c>
      <c r="T28">
        <v>10.581706000000001</v>
      </c>
      <c r="U28">
        <v>10.106769067741222</v>
      </c>
      <c r="V28">
        <v>7.5574138094180698</v>
      </c>
      <c r="W28">
        <v>4.2572334911648868</v>
      </c>
      <c r="X28">
        <v>0</v>
      </c>
      <c r="Y28">
        <v>0</v>
      </c>
      <c r="Z28">
        <v>0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0.58429273450624097</v>
      </c>
      <c r="BH28">
        <v>0.28345810716646974</v>
      </c>
      <c r="BI28">
        <v>0.31784008035533906</v>
      </c>
      <c r="BJ28">
        <v>0</v>
      </c>
      <c r="BK28">
        <v>0</v>
      </c>
      <c r="BL28">
        <v>0</v>
      </c>
      <c r="BM28">
        <v>0</v>
      </c>
      <c r="BN28">
        <v>0.58429273450624097</v>
      </c>
      <c r="BO28">
        <v>0.28345810716646974</v>
      </c>
      <c r="BP28">
        <v>0.31784008035533906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97332565</v>
      </c>
      <c r="BX28">
        <v>90297224</v>
      </c>
      <c r="BY28">
        <v>84653648</v>
      </c>
      <c r="BZ28">
        <v>162362991</v>
      </c>
      <c r="CA28">
        <v>171634513</v>
      </c>
      <c r="CB28">
        <v>0</v>
      </c>
      <c r="CC28">
        <v>0</v>
      </c>
      <c r="CD28">
        <v>97332565</v>
      </c>
      <c r="CE28">
        <v>90297224</v>
      </c>
      <c r="CF28">
        <v>84653648</v>
      </c>
      <c r="CG28">
        <v>162362991</v>
      </c>
      <c r="CH28">
        <v>171634513</v>
      </c>
      <c r="CI28">
        <v>160606956</v>
      </c>
      <c r="CJ28">
        <v>0</v>
      </c>
      <c r="CK28">
        <v>0</v>
      </c>
      <c r="CL28">
        <v>0</v>
      </c>
      <c r="CM28">
        <v>20988339</v>
      </c>
      <c r="CN28">
        <v>5516514</v>
      </c>
      <c r="CO28">
        <v>6143577</v>
      </c>
      <c r="CP28">
        <v>0</v>
      </c>
      <c r="CQ28">
        <v>0</v>
      </c>
      <c r="CR28">
        <v>0</v>
      </c>
      <c r="CS28">
        <v>0</v>
      </c>
      <c r="CT28">
        <v>20988339</v>
      </c>
      <c r="CU28">
        <v>5516514</v>
      </c>
      <c r="CV28">
        <v>6143577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118320904</v>
      </c>
      <c r="DD28">
        <v>95813738</v>
      </c>
      <c r="DE28">
        <v>90797225</v>
      </c>
      <c r="DF28">
        <v>162362991</v>
      </c>
      <c r="DG28">
        <v>171634513</v>
      </c>
      <c r="DH28" s="21">
        <v>0</v>
      </c>
      <c r="DI28" s="21">
        <v>0</v>
      </c>
      <c r="DJ28" s="21">
        <v>118320904</v>
      </c>
      <c r="DK28" s="21">
        <v>95813738</v>
      </c>
      <c r="DL28" s="21">
        <v>90797225</v>
      </c>
      <c r="DM28" s="21">
        <v>162362991</v>
      </c>
      <c r="DN28" s="21">
        <v>171634513</v>
      </c>
      <c r="DO28" s="21">
        <v>160606956</v>
      </c>
      <c r="DP28">
        <v>0</v>
      </c>
      <c r="DQ28">
        <v>0</v>
      </c>
      <c r="DR28">
        <v>0</v>
      </c>
      <c r="DS28">
        <v>0.17738487697828947</v>
      </c>
      <c r="DT28">
        <v>5.7575396964472884E-2</v>
      </c>
      <c r="DU28">
        <v>6.7662607530131008E-2</v>
      </c>
      <c r="DV28">
        <v>0</v>
      </c>
      <c r="DW28">
        <v>0</v>
      </c>
      <c r="DX28">
        <v>0</v>
      </c>
      <c r="DY28">
        <v>0</v>
      </c>
      <c r="DZ28">
        <v>0.17738487697828947</v>
      </c>
      <c r="EA28">
        <v>5.7575396964472884E-2</v>
      </c>
      <c r="EB28">
        <v>6.7662607530131008E-2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11.71490155379675</v>
      </c>
      <c r="EJ28">
        <v>11.97671725</v>
      </c>
      <c r="EK28">
        <v>5.6517969030692186</v>
      </c>
      <c r="EL28">
        <v>7.1491699942762779</v>
      </c>
      <c r="EM28">
        <v>4.549542654823588</v>
      </c>
      <c r="EN28">
        <v>0</v>
      </c>
      <c r="EO28" s="19">
        <v>0</v>
      </c>
      <c r="EP28" s="19">
        <v>13.392239419538235</v>
      </c>
      <c r="EQ28" s="19">
        <v>9.4864767781969839</v>
      </c>
      <c r="ER28" s="19">
        <v>11.349653125</v>
      </c>
      <c r="ES28" s="19">
        <v>10.106505454399684</v>
      </c>
      <c r="ET28" s="19">
        <v>7.5574138094180698</v>
      </c>
      <c r="EU28" s="19">
        <v>4.2572334911648868</v>
      </c>
      <c r="EV28" s="19">
        <v>0</v>
      </c>
      <c r="EW28">
        <v>0</v>
      </c>
      <c r="EX28">
        <v>0</v>
      </c>
      <c r="EY28">
        <v>1</v>
      </c>
      <c r="EZ28">
        <v>1</v>
      </c>
      <c r="FA28">
        <v>1</v>
      </c>
      <c r="FB28">
        <v>0.99978644398301475</v>
      </c>
      <c r="FC28">
        <v>0.99994489174370771</v>
      </c>
      <c r="FD28">
        <v>0</v>
      </c>
      <c r="FE28">
        <v>0</v>
      </c>
      <c r="FF28">
        <v>1</v>
      </c>
      <c r="FG28">
        <v>1</v>
      </c>
      <c r="FH28">
        <v>1</v>
      </c>
      <c r="FI28">
        <v>0.99978644398301475</v>
      </c>
      <c r="FJ28">
        <v>0.99994489174370771</v>
      </c>
      <c r="FK28">
        <v>1</v>
      </c>
    </row>
    <row r="29" spans="1:176" x14ac:dyDescent="0.25">
      <c r="A29" t="str">
        <f>+'Bilan et annexes'!E28</f>
        <v>FRIESLANDCAMPINA BELGIUM CHEESE</v>
      </c>
      <c r="B29" s="16">
        <f>'Bilan et annexes'!CW28/'Bilan et annexes'!K28</f>
        <v>1.4557562114520023E-3</v>
      </c>
      <c r="C29" s="16">
        <f>'Bilan et annexes'!CX28/'Bilan et annexes'!L28</f>
        <v>0.3634138736743483</v>
      </c>
      <c r="D29" s="16">
        <f>'Bilan et annexes'!CY28/'Bilan et annexes'!M28</f>
        <v>0.34141380137978972</v>
      </c>
      <c r="E29" s="16">
        <f>'Bilan et annexes'!CZ28/'Bilan et annexes'!N28</f>
        <v>0</v>
      </c>
      <c r="F29" s="16">
        <f t="shared" si="0"/>
        <v>-6.0537238361661E-2</v>
      </c>
      <c r="G29" s="16">
        <f t="shared" si="1"/>
        <v>-0.3634138736743483</v>
      </c>
      <c r="H29">
        <v>20353000</v>
      </c>
      <c r="I29">
        <v>20353000</v>
      </c>
      <c r="J29">
        <v>20353000</v>
      </c>
      <c r="K29">
        <v>20353000</v>
      </c>
      <c r="L29">
        <v>36353000</v>
      </c>
      <c r="M29">
        <v>1600000</v>
      </c>
      <c r="N29">
        <v>5565601</v>
      </c>
      <c r="O29">
        <v>8674788</v>
      </c>
      <c r="P29">
        <v>0</v>
      </c>
      <c r="Q29">
        <v>6.3907040731096152E-3</v>
      </c>
      <c r="R29">
        <v>5.440573871173783E-3</v>
      </c>
      <c r="S29">
        <v>4.4346288016508624E-3</v>
      </c>
      <c r="T29">
        <v>1.0003851126454489E-3</v>
      </c>
      <c r="U29">
        <v>11.265131875</v>
      </c>
      <c r="V29">
        <v>3.2341520709084248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0.95199915379733446</v>
      </c>
      <c r="BE29">
        <v>0.80815227649677501</v>
      </c>
      <c r="BF29">
        <v>0.84042681968833288</v>
      </c>
      <c r="BG29">
        <v>0.66831947862388918</v>
      </c>
      <c r="BH29">
        <v>0.73741179880801577</v>
      </c>
      <c r="BI29">
        <v>0.35854683115254532</v>
      </c>
      <c r="BJ29">
        <v>0</v>
      </c>
      <c r="BK29">
        <v>0</v>
      </c>
      <c r="BL29">
        <v>0.80815227649677501</v>
      </c>
      <c r="BM29">
        <v>0.84042681968833288</v>
      </c>
      <c r="BN29">
        <v>0.66831947862388918</v>
      </c>
      <c r="BO29">
        <v>0.73741179880801577</v>
      </c>
      <c r="BP29">
        <v>0.35854683115254532</v>
      </c>
      <c r="BQ29">
        <v>0</v>
      </c>
      <c r="BR29">
        <v>0</v>
      </c>
      <c r="BS29">
        <v>0.92426638281419082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18000000</v>
      </c>
      <c r="CA29">
        <v>18000000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18000000</v>
      </c>
      <c r="CH29">
        <v>18000000</v>
      </c>
      <c r="CI29">
        <v>0</v>
      </c>
      <c r="CJ29">
        <v>45001000</v>
      </c>
      <c r="CK29">
        <v>32000000</v>
      </c>
      <c r="CL29">
        <v>35984361</v>
      </c>
      <c r="CM29">
        <v>23393843</v>
      </c>
      <c r="CN29">
        <v>21715209</v>
      </c>
      <c r="CO29">
        <v>4490656</v>
      </c>
      <c r="CP29">
        <v>0</v>
      </c>
      <c r="CQ29">
        <v>0</v>
      </c>
      <c r="CR29">
        <v>32000000</v>
      </c>
      <c r="CS29">
        <v>35984361</v>
      </c>
      <c r="CT29">
        <v>23393843</v>
      </c>
      <c r="CU29">
        <v>21715209</v>
      </c>
      <c r="CV29">
        <v>4490656</v>
      </c>
      <c r="CW29">
        <v>0</v>
      </c>
      <c r="CX29">
        <v>0</v>
      </c>
      <c r="CY29">
        <v>18000000</v>
      </c>
      <c r="CZ29">
        <v>45001000</v>
      </c>
      <c r="DA29">
        <v>32000000</v>
      </c>
      <c r="DB29">
        <v>35984361</v>
      </c>
      <c r="DC29">
        <v>23393843</v>
      </c>
      <c r="DD29">
        <v>21715209</v>
      </c>
      <c r="DE29">
        <v>4490656</v>
      </c>
      <c r="DF29">
        <v>18000000</v>
      </c>
      <c r="DG29">
        <v>18000000</v>
      </c>
      <c r="DH29" s="21">
        <v>32000000</v>
      </c>
      <c r="DI29" s="21">
        <v>35984361</v>
      </c>
      <c r="DJ29" s="21">
        <v>23393843</v>
      </c>
      <c r="DK29" s="21">
        <v>21715209</v>
      </c>
      <c r="DL29" s="21">
        <v>4490656</v>
      </c>
      <c r="DM29" s="21">
        <v>18000000</v>
      </c>
      <c r="DN29" s="21">
        <v>18000000</v>
      </c>
      <c r="DO29" s="21">
        <v>18000000</v>
      </c>
      <c r="DP29">
        <v>1</v>
      </c>
      <c r="DQ29">
        <v>1</v>
      </c>
      <c r="DR29">
        <v>1</v>
      </c>
      <c r="DS29">
        <v>1</v>
      </c>
      <c r="DT29">
        <v>1</v>
      </c>
      <c r="DU29">
        <v>1</v>
      </c>
      <c r="DV29">
        <v>0</v>
      </c>
      <c r="DW29">
        <v>0</v>
      </c>
      <c r="DX29">
        <v>1</v>
      </c>
      <c r="DY29">
        <v>1</v>
      </c>
      <c r="DZ29">
        <v>1</v>
      </c>
      <c r="EA29">
        <v>1</v>
      </c>
      <c r="EB29">
        <v>1</v>
      </c>
      <c r="EC29">
        <v>0</v>
      </c>
      <c r="ED29">
        <v>0</v>
      </c>
      <c r="EE29">
        <v>1</v>
      </c>
      <c r="EF29">
        <v>2.2110254016606889</v>
      </c>
      <c r="EG29">
        <v>1.5722497911855746</v>
      </c>
      <c r="EH29">
        <v>1.7680126271311354</v>
      </c>
      <c r="EI29">
        <v>1.1494051491180661</v>
      </c>
      <c r="EJ29">
        <v>0.59734297031881822</v>
      </c>
      <c r="EK29">
        <v>2.8066599999999999</v>
      </c>
      <c r="EL29">
        <v>3.2341520709084248</v>
      </c>
      <c r="EM29">
        <v>2.074978662302756</v>
      </c>
      <c r="EN29">
        <v>1.5722497911855746</v>
      </c>
      <c r="EO29" s="19">
        <v>1.7680126271311354</v>
      </c>
      <c r="EP29" s="19">
        <v>1.1494051491180661</v>
      </c>
      <c r="EQ29" s="19">
        <v>1.0669291504937848</v>
      </c>
      <c r="ER29" s="19">
        <v>0.12352917228289274</v>
      </c>
      <c r="ES29" s="19">
        <v>11.25</v>
      </c>
      <c r="ET29" s="19">
        <v>3.2341520709084248</v>
      </c>
      <c r="EU29" s="19">
        <v>2.074978662302756</v>
      </c>
      <c r="EV29" s="19">
        <v>0.98966374172549532</v>
      </c>
      <c r="EW29">
        <v>1</v>
      </c>
      <c r="EX29">
        <v>0.96469814974391821</v>
      </c>
      <c r="EY29">
        <v>0.99447073282408416</v>
      </c>
      <c r="EZ29">
        <v>0.994926587586762</v>
      </c>
      <c r="FA29">
        <v>0.98945993515026576</v>
      </c>
      <c r="FB29">
        <v>0.99798362952008968</v>
      </c>
      <c r="FC29">
        <v>1</v>
      </c>
      <c r="FD29">
        <v>1</v>
      </c>
      <c r="FE29">
        <v>0.96469814974391821</v>
      </c>
      <c r="FF29">
        <v>0.99447073282408416</v>
      </c>
      <c r="FG29">
        <v>0.994926587586762</v>
      </c>
      <c r="FH29">
        <v>0.98945993515026576</v>
      </c>
      <c r="FI29">
        <v>0.99798362952008968</v>
      </c>
      <c r="FJ29">
        <v>1</v>
      </c>
      <c r="FK29">
        <v>1</v>
      </c>
    </row>
    <row r="30" spans="1:176" x14ac:dyDescent="0.25">
      <c r="A30" t="str">
        <f>+'Bilan et annexes'!E29</f>
        <v>GHENT HANDLING AND DISTRIBUTION GHD</v>
      </c>
      <c r="B30" s="16">
        <f>'Bilan et annexes'!CW29/'Bilan et annexes'!K29</f>
        <v>0.65519090301452676</v>
      </c>
      <c r="C30" s="16">
        <f>'Bilan et annexes'!CX29/'Bilan et annexes'!L29</f>
        <v>0.54006220760069068</v>
      </c>
      <c r="D30" s="16">
        <f>'Bilan et annexes'!CY29/'Bilan et annexes'!M29</f>
        <v>0.53760449193609505</v>
      </c>
      <c r="E30" s="16">
        <f>'Bilan et annexes'!CZ29/'Bilan et annexes'!N29</f>
        <v>0.56905995370810292</v>
      </c>
      <c r="F30" s="16">
        <f t="shared" si="0"/>
        <v>-4.5508010558902223E-3</v>
      </c>
      <c r="G30" s="16">
        <f t="shared" si="1"/>
        <v>2.8997746107412237E-2</v>
      </c>
      <c r="H30">
        <v>61973</v>
      </c>
      <c r="I30">
        <v>1186382</v>
      </c>
      <c r="J30">
        <v>61973</v>
      </c>
      <c r="K30">
        <v>695435</v>
      </c>
      <c r="L30">
        <v>1219439</v>
      </c>
      <c r="M30">
        <v>849743</v>
      </c>
      <c r="N30">
        <v>1358148</v>
      </c>
      <c r="O30">
        <v>3463288</v>
      </c>
      <c r="P30">
        <v>116.03922676004066</v>
      </c>
      <c r="Q30">
        <v>5.6425333492922176</v>
      </c>
      <c r="R30">
        <v>95.155955012666809</v>
      </c>
      <c r="S30">
        <v>27.506140760818766</v>
      </c>
      <c r="T30">
        <v>14.58890522609167</v>
      </c>
      <c r="U30">
        <v>19.360944426726668</v>
      </c>
      <c r="V30">
        <v>13.126447927619081</v>
      </c>
      <c r="W30">
        <v>8.5766736696457233</v>
      </c>
      <c r="X30">
        <v>0</v>
      </c>
      <c r="Y30">
        <v>0</v>
      </c>
      <c r="Z30">
        <v>0</v>
      </c>
      <c r="AA30">
        <v>0</v>
      </c>
      <c r="AB30">
        <v>1</v>
      </c>
      <c r="AC30">
        <v>1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1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1</v>
      </c>
      <c r="AS30">
        <v>1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1</v>
      </c>
      <c r="AZ30">
        <v>1</v>
      </c>
      <c r="BA30">
        <v>1</v>
      </c>
      <c r="BB30">
        <v>0</v>
      </c>
      <c r="BC30">
        <v>1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8000000</v>
      </c>
      <c r="BY30">
        <v>8000000</v>
      </c>
      <c r="BZ30">
        <v>8000000</v>
      </c>
      <c r="CA30">
        <v>0</v>
      </c>
      <c r="CB30">
        <v>0</v>
      </c>
      <c r="CC30">
        <v>0</v>
      </c>
      <c r="CD30">
        <v>0</v>
      </c>
      <c r="CE30">
        <v>8000000</v>
      </c>
      <c r="CF30">
        <v>8000000</v>
      </c>
      <c r="CG30">
        <v>8000000</v>
      </c>
      <c r="CH30">
        <v>0</v>
      </c>
      <c r="CI30">
        <v>15000000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8000000</v>
      </c>
      <c r="DE30">
        <v>8000000</v>
      </c>
      <c r="DF30">
        <v>8000000</v>
      </c>
      <c r="DG30">
        <v>0</v>
      </c>
      <c r="DH30" s="21">
        <v>0</v>
      </c>
      <c r="DI30" s="21">
        <v>0</v>
      </c>
      <c r="DJ30" s="21">
        <v>0</v>
      </c>
      <c r="DK30" s="21">
        <v>8000000</v>
      </c>
      <c r="DL30" s="21">
        <v>8000000</v>
      </c>
      <c r="DM30" s="21">
        <v>8000000</v>
      </c>
      <c r="DN30" s="21">
        <v>0</v>
      </c>
      <c r="DO30" s="21">
        <v>15000000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6.5603937548331652</v>
      </c>
      <c r="EK30">
        <v>9.4146112412811878</v>
      </c>
      <c r="EL30">
        <v>5.890374244927651</v>
      </c>
      <c r="EM30">
        <v>0</v>
      </c>
      <c r="EN30">
        <v>0</v>
      </c>
      <c r="EO30" s="19">
        <v>0</v>
      </c>
      <c r="EP30" s="19">
        <v>0</v>
      </c>
      <c r="EQ30" s="19">
        <v>11.503591277401913</v>
      </c>
      <c r="ER30" s="19">
        <v>6.5603937548331652</v>
      </c>
      <c r="ES30" s="19">
        <v>9.4146112412811878</v>
      </c>
      <c r="ET30" s="19">
        <v>0</v>
      </c>
      <c r="EU30" s="19">
        <v>4.331144276768204</v>
      </c>
      <c r="EV30" s="19">
        <v>0</v>
      </c>
      <c r="EW30">
        <v>0</v>
      </c>
      <c r="EX30">
        <v>0</v>
      </c>
      <c r="EY30">
        <v>0</v>
      </c>
      <c r="EZ30">
        <v>0.39284200616359288</v>
      </c>
      <c r="FA30">
        <v>0.41821552350154295</v>
      </c>
      <c r="FB30">
        <v>0.44968375989585324</v>
      </c>
      <c r="FC30">
        <v>0</v>
      </c>
      <c r="FD30">
        <v>0</v>
      </c>
      <c r="FE30">
        <v>0</v>
      </c>
      <c r="FF30">
        <v>0</v>
      </c>
      <c r="FG30">
        <v>0.39284200616359288</v>
      </c>
      <c r="FH30">
        <v>0.41821552350154295</v>
      </c>
      <c r="FI30">
        <v>0.44968375989585324</v>
      </c>
      <c r="FJ30">
        <v>0</v>
      </c>
      <c r="FK30">
        <v>0.45692880905983818</v>
      </c>
    </row>
    <row r="31" spans="1:176" x14ac:dyDescent="0.25">
      <c r="A31" t="str">
        <f>+'Bilan et annexes'!E30</f>
        <v>HUNTSMAN ADVANCED MATERIALS (EUROPE)</v>
      </c>
      <c r="B31" s="16">
        <f>'Bilan et annexes'!CW30/'Bilan et annexes'!K30</f>
        <v>0.51520568174321357</v>
      </c>
      <c r="C31" s="16">
        <f>'Bilan et annexes'!CX30/'Bilan et annexes'!L30</f>
        <v>0.45378932121338694</v>
      </c>
      <c r="D31" s="16">
        <f>'Bilan et annexes'!CY30/'Bilan et annexes'!M30</f>
        <v>0.46204709364176766</v>
      </c>
      <c r="E31" s="16">
        <f>'Bilan et annexes'!CZ30/'Bilan et annexes'!N30</f>
        <v>0.44021717263125232</v>
      </c>
      <c r="F31" s="16">
        <f t="shared" si="0"/>
        <v>1.8197370546975993E-2</v>
      </c>
      <c r="G31" s="16">
        <f t="shared" si="1"/>
        <v>-1.3572148582134624E-2</v>
      </c>
      <c r="H31">
        <v>3597176</v>
      </c>
      <c r="I31">
        <v>5894085</v>
      </c>
      <c r="J31">
        <v>7152597</v>
      </c>
      <c r="K31">
        <v>8538892</v>
      </c>
      <c r="L31">
        <v>8960274</v>
      </c>
      <c r="M31">
        <v>9566828</v>
      </c>
      <c r="N31">
        <v>15660379</v>
      </c>
      <c r="O31">
        <v>16333569</v>
      </c>
      <c r="P31">
        <v>22.239668006236002</v>
      </c>
      <c r="Q31">
        <v>19.684819611525793</v>
      </c>
      <c r="R31">
        <v>10.094235702081356</v>
      </c>
      <c r="S31">
        <v>8.4554295803249406</v>
      </c>
      <c r="T31">
        <v>6.6962237985133042</v>
      </c>
      <c r="U31">
        <v>6.2716712373212937</v>
      </c>
      <c r="V31">
        <v>3.8313248996081128</v>
      </c>
      <c r="W31">
        <v>3.6734163856043955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0.8342967577174607</v>
      </c>
      <c r="BE31">
        <v>0.84200245703991994</v>
      </c>
      <c r="BF31">
        <v>0.70685474861993103</v>
      </c>
      <c r="BG31">
        <v>0</v>
      </c>
      <c r="BH31">
        <v>0</v>
      </c>
      <c r="BI31">
        <v>0.28794245342678076</v>
      </c>
      <c r="BJ31">
        <v>1.2349622854500246</v>
      </c>
      <c r="BK31">
        <v>0.65026871339643388</v>
      </c>
      <c r="BL31">
        <v>0.84200245703991994</v>
      </c>
      <c r="BM31">
        <v>0.70685474861993103</v>
      </c>
      <c r="BN31">
        <v>0</v>
      </c>
      <c r="BO31">
        <v>0</v>
      </c>
      <c r="BP31">
        <v>0.28794245342678076</v>
      </c>
      <c r="BQ31">
        <v>1.2349622854500246</v>
      </c>
      <c r="BR31">
        <v>0.65026871339643388</v>
      </c>
      <c r="BS31">
        <v>0.146638588025407</v>
      </c>
      <c r="BT31">
        <v>80000000</v>
      </c>
      <c r="BU31">
        <v>80000000</v>
      </c>
      <c r="BV31">
        <v>116024000</v>
      </c>
      <c r="BW31">
        <v>72200000</v>
      </c>
      <c r="BX31">
        <v>72200000</v>
      </c>
      <c r="BY31">
        <v>60000000</v>
      </c>
      <c r="BZ31">
        <v>60000000</v>
      </c>
      <c r="CA31">
        <v>60000000</v>
      </c>
      <c r="CB31">
        <v>80000000</v>
      </c>
      <c r="CC31">
        <v>116024000</v>
      </c>
      <c r="CD31">
        <v>72200000</v>
      </c>
      <c r="CE31">
        <v>72200000</v>
      </c>
      <c r="CF31">
        <v>60000000</v>
      </c>
      <c r="CG31">
        <v>60000000</v>
      </c>
      <c r="CH31">
        <v>60000000</v>
      </c>
      <c r="CI31">
        <v>60000000</v>
      </c>
      <c r="CJ31">
        <v>48350000</v>
      </c>
      <c r="CK31">
        <v>55774817</v>
      </c>
      <c r="CL31">
        <v>21674900</v>
      </c>
      <c r="CM31">
        <v>0</v>
      </c>
      <c r="CN31">
        <v>0</v>
      </c>
      <c r="CO31">
        <v>4129806</v>
      </c>
      <c r="CP31">
        <v>17368098</v>
      </c>
      <c r="CQ31">
        <v>19317850</v>
      </c>
      <c r="CR31">
        <v>55774817</v>
      </c>
      <c r="CS31">
        <v>21674900</v>
      </c>
      <c r="CT31">
        <v>0</v>
      </c>
      <c r="CU31">
        <v>0</v>
      </c>
      <c r="CV31">
        <v>4129806</v>
      </c>
      <c r="CW31">
        <v>17368098</v>
      </c>
      <c r="CX31">
        <v>19317850</v>
      </c>
      <c r="CY31">
        <v>2561843</v>
      </c>
      <c r="CZ31">
        <v>128350000</v>
      </c>
      <c r="DA31">
        <v>135774817</v>
      </c>
      <c r="DB31">
        <v>137698900</v>
      </c>
      <c r="DC31">
        <v>72200000</v>
      </c>
      <c r="DD31">
        <v>72200000</v>
      </c>
      <c r="DE31">
        <v>64129806</v>
      </c>
      <c r="DF31">
        <v>77368098</v>
      </c>
      <c r="DG31">
        <v>79317850</v>
      </c>
      <c r="DH31" s="21">
        <v>135774817</v>
      </c>
      <c r="DI31" s="21">
        <v>137698900</v>
      </c>
      <c r="DJ31" s="21">
        <v>72200000</v>
      </c>
      <c r="DK31" s="21">
        <v>72200000</v>
      </c>
      <c r="DL31" s="21">
        <v>64129806</v>
      </c>
      <c r="DM31" s="21">
        <v>77368098</v>
      </c>
      <c r="DN31" s="21">
        <v>79317850</v>
      </c>
      <c r="DO31" s="21">
        <v>62561843</v>
      </c>
      <c r="DP31">
        <v>0.37670432411375149</v>
      </c>
      <c r="DQ31">
        <v>0.4107891156281212</v>
      </c>
      <c r="DR31">
        <v>0.15740793862550825</v>
      </c>
      <c r="DS31">
        <v>0</v>
      </c>
      <c r="DT31">
        <v>0</v>
      </c>
      <c r="DU31">
        <v>6.4397606317411912E-2</v>
      </c>
      <c r="DV31">
        <v>0.22448655775407583</v>
      </c>
      <c r="DW31">
        <v>0.2435498440767116</v>
      </c>
      <c r="DX31">
        <v>0.4107891156281212</v>
      </c>
      <c r="DY31">
        <v>0.15740793862550825</v>
      </c>
      <c r="DZ31">
        <v>0</v>
      </c>
      <c r="EA31">
        <v>0</v>
      </c>
      <c r="EB31">
        <v>6.4397606317411912E-2</v>
      </c>
      <c r="EC31">
        <v>0.22448655775407583</v>
      </c>
      <c r="ED31">
        <v>0.2435498440767116</v>
      </c>
      <c r="EE31">
        <v>4.0948969486081156E-2</v>
      </c>
      <c r="EF31">
        <v>35.680767357504884</v>
      </c>
      <c r="EG31">
        <v>23.035775188175943</v>
      </c>
      <c r="EH31">
        <v>19.251594910212333</v>
      </c>
      <c r="EI31">
        <v>8.4554295803249406</v>
      </c>
      <c r="EJ31">
        <v>8.0577893042110098</v>
      </c>
      <c r="EK31">
        <v>6.703350995753242</v>
      </c>
      <c r="EL31">
        <v>4.9403720050453437</v>
      </c>
      <c r="EM31">
        <v>4.856124831015193</v>
      </c>
      <c r="EN31">
        <v>37.744835671093099</v>
      </c>
      <c r="EO31" s="19">
        <v>23.362218223863415</v>
      </c>
      <c r="EP31" s="19">
        <v>10.094235702081356</v>
      </c>
      <c r="EQ31" s="19">
        <v>8.4554295803249406</v>
      </c>
      <c r="ER31" s="19">
        <v>7.1571255521873551</v>
      </c>
      <c r="ES31" s="19">
        <v>8.0871212485475859</v>
      </c>
      <c r="ET31" s="19">
        <v>5.064874228139689</v>
      </c>
      <c r="EU31" s="19">
        <v>3.8302616531634941</v>
      </c>
      <c r="EV31" s="19">
        <v>1</v>
      </c>
      <c r="EW31">
        <v>1</v>
      </c>
      <c r="EX31">
        <v>1</v>
      </c>
      <c r="EY31">
        <v>0.97459171896165653</v>
      </c>
      <c r="EZ31">
        <v>0.99581545106702174</v>
      </c>
      <c r="FA31">
        <v>0.97085828264747931</v>
      </c>
      <c r="FB31">
        <v>0.94989685931601864</v>
      </c>
      <c r="FC31">
        <v>1</v>
      </c>
      <c r="FD31">
        <v>1</v>
      </c>
      <c r="FE31">
        <v>1</v>
      </c>
      <c r="FF31">
        <v>0.97459171896165653</v>
      </c>
      <c r="FG31">
        <v>0.99581545106702174</v>
      </c>
      <c r="FH31">
        <v>0.97085828264747931</v>
      </c>
      <c r="FI31">
        <v>0.94989685931601864</v>
      </c>
      <c r="FJ31">
        <v>1</v>
      </c>
      <c r="FK31">
        <v>0.99468395563852963</v>
      </c>
    </row>
    <row r="32" spans="1:176" x14ac:dyDescent="0.25">
      <c r="A32" t="str">
        <f>+'Bilan et annexes'!E31</f>
        <v>KINGSPAN</v>
      </c>
      <c r="B32" s="16">
        <f>'Bilan et annexes'!CW31/'Bilan et annexes'!K31</f>
        <v>0.89148950992805154</v>
      </c>
      <c r="C32" s="16">
        <f>'Bilan et annexes'!CX31/'Bilan et annexes'!L31</f>
        <v>0.88232073351104978</v>
      </c>
      <c r="D32" s="16">
        <f>'Bilan et annexes'!CY31/'Bilan et annexes'!M31</f>
        <v>0.864356468281961</v>
      </c>
      <c r="E32" s="16">
        <f>'Bilan et annexes'!CZ31/'Bilan et annexes'!N31</f>
        <v>0.88437016613320307</v>
      </c>
      <c r="F32" s="16">
        <f t="shared" si="0"/>
        <v>-2.0360243783009557E-2</v>
      </c>
      <c r="G32" s="16">
        <f t="shared" si="1"/>
        <v>2.049432622153291E-3</v>
      </c>
      <c r="H32">
        <v>1478000</v>
      </c>
      <c r="I32">
        <v>2082651</v>
      </c>
      <c r="J32">
        <v>2047417</v>
      </c>
      <c r="K32">
        <v>1954131</v>
      </c>
      <c r="L32">
        <v>1936209</v>
      </c>
      <c r="M32">
        <v>1931101</v>
      </c>
      <c r="N32">
        <v>1956783</v>
      </c>
      <c r="O32">
        <v>2059876</v>
      </c>
      <c r="P32">
        <v>15.558504736129905</v>
      </c>
      <c r="Q32">
        <v>11.041441893048811</v>
      </c>
      <c r="R32">
        <v>11.231454071154044</v>
      </c>
      <c r="S32">
        <v>11.767619468705016</v>
      </c>
      <c r="T32">
        <v>11.876543286391087</v>
      </c>
      <c r="U32">
        <v>11.907958206225361</v>
      </c>
      <c r="V32">
        <v>11.751670982423702</v>
      </c>
      <c r="W32">
        <v>11.163521493526796</v>
      </c>
      <c r="X32">
        <v>1.2101167315175096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15420000</v>
      </c>
      <c r="BU32">
        <v>22995470</v>
      </c>
      <c r="BV32">
        <v>22995470</v>
      </c>
      <c r="BW32">
        <v>22995470</v>
      </c>
      <c r="BX32">
        <v>22995470</v>
      </c>
      <c r="BY32">
        <v>22995470</v>
      </c>
      <c r="BZ32">
        <v>22995470</v>
      </c>
      <c r="CA32">
        <v>22995470</v>
      </c>
      <c r="CB32">
        <v>22995470</v>
      </c>
      <c r="CC32">
        <v>22995470</v>
      </c>
      <c r="CD32">
        <v>22995470</v>
      </c>
      <c r="CE32">
        <v>22995470</v>
      </c>
      <c r="CF32">
        <v>22995470</v>
      </c>
      <c r="CG32">
        <v>22995470</v>
      </c>
      <c r="CH32">
        <v>22995470</v>
      </c>
      <c r="CI32">
        <v>22995470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15420000</v>
      </c>
      <c r="DA32">
        <v>22995470</v>
      </c>
      <c r="DB32">
        <v>22995470</v>
      </c>
      <c r="DC32">
        <v>22995470</v>
      </c>
      <c r="DD32">
        <v>22995470</v>
      </c>
      <c r="DE32">
        <v>22995470</v>
      </c>
      <c r="DF32">
        <v>22995470</v>
      </c>
      <c r="DG32">
        <v>22995470</v>
      </c>
      <c r="DH32" s="21">
        <v>22995470</v>
      </c>
      <c r="DI32" s="21">
        <v>22995470</v>
      </c>
      <c r="DJ32" s="21">
        <v>22995470</v>
      </c>
      <c r="DK32" s="21">
        <v>22995470</v>
      </c>
      <c r="DL32" s="21">
        <v>22995470</v>
      </c>
      <c r="DM32" s="21">
        <v>22995470</v>
      </c>
      <c r="DN32" s="21">
        <v>22995470</v>
      </c>
      <c r="DO32" s="21">
        <v>22995470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10.433017591339649</v>
      </c>
      <c r="EG32">
        <v>11.041441893048811</v>
      </c>
      <c r="EH32">
        <v>11.231454071154044</v>
      </c>
      <c r="EI32">
        <v>11.767619468705016</v>
      </c>
      <c r="EJ32">
        <v>11.876543286391087</v>
      </c>
      <c r="EK32">
        <v>11.907958206225361</v>
      </c>
      <c r="EL32">
        <v>11.751670982423702</v>
      </c>
      <c r="EM32">
        <v>11.163521493526796</v>
      </c>
      <c r="EN32">
        <v>15.558504736129905</v>
      </c>
      <c r="EO32" s="19">
        <v>11.041441893048811</v>
      </c>
      <c r="EP32" s="19">
        <v>11.231454071154044</v>
      </c>
      <c r="EQ32" s="19">
        <v>11.767619468705016</v>
      </c>
      <c r="ER32" s="19">
        <v>11.876543286391087</v>
      </c>
      <c r="ES32" s="19">
        <v>11.907958206225361</v>
      </c>
      <c r="ET32" s="19">
        <v>11.751670982423702</v>
      </c>
      <c r="EU32" s="19">
        <v>11.163521493526796</v>
      </c>
      <c r="EV32" s="19">
        <v>0.82632227640533729</v>
      </c>
      <c r="EW32">
        <v>1</v>
      </c>
      <c r="EX32">
        <v>1</v>
      </c>
      <c r="EY32">
        <v>1</v>
      </c>
      <c r="EZ32">
        <v>1</v>
      </c>
      <c r="FA32">
        <v>1</v>
      </c>
      <c r="FB32">
        <v>1</v>
      </c>
      <c r="FC32">
        <v>1</v>
      </c>
      <c r="FD32">
        <v>1</v>
      </c>
      <c r="FE32">
        <v>1</v>
      </c>
      <c r="FF32">
        <v>1</v>
      </c>
      <c r="FG32">
        <v>1</v>
      </c>
      <c r="FH32">
        <v>1</v>
      </c>
      <c r="FI32">
        <v>1</v>
      </c>
      <c r="FJ32">
        <v>1</v>
      </c>
      <c r="FK32">
        <v>1</v>
      </c>
    </row>
    <row r="33" spans="1:167" x14ac:dyDescent="0.25">
      <c r="A33" t="str">
        <f>+'Bilan et annexes'!E32</f>
        <v>NESTLE BELGILUX</v>
      </c>
      <c r="B33" s="16">
        <f>'Bilan et annexes'!CW32/'Bilan et annexes'!K32</f>
        <v>0.75374602176218053</v>
      </c>
      <c r="C33" s="16">
        <f>'Bilan et annexes'!CX32/'Bilan et annexes'!L32</f>
        <v>0.76175877239282719</v>
      </c>
      <c r="D33" s="16">
        <f>'Bilan et annexes'!CY32/'Bilan et annexes'!M32</f>
        <v>0.65351487087770033</v>
      </c>
      <c r="E33" s="16">
        <f>'Bilan et annexes'!CZ32/'Bilan et annexes'!N32</f>
        <v>0.64279683225074347</v>
      </c>
      <c r="F33" s="16">
        <f t="shared" si="0"/>
        <v>-0.14209734818689709</v>
      </c>
      <c r="G33" s="16">
        <f t="shared" si="1"/>
        <v>-0.11896194014208372</v>
      </c>
      <c r="H33">
        <v>18604629</v>
      </c>
      <c r="I33">
        <v>12786302</v>
      </c>
      <c r="J33">
        <v>13851185</v>
      </c>
      <c r="K33">
        <v>27264753</v>
      </c>
      <c r="L33">
        <v>21967351</v>
      </c>
      <c r="M33">
        <v>17675470</v>
      </c>
      <c r="N33">
        <v>58397043</v>
      </c>
      <c r="O33">
        <v>66784176</v>
      </c>
      <c r="P33">
        <v>15.80251882475055</v>
      </c>
      <c r="Q33">
        <v>22.993356484149992</v>
      </c>
      <c r="R33">
        <v>21.225620768186982</v>
      </c>
      <c r="S33">
        <v>10.874846362994743</v>
      </c>
      <c r="T33">
        <v>13.497303338941505</v>
      </c>
      <c r="U33">
        <v>16.774660023184673</v>
      </c>
      <c r="V33">
        <v>4.3067249141364918</v>
      </c>
      <c r="W33">
        <v>3.7284281234524776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0.20939096267190568</v>
      </c>
      <c r="BE33">
        <v>0.16508899460315071</v>
      </c>
      <c r="BF33">
        <v>3.4631873237077317E-2</v>
      </c>
      <c r="BG33">
        <v>0.6664658463481663</v>
      </c>
      <c r="BH33">
        <v>0.12402808830993171</v>
      </c>
      <c r="BI33">
        <v>0</v>
      </c>
      <c r="BJ33">
        <v>0.37649072968383213</v>
      </c>
      <c r="BK33">
        <v>0.24612060528522742</v>
      </c>
      <c r="BL33">
        <v>0.16508899460315071</v>
      </c>
      <c r="BM33">
        <v>3.4631873237077317E-2</v>
      </c>
      <c r="BN33">
        <v>0.6664658463481663</v>
      </c>
      <c r="BO33">
        <v>0.12402808830993171</v>
      </c>
      <c r="BP33">
        <v>0</v>
      </c>
      <c r="BQ33">
        <v>0.37649072968383213</v>
      </c>
      <c r="BR33">
        <v>0.24612060528522742</v>
      </c>
      <c r="BS33">
        <v>0.18259989371253921</v>
      </c>
      <c r="BT33">
        <v>294000000</v>
      </c>
      <c r="BU33">
        <v>294000000</v>
      </c>
      <c r="BV33">
        <v>294000000</v>
      </c>
      <c r="BW33">
        <v>294000000</v>
      </c>
      <c r="BX33">
        <v>296500000</v>
      </c>
      <c r="BY33">
        <v>296500000</v>
      </c>
      <c r="BZ33">
        <v>296500000</v>
      </c>
      <c r="CA33">
        <v>251500000</v>
      </c>
      <c r="CB33">
        <v>294000000</v>
      </c>
      <c r="CC33">
        <v>294000000</v>
      </c>
      <c r="CD33">
        <v>294000000</v>
      </c>
      <c r="CE33">
        <v>296500000</v>
      </c>
      <c r="CF33">
        <v>296500000</v>
      </c>
      <c r="CG33">
        <v>296500000</v>
      </c>
      <c r="CH33">
        <v>251500000</v>
      </c>
      <c r="CI33">
        <v>249000000</v>
      </c>
      <c r="CJ33">
        <v>5329000</v>
      </c>
      <c r="CK33">
        <v>3264063</v>
      </c>
      <c r="CL33">
        <v>666958</v>
      </c>
      <c r="CM33">
        <v>17532783</v>
      </c>
      <c r="CN33">
        <v>1947654</v>
      </c>
      <c r="CO33">
        <v>0</v>
      </c>
      <c r="CP33">
        <v>11012425</v>
      </c>
      <c r="CQ33">
        <v>6695636</v>
      </c>
      <c r="CR33">
        <v>3264063</v>
      </c>
      <c r="CS33">
        <v>666958</v>
      </c>
      <c r="CT33">
        <v>17532783</v>
      </c>
      <c r="CU33">
        <v>1947654</v>
      </c>
      <c r="CV33">
        <v>0</v>
      </c>
      <c r="CW33">
        <v>11012425</v>
      </c>
      <c r="CX33">
        <v>6695636</v>
      </c>
      <c r="CY33">
        <v>2938092</v>
      </c>
      <c r="CZ33">
        <v>299329000</v>
      </c>
      <c r="DA33">
        <v>297264063</v>
      </c>
      <c r="DB33">
        <v>294666958</v>
      </c>
      <c r="DC33">
        <v>311532783</v>
      </c>
      <c r="DD33">
        <v>298447654</v>
      </c>
      <c r="DE33">
        <v>296500000</v>
      </c>
      <c r="DF33">
        <v>307512425</v>
      </c>
      <c r="DG33">
        <v>258195636</v>
      </c>
      <c r="DH33" s="21">
        <v>297264063</v>
      </c>
      <c r="DI33" s="21">
        <v>294666958</v>
      </c>
      <c r="DJ33" s="21">
        <v>311532783</v>
      </c>
      <c r="DK33" s="21">
        <v>298447654</v>
      </c>
      <c r="DL33" s="21">
        <v>296500000</v>
      </c>
      <c r="DM33" s="21">
        <v>307512425</v>
      </c>
      <c r="DN33" s="21">
        <v>258195636</v>
      </c>
      <c r="DO33" s="21">
        <v>251938092</v>
      </c>
      <c r="DP33">
        <v>1.7803153052327037E-2</v>
      </c>
      <c r="DQ33">
        <v>1.0980348472193223E-2</v>
      </c>
      <c r="DR33">
        <v>2.2634298888713541E-3</v>
      </c>
      <c r="DS33">
        <v>5.6279094710876706E-2</v>
      </c>
      <c r="DT33">
        <v>6.5259484331547137E-3</v>
      </c>
      <c r="DU33">
        <v>0</v>
      </c>
      <c r="DV33">
        <v>3.5811317217507556E-2</v>
      </c>
      <c r="DW33">
        <v>2.5932413512984396E-2</v>
      </c>
      <c r="DX33">
        <v>1.0980348472193223E-2</v>
      </c>
      <c r="DY33">
        <v>2.2634298888713541E-3</v>
      </c>
      <c r="DZ33">
        <v>5.6279094710876706E-2</v>
      </c>
      <c r="EA33">
        <v>6.5259484331547137E-3</v>
      </c>
      <c r="EB33">
        <v>0</v>
      </c>
      <c r="EC33">
        <v>3.5811317217507556E-2</v>
      </c>
      <c r="ED33">
        <v>2.5932413512984396E-2</v>
      </c>
      <c r="EE33">
        <v>1.1661960192982648E-2</v>
      </c>
      <c r="EF33">
        <v>16.088952915965162</v>
      </c>
      <c r="EG33">
        <v>23.248634593489189</v>
      </c>
      <c r="EH33">
        <v>21.273772460623405</v>
      </c>
      <c r="EI33">
        <v>11.426209619430626</v>
      </c>
      <c r="EJ33">
        <v>13.585964643620434</v>
      </c>
      <c r="EK33">
        <v>16.774660023184673</v>
      </c>
      <c r="EL33">
        <v>5.2658903465368958</v>
      </c>
      <c r="EM33">
        <v>3.8661199623096345</v>
      </c>
      <c r="EN33">
        <v>15.977962419997732</v>
      </c>
      <c r="EO33" s="19">
        <v>23.0455183992995</v>
      </c>
      <c r="EP33" s="19">
        <v>22.49141737692479</v>
      </c>
      <c r="EQ33" s="19">
        <v>10.946281229835458</v>
      </c>
      <c r="ER33" s="19">
        <v>13.497303338941505</v>
      </c>
      <c r="ES33" s="19">
        <v>17.397694375312227</v>
      </c>
      <c r="ET33" s="19">
        <v>4.4213820210040433</v>
      </c>
      <c r="EU33" s="19">
        <v>3.7724219581596694</v>
      </c>
      <c r="EV33" s="19">
        <v>1</v>
      </c>
      <c r="EW33">
        <v>1</v>
      </c>
      <c r="EX33">
        <v>1</v>
      </c>
      <c r="EY33">
        <v>1</v>
      </c>
      <c r="EZ33">
        <v>1</v>
      </c>
      <c r="FA33">
        <v>1</v>
      </c>
      <c r="FB33">
        <v>1</v>
      </c>
      <c r="FC33">
        <v>1</v>
      </c>
      <c r="FD33">
        <v>1</v>
      </c>
      <c r="FE33">
        <v>1</v>
      </c>
      <c r="FF33">
        <v>1</v>
      </c>
      <c r="FG33">
        <v>1</v>
      </c>
      <c r="FH33">
        <v>1</v>
      </c>
      <c r="FI33">
        <v>1</v>
      </c>
      <c r="FJ33">
        <v>1</v>
      </c>
      <c r="FK33">
        <v>1</v>
      </c>
    </row>
    <row r="34" spans="1:167" x14ac:dyDescent="0.25">
      <c r="A34" t="str">
        <f>+'Bilan et annexes'!E33</f>
        <v>OMEGA PHARMA BELGIUM</v>
      </c>
      <c r="B34" s="16">
        <f>'Bilan et annexes'!CW33/'Bilan et annexes'!K33</f>
        <v>0.25781057426327447</v>
      </c>
      <c r="C34" s="16">
        <f>'Bilan et annexes'!CX33/'Bilan et annexes'!L33</f>
        <v>0.68025548755651422</v>
      </c>
      <c r="D34" s="16">
        <f>'Bilan et annexes'!CY33/'Bilan et annexes'!M33</f>
        <v>0.69783373186181308</v>
      </c>
      <c r="E34" s="16">
        <f>'Bilan et annexes'!CZ33/'Bilan et annexes'!N33</f>
        <v>0.70107542654915511</v>
      </c>
      <c r="F34" s="16">
        <f t="shared" si="0"/>
        <v>2.5840650500946527E-2</v>
      </c>
      <c r="G34" s="16">
        <f t="shared" si="1"/>
        <v>2.0819938992640896E-2</v>
      </c>
      <c r="H34">
        <v>35619700</v>
      </c>
      <c r="I34">
        <v>36034168</v>
      </c>
      <c r="J34">
        <v>33980562</v>
      </c>
      <c r="K34">
        <v>36408870</v>
      </c>
      <c r="L34">
        <v>36955319</v>
      </c>
      <c r="M34">
        <v>36977256</v>
      </c>
      <c r="N34">
        <v>195697193</v>
      </c>
      <c r="O34">
        <v>199957008</v>
      </c>
      <c r="P34">
        <v>5.1762663357636365</v>
      </c>
      <c r="Q34">
        <v>5.3489049337839578</v>
      </c>
      <c r="R34">
        <v>5.6663597264812751</v>
      </c>
      <c r="S34">
        <v>4.5487405953549231</v>
      </c>
      <c r="T34">
        <v>2.6561129400614836</v>
      </c>
      <c r="U34">
        <v>9.5976763662506492</v>
      </c>
      <c r="V34">
        <v>3.7627273069777756</v>
      </c>
      <c r="W34">
        <v>3.6811684589719404</v>
      </c>
      <c r="X34">
        <v>1</v>
      </c>
      <c r="Y34">
        <v>1</v>
      </c>
      <c r="Z34">
        <v>1.0000000052556905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0.49594608801319101</v>
      </c>
      <c r="AL34">
        <v>0.2830455703368242</v>
      </c>
      <c r="AM34">
        <v>0.13605071970830726</v>
      </c>
      <c r="AN34">
        <v>1</v>
      </c>
      <c r="AO34">
        <v>1.0000000052556905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0.49594608801319101</v>
      </c>
      <c r="BA34">
        <v>0.2830455703368242</v>
      </c>
      <c r="BB34">
        <v>0.13605071970830726</v>
      </c>
      <c r="BC34">
        <v>0.13605071970830726</v>
      </c>
      <c r="BD34">
        <v>0.7582190621296766</v>
      </c>
      <c r="BE34">
        <v>0</v>
      </c>
      <c r="BF34">
        <v>0</v>
      </c>
      <c r="BG34">
        <v>0</v>
      </c>
      <c r="BH34">
        <v>0</v>
      </c>
      <c r="BI34">
        <v>0.92748961579634248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0.92748961579634248</v>
      </c>
      <c r="BQ34">
        <v>0</v>
      </c>
      <c r="BR34">
        <v>0</v>
      </c>
      <c r="BS34">
        <v>0</v>
      </c>
      <c r="BT34">
        <v>26930000</v>
      </c>
      <c r="BU34">
        <v>181719956</v>
      </c>
      <c r="BV34">
        <v>190269956</v>
      </c>
      <c r="BW34">
        <v>190269956</v>
      </c>
      <c r="BX34">
        <v>163550000</v>
      </c>
      <c r="BY34">
        <v>96319062</v>
      </c>
      <c r="BZ34">
        <v>353300000</v>
      </c>
      <c r="CA34">
        <v>735020000</v>
      </c>
      <c r="CB34">
        <v>181719956</v>
      </c>
      <c r="CC34">
        <v>190269956</v>
      </c>
      <c r="CD34">
        <v>190269956</v>
      </c>
      <c r="CE34">
        <v>163550000</v>
      </c>
      <c r="CF34">
        <v>96319062</v>
      </c>
      <c r="CG34">
        <v>353300000</v>
      </c>
      <c r="CH34">
        <v>735020000</v>
      </c>
      <c r="CI34">
        <v>735020000</v>
      </c>
      <c r="CJ34">
        <v>22394000</v>
      </c>
      <c r="CK34">
        <v>0</v>
      </c>
      <c r="CL34">
        <v>0</v>
      </c>
      <c r="CM34">
        <v>0</v>
      </c>
      <c r="CN34">
        <v>0</v>
      </c>
      <c r="CO34">
        <v>155000000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155000000</v>
      </c>
      <c r="CW34">
        <v>0</v>
      </c>
      <c r="CX34">
        <v>0</v>
      </c>
      <c r="CY34">
        <v>0</v>
      </c>
      <c r="CZ34">
        <v>49324000</v>
      </c>
      <c r="DA34">
        <v>181719956</v>
      </c>
      <c r="DB34">
        <v>190269956</v>
      </c>
      <c r="DC34">
        <v>190269956</v>
      </c>
      <c r="DD34">
        <v>163550000</v>
      </c>
      <c r="DE34">
        <v>251319062</v>
      </c>
      <c r="DF34">
        <v>353300000</v>
      </c>
      <c r="DG34">
        <v>735020000</v>
      </c>
      <c r="DH34" s="21">
        <v>181719956</v>
      </c>
      <c r="DI34" s="21">
        <v>190269956</v>
      </c>
      <c r="DJ34" s="21">
        <v>190269956</v>
      </c>
      <c r="DK34" s="21">
        <v>163550000</v>
      </c>
      <c r="DL34" s="21">
        <v>251319062</v>
      </c>
      <c r="DM34" s="21">
        <v>353300000</v>
      </c>
      <c r="DN34" s="21">
        <v>735020000</v>
      </c>
      <c r="DO34" s="21">
        <v>735020000</v>
      </c>
      <c r="DP34">
        <v>0.45401832779174439</v>
      </c>
      <c r="DQ34">
        <v>0</v>
      </c>
      <c r="DR34">
        <v>0</v>
      </c>
      <c r="DS34">
        <v>0</v>
      </c>
      <c r="DT34">
        <v>0</v>
      </c>
      <c r="DU34">
        <v>0.61674589570129779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0.61674589570129779</v>
      </c>
      <c r="EC34">
        <v>0</v>
      </c>
      <c r="ED34">
        <v>0</v>
      </c>
      <c r="EE34">
        <v>0</v>
      </c>
      <c r="EF34">
        <v>1.3847393436777964</v>
      </c>
      <c r="EG34">
        <v>5.0429901975258593</v>
      </c>
      <c r="EH34">
        <v>5.5993763728804717</v>
      </c>
      <c r="EI34">
        <v>5.225923133566079</v>
      </c>
      <c r="EJ34">
        <v>4.4256146185614043</v>
      </c>
      <c r="EK34">
        <v>6.7965849602252799</v>
      </c>
      <c r="EL34">
        <v>1.8053401511998182</v>
      </c>
      <c r="EM34">
        <v>3.6758901693508035</v>
      </c>
      <c r="EN34">
        <v>5.1016700309098617</v>
      </c>
      <c r="EO34" s="19">
        <v>5.2802649973769338</v>
      </c>
      <c r="EP34" s="19">
        <v>5.5993763728804717</v>
      </c>
      <c r="EQ34" s="19">
        <v>4.4920372425730326</v>
      </c>
      <c r="ER34" s="19">
        <v>6.8006194723958409</v>
      </c>
      <c r="ES34" s="19">
        <v>9.5545218390461422</v>
      </c>
      <c r="ET34" s="19">
        <v>3.7559046644067093</v>
      </c>
      <c r="EU34" s="19">
        <v>3.6758901693508035</v>
      </c>
      <c r="EV34" s="19">
        <v>0.9426469182990922</v>
      </c>
      <c r="EW34">
        <v>0.98467883363409248</v>
      </c>
      <c r="EX34">
        <v>0.98646933113993907</v>
      </c>
      <c r="EY34">
        <v>0.98740982384416809</v>
      </c>
      <c r="EZ34">
        <v>0.98627399079822953</v>
      </c>
      <c r="FA34">
        <v>0.9918676299006014</v>
      </c>
      <c r="FB34">
        <v>0.99476988960669965</v>
      </c>
      <c r="FC34">
        <v>0.99782748458232529</v>
      </c>
      <c r="FD34">
        <v>0.98467883363409248</v>
      </c>
      <c r="FE34">
        <v>0.98646933113993907</v>
      </c>
      <c r="FF34">
        <v>0.98740982384416809</v>
      </c>
      <c r="FG34">
        <v>0.98627399079822953</v>
      </c>
      <c r="FH34">
        <v>0.9918676299006014</v>
      </c>
      <c r="FI34">
        <v>0.99476988960669965</v>
      </c>
      <c r="FJ34">
        <v>0.99782748458232529</v>
      </c>
      <c r="FK34">
        <v>0.99817435618646921</v>
      </c>
    </row>
    <row r="35" spans="1:167" x14ac:dyDescent="0.25">
      <c r="A35" t="str">
        <f>+'Bilan et annexes'!E34</f>
        <v>ORBOTECH</v>
      </c>
      <c r="B35" s="16">
        <f>'Bilan et annexes'!CW34/'Bilan et annexes'!K34</f>
        <v>0.69882830910337856</v>
      </c>
      <c r="C35" s="16">
        <f>'Bilan et annexes'!CX34/'Bilan et annexes'!L34</f>
        <v>0.70668152867128931</v>
      </c>
      <c r="D35" s="16">
        <f>'Bilan et annexes'!CY34/'Bilan et annexes'!M34</f>
        <v>0.24337658650031338</v>
      </c>
      <c r="E35" s="16">
        <f>'Bilan et annexes'!CZ34/'Bilan et annexes'!N34</f>
        <v>0.26116084111395999</v>
      </c>
      <c r="F35" s="16">
        <f t="shared" si="0"/>
        <v>-0.65560641303599265</v>
      </c>
      <c r="G35" s="16">
        <f t="shared" si="1"/>
        <v>-0.44552068755732932</v>
      </c>
      <c r="H35">
        <v>2193114</v>
      </c>
      <c r="I35">
        <v>2193114</v>
      </c>
      <c r="J35">
        <v>2193114</v>
      </c>
      <c r="K35">
        <v>2193114</v>
      </c>
      <c r="L35">
        <v>2193114</v>
      </c>
      <c r="M35">
        <v>2193114</v>
      </c>
      <c r="N35">
        <v>28693114</v>
      </c>
      <c r="O35">
        <v>28693114</v>
      </c>
      <c r="P35">
        <v>8.6992778305186143</v>
      </c>
      <c r="Q35">
        <v>13.190608422544383</v>
      </c>
      <c r="R35">
        <v>13.190608422544383</v>
      </c>
      <c r="S35">
        <v>13.190608422544383</v>
      </c>
      <c r="T35">
        <v>13.190608422544383</v>
      </c>
      <c r="U35">
        <v>13.190608422544383</v>
      </c>
      <c r="V35">
        <v>0.34328794009601049</v>
      </c>
      <c r="W35">
        <v>0.34328794009601049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19079000</v>
      </c>
      <c r="BU35">
        <v>19078508</v>
      </c>
      <c r="BV35">
        <v>28928508</v>
      </c>
      <c r="BW35">
        <v>28928508</v>
      </c>
      <c r="BX35">
        <v>28928508</v>
      </c>
      <c r="BY35">
        <v>28928508</v>
      </c>
      <c r="BZ35">
        <v>28928508</v>
      </c>
      <c r="CA35">
        <v>9850000</v>
      </c>
      <c r="CB35">
        <v>19078508</v>
      </c>
      <c r="CC35">
        <v>28928508</v>
      </c>
      <c r="CD35">
        <v>28928508</v>
      </c>
      <c r="CE35">
        <v>28928508</v>
      </c>
      <c r="CF35">
        <v>28928508</v>
      </c>
      <c r="CG35">
        <v>28928508</v>
      </c>
      <c r="CH35">
        <v>9850000</v>
      </c>
      <c r="CI35">
        <v>9850000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19079000</v>
      </c>
      <c r="DA35">
        <v>19078508</v>
      </c>
      <c r="DB35">
        <v>28928508</v>
      </c>
      <c r="DC35">
        <v>28928508</v>
      </c>
      <c r="DD35">
        <v>28928508</v>
      </c>
      <c r="DE35">
        <v>28928508</v>
      </c>
      <c r="DF35">
        <v>28928508</v>
      </c>
      <c r="DG35">
        <v>9850000</v>
      </c>
      <c r="DH35" s="21">
        <v>19078508</v>
      </c>
      <c r="DI35" s="21">
        <v>28928508</v>
      </c>
      <c r="DJ35" s="21">
        <v>28928508</v>
      </c>
      <c r="DK35" s="21">
        <v>28928508</v>
      </c>
      <c r="DL35" s="21">
        <v>28928508</v>
      </c>
      <c r="DM35" s="21">
        <v>28928508</v>
      </c>
      <c r="DN35" s="21">
        <v>9850000</v>
      </c>
      <c r="DO35" s="21">
        <v>9850000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8.6995021690618906</v>
      </c>
      <c r="EG35">
        <v>8.6992778305186143</v>
      </c>
      <c r="EH35">
        <v>13.190608422544383</v>
      </c>
      <c r="EI35">
        <v>13.190608422544383</v>
      </c>
      <c r="EJ35">
        <v>13.190608422544383</v>
      </c>
      <c r="EK35">
        <v>13.190608422544383</v>
      </c>
      <c r="EL35">
        <v>1.0082038498853767</v>
      </c>
      <c r="EM35">
        <v>0.34328794009601049</v>
      </c>
      <c r="EN35">
        <v>8.6992778305186143</v>
      </c>
      <c r="EO35" s="19">
        <v>13.190608422544383</v>
      </c>
      <c r="EP35" s="19">
        <v>13.190608422544383</v>
      </c>
      <c r="EQ35" s="19">
        <v>13.190608422544383</v>
      </c>
      <c r="ER35" s="19">
        <v>13.190608422544383</v>
      </c>
      <c r="ES35" s="19">
        <v>13.190608422544383</v>
      </c>
      <c r="ET35" s="19">
        <v>0.34328794009601049</v>
      </c>
      <c r="EU35" s="19">
        <v>0.34328794009601049</v>
      </c>
      <c r="EV35" s="19">
        <v>1</v>
      </c>
      <c r="EW35">
        <v>1</v>
      </c>
      <c r="EX35">
        <v>1</v>
      </c>
      <c r="EY35">
        <v>1</v>
      </c>
      <c r="EZ35">
        <v>1</v>
      </c>
      <c r="FA35">
        <v>1</v>
      </c>
      <c r="FB35">
        <v>1</v>
      </c>
      <c r="FC35">
        <v>1</v>
      </c>
      <c r="FD35">
        <v>1</v>
      </c>
      <c r="FE35">
        <v>1</v>
      </c>
      <c r="FF35">
        <v>1</v>
      </c>
      <c r="FG35">
        <v>1</v>
      </c>
      <c r="FH35">
        <v>1</v>
      </c>
      <c r="FI35">
        <v>1</v>
      </c>
      <c r="FJ35">
        <v>1</v>
      </c>
      <c r="FK35">
        <v>1</v>
      </c>
    </row>
    <row r="36" spans="1:167" x14ac:dyDescent="0.25">
      <c r="A36" t="str">
        <f>+'Bilan et annexes'!E35</f>
        <v>POWER TOOLS DISTRIBUTION</v>
      </c>
      <c r="B36" s="16">
        <f>'Bilan et annexes'!CW35/'Bilan et annexes'!K35</f>
        <v>0.23410833023189961</v>
      </c>
      <c r="C36" s="16">
        <f>'Bilan et annexes'!CX35/'Bilan et annexes'!L35</f>
        <v>0.35071639874301136</v>
      </c>
      <c r="D36" s="16">
        <f>'Bilan et annexes'!CY35/'Bilan et annexes'!M35</f>
        <v>0.16473153871181595</v>
      </c>
      <c r="E36" s="16">
        <f>'Bilan et annexes'!CZ35/'Bilan et annexes'!N35</f>
        <v>0.36602151734354221</v>
      </c>
      <c r="F36" s="16">
        <f t="shared" si="0"/>
        <v>-0.53029986820626673</v>
      </c>
      <c r="G36" s="16">
        <f t="shared" si="1"/>
        <v>1.5305118600530854E-2</v>
      </c>
      <c r="H36">
        <v>27275000</v>
      </c>
      <c r="I36">
        <v>32148583</v>
      </c>
      <c r="J36">
        <v>33396039</v>
      </c>
      <c r="K36">
        <v>35413430</v>
      </c>
      <c r="L36">
        <v>28992870</v>
      </c>
      <c r="M36">
        <v>3100818</v>
      </c>
      <c r="N36">
        <v>15747047</v>
      </c>
      <c r="O36">
        <v>16518889</v>
      </c>
      <c r="P36">
        <v>0</v>
      </c>
      <c r="Q36">
        <v>0</v>
      </c>
      <c r="R36">
        <v>0</v>
      </c>
      <c r="S36">
        <v>0</v>
      </c>
      <c r="T36">
        <v>1.2071933547799856</v>
      </c>
      <c r="U36">
        <v>19.349732876937633</v>
      </c>
      <c r="V36">
        <v>1.9686230694554985</v>
      </c>
      <c r="W36">
        <v>3.6322055314979114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1</v>
      </c>
      <c r="AT36">
        <v>1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0.1187742497426558</v>
      </c>
      <c r="BE36">
        <v>0.13365875803976524</v>
      </c>
      <c r="BF36">
        <v>0.13475991721813793</v>
      </c>
      <c r="BG36">
        <v>0.26518349002641434</v>
      </c>
      <c r="BH36">
        <v>0.18079468899587831</v>
      </c>
      <c r="BI36">
        <v>0.39207181367930005</v>
      </c>
      <c r="BJ36">
        <v>0.27141754285102859</v>
      </c>
      <c r="BK36">
        <v>0</v>
      </c>
      <c r="BL36">
        <v>0.13365875803976524</v>
      </c>
      <c r="BM36">
        <v>0.13475991721813793</v>
      </c>
      <c r="BN36">
        <v>0.26518349002641434</v>
      </c>
      <c r="BO36">
        <v>0.18079468899587831</v>
      </c>
      <c r="BP36">
        <v>0.39207181367930005</v>
      </c>
      <c r="BQ36">
        <v>0.27141754285102859</v>
      </c>
      <c r="BR36">
        <v>0</v>
      </c>
      <c r="BS36">
        <v>0.15467571493271795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35000000</v>
      </c>
      <c r="BZ36">
        <v>60000000</v>
      </c>
      <c r="CA36">
        <v>31000000</v>
      </c>
      <c r="CB36">
        <v>0</v>
      </c>
      <c r="CC36">
        <v>0</v>
      </c>
      <c r="CD36">
        <v>0</v>
      </c>
      <c r="CE36">
        <v>0</v>
      </c>
      <c r="CF36">
        <v>35000000</v>
      </c>
      <c r="CG36">
        <v>60000000</v>
      </c>
      <c r="CH36">
        <v>31000000</v>
      </c>
      <c r="CI36">
        <v>60000000</v>
      </c>
      <c r="CJ36">
        <v>12000000</v>
      </c>
      <c r="CK36">
        <v>14000000</v>
      </c>
      <c r="CL36">
        <v>14000000</v>
      </c>
      <c r="CM36">
        <v>23000000</v>
      </c>
      <c r="CN36">
        <v>14000000</v>
      </c>
      <c r="CO36">
        <v>33000000</v>
      </c>
      <c r="CP36">
        <v>20173836</v>
      </c>
      <c r="CQ36">
        <v>0</v>
      </c>
      <c r="CR36">
        <v>14000000</v>
      </c>
      <c r="CS36">
        <v>14000000</v>
      </c>
      <c r="CT36">
        <v>23000000</v>
      </c>
      <c r="CU36">
        <v>14000000</v>
      </c>
      <c r="CV36">
        <v>33000000</v>
      </c>
      <c r="CW36">
        <v>20173836</v>
      </c>
      <c r="CX36">
        <v>0</v>
      </c>
      <c r="CY36">
        <v>9168130</v>
      </c>
      <c r="CZ36">
        <v>12000000</v>
      </c>
      <c r="DA36">
        <v>14000000</v>
      </c>
      <c r="DB36">
        <v>14000000</v>
      </c>
      <c r="DC36">
        <v>23000000</v>
      </c>
      <c r="DD36">
        <v>14000000</v>
      </c>
      <c r="DE36">
        <v>68000000</v>
      </c>
      <c r="DF36">
        <v>80173836</v>
      </c>
      <c r="DG36">
        <v>31000000</v>
      </c>
      <c r="DH36" s="21">
        <v>14000000</v>
      </c>
      <c r="DI36" s="21">
        <v>14000000</v>
      </c>
      <c r="DJ36" s="21">
        <v>23000000</v>
      </c>
      <c r="DK36" s="21">
        <v>14000000</v>
      </c>
      <c r="DL36" s="21">
        <v>68000000</v>
      </c>
      <c r="DM36" s="21">
        <v>80173836</v>
      </c>
      <c r="DN36" s="21">
        <v>31000000</v>
      </c>
      <c r="DO36" s="21">
        <v>69168130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0.48529411764705882</v>
      </c>
      <c r="DV36">
        <v>0.25162617889457106</v>
      </c>
      <c r="DW36">
        <v>0</v>
      </c>
      <c r="DX36">
        <v>1</v>
      </c>
      <c r="DY36">
        <v>1</v>
      </c>
      <c r="DZ36">
        <v>1</v>
      </c>
      <c r="EA36">
        <v>1</v>
      </c>
      <c r="EB36">
        <v>0.48529411764705882</v>
      </c>
      <c r="EC36">
        <v>0.25162617889457106</v>
      </c>
      <c r="ED36">
        <v>0</v>
      </c>
      <c r="EE36">
        <v>0.13254847282990012</v>
      </c>
      <c r="EF36">
        <v>0.43996333638863427</v>
      </c>
      <c r="EG36">
        <v>0.43547798047584241</v>
      </c>
      <c r="EH36">
        <v>0.41921139210551289</v>
      </c>
      <c r="EI36">
        <v>0.64947111872529717</v>
      </c>
      <c r="EJ36">
        <v>0.48287734191199422</v>
      </c>
      <c r="EK36">
        <v>21.92969726052932</v>
      </c>
      <c r="EL36">
        <v>5.0913568747207014</v>
      </c>
      <c r="EM36">
        <v>1.8766395246072543</v>
      </c>
      <c r="EN36">
        <v>0.51329055912007338</v>
      </c>
      <c r="EO36" s="19">
        <v>0.43547798047584241</v>
      </c>
      <c r="EP36" s="19">
        <v>0.68870442988762826</v>
      </c>
      <c r="EQ36" s="19">
        <v>0.39533024618061569</v>
      </c>
      <c r="ER36" s="19">
        <v>2.3454042321439719</v>
      </c>
      <c r="ES36" s="19">
        <v>25.855705171990099</v>
      </c>
      <c r="ET36" s="19">
        <v>1.9686230694554985</v>
      </c>
      <c r="EU36" s="19">
        <v>4.1872144064894439</v>
      </c>
      <c r="EV36" s="19">
        <v>1</v>
      </c>
      <c r="EW36">
        <v>1</v>
      </c>
      <c r="EX36">
        <v>1</v>
      </c>
      <c r="EY36">
        <v>1</v>
      </c>
      <c r="EZ36">
        <v>1</v>
      </c>
      <c r="FA36">
        <v>1</v>
      </c>
      <c r="FB36">
        <v>1</v>
      </c>
      <c r="FC36">
        <v>1</v>
      </c>
      <c r="FD36">
        <v>1</v>
      </c>
      <c r="FE36">
        <v>1</v>
      </c>
      <c r="FF36">
        <v>1</v>
      </c>
      <c r="FG36">
        <v>1</v>
      </c>
      <c r="FH36">
        <v>1</v>
      </c>
      <c r="FI36">
        <v>1</v>
      </c>
      <c r="FJ36">
        <v>1</v>
      </c>
      <c r="FK36">
        <v>1</v>
      </c>
    </row>
    <row r="37" spans="1:167" x14ac:dyDescent="0.25">
      <c r="A37" t="str">
        <f>+'Bilan et annexes'!E36</f>
        <v>SENSOR-NITE</v>
      </c>
      <c r="B37" s="16">
        <f>'Bilan et annexes'!CW36/'Bilan et annexes'!K36</f>
        <v>4.5752114674233096E-2</v>
      </c>
      <c r="C37" s="16">
        <f>'Bilan et annexes'!CX36/'Bilan et annexes'!L36</f>
        <v>0.93302355636011536</v>
      </c>
      <c r="D37" s="16">
        <f>'Bilan et annexes'!CY36/'Bilan et annexes'!M36</f>
        <v>0.60519823582604071</v>
      </c>
      <c r="E37" s="16">
        <f>'Bilan et annexes'!CZ36/'Bilan et annexes'!N36</f>
        <v>0.5470087045872275</v>
      </c>
      <c r="F37" s="16">
        <f t="shared" si="0"/>
        <v>-0.35135803195899723</v>
      </c>
      <c r="G37" s="16">
        <f t="shared" si="1"/>
        <v>-0.38601485177288786</v>
      </c>
      <c r="H37">
        <v>7575000</v>
      </c>
      <c r="I37">
        <v>7575000</v>
      </c>
      <c r="J37">
        <v>7575000</v>
      </c>
      <c r="K37">
        <v>7575000</v>
      </c>
      <c r="L37">
        <v>7575000</v>
      </c>
      <c r="M37">
        <v>9037959</v>
      </c>
      <c r="N37">
        <v>51165203</v>
      </c>
      <c r="O37">
        <v>51165203</v>
      </c>
      <c r="P37">
        <v>0.78085808580858085</v>
      </c>
      <c r="Q37">
        <v>0</v>
      </c>
      <c r="R37">
        <v>0</v>
      </c>
      <c r="S37">
        <v>1.3679603960396039E-2</v>
      </c>
      <c r="T37">
        <v>0.27076554455445545</v>
      </c>
      <c r="U37">
        <v>16.869873939459119</v>
      </c>
      <c r="V37">
        <v>2.0676648346338036</v>
      </c>
      <c r="W37">
        <v>1.9843406074241512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1.0000000065587005</v>
      </c>
      <c r="AE37">
        <v>1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1.0000000065587005</v>
      </c>
      <c r="AT37">
        <v>1</v>
      </c>
      <c r="AU37">
        <v>1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5915000</v>
      </c>
      <c r="BV37">
        <v>0</v>
      </c>
      <c r="BW37">
        <v>0</v>
      </c>
      <c r="BX37">
        <v>0</v>
      </c>
      <c r="BY37">
        <v>0</v>
      </c>
      <c r="BZ37">
        <v>152469228</v>
      </c>
      <c r="CA37">
        <v>105792491</v>
      </c>
      <c r="CB37">
        <v>5915000</v>
      </c>
      <c r="CC37">
        <v>0</v>
      </c>
      <c r="CD37">
        <v>0</v>
      </c>
      <c r="CE37">
        <v>0</v>
      </c>
      <c r="CF37">
        <v>0</v>
      </c>
      <c r="CG37">
        <v>152469228</v>
      </c>
      <c r="CH37">
        <v>105792491</v>
      </c>
      <c r="CI37">
        <v>101529190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5915000</v>
      </c>
      <c r="DB37">
        <v>0</v>
      </c>
      <c r="DC37">
        <v>0</v>
      </c>
      <c r="DD37">
        <v>0</v>
      </c>
      <c r="DE37">
        <v>0</v>
      </c>
      <c r="DF37">
        <v>152469228</v>
      </c>
      <c r="DG37">
        <v>105792491</v>
      </c>
      <c r="DH37" s="21">
        <v>5915000</v>
      </c>
      <c r="DI37" s="21">
        <v>0</v>
      </c>
      <c r="DJ37" s="21">
        <v>0</v>
      </c>
      <c r="DK37" s="21">
        <v>0</v>
      </c>
      <c r="DL37" s="21">
        <v>0</v>
      </c>
      <c r="DM37" s="21">
        <v>152469228</v>
      </c>
      <c r="DN37" s="21">
        <v>105792491</v>
      </c>
      <c r="DO37" s="21">
        <v>101529190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0.78085808580858085</v>
      </c>
      <c r="EH37">
        <v>0</v>
      </c>
      <c r="EI37">
        <v>0</v>
      </c>
      <c r="EJ37">
        <v>0</v>
      </c>
      <c r="EK37">
        <v>0</v>
      </c>
      <c r="EL37">
        <v>2.9799398626445397</v>
      </c>
      <c r="EM37">
        <v>2.0676648346338036</v>
      </c>
      <c r="EN37">
        <v>0.78085808580858085</v>
      </c>
      <c r="EO37" s="19">
        <v>0</v>
      </c>
      <c r="EP37" s="19">
        <v>0</v>
      </c>
      <c r="EQ37" s="19">
        <v>0</v>
      </c>
      <c r="ER37" s="19">
        <v>0</v>
      </c>
      <c r="ES37" s="19">
        <v>16.869873828814669</v>
      </c>
      <c r="ET37" s="19">
        <v>2.0676648346338036</v>
      </c>
      <c r="EU37" s="19">
        <v>1.9843406074241512</v>
      </c>
      <c r="EV37" s="19">
        <v>0</v>
      </c>
      <c r="EW37">
        <v>0.30515503062126265</v>
      </c>
      <c r="EX37">
        <v>0</v>
      </c>
      <c r="EY37">
        <v>0</v>
      </c>
      <c r="EZ37">
        <v>0</v>
      </c>
      <c r="FA37">
        <v>0</v>
      </c>
      <c r="FB37">
        <v>0.99999999344129953</v>
      </c>
      <c r="FC37">
        <v>1</v>
      </c>
      <c r="FD37">
        <v>0.30515503062126265</v>
      </c>
      <c r="FE37">
        <v>0</v>
      </c>
      <c r="FF37">
        <v>0</v>
      </c>
      <c r="FG37">
        <v>0</v>
      </c>
      <c r="FH37">
        <v>0</v>
      </c>
      <c r="FI37">
        <v>0.99999999344129953</v>
      </c>
      <c r="FJ37">
        <v>1</v>
      </c>
      <c r="FK37">
        <v>1</v>
      </c>
    </row>
    <row r="38" spans="1:167" x14ac:dyDescent="0.25">
      <c r="A38" t="str">
        <f>+'Bilan et annexes'!E37</f>
        <v>SOLUTIA EUROPE</v>
      </c>
      <c r="B38" s="16">
        <f>'Bilan et annexes'!CW37/'Bilan et annexes'!K37</f>
        <v>0.66055362067419376</v>
      </c>
      <c r="C38" s="16">
        <f>'Bilan et annexes'!CX37/'Bilan et annexes'!L37</f>
        <v>0.6856195483607016</v>
      </c>
      <c r="D38" s="16">
        <f>'Bilan et annexes'!CY37/'Bilan et annexes'!M37</f>
        <v>0.68301354597936204</v>
      </c>
      <c r="E38" s="16">
        <f>'Bilan et annexes'!CZ37/'Bilan et annexes'!N37</f>
        <v>0.62687635753954674</v>
      </c>
      <c r="F38" s="16">
        <f t="shared" si="0"/>
        <v>-3.8009452728855978E-3</v>
      </c>
      <c r="G38" s="16">
        <f t="shared" si="1"/>
        <v>-5.8743190821154867E-2</v>
      </c>
      <c r="H38">
        <v>40526000</v>
      </c>
      <c r="I38">
        <v>83217513</v>
      </c>
      <c r="J38">
        <v>100473471</v>
      </c>
      <c r="K38">
        <v>57009076</v>
      </c>
      <c r="L38">
        <v>132572604</v>
      </c>
      <c r="M38">
        <v>145876935</v>
      </c>
      <c r="N38">
        <v>170690403</v>
      </c>
      <c r="O38">
        <v>187281454</v>
      </c>
      <c r="P38">
        <v>3.9480827123328233</v>
      </c>
      <c r="Q38">
        <v>1.9015006132182777</v>
      </c>
      <c r="R38">
        <v>5.1768472893705439</v>
      </c>
      <c r="S38">
        <v>7.1397535894109208</v>
      </c>
      <c r="T38">
        <v>5.153206464889232</v>
      </c>
      <c r="U38">
        <v>5.0837624398949703</v>
      </c>
      <c r="V38">
        <v>4.1113969834613373</v>
      </c>
      <c r="W38">
        <v>3.7471730009101702</v>
      </c>
      <c r="X38">
        <v>0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0</v>
      </c>
      <c r="AG38">
        <v>1</v>
      </c>
      <c r="AH38">
        <v>1</v>
      </c>
      <c r="AI38">
        <v>0.99218730209495898</v>
      </c>
      <c r="AJ38">
        <v>1</v>
      </c>
      <c r="AK38">
        <v>0</v>
      </c>
      <c r="AL38">
        <v>0</v>
      </c>
      <c r="AM38">
        <v>0</v>
      </c>
      <c r="AN38">
        <v>1</v>
      </c>
      <c r="AO38">
        <v>1</v>
      </c>
      <c r="AP38">
        <v>1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</v>
      </c>
      <c r="AX38">
        <v>0.99218730209495898</v>
      </c>
      <c r="AY38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0.44907380182855289</v>
      </c>
      <c r="BG38">
        <v>0.86530922992229875</v>
      </c>
      <c r="BH38">
        <v>0.84502928749210093</v>
      </c>
      <c r="BI38">
        <v>0.75992179767551016</v>
      </c>
      <c r="BJ38">
        <v>0.79694889607026953</v>
      </c>
      <c r="BK38">
        <v>0.53466975833886865</v>
      </c>
      <c r="BL38">
        <v>0</v>
      </c>
      <c r="BM38">
        <v>0.44907380182855289</v>
      </c>
      <c r="BN38">
        <v>0.86530922992229875</v>
      </c>
      <c r="BO38">
        <v>0.84502928749210093</v>
      </c>
      <c r="BP38">
        <v>0.75992179767551016</v>
      </c>
      <c r="BQ38">
        <v>0.79694889607026953</v>
      </c>
      <c r="BR38">
        <v>0.53466975833886865</v>
      </c>
      <c r="BS38">
        <v>5.6756929878393002E-2</v>
      </c>
      <c r="BT38">
        <v>0</v>
      </c>
      <c r="BU38">
        <v>160000000</v>
      </c>
      <c r="BV38">
        <v>158238152</v>
      </c>
      <c r="BW38">
        <v>520135816</v>
      </c>
      <c r="BX38">
        <v>407030755</v>
      </c>
      <c r="BY38">
        <v>683174000</v>
      </c>
      <c r="BZ38">
        <v>741603683</v>
      </c>
      <c r="CA38">
        <v>701776008</v>
      </c>
      <c r="CB38">
        <v>160000000</v>
      </c>
      <c r="CC38">
        <v>158238152</v>
      </c>
      <c r="CD38">
        <v>520135816</v>
      </c>
      <c r="CE38">
        <v>407030755</v>
      </c>
      <c r="CF38">
        <v>683174000</v>
      </c>
      <c r="CG38">
        <v>741603683</v>
      </c>
      <c r="CH38">
        <v>701776008</v>
      </c>
      <c r="CI38">
        <v>701776008</v>
      </c>
      <c r="CJ38">
        <v>0</v>
      </c>
      <c r="CK38">
        <v>0</v>
      </c>
      <c r="CL38">
        <v>9500000</v>
      </c>
      <c r="CM38">
        <v>37317145</v>
      </c>
      <c r="CN38">
        <v>22209958</v>
      </c>
      <c r="CO38">
        <v>72576788</v>
      </c>
      <c r="CP38">
        <v>85375264</v>
      </c>
      <c r="CQ38">
        <v>13233269</v>
      </c>
      <c r="CR38">
        <v>0</v>
      </c>
      <c r="CS38">
        <v>9500000</v>
      </c>
      <c r="CT38">
        <v>37317145</v>
      </c>
      <c r="CU38">
        <v>22209958</v>
      </c>
      <c r="CV38">
        <v>72576788</v>
      </c>
      <c r="CW38">
        <v>85375264</v>
      </c>
      <c r="CX38">
        <v>13233269</v>
      </c>
      <c r="CY38">
        <v>9051159</v>
      </c>
      <c r="CZ38">
        <v>0</v>
      </c>
      <c r="DA38">
        <v>160000000</v>
      </c>
      <c r="DB38">
        <v>167738152</v>
      </c>
      <c r="DC38">
        <v>557452961</v>
      </c>
      <c r="DD38">
        <v>429240713</v>
      </c>
      <c r="DE38">
        <v>755750788</v>
      </c>
      <c r="DF38">
        <v>826978947</v>
      </c>
      <c r="DG38">
        <v>715009277</v>
      </c>
      <c r="DH38" s="21">
        <v>160000000</v>
      </c>
      <c r="DI38" s="21">
        <v>167738152</v>
      </c>
      <c r="DJ38" s="21">
        <v>557452961</v>
      </c>
      <c r="DK38" s="21">
        <v>429240713</v>
      </c>
      <c r="DL38" s="21">
        <v>755750788</v>
      </c>
      <c r="DM38" s="21">
        <v>826978947</v>
      </c>
      <c r="DN38" s="21">
        <v>715009277</v>
      </c>
      <c r="DO38" s="21">
        <v>710827167</v>
      </c>
      <c r="DP38">
        <v>0</v>
      </c>
      <c r="DQ38">
        <v>0</v>
      </c>
      <c r="DR38">
        <v>5.6635892828961178E-2</v>
      </c>
      <c r="DS38">
        <v>6.6942231202894262E-2</v>
      </c>
      <c r="DT38">
        <v>5.174243105872392E-2</v>
      </c>
      <c r="DU38">
        <v>9.6032699075399436E-2</v>
      </c>
      <c r="DV38">
        <v>0.10323753018104341</v>
      </c>
      <c r="DW38">
        <v>1.8507828395630734E-2</v>
      </c>
      <c r="DX38">
        <v>0</v>
      </c>
      <c r="DY38">
        <v>5.6635892828961178E-2</v>
      </c>
      <c r="DZ38">
        <v>6.6942231202894262E-2</v>
      </c>
      <c r="EA38">
        <v>5.174243105872392E-2</v>
      </c>
      <c r="EB38">
        <v>9.6032699075399436E-2</v>
      </c>
      <c r="EC38">
        <v>0.10323753018104341</v>
      </c>
      <c r="ED38">
        <v>1.8507828395630734E-2</v>
      </c>
      <c r="EE38">
        <v>1.2733276695374249E-2</v>
      </c>
      <c r="EF38">
        <v>0</v>
      </c>
      <c r="EG38">
        <v>1.9226722144412078</v>
      </c>
      <c r="EH38">
        <v>1.6694770304093505</v>
      </c>
      <c r="EI38">
        <v>9.7783195258242745</v>
      </c>
      <c r="EJ38">
        <v>3.2377783949993169</v>
      </c>
      <c r="EK38">
        <v>5.1807421646197875</v>
      </c>
      <c r="EL38">
        <v>4.844905937681804</v>
      </c>
      <c r="EM38">
        <v>3.8178327951255655</v>
      </c>
      <c r="EN38">
        <v>3.9480827123328233</v>
      </c>
      <c r="EO38" s="19">
        <v>2.0156592759507244</v>
      </c>
      <c r="EP38" s="19">
        <v>5.5482602069157139</v>
      </c>
      <c r="EQ38" s="19">
        <v>7.5293399422926974</v>
      </c>
      <c r="ER38" s="19">
        <v>5.7006558308230861</v>
      </c>
      <c r="ES38" s="19">
        <v>5.6690178402774913</v>
      </c>
      <c r="ET38" s="19">
        <v>4.1889248864214119</v>
      </c>
      <c r="EU38" s="19">
        <v>3.7955021803707267</v>
      </c>
      <c r="EV38" s="19">
        <v>0</v>
      </c>
      <c r="EW38">
        <v>0.99998125035155594</v>
      </c>
      <c r="EX38">
        <v>0.99998211530108005</v>
      </c>
      <c r="EY38">
        <v>0.98053986713293639</v>
      </c>
      <c r="EZ38">
        <v>0.99999300863378515</v>
      </c>
      <c r="FA38">
        <v>1</v>
      </c>
      <c r="FB38">
        <v>1</v>
      </c>
      <c r="FC38">
        <v>1</v>
      </c>
      <c r="FD38">
        <v>0.99998125035155594</v>
      </c>
      <c r="FE38">
        <v>0.99998211530108005</v>
      </c>
      <c r="FF38">
        <v>0.98053986713293639</v>
      </c>
      <c r="FG38">
        <v>0.99999300863378515</v>
      </c>
      <c r="FH38">
        <v>1</v>
      </c>
      <c r="FI38">
        <v>1</v>
      </c>
      <c r="FJ38">
        <v>1</v>
      </c>
      <c r="FK38">
        <v>1</v>
      </c>
    </row>
    <row r="39" spans="1:167" x14ac:dyDescent="0.25">
      <c r="A39" t="str">
        <f>+'Bilan et annexes'!E38</f>
        <v>VALKENIERSNATIE STORAGE</v>
      </c>
      <c r="B39" s="16">
        <f>'Bilan et annexes'!CW38/'Bilan et annexes'!K38</f>
        <v>0.73156345415924107</v>
      </c>
      <c r="C39" s="16">
        <f>'Bilan et annexes'!CX38/'Bilan et annexes'!L38</f>
        <v>0.67795385516737416</v>
      </c>
      <c r="D39" s="16">
        <f>'Bilan et annexes'!CY38/'Bilan et annexes'!M38</f>
        <v>0.68957925864775049</v>
      </c>
      <c r="E39" s="16">
        <f>'Bilan et annexes'!CZ38/'Bilan et annexes'!N38</f>
        <v>0.68534532817827054</v>
      </c>
      <c r="F39" s="16">
        <f t="shared" si="0"/>
        <v>1.7147779884674058E-2</v>
      </c>
      <c r="G39" s="16">
        <f t="shared" si="1"/>
        <v>7.3914730108963766E-3</v>
      </c>
      <c r="H39">
        <v>3777236</v>
      </c>
      <c r="I39">
        <v>4594039</v>
      </c>
      <c r="J39">
        <v>3372236</v>
      </c>
      <c r="K39">
        <v>4747878</v>
      </c>
      <c r="L39">
        <v>4034498</v>
      </c>
      <c r="M39">
        <v>6624882</v>
      </c>
      <c r="N39">
        <v>7412009</v>
      </c>
      <c r="O39">
        <v>7418992</v>
      </c>
      <c r="P39">
        <v>3.50761059144835</v>
      </c>
      <c r="Q39">
        <v>9.4485995874218744</v>
      </c>
      <c r="R39">
        <v>12.462057815645169</v>
      </c>
      <c r="S39">
        <v>8.2721165118396058</v>
      </c>
      <c r="T39">
        <v>11.779656353776852</v>
      </c>
      <c r="U39">
        <v>6.758610945825148</v>
      </c>
      <c r="V39">
        <v>5.9589589003467207</v>
      </c>
      <c r="W39">
        <v>5.7126551693275855</v>
      </c>
      <c r="X39">
        <v>0</v>
      </c>
      <c r="Y39">
        <v>0</v>
      </c>
      <c r="Z39">
        <v>0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0</v>
      </c>
      <c r="AO39">
        <v>0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0</v>
      </c>
      <c r="AW39">
        <v>0</v>
      </c>
      <c r="AX39">
        <v>1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32400000</v>
      </c>
      <c r="BX39">
        <v>32400000</v>
      </c>
      <c r="BY39">
        <v>43400000</v>
      </c>
      <c r="BZ39">
        <v>43400000</v>
      </c>
      <c r="CA39">
        <v>33900000</v>
      </c>
      <c r="CB39">
        <v>0</v>
      </c>
      <c r="CC39">
        <v>0</v>
      </c>
      <c r="CD39">
        <v>32400000</v>
      </c>
      <c r="CE39">
        <v>32400000</v>
      </c>
      <c r="CF39">
        <v>43400000</v>
      </c>
      <c r="CG39">
        <v>43400000</v>
      </c>
      <c r="CH39">
        <v>33900000</v>
      </c>
      <c r="CI39">
        <v>33900000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32400000</v>
      </c>
      <c r="DD39">
        <v>32400000</v>
      </c>
      <c r="DE39">
        <v>43400000</v>
      </c>
      <c r="DF39">
        <v>43400000</v>
      </c>
      <c r="DG39">
        <v>33900000</v>
      </c>
      <c r="DH39" s="21">
        <v>0</v>
      </c>
      <c r="DI39" s="21">
        <v>0</v>
      </c>
      <c r="DJ39" s="21">
        <v>32400000</v>
      </c>
      <c r="DK39" s="21">
        <v>32400000</v>
      </c>
      <c r="DL39" s="21">
        <v>43400000</v>
      </c>
      <c r="DM39" s="21">
        <v>43400000</v>
      </c>
      <c r="DN39" s="21">
        <v>33900000</v>
      </c>
      <c r="DO39" s="21">
        <v>33900000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6.8241012090032642</v>
      </c>
      <c r="EJ39">
        <v>8.0307388924223044</v>
      </c>
      <c r="EK39">
        <v>6.5510600792587699</v>
      </c>
      <c r="EL39">
        <v>5.8553625609467019</v>
      </c>
      <c r="EM39">
        <v>4.5693538960548823</v>
      </c>
      <c r="EN39">
        <v>0</v>
      </c>
      <c r="EO39" s="19">
        <v>0</v>
      </c>
      <c r="EP39" s="19">
        <v>9.6078684884450549</v>
      </c>
      <c r="EQ39" s="19">
        <v>6.8241012090032642</v>
      </c>
      <c r="ER39" s="19">
        <v>10.757224318861974</v>
      </c>
      <c r="ES39" s="19">
        <v>6.5510600792587699</v>
      </c>
      <c r="ET39" s="19">
        <v>4.5736587745643593</v>
      </c>
      <c r="EU39" s="19">
        <v>4.5693538960548823</v>
      </c>
      <c r="EV39" s="19">
        <v>0</v>
      </c>
      <c r="EW39">
        <v>0</v>
      </c>
      <c r="EX39">
        <v>0</v>
      </c>
      <c r="EY39">
        <v>0.74641934691302037</v>
      </c>
      <c r="EZ39">
        <v>0.7709696609161214</v>
      </c>
      <c r="FA39">
        <v>0.8632521133764296</v>
      </c>
      <c r="FB39">
        <v>0.91320357706470279</v>
      </c>
      <c r="FC39">
        <v>0.71626924886449672</v>
      </c>
      <c r="FD39">
        <v>0</v>
      </c>
      <c r="FE39">
        <v>0</v>
      </c>
      <c r="FF39">
        <v>0.74641934691302037</v>
      </c>
      <c r="FG39">
        <v>0.7709696609161214</v>
      </c>
      <c r="FH39">
        <v>0.8632521133764296</v>
      </c>
      <c r="FI39">
        <v>0.91320357706470279</v>
      </c>
      <c r="FJ39">
        <v>0.71626924886449672</v>
      </c>
      <c r="FK39">
        <v>0.76752648424848868</v>
      </c>
    </row>
    <row r="40" spans="1:167" x14ac:dyDescent="0.25">
      <c r="A40" t="str">
        <f>+'Bilan et annexes'!E39</f>
        <v>WEST LOGISTICS</v>
      </c>
      <c r="B40" s="16">
        <f>'Bilan et annexes'!CW39/'Bilan et annexes'!K39</f>
        <v>0.95659066549475014</v>
      </c>
      <c r="C40" s="16">
        <f>'Bilan et annexes'!CX39/'Bilan et annexes'!L39</f>
        <v>0.65689413664705365</v>
      </c>
      <c r="D40" s="16">
        <f>'Bilan et annexes'!CY39/'Bilan et annexes'!M39</f>
        <v>0.71555397240392149</v>
      </c>
      <c r="E40" s="16">
        <f>'Bilan et annexes'!CZ39/'Bilan et annexes'!N39</f>
        <v>0.75404525174734105</v>
      </c>
      <c r="F40" s="16">
        <f t="shared" si="0"/>
        <v>8.9298765941620076E-2</v>
      </c>
      <c r="G40" s="16">
        <f t="shared" si="1"/>
        <v>9.71511151002874E-2</v>
      </c>
      <c r="H40">
        <v>61973</v>
      </c>
      <c r="I40">
        <v>1232941</v>
      </c>
      <c r="J40">
        <v>61973</v>
      </c>
      <c r="K40">
        <v>525868</v>
      </c>
      <c r="L40">
        <v>621721</v>
      </c>
      <c r="M40">
        <v>62000</v>
      </c>
      <c r="N40">
        <v>13169912</v>
      </c>
      <c r="O40">
        <v>9168228</v>
      </c>
      <c r="P40">
        <v>72.612266632243077</v>
      </c>
      <c r="Q40">
        <v>25.848763241712295</v>
      </c>
      <c r="R40">
        <v>514.25620834879703</v>
      </c>
      <c r="S40">
        <v>69.911460670738663</v>
      </c>
      <c r="T40">
        <v>120.25876558777973</v>
      </c>
      <c r="U40">
        <v>545.59032258064519</v>
      </c>
      <c r="V40">
        <v>2.4569488391418255</v>
      </c>
      <c r="W40">
        <v>3.369135235293014</v>
      </c>
      <c r="X40">
        <v>0</v>
      </c>
      <c r="Y40">
        <v>0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0</v>
      </c>
      <c r="AO40">
        <v>1</v>
      </c>
      <c r="AP40">
        <v>1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0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27370000</v>
      </c>
      <c r="BW40">
        <v>27370000</v>
      </c>
      <c r="BX40">
        <v>27370000</v>
      </c>
      <c r="BY40">
        <v>66842000</v>
      </c>
      <c r="BZ40">
        <v>27370000</v>
      </c>
      <c r="CA40">
        <v>27370000</v>
      </c>
      <c r="CB40">
        <v>0</v>
      </c>
      <c r="CC40">
        <v>27370000</v>
      </c>
      <c r="CD40">
        <v>27370000</v>
      </c>
      <c r="CE40">
        <v>27370000</v>
      </c>
      <c r="CF40">
        <v>66842000</v>
      </c>
      <c r="CG40">
        <v>27370000</v>
      </c>
      <c r="CH40">
        <v>27370000</v>
      </c>
      <c r="CI40">
        <v>27370000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27370000</v>
      </c>
      <c r="DC40">
        <v>27370000</v>
      </c>
      <c r="DD40">
        <v>27370000</v>
      </c>
      <c r="DE40">
        <v>66842000</v>
      </c>
      <c r="DF40">
        <v>27370000</v>
      </c>
      <c r="DG40">
        <v>27370000</v>
      </c>
      <c r="DH40" s="21">
        <v>0</v>
      </c>
      <c r="DI40" s="21">
        <v>27370000</v>
      </c>
      <c r="DJ40" s="21">
        <v>27370000</v>
      </c>
      <c r="DK40" s="21">
        <v>27370000</v>
      </c>
      <c r="DL40" s="21">
        <v>66842000</v>
      </c>
      <c r="DM40" s="21">
        <v>27370000</v>
      </c>
      <c r="DN40" s="21">
        <v>27370000</v>
      </c>
      <c r="DO40" s="21">
        <v>27370000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441.64394171655397</v>
      </c>
      <c r="EI40">
        <v>52.047281827378733</v>
      </c>
      <c r="EJ40">
        <v>44.022962068194573</v>
      </c>
      <c r="EK40">
        <v>1078.0967741935483</v>
      </c>
      <c r="EL40">
        <v>2.0782219349681306</v>
      </c>
      <c r="EM40">
        <v>2.985309702158367</v>
      </c>
      <c r="EN40">
        <v>0</v>
      </c>
      <c r="EO40" s="19">
        <v>22.19895355901053</v>
      </c>
      <c r="EP40" s="19">
        <v>441.64394171655397</v>
      </c>
      <c r="EQ40" s="19">
        <v>52.047281827378733</v>
      </c>
      <c r="ER40" s="19">
        <v>107.51124700629381</v>
      </c>
      <c r="ES40" s="19">
        <v>441.45161290322579</v>
      </c>
      <c r="ET40" s="19">
        <v>2.0782219349681306</v>
      </c>
      <c r="EU40" s="19">
        <v>2.985309702158367</v>
      </c>
      <c r="EV40" s="19">
        <v>0</v>
      </c>
      <c r="EW40">
        <v>0</v>
      </c>
      <c r="EX40">
        <v>0.85880138060872291</v>
      </c>
      <c r="EY40">
        <v>0.85880138060872291</v>
      </c>
      <c r="EZ40">
        <v>0.72873954949677833</v>
      </c>
      <c r="FA40">
        <v>0.87677507535790089</v>
      </c>
      <c r="FB40">
        <v>0.77545515846257584</v>
      </c>
      <c r="FC40">
        <v>0.80912654538144535</v>
      </c>
      <c r="FD40">
        <v>0</v>
      </c>
      <c r="FE40">
        <v>0.85880138060872291</v>
      </c>
      <c r="FF40">
        <v>0.85880138060872291</v>
      </c>
      <c r="FG40">
        <v>0.72873954949677833</v>
      </c>
      <c r="FH40">
        <v>0.87677507535790089</v>
      </c>
      <c r="FI40">
        <v>0.77545515846257584</v>
      </c>
      <c r="FJ40">
        <v>0.80912654538144535</v>
      </c>
      <c r="FK40">
        <v>0.8458507343866446</v>
      </c>
    </row>
    <row r="41" spans="1:167" x14ac:dyDescent="0.25">
      <c r="EO41" s="19"/>
      <c r="EP41" s="19"/>
      <c r="EQ41" s="19"/>
      <c r="ER41" s="19"/>
      <c r="ES41" s="19"/>
      <c r="ET41" s="19"/>
      <c r="EU41" s="19"/>
      <c r="EV41" s="19"/>
    </row>
    <row r="42" spans="1:167" x14ac:dyDescent="0.25">
      <c r="EO42" s="19"/>
      <c r="EP42" s="19"/>
      <c r="EQ42" s="19"/>
      <c r="ER42" s="19"/>
      <c r="ES42" s="19"/>
      <c r="ET42" s="19"/>
      <c r="EU42" s="19"/>
      <c r="EV42" s="19"/>
    </row>
    <row r="43" spans="1:167" x14ac:dyDescent="0.25">
      <c r="EO43" s="19"/>
      <c r="EP43" s="19"/>
      <c r="EQ43" s="19"/>
      <c r="ER43" s="19"/>
      <c r="ES43" s="19"/>
      <c r="ET43" s="19"/>
      <c r="EU43" s="19"/>
      <c r="EV43" s="19"/>
    </row>
    <row r="44" spans="1:167" x14ac:dyDescent="0.25">
      <c r="EO44" s="19"/>
      <c r="EP44" s="19"/>
      <c r="EQ44" s="19"/>
      <c r="ER44" s="19"/>
      <c r="ES44" s="19"/>
      <c r="ET44" s="19"/>
      <c r="EU44" s="19"/>
      <c r="EV44" s="19"/>
    </row>
    <row r="45" spans="1:167" x14ac:dyDescent="0.25">
      <c r="EO45" s="19"/>
      <c r="EP45" s="19"/>
      <c r="EQ45" s="19"/>
      <c r="ER45" s="19"/>
      <c r="ES45" s="19"/>
      <c r="ET45" s="19"/>
      <c r="EU45" s="19"/>
      <c r="EV45" s="19"/>
    </row>
    <row r="46" spans="1:167" x14ac:dyDescent="0.25">
      <c r="EO46" s="19"/>
      <c r="EP46" s="19"/>
      <c r="EQ46" s="19"/>
      <c r="ER46" s="19"/>
      <c r="ES46" s="19"/>
      <c r="ET46" s="19"/>
      <c r="EU46" s="19"/>
      <c r="EV46" s="19"/>
    </row>
    <row r="47" spans="1:167" x14ac:dyDescent="0.25">
      <c r="EO47" s="19"/>
      <c r="EP47" s="19"/>
      <c r="EQ47" s="19"/>
      <c r="ER47" s="19"/>
      <c r="ES47" s="19"/>
      <c r="ET47" s="19"/>
      <c r="EU47" s="19"/>
      <c r="EV47" s="19"/>
    </row>
    <row r="48" spans="1:167" x14ac:dyDescent="0.25">
      <c r="EO48" s="19"/>
      <c r="EP48" s="19"/>
      <c r="EQ48" s="19"/>
      <c r="ER48" s="19"/>
      <c r="ES48" s="19"/>
      <c r="ET48" s="19"/>
      <c r="EU48" s="19"/>
      <c r="EV48" s="19"/>
    </row>
    <row r="49" spans="145:152" x14ac:dyDescent="0.25">
      <c r="EO49" s="19"/>
      <c r="EP49" s="19"/>
      <c r="EQ49" s="19"/>
      <c r="ER49" s="19"/>
      <c r="ES49" s="19"/>
      <c r="ET49" s="19"/>
      <c r="EU49" s="19"/>
      <c r="EV49" s="19"/>
    </row>
    <row r="50" spans="145:152" x14ac:dyDescent="0.25">
      <c r="EO50" s="19"/>
      <c r="EP50" s="19"/>
      <c r="EQ50" s="19"/>
      <c r="ER50" s="19"/>
      <c r="ES50" s="19"/>
      <c r="ET50" s="19"/>
      <c r="EU50" s="19"/>
      <c r="EV50" s="19"/>
    </row>
    <row r="51" spans="145:152" x14ac:dyDescent="0.25">
      <c r="EO51" s="19"/>
      <c r="EP51" s="19"/>
      <c r="EQ51" s="19"/>
      <c r="ER51" s="19"/>
      <c r="ES51" s="19"/>
      <c r="ET51" s="19"/>
      <c r="EU51" s="19"/>
      <c r="EV51" s="19"/>
    </row>
    <row r="52" spans="145:152" x14ac:dyDescent="0.25">
      <c r="EO52" s="19"/>
      <c r="EP52" s="19"/>
      <c r="EQ52" s="19"/>
      <c r="ER52" s="19"/>
      <c r="ES52" s="19"/>
      <c r="ET52" s="19"/>
      <c r="EU52" s="19"/>
      <c r="EV52" s="19"/>
    </row>
    <row r="53" spans="145:152" x14ac:dyDescent="0.25">
      <c r="EO53" s="19"/>
      <c r="EP53" s="19"/>
      <c r="EQ53" s="19"/>
      <c r="ER53" s="19"/>
      <c r="ES53" s="19"/>
      <c r="ET53" s="19"/>
      <c r="EU53" s="19"/>
      <c r="EV53" s="19"/>
    </row>
    <row r="54" spans="145:152" x14ac:dyDescent="0.25">
      <c r="EO54" s="19"/>
      <c r="EP54" s="19"/>
      <c r="EQ54" s="19"/>
      <c r="ER54" s="19"/>
      <c r="ES54" s="19"/>
      <c r="ET54" s="19"/>
      <c r="EU54" s="19"/>
      <c r="EV54" s="19"/>
    </row>
    <row r="55" spans="145:152" x14ac:dyDescent="0.25">
      <c r="EO55" s="19"/>
      <c r="EP55" s="19"/>
      <c r="EQ55" s="19"/>
      <c r="ER55" s="19"/>
      <c r="ES55" s="19"/>
      <c r="ET55" s="19"/>
      <c r="EU55" s="19"/>
      <c r="EV55" s="19"/>
    </row>
    <row r="56" spans="145:152" x14ac:dyDescent="0.25">
      <c r="EO56" s="19"/>
      <c r="EP56" s="19"/>
      <c r="EQ56" s="19"/>
      <c r="ER56" s="19"/>
      <c r="ES56" s="19"/>
      <c r="ET56" s="19"/>
      <c r="EU56" s="19"/>
      <c r="EV56" s="19"/>
    </row>
    <row r="57" spans="145:152" x14ac:dyDescent="0.25">
      <c r="EO57" s="19"/>
      <c r="EP57" s="19"/>
      <c r="EQ57" s="19"/>
      <c r="ER57" s="19"/>
      <c r="ES57" s="19"/>
      <c r="ET57" s="19"/>
      <c r="EU57" s="19"/>
      <c r="EV57" s="19"/>
    </row>
    <row r="58" spans="145:152" x14ac:dyDescent="0.25">
      <c r="EO58" s="19"/>
      <c r="EP58" s="19"/>
      <c r="EQ58" s="19"/>
      <c r="ER58" s="19"/>
      <c r="ES58" s="19"/>
      <c r="ET58" s="19"/>
      <c r="EU58" s="19"/>
      <c r="EV58" s="19"/>
    </row>
    <row r="59" spans="145:152" x14ac:dyDescent="0.25">
      <c r="EO59" s="19"/>
      <c r="EP59" s="19"/>
      <c r="EQ59" s="19"/>
      <c r="ER59" s="19"/>
      <c r="ES59" s="19"/>
      <c r="ET59" s="19"/>
      <c r="EU59" s="19"/>
      <c r="EV59" s="19"/>
    </row>
    <row r="60" spans="145:152" x14ac:dyDescent="0.25">
      <c r="EO60" s="19"/>
      <c r="EP60" s="19"/>
      <c r="EQ60" s="19"/>
      <c r="ER60" s="19"/>
      <c r="ES60" s="19"/>
      <c r="ET60" s="19"/>
      <c r="EU60" s="19"/>
      <c r="EV60" s="19"/>
    </row>
    <row r="61" spans="145:152" x14ac:dyDescent="0.25">
      <c r="EO61" s="19"/>
      <c r="EP61" s="19"/>
      <c r="EQ61" s="19"/>
      <c r="ER61" s="19"/>
      <c r="ES61" s="19"/>
      <c r="ET61" s="19"/>
      <c r="EU61" s="19"/>
      <c r="EV61" s="19"/>
    </row>
    <row r="62" spans="145:152" x14ac:dyDescent="0.25">
      <c r="EO62" s="19"/>
      <c r="EP62" s="19"/>
      <c r="EQ62" s="19"/>
      <c r="ER62" s="19"/>
      <c r="ES62" s="19"/>
      <c r="ET62" s="19"/>
      <c r="EU62" s="19"/>
      <c r="EV62" s="19"/>
    </row>
    <row r="63" spans="145:152" x14ac:dyDescent="0.25">
      <c r="EO63" s="19"/>
      <c r="EP63" s="19"/>
      <c r="EQ63" s="19"/>
      <c r="ER63" s="19"/>
      <c r="ES63" s="19"/>
      <c r="ET63" s="19"/>
      <c r="EU63" s="19"/>
      <c r="EV63" s="19"/>
    </row>
    <row r="64" spans="145:152" x14ac:dyDescent="0.25">
      <c r="EO64" s="19"/>
      <c r="EP64" s="19"/>
      <c r="EQ64" s="19"/>
      <c r="ER64" s="19"/>
      <c r="ES64" s="19"/>
      <c r="ET64" s="19"/>
      <c r="EU64" s="19"/>
      <c r="EV64" s="19"/>
    </row>
    <row r="65" spans="145:152" x14ac:dyDescent="0.25">
      <c r="EO65" s="19"/>
      <c r="EP65" s="19"/>
      <c r="EQ65" s="19"/>
      <c r="ER65" s="19"/>
      <c r="ES65" s="19"/>
      <c r="ET65" s="19"/>
      <c r="EU65" s="19"/>
      <c r="EV65" s="19"/>
    </row>
    <row r="66" spans="145:152" x14ac:dyDescent="0.25">
      <c r="EO66" s="19"/>
      <c r="EP66" s="19"/>
      <c r="EQ66" s="19"/>
      <c r="ER66" s="19"/>
      <c r="ES66" s="19"/>
      <c r="ET66" s="19"/>
      <c r="EU66" s="19"/>
      <c r="EV66" s="19"/>
    </row>
    <row r="67" spans="145:152" x14ac:dyDescent="0.25">
      <c r="EO67" s="19"/>
      <c r="EP67" s="19"/>
      <c r="EQ67" s="19"/>
      <c r="ER67" s="19"/>
      <c r="ES67" s="19"/>
      <c r="ET67" s="19"/>
      <c r="EU67" s="19"/>
      <c r="EV67" s="19"/>
    </row>
    <row r="68" spans="145:152" x14ac:dyDescent="0.25">
      <c r="EO68" s="19"/>
      <c r="EP68" s="19"/>
      <c r="EQ68" s="19"/>
      <c r="ER68" s="19"/>
      <c r="ES68" s="19"/>
      <c r="ET68" s="19"/>
      <c r="EU68" s="19"/>
      <c r="EV68" s="19"/>
    </row>
    <row r="105" spans="145:152" x14ac:dyDescent="0.25">
      <c r="EO105" s="19"/>
      <c r="EP105" s="19"/>
      <c r="EQ105" s="19"/>
      <c r="ER105" s="19"/>
      <c r="ES105" s="19"/>
      <c r="ET105" s="19"/>
      <c r="EU105" s="19"/>
      <c r="EV105" s="19"/>
    </row>
    <row r="106" spans="145:152" x14ac:dyDescent="0.25">
      <c r="EO106" s="19"/>
      <c r="EP106" s="19"/>
      <c r="EQ106" s="19"/>
      <c r="ER106" s="19"/>
      <c r="ES106" s="19"/>
      <c r="ET106" s="19"/>
      <c r="EU106" s="19"/>
      <c r="EV106" s="19"/>
    </row>
    <row r="107" spans="145:152" x14ac:dyDescent="0.25">
      <c r="EO107" s="19"/>
      <c r="EP107" s="19"/>
      <c r="EQ107" s="19"/>
      <c r="ER107" s="19"/>
      <c r="ES107" s="19"/>
      <c r="ET107" s="19"/>
      <c r="EU107" s="19"/>
      <c r="EV107" s="19"/>
    </row>
    <row r="108" spans="145:152" x14ac:dyDescent="0.25">
      <c r="EO108" s="19"/>
      <c r="EP108" s="19"/>
      <c r="EQ108" s="19"/>
      <c r="ER108" s="19"/>
      <c r="ES108" s="19"/>
      <c r="ET108" s="19"/>
      <c r="EU108" s="19"/>
      <c r="EV108" s="19"/>
    </row>
    <row r="109" spans="145:152" x14ac:dyDescent="0.25">
      <c r="EO109" s="19"/>
      <c r="EP109" s="19"/>
      <c r="EQ109" s="19"/>
      <c r="ER109" s="19"/>
      <c r="ES109" s="19"/>
      <c r="ET109" s="19"/>
      <c r="EU109" s="19"/>
      <c r="EV109" s="19"/>
    </row>
    <row r="110" spans="145:152" x14ac:dyDescent="0.25">
      <c r="EO110" s="19"/>
      <c r="EP110" s="19"/>
      <c r="EQ110" s="19"/>
      <c r="ER110" s="19"/>
      <c r="ES110" s="19"/>
      <c r="ET110" s="19"/>
      <c r="EU110" s="19"/>
      <c r="EV110" s="19"/>
    </row>
    <row r="111" spans="145:152" x14ac:dyDescent="0.25">
      <c r="EO111" s="19"/>
      <c r="EP111" s="19"/>
      <c r="EQ111" s="19"/>
      <c r="ER111" s="19"/>
      <c r="ES111" s="19"/>
      <c r="ET111" s="19"/>
      <c r="EU111" s="19"/>
      <c r="EV111" s="19"/>
    </row>
    <row r="112" spans="145:152" x14ac:dyDescent="0.25">
      <c r="EO112" s="19"/>
      <c r="EP112" s="19"/>
      <c r="EQ112" s="19"/>
      <c r="ER112" s="19"/>
      <c r="ES112" s="19"/>
      <c r="ET112" s="19"/>
      <c r="EU112" s="19"/>
      <c r="EV112" s="19"/>
    </row>
    <row r="113" spans="145:152" x14ac:dyDescent="0.25">
      <c r="EO113" s="19"/>
      <c r="EP113" s="19"/>
      <c r="EQ113" s="19"/>
      <c r="ER113" s="19"/>
      <c r="ES113" s="19"/>
      <c r="ET113" s="19"/>
      <c r="EU113" s="19"/>
      <c r="EV113" s="19"/>
    </row>
    <row r="114" spans="145:152" x14ac:dyDescent="0.25">
      <c r="EO114" s="19"/>
      <c r="EP114" s="19"/>
      <c r="EQ114" s="19"/>
      <c r="ER114" s="19"/>
      <c r="ES114" s="19"/>
      <c r="ET114" s="19"/>
      <c r="EU114" s="19"/>
      <c r="EV114" s="19"/>
    </row>
    <row r="115" spans="145:152" x14ac:dyDescent="0.25">
      <c r="EO115" s="19"/>
      <c r="EP115" s="19"/>
      <c r="EQ115" s="19"/>
      <c r="ER115" s="19"/>
      <c r="ES115" s="19"/>
      <c r="ET115" s="19"/>
      <c r="EU115" s="19"/>
      <c r="EV115" s="19"/>
    </row>
    <row r="116" spans="145:152" x14ac:dyDescent="0.25">
      <c r="EO116" s="19"/>
      <c r="EP116" s="19"/>
      <c r="EQ116" s="19"/>
      <c r="ER116" s="19"/>
      <c r="ES116" s="19"/>
      <c r="ET116" s="19"/>
      <c r="EU116" s="19"/>
      <c r="EV116" s="19"/>
    </row>
    <row r="117" spans="145:152" x14ac:dyDescent="0.25">
      <c r="EO117" s="19"/>
      <c r="EP117" s="19"/>
      <c r="EQ117" s="19"/>
      <c r="ER117" s="19"/>
      <c r="ES117" s="19"/>
      <c r="ET117" s="19"/>
      <c r="EU117" s="19"/>
      <c r="EV117" s="19"/>
    </row>
    <row r="118" spans="145:152" x14ac:dyDescent="0.25">
      <c r="EO118" s="19"/>
      <c r="EP118" s="19"/>
      <c r="EQ118" s="19"/>
      <c r="ER118" s="19"/>
      <c r="ES118" s="19"/>
      <c r="ET118" s="19"/>
      <c r="EU118" s="19"/>
      <c r="EV118" s="19"/>
    </row>
    <row r="119" spans="145:152" x14ac:dyDescent="0.25">
      <c r="EO119" s="19"/>
      <c r="EP119" s="19"/>
      <c r="EQ119" s="19"/>
      <c r="ER119" s="19"/>
      <c r="ES119" s="19"/>
      <c r="ET119" s="19"/>
      <c r="EU119" s="19"/>
      <c r="EV119" s="19"/>
    </row>
    <row r="120" spans="145:152" x14ac:dyDescent="0.25">
      <c r="EO120" s="19"/>
      <c r="EP120" s="19"/>
      <c r="EQ120" s="19"/>
      <c r="ER120" s="19"/>
      <c r="ES120" s="19"/>
      <c r="ET120" s="19"/>
      <c r="EU120" s="19"/>
      <c r="EV120" s="19"/>
    </row>
    <row r="121" spans="145:152" x14ac:dyDescent="0.25">
      <c r="EO121" s="19"/>
      <c r="EP121" s="19"/>
      <c r="EQ121" s="19"/>
      <c r="ER121" s="19"/>
      <c r="ES121" s="19"/>
      <c r="ET121" s="19"/>
      <c r="EU121" s="19"/>
      <c r="EV121" s="19"/>
    </row>
    <row r="122" spans="145:152" x14ac:dyDescent="0.25">
      <c r="EO122" s="19"/>
      <c r="EP122" s="19"/>
      <c r="EQ122" s="19"/>
      <c r="ER122" s="19"/>
      <c r="ES122" s="19"/>
      <c r="ET122" s="19"/>
      <c r="EU122" s="19"/>
      <c r="EV122" s="19"/>
    </row>
    <row r="123" spans="145:152" x14ac:dyDescent="0.25">
      <c r="EO123" s="19"/>
      <c r="EP123" s="19"/>
      <c r="EQ123" s="19"/>
      <c r="ER123" s="19"/>
      <c r="ES123" s="19"/>
      <c r="ET123" s="19"/>
      <c r="EU123" s="19"/>
      <c r="EV123" s="19"/>
    </row>
    <row r="124" spans="145:152" x14ac:dyDescent="0.25">
      <c r="EO124" s="19"/>
      <c r="EP124" s="19"/>
      <c r="EQ124" s="19"/>
      <c r="ER124" s="19"/>
      <c r="ES124" s="19"/>
      <c r="ET124" s="19"/>
      <c r="EU124" s="19"/>
      <c r="EV124" s="19"/>
    </row>
    <row r="125" spans="145:152" x14ac:dyDescent="0.25">
      <c r="EO125" s="19"/>
      <c r="EP125" s="19"/>
      <c r="EQ125" s="19"/>
      <c r="ER125" s="19"/>
      <c r="ES125" s="19"/>
      <c r="ET125" s="19"/>
      <c r="EU125" s="19"/>
      <c r="EV125" s="19"/>
    </row>
    <row r="126" spans="145:152" x14ac:dyDescent="0.25">
      <c r="EO126" s="19"/>
      <c r="EP126" s="19"/>
      <c r="EQ126" s="19"/>
      <c r="ER126" s="19"/>
      <c r="ES126" s="19"/>
      <c r="ET126" s="19"/>
      <c r="EU126" s="19"/>
      <c r="EV126" s="19"/>
    </row>
    <row r="127" spans="145:152" x14ac:dyDescent="0.25">
      <c r="EO127" s="19"/>
      <c r="EP127" s="19"/>
      <c r="EQ127" s="19"/>
      <c r="ER127" s="19"/>
      <c r="ES127" s="19"/>
      <c r="ET127" s="19"/>
      <c r="EU127" s="19"/>
      <c r="EV127" s="19"/>
    </row>
    <row r="128" spans="145:152" x14ac:dyDescent="0.25">
      <c r="EO128" s="19"/>
      <c r="EP128" s="19"/>
      <c r="EQ128" s="19"/>
      <c r="ER128" s="19"/>
      <c r="ES128" s="19"/>
      <c r="ET128" s="19"/>
      <c r="EU128" s="19"/>
      <c r="EV128" s="19"/>
    </row>
    <row r="129" spans="145:152" x14ac:dyDescent="0.25">
      <c r="EO129" s="19"/>
      <c r="EP129" s="19"/>
      <c r="EQ129" s="19"/>
      <c r="ER129" s="19"/>
      <c r="ES129" s="19"/>
      <c r="ET129" s="19"/>
      <c r="EU129" s="19"/>
      <c r="EV129" s="19"/>
    </row>
    <row r="130" spans="145:152" x14ac:dyDescent="0.25">
      <c r="EO130" s="19"/>
      <c r="EP130" s="19"/>
      <c r="EQ130" s="19"/>
      <c r="ER130" s="19"/>
      <c r="ES130" s="19"/>
      <c r="ET130" s="19"/>
      <c r="EU130" s="19"/>
      <c r="EV130" s="19"/>
    </row>
    <row r="131" spans="145:152" x14ac:dyDescent="0.25">
      <c r="EO131" s="19"/>
      <c r="EP131" s="19"/>
      <c r="EQ131" s="19"/>
      <c r="ER131" s="19"/>
      <c r="ES131" s="19"/>
      <c r="ET131" s="19"/>
      <c r="EU131" s="19"/>
      <c r="EV131" s="19"/>
    </row>
    <row r="132" spans="145:152" x14ac:dyDescent="0.25">
      <c r="EO132" s="19"/>
      <c r="EP132" s="19"/>
      <c r="EQ132" s="19"/>
      <c r="ER132" s="19"/>
      <c r="ES132" s="19"/>
      <c r="ET132" s="19"/>
      <c r="EU132" s="19"/>
      <c r="EV132" s="19"/>
    </row>
    <row r="133" spans="145:152" x14ac:dyDescent="0.25">
      <c r="EO133" s="19"/>
      <c r="EP133" s="19"/>
      <c r="EQ133" s="19"/>
      <c r="ER133" s="19"/>
      <c r="ES133" s="19"/>
      <c r="ET133" s="19"/>
      <c r="EU133" s="19"/>
      <c r="EV133" s="19"/>
    </row>
    <row r="134" spans="145:152" x14ac:dyDescent="0.25">
      <c r="EO134" s="19"/>
      <c r="EP134" s="19"/>
      <c r="EQ134" s="19"/>
      <c r="ER134" s="19"/>
      <c r="ES134" s="19"/>
      <c r="ET134" s="19"/>
      <c r="EU134" s="19"/>
      <c r="EV134" s="19"/>
    </row>
    <row r="135" spans="145:152" x14ac:dyDescent="0.25">
      <c r="EO135" s="19"/>
      <c r="EP135" s="19"/>
      <c r="EQ135" s="19"/>
      <c r="ER135" s="19"/>
      <c r="ES135" s="19"/>
      <c r="ET135" s="19"/>
      <c r="EU135" s="19"/>
      <c r="EV135" s="19"/>
    </row>
    <row r="136" spans="145:152" x14ac:dyDescent="0.25">
      <c r="EO136" s="19"/>
      <c r="EP136" s="19"/>
      <c r="EQ136" s="19"/>
      <c r="ER136" s="19"/>
      <c r="ES136" s="19"/>
      <c r="ET136" s="19"/>
      <c r="EU136" s="19"/>
      <c r="EV136" s="19"/>
    </row>
    <row r="137" spans="145:152" x14ac:dyDescent="0.25">
      <c r="EO137" s="19"/>
      <c r="EP137" s="19"/>
      <c r="EQ137" s="19"/>
      <c r="ER137" s="19"/>
      <c r="ES137" s="19"/>
      <c r="ET137" s="19"/>
      <c r="EU137" s="19"/>
      <c r="EV137" s="19"/>
    </row>
    <row r="138" spans="145:152" x14ac:dyDescent="0.25">
      <c r="EO138" s="19"/>
      <c r="EP138" s="19"/>
      <c r="EQ138" s="19"/>
      <c r="ER138" s="19"/>
      <c r="ES138" s="19"/>
      <c r="ET138" s="19"/>
      <c r="EU138" s="19"/>
      <c r="EV138" s="19"/>
    </row>
    <row r="139" spans="145:152" x14ac:dyDescent="0.25">
      <c r="EO139" s="19"/>
      <c r="EP139" s="19"/>
      <c r="EQ139" s="19"/>
      <c r="ER139" s="19"/>
      <c r="ES139" s="19"/>
      <c r="ET139" s="19"/>
      <c r="EU139" s="19"/>
      <c r="EV139" s="19"/>
    </row>
  </sheetData>
  <pageMargins left="0.7" right="0.7" top="0.75" bottom="0.75" header="0.3" footer="0.3"/>
  <pageSetup paperSize="9" orientation="portrait" verticalDpi="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topLeftCell="AI1" workbookViewId="0">
      <selection activeCell="AU10" sqref="AU10:AZ17"/>
    </sheetView>
  </sheetViews>
  <sheetFormatPr baseColWidth="10" defaultColWidth="11.42578125" defaultRowHeight="15" x14ac:dyDescent="0.25"/>
  <cols>
    <col min="1" max="3" width="30.140625" customWidth="1"/>
    <col min="6" max="6" width="13.7109375" customWidth="1"/>
    <col min="9" max="9" width="19.7109375" customWidth="1"/>
    <col min="20" max="20" width="20.28515625" customWidth="1"/>
    <col min="21" max="21" width="16" customWidth="1"/>
    <col min="23" max="23" width="17.7109375" customWidth="1"/>
    <col min="24" max="26" width="16.140625" customWidth="1"/>
    <col min="47" max="47" width="26.7109375" customWidth="1"/>
    <col min="48" max="48" width="11.5703125" customWidth="1"/>
    <col min="49" max="49" width="9.7109375" customWidth="1"/>
    <col min="50" max="51" width="11" customWidth="1"/>
    <col min="52" max="52" width="10" customWidth="1"/>
  </cols>
  <sheetData>
    <row r="1" spans="1:56" ht="75" x14ac:dyDescent="0.25">
      <c r="A1" s="20"/>
      <c r="B1" s="20" t="s">
        <v>531</v>
      </c>
      <c r="C1" s="20" t="s">
        <v>532</v>
      </c>
      <c r="D1" s="23" t="s">
        <v>57</v>
      </c>
      <c r="E1" s="23" t="s">
        <v>58</v>
      </c>
      <c r="F1" s="25" t="s">
        <v>148</v>
      </c>
      <c r="G1" s="25" t="s">
        <v>133</v>
      </c>
      <c r="H1" s="25" t="s">
        <v>134</v>
      </c>
      <c r="I1" s="25" t="s">
        <v>149</v>
      </c>
      <c r="J1" s="25" t="s">
        <v>59</v>
      </c>
      <c r="K1" s="25" t="s">
        <v>60</v>
      </c>
      <c r="L1" s="25" t="s">
        <v>176</v>
      </c>
      <c r="M1" s="20" t="s">
        <v>135</v>
      </c>
      <c r="N1" s="20" t="s">
        <v>136</v>
      </c>
      <c r="O1" s="20" t="s">
        <v>75</v>
      </c>
      <c r="P1" s="20" t="s">
        <v>141</v>
      </c>
      <c r="Q1" s="20" t="s">
        <v>142</v>
      </c>
      <c r="R1" s="20" t="s">
        <v>176</v>
      </c>
      <c r="S1" s="20" t="s">
        <v>137</v>
      </c>
      <c r="T1" s="20" t="s">
        <v>138</v>
      </c>
      <c r="U1" s="25" t="s">
        <v>174</v>
      </c>
      <c r="V1" s="20" t="s">
        <v>61</v>
      </c>
      <c r="W1" s="20" t="s">
        <v>62</v>
      </c>
      <c r="X1" s="20" t="s">
        <v>145</v>
      </c>
      <c r="Y1" s="20" t="s">
        <v>561</v>
      </c>
      <c r="Z1" s="20" t="s">
        <v>562</v>
      </c>
      <c r="AA1" s="20" t="s">
        <v>139</v>
      </c>
      <c r="AB1" s="20" t="s">
        <v>140</v>
      </c>
      <c r="AC1" s="20" t="s">
        <v>559</v>
      </c>
      <c r="AD1" s="20" t="s">
        <v>143</v>
      </c>
      <c r="AE1" s="20" t="s">
        <v>144</v>
      </c>
      <c r="AF1" s="20" t="s">
        <v>145</v>
      </c>
      <c r="AG1" s="20" t="s">
        <v>76</v>
      </c>
      <c r="AH1" s="20" t="s">
        <v>77</v>
      </c>
      <c r="AI1" s="20" t="s">
        <v>145</v>
      </c>
      <c r="AJ1" s="20" t="s">
        <v>146</v>
      </c>
      <c r="AK1" s="20" t="s">
        <v>147</v>
      </c>
      <c r="AL1" s="20" t="s">
        <v>145</v>
      </c>
      <c r="AM1" s="20" t="s">
        <v>151</v>
      </c>
      <c r="BB1" t="s">
        <v>529</v>
      </c>
    </row>
    <row r="2" spans="1:56" ht="15.75" thickBot="1" x14ac:dyDescent="0.3">
      <c r="A2" t="s">
        <v>63</v>
      </c>
      <c r="B2">
        <f>(Feuil1!DM4/'Bilan et annexes'!L3)</f>
        <v>0.62184951114326648</v>
      </c>
      <c r="C2">
        <v>5.7598331008991234E-2</v>
      </c>
      <c r="D2" s="21">
        <v>74368</v>
      </c>
      <c r="E2" s="21">
        <v>433026</v>
      </c>
      <c r="F2" s="49">
        <v>4.8227463425129091</v>
      </c>
      <c r="G2" s="21">
        <v>4252840</v>
      </c>
      <c r="H2" s="21">
        <v>508000</v>
      </c>
      <c r="I2" s="49">
        <v>-0.88055040866808998</v>
      </c>
      <c r="J2" s="24">
        <v>3300000</v>
      </c>
      <c r="K2" s="24">
        <v>0</v>
      </c>
      <c r="L2" s="24">
        <v>-1</v>
      </c>
      <c r="M2" s="28">
        <v>57.186424268502584</v>
      </c>
      <c r="N2" s="28">
        <v>1.1731397190930799</v>
      </c>
      <c r="O2" s="22">
        <v>-56.013284549409505</v>
      </c>
      <c r="P2" s="28">
        <v>44.373924268502584</v>
      </c>
      <c r="Q2" s="28">
        <v>0</v>
      </c>
      <c r="R2" s="22">
        <v>-1</v>
      </c>
      <c r="S2" s="21">
        <v>4252840</v>
      </c>
      <c r="T2" s="21">
        <v>2986810</v>
      </c>
      <c r="U2" s="24">
        <v>-1266030</v>
      </c>
      <c r="V2" s="24">
        <v>3300000</v>
      </c>
      <c r="W2" s="24">
        <v>2068852</v>
      </c>
      <c r="X2" s="24">
        <v>-1231148</v>
      </c>
      <c r="Y2" s="96">
        <v>0.62184951114326648</v>
      </c>
      <c r="Z2" s="96">
        <v>0.33865210834835652</v>
      </c>
      <c r="AA2" s="28">
        <v>57.186424268502584</v>
      </c>
      <c r="AB2" s="28">
        <v>6.8975304023314994</v>
      </c>
      <c r="AC2" s="28">
        <v>-50.288893866171087</v>
      </c>
      <c r="AD2" s="28">
        <v>44.373924268502584</v>
      </c>
      <c r="AE2" s="28">
        <v>4.7776623112699932</v>
      </c>
      <c r="AF2" s="28">
        <v>-39.596261957232592</v>
      </c>
      <c r="AG2" s="28">
        <v>1</v>
      </c>
      <c r="AH2" s="28">
        <v>0.1700811233389469</v>
      </c>
      <c r="AI2" s="28">
        <v>-0.82991887666105313</v>
      </c>
      <c r="AJ2" s="28">
        <v>1</v>
      </c>
      <c r="AK2" s="28">
        <v>0</v>
      </c>
      <c r="AL2" s="28">
        <v>-1</v>
      </c>
      <c r="AM2">
        <v>0</v>
      </c>
      <c r="AO2" t="s">
        <v>529</v>
      </c>
    </row>
    <row r="3" spans="1:56" ht="15.75" thickBot="1" x14ac:dyDescent="0.3">
      <c r="A3" t="s">
        <v>118</v>
      </c>
      <c r="B3">
        <f>(Feuil1!DM5/'Bilan et annexes'!L4)</f>
        <v>0.26099323281929188</v>
      </c>
      <c r="C3">
        <v>0</v>
      </c>
      <c r="D3" s="21">
        <v>3906457</v>
      </c>
      <c r="E3" s="21">
        <v>72870075</v>
      </c>
      <c r="F3" s="49">
        <v>17.653750700442881</v>
      </c>
      <c r="G3" s="21">
        <v>57171033</v>
      </c>
      <c r="H3" s="21">
        <v>0</v>
      </c>
      <c r="I3" s="49">
        <v>-1</v>
      </c>
      <c r="J3" s="24">
        <v>57171033</v>
      </c>
      <c r="K3" s="24">
        <v>0</v>
      </c>
      <c r="L3" s="24">
        <v>-1</v>
      </c>
      <c r="M3" s="28">
        <v>14.635008909607862</v>
      </c>
      <c r="N3" s="28">
        <v>0</v>
      </c>
      <c r="O3" s="22">
        <v>-14.635008909607862</v>
      </c>
      <c r="P3" s="28">
        <v>14.635008909607862</v>
      </c>
      <c r="Q3" s="28">
        <v>0</v>
      </c>
      <c r="R3" s="22">
        <v>-1</v>
      </c>
      <c r="S3" s="21">
        <v>224208888</v>
      </c>
      <c r="T3" s="21">
        <v>163637187</v>
      </c>
      <c r="U3" s="24">
        <v>-60571701</v>
      </c>
      <c r="V3" s="24">
        <v>222024746</v>
      </c>
      <c r="W3" s="24">
        <v>159259959</v>
      </c>
      <c r="X3" s="24">
        <v>-62764787</v>
      </c>
      <c r="Y3" s="96">
        <v>1.023542857900408</v>
      </c>
      <c r="Z3" s="96">
        <v>0.80705067350853288</v>
      </c>
      <c r="AA3" s="28">
        <v>57.394433882159717</v>
      </c>
      <c r="AB3" s="28">
        <v>2.2456020115253073</v>
      </c>
      <c r="AC3" s="28">
        <v>-55.14883187063441</v>
      </c>
      <c r="AD3" s="28">
        <v>56.835323158555184</v>
      </c>
      <c r="AE3" s="28">
        <v>2.1855330737617602</v>
      </c>
      <c r="AF3" s="28">
        <v>-54.649790084793423</v>
      </c>
      <c r="AG3" s="28">
        <v>0.25499003857509878</v>
      </c>
      <c r="AH3" s="28">
        <v>0</v>
      </c>
      <c r="AI3" s="28">
        <v>-0.25499003857509878</v>
      </c>
      <c r="AJ3" s="28">
        <v>0.25749847271528914</v>
      </c>
      <c r="AK3" s="28">
        <v>0</v>
      </c>
      <c r="AL3" s="28">
        <v>-1</v>
      </c>
      <c r="AM3">
        <v>-56970127</v>
      </c>
      <c r="BB3" s="61"/>
      <c r="BC3" s="61" t="s">
        <v>561</v>
      </c>
      <c r="BD3" s="61" t="s">
        <v>562</v>
      </c>
    </row>
    <row r="4" spans="1:56" x14ac:dyDescent="0.25">
      <c r="A4" t="s">
        <v>64</v>
      </c>
      <c r="B4">
        <f>(Feuil1!DM6/'Bilan et annexes'!L5)</f>
        <v>0.66171496730512203</v>
      </c>
      <c r="C4">
        <v>0.33036105830621776</v>
      </c>
      <c r="D4" s="21">
        <v>37377555</v>
      </c>
      <c r="E4" s="21">
        <v>148841490</v>
      </c>
      <c r="F4" s="49">
        <v>2.9821087815936598</v>
      </c>
      <c r="G4" s="21">
        <v>231920678</v>
      </c>
      <c r="H4" s="21">
        <v>116905835</v>
      </c>
      <c r="I4" s="49">
        <v>-0.4959231923252656</v>
      </c>
      <c r="J4" s="24">
        <v>210734231</v>
      </c>
      <c r="K4" s="24">
        <v>105029981</v>
      </c>
      <c r="L4" s="24">
        <v>-0.50159980890812184</v>
      </c>
      <c r="M4" s="28">
        <v>6.2048113633970976</v>
      </c>
      <c r="N4" s="28">
        <v>0.78543848895895896</v>
      </c>
      <c r="O4" s="22">
        <v>-5.4193728744381389</v>
      </c>
      <c r="P4" s="28">
        <v>5.6379886538860022</v>
      </c>
      <c r="Q4" s="28">
        <v>0.70564988969137565</v>
      </c>
      <c r="R4" s="22">
        <v>-0.87484013661414439</v>
      </c>
      <c r="S4" s="21">
        <v>288524969</v>
      </c>
      <c r="T4" s="21">
        <v>170156655</v>
      </c>
      <c r="U4" s="24">
        <v>-118368314</v>
      </c>
      <c r="V4" s="24">
        <v>266560931</v>
      </c>
      <c r="W4" s="24">
        <v>152160655</v>
      </c>
      <c r="X4" s="24">
        <v>-114400276</v>
      </c>
      <c r="Y4" s="96">
        <v>0.82321805918722923</v>
      </c>
      <c r="Z4" s="96">
        <v>0.48084111989487932</v>
      </c>
      <c r="AA4" s="28">
        <v>7.7192039179662766</v>
      </c>
      <c r="AB4" s="28">
        <v>1.1432071460719724</v>
      </c>
      <c r="AC4" s="28">
        <v>-6.575996771894304</v>
      </c>
      <c r="AD4" s="28">
        <v>7.1315775202524616</v>
      </c>
      <c r="AE4" s="28">
        <v>1.0222999984748875</v>
      </c>
      <c r="AF4" s="28">
        <v>-6.1092775217775745</v>
      </c>
      <c r="AG4" s="28">
        <v>0.80381493083186151</v>
      </c>
      <c r="AH4" s="28">
        <v>0.68704826737455549</v>
      </c>
      <c r="AI4" s="28">
        <v>-0.11676666345730602</v>
      </c>
      <c r="AJ4" s="28">
        <v>0.79056683291671126</v>
      </c>
      <c r="AK4" s="28">
        <v>0.69025715616168981</v>
      </c>
      <c r="AL4" s="28">
        <v>-0.12688323438125995</v>
      </c>
      <c r="AM4">
        <v>-24974618</v>
      </c>
      <c r="AO4" s="61"/>
      <c r="AP4" s="61" t="s">
        <v>135</v>
      </c>
      <c r="AQ4" s="61" t="s">
        <v>136</v>
      </c>
      <c r="BB4" s="59" t="s">
        <v>472</v>
      </c>
      <c r="BC4" s="59">
        <v>0.6985366781579726</v>
      </c>
      <c r="BD4" s="59">
        <v>0.54076361408566731</v>
      </c>
    </row>
    <row r="5" spans="1:56" x14ac:dyDescent="0.25">
      <c r="A5" t="s">
        <v>65</v>
      </c>
      <c r="B5">
        <f>(Feuil1!DM7/'Bilan et annexes'!L6)</f>
        <v>0.65603474572986986</v>
      </c>
      <c r="C5">
        <v>0.46747777448059152</v>
      </c>
      <c r="D5" s="21">
        <v>6828998</v>
      </c>
      <c r="E5" s="21">
        <v>21775847</v>
      </c>
      <c r="F5" s="49">
        <v>2.1887323733291471</v>
      </c>
      <c r="G5" s="21">
        <v>51750000</v>
      </c>
      <c r="H5" s="21">
        <v>40250000</v>
      </c>
      <c r="I5" s="49">
        <v>-0.22222222222222221</v>
      </c>
      <c r="J5" s="24">
        <v>51750000</v>
      </c>
      <c r="K5" s="24">
        <v>40250000</v>
      </c>
      <c r="L5" s="24">
        <v>-0.22222222222222221</v>
      </c>
      <c r="M5" s="28">
        <v>7.5779784969917987</v>
      </c>
      <c r="N5" s="28">
        <v>1.8483781595269291</v>
      </c>
      <c r="O5" s="22">
        <v>-5.7296003374648699</v>
      </c>
      <c r="P5" s="28">
        <v>7.5779784969917987</v>
      </c>
      <c r="Q5" s="28">
        <v>1.8483781595269291</v>
      </c>
      <c r="R5" s="22">
        <v>-0.75608558928206615</v>
      </c>
      <c r="S5" s="21">
        <v>59250000</v>
      </c>
      <c r="T5" s="21">
        <v>47750000</v>
      </c>
      <c r="U5" s="24">
        <v>-11500000</v>
      </c>
      <c r="V5" s="24">
        <v>59250000</v>
      </c>
      <c r="W5" s="24">
        <v>47750000</v>
      </c>
      <c r="X5" s="24">
        <v>-11500000</v>
      </c>
      <c r="Y5" s="96">
        <v>0.75111224511101038</v>
      </c>
      <c r="Z5" s="96">
        <v>0.5545854343216956</v>
      </c>
      <c r="AA5" s="28">
        <v>8.6762362501790165</v>
      </c>
      <c r="AB5" s="28">
        <v>2.192796450122009</v>
      </c>
      <c r="AC5" s="28">
        <v>-6.4834398000570079</v>
      </c>
      <c r="AD5" s="28">
        <v>8.6762362501790165</v>
      </c>
      <c r="AE5" s="28">
        <v>2.192796450122009</v>
      </c>
      <c r="AF5" s="28">
        <v>-6.4834398000570079</v>
      </c>
      <c r="AG5" s="28">
        <v>0.87341772151898733</v>
      </c>
      <c r="AH5" s="28">
        <v>0.84293193717277481</v>
      </c>
      <c r="AI5" s="28">
        <v>-3.0485784346212519E-2</v>
      </c>
      <c r="AJ5" s="28">
        <v>0.87341772151898733</v>
      </c>
      <c r="AK5" s="28">
        <v>0.84293193717277481</v>
      </c>
      <c r="AL5" s="28">
        <v>-3.490401396160564E-2</v>
      </c>
      <c r="AM5">
        <v>258</v>
      </c>
      <c r="AO5" s="59" t="s">
        <v>472</v>
      </c>
      <c r="AP5" s="59">
        <v>32.472814534200765</v>
      </c>
      <c r="AQ5" s="59">
        <v>3.9159222511467546</v>
      </c>
      <c r="BB5" s="59" t="s">
        <v>453</v>
      </c>
      <c r="BC5" s="59">
        <v>3.3331026626232232E-2</v>
      </c>
      <c r="BD5" s="59">
        <v>4.5778493878979018E-2</v>
      </c>
    </row>
    <row r="6" spans="1:56" x14ac:dyDescent="0.25">
      <c r="A6" t="s">
        <v>119</v>
      </c>
      <c r="B6">
        <f>(Feuil1!DM8/'Bilan et annexes'!L7)</f>
        <v>2.3809251620773055E-2</v>
      </c>
      <c r="C6">
        <v>1.6328792517195174E-2</v>
      </c>
      <c r="D6" s="21">
        <v>1414888</v>
      </c>
      <c r="E6" s="21">
        <v>24943620</v>
      </c>
      <c r="F6" s="49">
        <v>16.629395400908059</v>
      </c>
      <c r="G6" s="21">
        <v>7487299</v>
      </c>
      <c r="H6" s="21">
        <v>4987299</v>
      </c>
      <c r="I6" s="49">
        <v>-0.33389877978694321</v>
      </c>
      <c r="J6" s="24">
        <v>7487299</v>
      </c>
      <c r="K6" s="24">
        <v>0</v>
      </c>
      <c r="L6" s="24">
        <v>-1</v>
      </c>
      <c r="M6" s="28">
        <v>5.2917962411159047</v>
      </c>
      <c r="N6" s="28">
        <v>0.1999428711630469</v>
      </c>
      <c r="O6" s="22">
        <v>-5.0918533699528581</v>
      </c>
      <c r="P6" s="28">
        <v>5.2917962411159047</v>
      </c>
      <c r="Q6" s="28">
        <v>0</v>
      </c>
      <c r="R6" s="22">
        <v>-1</v>
      </c>
      <c r="S6" s="21">
        <v>96435778</v>
      </c>
      <c r="T6" s="21">
        <v>107743572</v>
      </c>
      <c r="U6" s="24">
        <v>11307794</v>
      </c>
      <c r="V6" s="24">
        <v>82915162</v>
      </c>
      <c r="W6" s="24">
        <v>89059262</v>
      </c>
      <c r="X6" s="24">
        <v>6144100</v>
      </c>
      <c r="Y6" s="96">
        <v>0.3066611475843305</v>
      </c>
      <c r="Z6" s="96">
        <v>0.35276056884688073</v>
      </c>
      <c r="AA6" s="28">
        <v>68.157888115525751</v>
      </c>
      <c r="AB6" s="28">
        <v>4.3194841807243698</v>
      </c>
      <c r="AC6" s="28">
        <v>-63.838403934801377</v>
      </c>
      <c r="AD6" s="28">
        <v>58.601926088849439</v>
      </c>
      <c r="AE6" s="28">
        <v>3.5704224968148166</v>
      </c>
      <c r="AF6" s="28">
        <v>-55.031503592034625</v>
      </c>
      <c r="AG6" s="28">
        <v>7.7640261273155278E-2</v>
      </c>
      <c r="AH6" s="28">
        <v>4.6288599008022492E-2</v>
      </c>
      <c r="AI6" s="28">
        <v>-3.1351662265132786E-2</v>
      </c>
      <c r="AJ6" s="28">
        <v>9.0300722080239079E-2</v>
      </c>
      <c r="AK6" s="28">
        <v>0</v>
      </c>
      <c r="AL6" s="28">
        <v>-1</v>
      </c>
      <c r="AM6">
        <v>0</v>
      </c>
      <c r="AO6" s="59" t="s">
        <v>453</v>
      </c>
      <c r="AP6" s="59">
        <v>5463.5075523895557</v>
      </c>
      <c r="AQ6" s="59">
        <v>17.03207258909854</v>
      </c>
      <c r="BB6" s="59" t="s">
        <v>499</v>
      </c>
      <c r="BC6" s="59">
        <v>37</v>
      </c>
      <c r="BD6" s="59">
        <v>37</v>
      </c>
    </row>
    <row r="7" spans="1:56" x14ac:dyDescent="0.25">
      <c r="A7" t="s">
        <v>66</v>
      </c>
      <c r="B7">
        <f>(Feuil1!DM9/'Bilan et annexes'!L8)</f>
        <v>0.5221970045065063</v>
      </c>
      <c r="C7">
        <v>0.56220730232571448</v>
      </c>
      <c r="D7" s="21">
        <v>2396161</v>
      </c>
      <c r="E7" s="21">
        <v>4316794</v>
      </c>
      <c r="F7" s="49">
        <v>0.80154588944565908</v>
      </c>
      <c r="G7" s="21">
        <v>37595930</v>
      </c>
      <c r="H7" s="21">
        <v>37345930</v>
      </c>
      <c r="I7" s="49">
        <v>-6.6496559600999362E-3</v>
      </c>
      <c r="J7" s="24">
        <v>37595930</v>
      </c>
      <c r="K7" s="24">
        <v>37345930</v>
      </c>
      <c r="L7" s="24">
        <v>-6.6496559600999362E-3</v>
      </c>
      <c r="M7" s="28">
        <v>15.690068405253236</v>
      </c>
      <c r="N7" s="28">
        <v>8.6513115983760169</v>
      </c>
      <c r="O7" s="22">
        <v>-7.0387568068772186</v>
      </c>
      <c r="P7" s="28">
        <v>15.690068405253236</v>
      </c>
      <c r="Q7" s="28">
        <v>8.6513115983760169</v>
      </c>
      <c r="R7" s="22">
        <v>-0.44861224470637445</v>
      </c>
      <c r="S7" s="21">
        <v>56939340</v>
      </c>
      <c r="T7" s="21">
        <v>49845930</v>
      </c>
      <c r="U7" s="24">
        <v>-7093410</v>
      </c>
      <c r="V7" s="24">
        <v>55608946</v>
      </c>
      <c r="W7" s="24">
        <v>49845930</v>
      </c>
      <c r="X7" s="24">
        <v>-5763016</v>
      </c>
      <c r="Y7" s="96">
        <v>0.79087158600884444</v>
      </c>
      <c r="Z7" s="96">
        <v>0.75038286199370052</v>
      </c>
      <c r="AA7" s="28">
        <v>23.762735475621213</v>
      </c>
      <c r="AB7" s="28">
        <v>11.54697907752837</v>
      </c>
      <c r="AC7" s="28">
        <v>-12.215756398092843</v>
      </c>
      <c r="AD7" s="28">
        <v>23.207516523305404</v>
      </c>
      <c r="AE7" s="28">
        <v>11.54697907752837</v>
      </c>
      <c r="AF7" s="28">
        <v>-11.660537445777035</v>
      </c>
      <c r="AG7" s="28">
        <v>0.66028039664667693</v>
      </c>
      <c r="AH7" s="28">
        <v>0.74922726890640823</v>
      </c>
      <c r="AI7" s="28">
        <v>8.8946872259731302E-2</v>
      </c>
      <c r="AJ7" s="28">
        <v>0.67607701106221285</v>
      </c>
      <c r="AK7" s="28">
        <v>0.74922726890640823</v>
      </c>
      <c r="AL7" s="28">
        <v>0.10819811448590147</v>
      </c>
      <c r="AM7">
        <v>1621</v>
      </c>
      <c r="AO7" s="59" t="s">
        <v>499</v>
      </c>
      <c r="AP7" s="59">
        <v>37</v>
      </c>
      <c r="AQ7" s="59">
        <v>37</v>
      </c>
      <c r="BB7" s="59" t="s">
        <v>530</v>
      </c>
      <c r="BC7" s="59">
        <v>0.60596632060312283</v>
      </c>
      <c r="BD7" s="59"/>
    </row>
    <row r="8" spans="1:56" x14ac:dyDescent="0.25">
      <c r="A8" t="s">
        <v>67</v>
      </c>
      <c r="B8">
        <f>(Feuil1!DM10/'Bilan et annexes'!L9)</f>
        <v>0.88279503392100533</v>
      </c>
      <c r="C8">
        <v>0.93448998309323961</v>
      </c>
      <c r="D8" s="21">
        <v>1576846</v>
      </c>
      <c r="E8" s="21">
        <v>1098068</v>
      </c>
      <c r="F8" s="49">
        <v>-0.30363015792284093</v>
      </c>
      <c r="G8" s="21">
        <v>22085097</v>
      </c>
      <c r="H8" s="21">
        <v>21905304</v>
      </c>
      <c r="I8" s="49">
        <v>-8.1409196436855128E-3</v>
      </c>
      <c r="J8" s="24">
        <v>22085097</v>
      </c>
      <c r="K8" s="24">
        <v>21905304</v>
      </c>
      <c r="L8" s="24">
        <v>-8.1409196436855128E-3</v>
      </c>
      <c r="M8" s="28">
        <v>14.005868042916049</v>
      </c>
      <c r="N8" s="28">
        <v>19.948950338230418</v>
      </c>
      <c r="O8" s="22">
        <v>5.9430822953143689</v>
      </c>
      <c r="P8" s="28">
        <v>14.005868042916049</v>
      </c>
      <c r="Q8" s="28">
        <v>19.948950338230418</v>
      </c>
      <c r="R8" s="22">
        <v>0.42432802287611782</v>
      </c>
      <c r="S8" s="21">
        <v>22085097</v>
      </c>
      <c r="T8" s="21">
        <v>21905304</v>
      </c>
      <c r="U8" s="24">
        <v>-179793</v>
      </c>
      <c r="V8" s="24">
        <v>22085097</v>
      </c>
      <c r="W8" s="24">
        <v>21905304</v>
      </c>
      <c r="X8" s="24">
        <v>-179793</v>
      </c>
      <c r="Y8" s="96">
        <v>0.88279503392100533</v>
      </c>
      <c r="Z8" s="96">
        <v>0.93448998309323961</v>
      </c>
      <c r="AA8" s="28">
        <v>14.005868042916049</v>
      </c>
      <c r="AB8" s="28">
        <v>19.948950338230418</v>
      </c>
      <c r="AC8" s="28">
        <v>5.9430822953143689</v>
      </c>
      <c r="AD8" s="28">
        <v>14.005868042916049</v>
      </c>
      <c r="AE8" s="28">
        <v>19.948950338230418</v>
      </c>
      <c r="AF8" s="28">
        <v>5.9430822953143689</v>
      </c>
      <c r="AG8" s="28">
        <v>1</v>
      </c>
      <c r="AH8" s="28">
        <v>1</v>
      </c>
      <c r="AI8" s="28">
        <v>0</v>
      </c>
      <c r="AJ8" s="28">
        <v>1</v>
      </c>
      <c r="AK8" s="28">
        <v>1</v>
      </c>
      <c r="AL8" s="28">
        <v>0</v>
      </c>
      <c r="AM8">
        <v>78931</v>
      </c>
      <c r="AO8" s="59" t="s">
        <v>530</v>
      </c>
      <c r="AP8" s="59">
        <v>-3.3567416217459789E-2</v>
      </c>
      <c r="AQ8" s="59"/>
      <c r="BB8" s="59" t="s">
        <v>524</v>
      </c>
      <c r="BC8" s="59">
        <v>0</v>
      </c>
      <c r="BD8" s="59"/>
    </row>
    <row r="9" spans="1:56" x14ac:dyDescent="0.25">
      <c r="A9" t="s">
        <v>150</v>
      </c>
      <c r="B9">
        <f>(Feuil1!DM11/'Bilan et annexes'!L10)</f>
        <v>0.69488338129468163</v>
      </c>
      <c r="C9">
        <v>0.55475269485452638</v>
      </c>
      <c r="D9" s="21">
        <v>6709173</v>
      </c>
      <c r="E9" s="21">
        <v>5871553</v>
      </c>
      <c r="F9" s="49">
        <v>-0.12484698188584495</v>
      </c>
      <c r="G9" s="21">
        <v>35400000</v>
      </c>
      <c r="H9" s="21">
        <v>30000000</v>
      </c>
      <c r="I9" s="49">
        <v>-0.15254237288135594</v>
      </c>
      <c r="J9" s="24">
        <v>35400000</v>
      </c>
      <c r="K9" s="24">
        <v>30000000</v>
      </c>
      <c r="L9" s="24">
        <v>-0.15254237288135594</v>
      </c>
      <c r="M9" s="28">
        <v>5.2763582039097816</v>
      </c>
      <c r="N9" s="28">
        <v>5.1093807720035906</v>
      </c>
      <c r="O9" s="22">
        <v>-0.16697743190619097</v>
      </c>
      <c r="P9" s="28">
        <v>5.2763582039097816</v>
      </c>
      <c r="Q9" s="28">
        <v>5.1093807720035906</v>
      </c>
      <c r="R9" s="22">
        <v>-3.1646341179501554E-2</v>
      </c>
      <c r="S9" s="21">
        <v>35400000</v>
      </c>
      <c r="T9" s="21">
        <v>30000000</v>
      </c>
      <c r="U9" s="24">
        <v>-5400000</v>
      </c>
      <c r="V9" s="24">
        <v>35400000</v>
      </c>
      <c r="W9" s="24">
        <v>30000000</v>
      </c>
      <c r="X9" s="24">
        <v>-5400000</v>
      </c>
      <c r="Y9" s="96">
        <v>0.69488338129468163</v>
      </c>
      <c r="Z9" s="96">
        <v>0.55475269485452638</v>
      </c>
      <c r="AA9" s="28">
        <v>5.2763582039097816</v>
      </c>
      <c r="AB9" s="28">
        <v>5.1093807720035906</v>
      </c>
      <c r="AC9" s="28">
        <v>-0.16697743190619097</v>
      </c>
      <c r="AD9" s="28">
        <v>5.2763582039097816</v>
      </c>
      <c r="AE9" s="28">
        <v>5.1093807720035906</v>
      </c>
      <c r="AF9" s="28">
        <v>-0.16697743190619097</v>
      </c>
      <c r="AG9" s="28">
        <v>1</v>
      </c>
      <c r="AH9" s="28">
        <v>1</v>
      </c>
      <c r="AI9" s="28">
        <v>0</v>
      </c>
      <c r="AJ9" s="28">
        <v>1</v>
      </c>
      <c r="AK9" s="28">
        <v>1</v>
      </c>
      <c r="AL9" s="28">
        <v>0</v>
      </c>
      <c r="AM9">
        <v>-6999623</v>
      </c>
      <c r="AO9" s="59" t="s">
        <v>524</v>
      </c>
      <c r="AP9" s="59">
        <v>0</v>
      </c>
      <c r="AQ9" s="59"/>
      <c r="BB9" s="59" t="s">
        <v>504</v>
      </c>
      <c r="BC9" s="59">
        <v>36</v>
      </c>
      <c r="BD9" s="59"/>
    </row>
    <row r="10" spans="1:56" x14ac:dyDescent="0.25">
      <c r="A10" t="s">
        <v>68</v>
      </c>
      <c r="B10">
        <f>(Feuil1!DM12/'Bilan et annexes'!L11)</f>
        <v>0.60167285234122125</v>
      </c>
      <c r="C10">
        <v>0.53490498744997239</v>
      </c>
      <c r="D10" s="21">
        <v>1282252</v>
      </c>
      <c r="E10" s="21">
        <v>8588197</v>
      </c>
      <c r="F10" s="49">
        <v>5.6977450610332445</v>
      </c>
      <c r="G10" s="21">
        <v>29030670</v>
      </c>
      <c r="H10" s="21">
        <v>25900000</v>
      </c>
      <c r="I10" s="49">
        <v>-0.10784008774168836</v>
      </c>
      <c r="J10" s="24">
        <v>26587000</v>
      </c>
      <c r="K10" s="24">
        <v>24300000</v>
      </c>
      <c r="L10" s="24">
        <v>-8.6019483206078162E-2</v>
      </c>
      <c r="M10" s="28">
        <v>22.640378022416812</v>
      </c>
      <c r="N10" s="28">
        <v>3.0157668716728319</v>
      </c>
      <c r="O10" s="22">
        <v>-19.624611150743981</v>
      </c>
      <c r="P10" s="28">
        <v>20.734613788865214</v>
      </c>
      <c r="Q10" s="28">
        <v>2.8294646711061704</v>
      </c>
      <c r="R10" s="22">
        <v>-0.86353907046845346</v>
      </c>
      <c r="S10" s="21">
        <v>38266138</v>
      </c>
      <c r="T10" s="21">
        <v>31713414</v>
      </c>
      <c r="U10" s="24">
        <v>-6552724</v>
      </c>
      <c r="V10" s="24">
        <v>34289410</v>
      </c>
      <c r="W10" s="24">
        <v>29358908</v>
      </c>
      <c r="X10" s="24">
        <v>-4930502</v>
      </c>
      <c r="Y10" s="96">
        <v>0.79308181308053849</v>
      </c>
      <c r="Z10" s="96">
        <v>0.65496769566277147</v>
      </c>
      <c r="AA10" s="28">
        <v>29.842915433159785</v>
      </c>
      <c r="AB10" s="28">
        <v>3.6926742598009805</v>
      </c>
      <c r="AC10" s="28">
        <v>-26.150241173358804</v>
      </c>
      <c r="AD10" s="28">
        <v>26.741553142440019</v>
      </c>
      <c r="AE10" s="28">
        <v>3.4185182291463505</v>
      </c>
      <c r="AF10" s="28">
        <v>-23.323034913293668</v>
      </c>
      <c r="AG10" s="28">
        <v>0.7586516831147162</v>
      </c>
      <c r="AH10" s="28">
        <v>0.81668911458097826</v>
      </c>
      <c r="AI10" s="28">
        <v>5.8037431466262057E-2</v>
      </c>
      <c r="AJ10" s="28">
        <v>0.77537058817868254</v>
      </c>
      <c r="AK10" s="28">
        <v>0.82768746031017226</v>
      </c>
      <c r="AL10" s="28">
        <v>6.7473377155535599E-2</v>
      </c>
      <c r="AM10">
        <v>573</v>
      </c>
      <c r="AO10" s="59" t="s">
        <v>504</v>
      </c>
      <c r="AP10" s="59">
        <v>36</v>
      </c>
      <c r="AQ10" s="59"/>
      <c r="AU10" s="149" t="s">
        <v>540</v>
      </c>
      <c r="AV10" s="149"/>
      <c r="AW10" s="149"/>
      <c r="AX10" s="149"/>
      <c r="AY10" s="149"/>
      <c r="AZ10" s="149"/>
      <c r="BB10" s="59" t="s">
        <v>509</v>
      </c>
      <c r="BC10" s="59">
        <v>5.3843385472859238</v>
      </c>
      <c r="BD10" s="59"/>
    </row>
    <row r="11" spans="1:56" ht="30" x14ac:dyDescent="0.25">
      <c r="A11" s="26" t="s">
        <v>69</v>
      </c>
      <c r="B11">
        <f>(Feuil1!DM13/'Bilan et annexes'!L12)</f>
        <v>0.74095181062805993</v>
      </c>
      <c r="C11">
        <v>0.46843663575055738</v>
      </c>
      <c r="D11" s="45">
        <v>762236</v>
      </c>
      <c r="E11" s="45">
        <v>2140000</v>
      </c>
      <c r="F11" s="49">
        <v>1.8075294265817936</v>
      </c>
      <c r="G11" s="45">
        <v>10027166</v>
      </c>
      <c r="H11" s="45">
        <v>7708308</v>
      </c>
      <c r="I11" s="49">
        <v>-0.23125756569702746</v>
      </c>
      <c r="J11" s="46">
        <v>10027166</v>
      </c>
      <c r="K11" s="46">
        <v>1450000</v>
      </c>
      <c r="L11" s="24">
        <v>-0.85539283981136849</v>
      </c>
      <c r="M11" s="47">
        <v>13.154936266458158</v>
      </c>
      <c r="N11" s="47">
        <v>3.6020130841121496</v>
      </c>
      <c r="O11" s="48">
        <v>-9.5529231823460083</v>
      </c>
      <c r="P11" s="47">
        <v>13.154936266458158</v>
      </c>
      <c r="Q11" s="47">
        <v>0.67757009345794394</v>
      </c>
      <c r="R11" s="22">
        <v>-0.94849309189086828</v>
      </c>
      <c r="S11" s="21">
        <v>10583899</v>
      </c>
      <c r="T11" s="21">
        <v>9735840</v>
      </c>
      <c r="U11" s="46">
        <v>-848059</v>
      </c>
      <c r="V11" s="46">
        <v>10038619</v>
      </c>
      <c r="W11" s="46">
        <v>1452724</v>
      </c>
      <c r="X11" s="46">
        <v>-8585895</v>
      </c>
      <c r="Y11" s="96">
        <v>0.78209128357449276</v>
      </c>
      <c r="Z11" s="96">
        <v>0.591650480988267</v>
      </c>
      <c r="AA11" s="47">
        <v>13.885330789939074</v>
      </c>
      <c r="AB11" s="47">
        <v>4.5494579439252334</v>
      </c>
      <c r="AC11" s="47">
        <v>-9.3358728460138405</v>
      </c>
      <c r="AD11" s="47">
        <v>13.169961796608924</v>
      </c>
      <c r="AE11" s="47">
        <v>0.67884299065420561</v>
      </c>
      <c r="AF11" s="47">
        <v>-12.491118805954718</v>
      </c>
      <c r="AG11" s="28">
        <v>0.94739811859504708</v>
      </c>
      <c r="AH11" s="28">
        <v>0.79174555046097717</v>
      </c>
      <c r="AI11" s="28">
        <v>-0.15565256813406991</v>
      </c>
      <c r="AJ11" s="28">
        <v>0.99885910601846728</v>
      </c>
      <c r="AK11" s="28">
        <v>0.99812490190841485</v>
      </c>
      <c r="AL11" s="28">
        <v>-7.3504271586312538E-4</v>
      </c>
      <c r="AM11">
        <v>-934935</v>
      </c>
      <c r="AO11" s="59" t="s">
        <v>509</v>
      </c>
      <c r="AP11" s="59">
        <v>2.3420180159974517</v>
      </c>
      <c r="AQ11" s="59"/>
      <c r="AU11" s="81"/>
      <c r="AV11" s="70" t="s">
        <v>535</v>
      </c>
      <c r="AW11" s="70" t="s">
        <v>538</v>
      </c>
      <c r="AX11" s="70" t="s">
        <v>536</v>
      </c>
      <c r="AY11" s="70" t="s">
        <v>539</v>
      </c>
      <c r="AZ11" s="70" t="s">
        <v>537</v>
      </c>
      <c r="BB11" s="59" t="s">
        <v>525</v>
      </c>
      <c r="BC11" s="59">
        <v>2.3114199150263346E-6</v>
      </c>
      <c r="BD11" s="59"/>
    </row>
    <row r="12" spans="1:56" ht="30" x14ac:dyDescent="0.25">
      <c r="A12" s="26" t="s">
        <v>70</v>
      </c>
      <c r="B12">
        <f>(Feuil1!DM14/'Bilan et annexes'!L13)</f>
        <v>0.67114006125965142</v>
      </c>
      <c r="C12">
        <v>0.43160123843659359</v>
      </c>
      <c r="D12" s="45">
        <v>1119745</v>
      </c>
      <c r="E12" s="45">
        <v>5741727</v>
      </c>
      <c r="F12" s="49">
        <v>4.1277094338443128</v>
      </c>
      <c r="G12" s="45">
        <v>20000000</v>
      </c>
      <c r="H12" s="45">
        <v>10000000</v>
      </c>
      <c r="I12" s="49">
        <v>-0.5</v>
      </c>
      <c r="J12" s="46">
        <v>18000000</v>
      </c>
      <c r="K12" s="46">
        <v>9000000</v>
      </c>
      <c r="L12" s="24">
        <v>-0.5</v>
      </c>
      <c r="M12" s="47">
        <v>17.861209471799384</v>
      </c>
      <c r="N12" s="47">
        <v>1.7416362707596513</v>
      </c>
      <c r="O12" s="48">
        <v>-16.119573201039731</v>
      </c>
      <c r="P12" s="47">
        <v>16.075088524619446</v>
      </c>
      <c r="Q12" s="47">
        <v>1.5674726436836861</v>
      </c>
      <c r="R12" s="22">
        <v>-0.90249057469991167</v>
      </c>
      <c r="S12" s="21">
        <v>22636497</v>
      </c>
      <c r="T12" s="21">
        <v>11311528</v>
      </c>
      <c r="U12" s="46">
        <v>-11324969</v>
      </c>
      <c r="V12" s="46">
        <v>19984366</v>
      </c>
      <c r="W12" s="46">
        <v>9595334</v>
      </c>
      <c r="X12" s="46">
        <v>-10389032</v>
      </c>
      <c r="Y12" s="96">
        <v>0.75961299916419578</v>
      </c>
      <c r="Z12" s="96">
        <v>0.48820694934102044</v>
      </c>
      <c r="AA12" s="47">
        <v>20.215760731237914</v>
      </c>
      <c r="AB12" s="47">
        <v>1.9700567442513377</v>
      </c>
      <c r="AC12" s="47">
        <v>-18.245703986986577</v>
      </c>
      <c r="AD12" s="47">
        <v>17.847247364355276</v>
      </c>
      <c r="AE12" s="47">
        <v>1.6711581724453288</v>
      </c>
      <c r="AF12" s="47">
        <v>-16.176089191909949</v>
      </c>
      <c r="AG12" s="28">
        <v>0.88352893117693965</v>
      </c>
      <c r="AH12" s="28">
        <v>0.88405386080465875</v>
      </c>
      <c r="AI12" s="28">
        <v>5.2492962771910623E-4</v>
      </c>
      <c r="AJ12" s="28">
        <v>0.90070408037963279</v>
      </c>
      <c r="AK12" s="28">
        <v>0.93795588564191723</v>
      </c>
      <c r="AL12" s="28">
        <v>4.1358539473456572E-2</v>
      </c>
      <c r="AM12">
        <v>-2243809</v>
      </c>
      <c r="AO12" s="59" t="s">
        <v>525</v>
      </c>
      <c r="AP12" s="59">
        <v>1.2414748644536915E-2</v>
      </c>
      <c r="AQ12" s="59"/>
      <c r="AU12" s="82" t="s">
        <v>560</v>
      </c>
      <c r="AV12" s="97">
        <f>BC4</f>
        <v>0.6985366781579726</v>
      </c>
      <c r="AW12" s="97">
        <f>BC5</f>
        <v>3.3331026626232232E-2</v>
      </c>
      <c r="AX12" s="97">
        <f>BD4</f>
        <v>0.54076361408566731</v>
      </c>
      <c r="AY12" s="97">
        <f>BD5</f>
        <v>4.5778493878979018E-2</v>
      </c>
      <c r="AZ12" s="97">
        <v>0</v>
      </c>
      <c r="BB12" s="59" t="s">
        <v>526</v>
      </c>
      <c r="BC12" s="59">
        <v>1.6882977141168172</v>
      </c>
      <c r="BD12" s="59"/>
    </row>
    <row r="13" spans="1:56" ht="30" x14ac:dyDescent="0.25">
      <c r="A13" s="26" t="s">
        <v>105</v>
      </c>
      <c r="B13">
        <f>(Feuil1!DM15/'Bilan et annexes'!L14)</f>
        <v>0.56442270810684914</v>
      </c>
      <c r="C13">
        <v>0.58269958574749137</v>
      </c>
      <c r="D13" s="45">
        <v>4453239</v>
      </c>
      <c r="E13" s="45">
        <v>5305304</v>
      </c>
      <c r="F13" s="49">
        <v>0.19133601407874135</v>
      </c>
      <c r="G13" s="45">
        <v>24500523</v>
      </c>
      <c r="H13" s="45">
        <v>24500523</v>
      </c>
      <c r="I13" s="49">
        <v>0</v>
      </c>
      <c r="J13" s="46">
        <v>24500523</v>
      </c>
      <c r="K13" s="46">
        <v>24500523</v>
      </c>
      <c r="L13" s="24">
        <v>0</v>
      </c>
      <c r="M13" s="47">
        <v>5.501730987265673</v>
      </c>
      <c r="N13" s="47">
        <v>4.6181185847220068</v>
      </c>
      <c r="O13" s="48">
        <v>-0.88361240254366624</v>
      </c>
      <c r="P13" s="47">
        <v>5.501730987265673</v>
      </c>
      <c r="Q13" s="47">
        <v>4.6181185847220068</v>
      </c>
      <c r="R13" s="22">
        <v>-0.16060625366614231</v>
      </c>
      <c r="S13" s="21">
        <v>32775200</v>
      </c>
      <c r="T13" s="21">
        <v>30365220</v>
      </c>
      <c r="U13" s="46">
        <v>-2409980</v>
      </c>
      <c r="V13" s="46">
        <v>29918731</v>
      </c>
      <c r="W13" s="46">
        <v>27272523</v>
      </c>
      <c r="X13" s="46">
        <v>-2646208</v>
      </c>
      <c r="Y13" s="96">
        <v>0.75504784704977945</v>
      </c>
      <c r="Z13" s="96">
        <v>0.72218054753898275</v>
      </c>
      <c r="AA13" s="47">
        <v>7.3598564999543026</v>
      </c>
      <c r="AB13" s="47">
        <v>5.7235589138718534</v>
      </c>
      <c r="AC13" s="47">
        <v>-1.6362975860824491</v>
      </c>
      <c r="AD13" s="47">
        <v>6.7184202330034388</v>
      </c>
      <c r="AE13" s="47">
        <v>5.1406145623323374</v>
      </c>
      <c r="AF13" s="47">
        <v>-1.5778056706711014</v>
      </c>
      <c r="AG13" s="28">
        <v>0.74753237203739409</v>
      </c>
      <c r="AH13" s="28">
        <v>0.8068613696854493</v>
      </c>
      <c r="AI13" s="28">
        <v>5.9328997648055215E-2</v>
      </c>
      <c r="AJ13" s="28">
        <v>0.81890247952027106</v>
      </c>
      <c r="AK13" s="28">
        <v>0.89835923871069789</v>
      </c>
      <c r="AL13" s="28">
        <v>9.702835340903368E-2</v>
      </c>
      <c r="AM13">
        <v>4952932</v>
      </c>
      <c r="AO13" s="59" t="s">
        <v>526</v>
      </c>
      <c r="AP13" s="59">
        <v>1.6882977141168172</v>
      </c>
      <c r="AQ13" s="59"/>
      <c r="AU13" s="82" t="s">
        <v>533</v>
      </c>
      <c r="AV13" s="83">
        <f>AP20</f>
        <v>40.234245471154317</v>
      </c>
      <c r="AW13" s="83">
        <f>AP21</f>
        <v>8756.7839037525282</v>
      </c>
      <c r="AX13" s="83">
        <f>AQ20</f>
        <v>4.731150723327592</v>
      </c>
      <c r="AY13" s="83">
        <f>AQ21</f>
        <v>17.165925009971858</v>
      </c>
      <c r="AZ13" s="83">
        <v>0.01</v>
      </c>
      <c r="BB13" s="59" t="s">
        <v>527</v>
      </c>
      <c r="BC13" s="59">
        <v>4.6228398300526692E-6</v>
      </c>
      <c r="BD13" s="59"/>
    </row>
    <row r="14" spans="1:56" ht="30.75" thickBot="1" x14ac:dyDescent="0.3">
      <c r="A14" s="26" t="s">
        <v>120</v>
      </c>
      <c r="B14">
        <f>(Feuil1!DM16/'Bilan et annexes'!L15)</f>
        <v>0.33007633807501197</v>
      </c>
      <c r="C14">
        <v>0.25462578666636793</v>
      </c>
      <c r="D14" s="45">
        <v>219537</v>
      </c>
      <c r="E14" s="45">
        <v>2192711</v>
      </c>
      <c r="F14" s="49">
        <v>8.987888146417232</v>
      </c>
      <c r="G14" s="45">
        <v>5000000</v>
      </c>
      <c r="H14" s="45">
        <v>5000000</v>
      </c>
      <c r="I14" s="49">
        <v>0</v>
      </c>
      <c r="J14" s="46">
        <v>5000000</v>
      </c>
      <c r="K14" s="46">
        <v>5000000</v>
      </c>
      <c r="L14" s="24">
        <v>0</v>
      </c>
      <c r="M14" s="47">
        <v>22.775204179705472</v>
      </c>
      <c r="N14" s="47">
        <v>2.2802822624595764</v>
      </c>
      <c r="O14" s="48">
        <v>-20.494921917245897</v>
      </c>
      <c r="P14" s="47">
        <v>22.775204179705472</v>
      </c>
      <c r="Q14" s="47">
        <v>2.2802822624595764</v>
      </c>
      <c r="R14" s="22">
        <v>-0.89987873458928247</v>
      </c>
      <c r="S14" s="21">
        <v>6466156</v>
      </c>
      <c r="T14" s="21">
        <v>8601017</v>
      </c>
      <c r="U14" s="46">
        <v>2134861</v>
      </c>
      <c r="V14" s="46">
        <v>5000000</v>
      </c>
      <c r="W14" s="46">
        <v>5000000</v>
      </c>
      <c r="X14" s="46">
        <v>0</v>
      </c>
      <c r="Y14" s="96">
        <v>0.42686501878035343</v>
      </c>
      <c r="Z14" s="96">
        <v>0.43800814395116072</v>
      </c>
      <c r="AA14" s="47">
        <v>29.453604631565522</v>
      </c>
      <c r="AB14" s="47">
        <v>3.9225493008426553</v>
      </c>
      <c r="AC14" s="47">
        <v>-25.531055330722868</v>
      </c>
      <c r="AD14" s="47">
        <v>22.775204179705472</v>
      </c>
      <c r="AE14" s="47">
        <v>2.2802822624595764</v>
      </c>
      <c r="AF14" s="47">
        <v>-20.494921917245897</v>
      </c>
      <c r="AG14" s="28">
        <v>0.77325693967173081</v>
      </c>
      <c r="AH14" s="28">
        <v>0.58132660358652932</v>
      </c>
      <c r="AI14" s="28">
        <v>-0.19193033608520149</v>
      </c>
      <c r="AJ14" s="28">
        <v>1</v>
      </c>
      <c r="AK14" s="28">
        <v>1</v>
      </c>
      <c r="AL14" s="28">
        <v>0</v>
      </c>
      <c r="AM14">
        <v>103936</v>
      </c>
      <c r="AO14" s="59" t="s">
        <v>527</v>
      </c>
      <c r="AP14" s="59">
        <v>2.482949728907383E-2</v>
      </c>
      <c r="AQ14" s="59"/>
      <c r="AU14" s="82" t="s">
        <v>558</v>
      </c>
      <c r="AV14" s="83">
        <f>AP50</f>
        <v>0.61906782479511224</v>
      </c>
      <c r="AW14" s="83">
        <f>AP51</f>
        <v>4.6597409628075827E-2</v>
      </c>
      <c r="AX14" s="83">
        <f>AQ50</f>
        <v>0.45522735977137951</v>
      </c>
      <c r="AY14" s="83">
        <f>AQ51</f>
        <v>6.0605127361398177E-2</v>
      </c>
      <c r="AZ14" s="83">
        <v>0</v>
      </c>
      <c r="BB14" s="60" t="s">
        <v>528</v>
      </c>
      <c r="BC14" s="60">
        <v>2.028094000980452</v>
      </c>
      <c r="BD14" s="60"/>
    </row>
    <row r="15" spans="1:56" ht="30.75" thickBot="1" x14ac:dyDescent="0.3">
      <c r="A15" s="26" t="s">
        <v>72</v>
      </c>
      <c r="B15">
        <f>(Feuil1!DM17/'Bilan et annexes'!L16)</f>
        <v>0.75710406745713477</v>
      </c>
      <c r="C15">
        <v>0.4826317372377783</v>
      </c>
      <c r="D15" s="45">
        <v>3140800</v>
      </c>
      <c r="E15" s="45">
        <v>59841300</v>
      </c>
      <c r="F15" s="49">
        <v>18.052884615384617</v>
      </c>
      <c r="G15" s="45">
        <v>234957620</v>
      </c>
      <c r="H15" s="45">
        <v>181229352</v>
      </c>
      <c r="I15" s="49">
        <v>-0.22867216649538755</v>
      </c>
      <c r="J15" s="46">
        <v>234957620</v>
      </c>
      <c r="K15" s="46">
        <v>181229352</v>
      </c>
      <c r="L15" s="24">
        <v>-0.22867216649538755</v>
      </c>
      <c r="M15" s="47">
        <v>74.808208099847178</v>
      </c>
      <c r="N15" s="47">
        <v>3.0284995813927837</v>
      </c>
      <c r="O15" s="48">
        <v>-71.779708518454399</v>
      </c>
      <c r="P15" s="47">
        <v>74.808208099847178</v>
      </c>
      <c r="Q15" s="47">
        <v>3.0284995813927837</v>
      </c>
      <c r="R15" s="22">
        <v>-0.95951648009867296</v>
      </c>
      <c r="S15" s="21">
        <v>249451430</v>
      </c>
      <c r="T15" s="21">
        <v>196199481</v>
      </c>
      <c r="U15" s="46">
        <v>-53251949</v>
      </c>
      <c r="V15" s="46">
        <v>234957621</v>
      </c>
      <c r="W15" s="46">
        <v>181365569</v>
      </c>
      <c r="X15" s="46">
        <v>-53592052</v>
      </c>
      <c r="Y15" s="96">
        <v>0.80380747934882357</v>
      </c>
      <c r="Z15" s="96">
        <v>0.5224986753811296</v>
      </c>
      <c r="AA15" s="47">
        <v>79.42289544065207</v>
      </c>
      <c r="AB15" s="47">
        <v>3.278663414731966</v>
      </c>
      <c r="AC15" s="47">
        <v>-76.144232025920104</v>
      </c>
      <c r="AD15" s="47">
        <v>74.808208418237385</v>
      </c>
      <c r="AE15" s="47">
        <v>3.0307758855506148</v>
      </c>
      <c r="AF15" s="47">
        <v>-71.777432532686774</v>
      </c>
      <c r="AG15" s="28">
        <v>0.9418972663335704</v>
      </c>
      <c r="AH15" s="28">
        <v>0.92369944648324531</v>
      </c>
      <c r="AI15" s="28">
        <v>-1.8197819850325092E-2</v>
      </c>
      <c r="AJ15" s="28">
        <v>0.99999999574391329</v>
      </c>
      <c r="AK15" s="28">
        <v>0.99924893682548976</v>
      </c>
      <c r="AL15" s="28">
        <v>-7.5105892162010248E-4</v>
      </c>
      <c r="AM15">
        <v>-53563209</v>
      </c>
      <c r="AO15" s="60" t="s">
        <v>528</v>
      </c>
      <c r="AP15" s="60">
        <v>2.028094000980452</v>
      </c>
      <c r="AQ15" s="60"/>
      <c r="AU15" s="82" t="s">
        <v>494</v>
      </c>
      <c r="AV15" s="83">
        <f>AP5</f>
        <v>32.472814534200765</v>
      </c>
      <c r="AW15" s="83">
        <f>AP6</f>
        <v>5463.5075523895557</v>
      </c>
      <c r="AX15" s="83">
        <f>AQ5</f>
        <v>3.9159222511467546</v>
      </c>
      <c r="AY15" s="83">
        <f>AQ6</f>
        <v>17.03207258909854</v>
      </c>
      <c r="AZ15" s="83">
        <v>0.01</v>
      </c>
    </row>
    <row r="16" spans="1:56" ht="30" x14ac:dyDescent="0.25">
      <c r="A16" s="26" t="s">
        <v>121</v>
      </c>
      <c r="B16">
        <f>(Feuil1!DM18/'Bilan et annexes'!L17)</f>
        <v>0.21359266832400908</v>
      </c>
      <c r="C16">
        <v>0.24958761138146662</v>
      </c>
      <c r="D16" s="45">
        <v>1049441</v>
      </c>
      <c r="E16" s="45">
        <v>2532682</v>
      </c>
      <c r="F16" s="49">
        <v>1.4133629236898502</v>
      </c>
      <c r="G16" s="45">
        <v>6250000</v>
      </c>
      <c r="H16" s="45">
        <v>6250000</v>
      </c>
      <c r="I16" s="49">
        <v>0</v>
      </c>
      <c r="J16" s="46">
        <v>6250000</v>
      </c>
      <c r="K16" s="46">
        <v>6250000</v>
      </c>
      <c r="L16" s="24">
        <v>0</v>
      </c>
      <c r="M16" s="47">
        <v>5.9555515746001921</v>
      </c>
      <c r="N16" s="47">
        <v>2.4677397320311036</v>
      </c>
      <c r="O16" s="48">
        <v>-3.4878118425690885</v>
      </c>
      <c r="P16" s="47">
        <v>5.9555515746001921</v>
      </c>
      <c r="Q16" s="47">
        <v>2.4677397320311036</v>
      </c>
      <c r="R16" s="22">
        <v>-0.58564043966040746</v>
      </c>
      <c r="S16" s="21">
        <v>7694742</v>
      </c>
      <c r="T16" s="21">
        <v>6250905</v>
      </c>
      <c r="U16" s="46">
        <v>-1443837</v>
      </c>
      <c r="V16" s="46">
        <v>7601005</v>
      </c>
      <c r="W16" s="46">
        <v>6250000</v>
      </c>
      <c r="X16" s="46">
        <v>-1351005</v>
      </c>
      <c r="Y16" s="96">
        <v>0.26296647613517155</v>
      </c>
      <c r="Z16" s="96">
        <v>0.24962375166759468</v>
      </c>
      <c r="AA16" s="47">
        <v>7.332229253478757</v>
      </c>
      <c r="AB16" s="47">
        <v>2.4680970607443018</v>
      </c>
      <c r="AC16" s="47">
        <v>-4.8641321927344556</v>
      </c>
      <c r="AD16" s="47">
        <v>7.2429083674070291</v>
      </c>
      <c r="AE16" s="47">
        <v>2.4677397320311036</v>
      </c>
      <c r="AF16" s="47">
        <v>-4.7751686353759251</v>
      </c>
      <c r="AG16" s="28">
        <v>0.81224295759363996</v>
      </c>
      <c r="AH16" s="28">
        <v>0.99985522096400437</v>
      </c>
      <c r="AI16" s="28">
        <v>0.18761226337036441</v>
      </c>
      <c r="AJ16" s="28">
        <v>0.82225968802809624</v>
      </c>
      <c r="AK16" s="28">
        <v>1</v>
      </c>
      <c r="AL16" s="28">
        <v>0.21616080000000007</v>
      </c>
      <c r="AM16">
        <v>0</v>
      </c>
      <c r="AU16" s="82" t="s">
        <v>534</v>
      </c>
      <c r="AV16" s="83">
        <v>0.87</v>
      </c>
      <c r="AW16" s="83">
        <v>0.04</v>
      </c>
      <c r="AX16" s="83">
        <v>0.82</v>
      </c>
      <c r="AY16" s="83">
        <v>0.08</v>
      </c>
      <c r="AZ16" s="83">
        <v>0.04</v>
      </c>
    </row>
    <row r="17" spans="1:52" x14ac:dyDescent="0.25">
      <c r="A17" s="26" t="s">
        <v>71</v>
      </c>
      <c r="B17">
        <f>(Feuil1!DM19/'Bilan et annexes'!L18)</f>
        <v>0.90629796874756208</v>
      </c>
      <c r="C17">
        <v>0.26705080114791668</v>
      </c>
      <c r="D17" s="45">
        <v>6532085</v>
      </c>
      <c r="E17" s="45">
        <v>47596318</v>
      </c>
      <c r="F17" s="49">
        <v>6.2865429644592803</v>
      </c>
      <c r="G17" s="45">
        <v>84280992</v>
      </c>
      <c r="H17" s="45">
        <v>170405571</v>
      </c>
      <c r="I17" s="49">
        <v>1.0218742916552288</v>
      </c>
      <c r="J17" s="46">
        <v>50430000</v>
      </c>
      <c r="K17" s="46">
        <v>170405571</v>
      </c>
      <c r="L17" s="24">
        <v>2.3790515764425937</v>
      </c>
      <c r="M17" s="47">
        <v>12.902617158227427</v>
      </c>
      <c r="N17" s="47">
        <v>3.580225911592573</v>
      </c>
      <c r="O17" s="48">
        <v>-9.3223912466348544</v>
      </c>
      <c r="P17" s="47">
        <v>7.7203526898379309</v>
      </c>
      <c r="Q17" s="47">
        <v>3.580225911592573</v>
      </c>
      <c r="R17" s="22">
        <v>-0.53626135289063714</v>
      </c>
      <c r="S17" s="21">
        <v>84689206</v>
      </c>
      <c r="T17" s="21">
        <v>197865452</v>
      </c>
      <c r="U17" s="46">
        <v>113176246</v>
      </c>
      <c r="V17" s="46">
        <v>50823843</v>
      </c>
      <c r="W17" s="46">
        <v>170791571</v>
      </c>
      <c r="X17" s="46">
        <v>119967728</v>
      </c>
      <c r="Y17" s="96">
        <v>0.91068761236986673</v>
      </c>
      <c r="Z17" s="96">
        <v>0.31008450701470702</v>
      </c>
      <c r="AA17" s="47">
        <v>12.96511083367715</v>
      </c>
      <c r="AB17" s="47">
        <v>4.1571587953505142</v>
      </c>
      <c r="AC17" s="47">
        <v>-8.8079520383266363</v>
      </c>
      <c r="AD17" s="47">
        <v>7.780646302061287</v>
      </c>
      <c r="AE17" s="47">
        <v>3.588335782612428</v>
      </c>
      <c r="AF17" s="47">
        <v>-4.192310519448859</v>
      </c>
      <c r="AG17" s="28">
        <v>0.99517985798567998</v>
      </c>
      <c r="AH17" s="28">
        <v>0.86121942601682688</v>
      </c>
      <c r="AI17" s="28">
        <v>-0.1339604319688531</v>
      </c>
      <c r="AJ17" s="28">
        <v>0.99225082211905935</v>
      </c>
      <c r="AK17" s="28">
        <v>0.99773993530395011</v>
      </c>
      <c r="AL17" s="28">
        <v>5.5319814935181032E-3</v>
      </c>
      <c r="AM17">
        <v>-36715544</v>
      </c>
      <c r="AO17" t="s">
        <v>529</v>
      </c>
      <c r="AU17" s="82" t="s">
        <v>437</v>
      </c>
      <c r="AV17" s="148">
        <v>37</v>
      </c>
      <c r="AW17" s="148"/>
      <c r="AX17" s="148"/>
      <c r="AY17" s="148"/>
      <c r="AZ17" s="148"/>
    </row>
    <row r="18" spans="1:52" ht="15.75" thickBot="1" x14ac:dyDescent="0.3">
      <c r="A18" t="s">
        <v>154</v>
      </c>
      <c r="B18">
        <f>(Feuil1!DM20/'Bilan et annexes'!L19)</f>
        <v>0.48757355910321731</v>
      </c>
      <c r="C18">
        <v>2.9305019139860149E-2</v>
      </c>
      <c r="D18" s="21">
        <v>5405000</v>
      </c>
      <c r="E18" s="21">
        <v>12336539</v>
      </c>
      <c r="F18" s="49">
        <v>1.2824308973172989</v>
      </c>
      <c r="G18" s="21">
        <v>40895184</v>
      </c>
      <c r="H18" s="21">
        <v>3987150</v>
      </c>
      <c r="I18" s="49">
        <v>-0.90250318961763321</v>
      </c>
      <c r="J18">
        <v>39300277</v>
      </c>
      <c r="K18">
        <v>3400000</v>
      </c>
      <c r="L18" s="24">
        <v>-0.91348661486533544</v>
      </c>
      <c r="M18">
        <v>7.5661765032377426</v>
      </c>
      <c r="N18">
        <v>0.32319842704667817</v>
      </c>
      <c r="O18">
        <v>-7.242978076191064</v>
      </c>
      <c r="P18">
        <v>7.2710965772432932</v>
      </c>
      <c r="Q18">
        <v>0.2756040409712967</v>
      </c>
      <c r="R18" s="22">
        <v>-0.96209594549550226</v>
      </c>
      <c r="S18" s="21">
        <v>47438883</v>
      </c>
      <c r="T18" s="21">
        <v>22751679</v>
      </c>
      <c r="U18">
        <v>-24687204</v>
      </c>
      <c r="V18">
        <v>39300277</v>
      </c>
      <c r="W18">
        <v>17887602</v>
      </c>
      <c r="X18">
        <v>-21412675</v>
      </c>
      <c r="Y18" s="96">
        <v>0.56559092689718937</v>
      </c>
      <c r="Z18" s="96">
        <v>0.1672217971631251</v>
      </c>
      <c r="AA18">
        <v>8.7768516188714152</v>
      </c>
      <c r="AB18">
        <v>1.8442513739064093</v>
      </c>
      <c r="AC18">
        <v>-6.9326002449650055</v>
      </c>
      <c r="AD18">
        <v>7.2710965772432932</v>
      </c>
      <c r="AE18">
        <v>1.4499692336724264</v>
      </c>
      <c r="AF18">
        <v>-5.8211273435708666</v>
      </c>
      <c r="AG18" s="28">
        <v>0.86206043257806053</v>
      </c>
      <c r="AH18" s="28">
        <v>0.17524640708934053</v>
      </c>
      <c r="AI18">
        <v>-0.68681402548872006</v>
      </c>
      <c r="AJ18">
        <v>1</v>
      </c>
      <c r="AK18">
        <v>0.19007578545184536</v>
      </c>
      <c r="AL18">
        <v>-0.80992421454815466</v>
      </c>
      <c r="AM18">
        <v>0</v>
      </c>
    </row>
    <row r="19" spans="1:52" x14ac:dyDescent="0.25">
      <c r="A19" t="s">
        <v>155</v>
      </c>
      <c r="B19">
        <f>(Feuil1!DM21/'Bilan et annexes'!L20)</f>
        <v>0.792544902883205</v>
      </c>
      <c r="C19">
        <v>0.78657610973784797</v>
      </c>
      <c r="D19" s="21">
        <v>45984734</v>
      </c>
      <c r="E19" s="21">
        <v>53831376</v>
      </c>
      <c r="F19" s="49">
        <v>0.17063580274271023</v>
      </c>
      <c r="G19" s="21">
        <v>273477329</v>
      </c>
      <c r="H19" s="21">
        <v>249990287</v>
      </c>
      <c r="I19" s="49">
        <v>-8.5882958144585353E-2</v>
      </c>
      <c r="J19">
        <v>273477329</v>
      </c>
      <c r="K19">
        <v>249990287</v>
      </c>
      <c r="L19" s="24">
        <v>-8.5882958144585353E-2</v>
      </c>
      <c r="M19">
        <v>5.9471329985294688</v>
      </c>
      <c r="N19">
        <v>4.6439512710951325</v>
      </c>
      <c r="O19">
        <v>-1.3031817274343362</v>
      </c>
      <c r="P19">
        <v>5.9471329985294688</v>
      </c>
      <c r="Q19">
        <v>4.6439512710951325</v>
      </c>
      <c r="R19" s="22">
        <v>-0.21912772553708995</v>
      </c>
      <c r="S19" s="21">
        <v>282920032</v>
      </c>
      <c r="T19" s="21">
        <v>251017669</v>
      </c>
      <c r="U19">
        <v>-31902363</v>
      </c>
      <c r="V19">
        <v>274722724</v>
      </c>
      <c r="W19">
        <v>250793020</v>
      </c>
      <c r="X19">
        <v>-23929704</v>
      </c>
      <c r="Y19" s="96">
        <v>0.81991011871098551</v>
      </c>
      <c r="Z19" s="96">
        <v>0.78980869187722802</v>
      </c>
      <c r="AA19">
        <v>6.1524772982268416</v>
      </c>
      <c r="AB19">
        <v>4.6630364603721075</v>
      </c>
      <c r="AC19">
        <v>-1.4894408378547341</v>
      </c>
      <c r="AD19">
        <v>5.974215790831801</v>
      </c>
      <c r="AE19">
        <v>4.6588632621986106</v>
      </c>
      <c r="AF19">
        <v>-1.3153525286331904</v>
      </c>
      <c r="AG19" s="28">
        <v>0.96662412720213464</v>
      </c>
      <c r="AH19" s="28">
        <v>0.99590713273654052</v>
      </c>
      <c r="AI19">
        <v>2.9283005534405881E-2</v>
      </c>
      <c r="AJ19">
        <v>0.99546672011012816</v>
      </c>
      <c r="AK19">
        <v>0.99679922112664854</v>
      </c>
      <c r="AL19">
        <v>1.3325010165203821E-3</v>
      </c>
      <c r="AM19">
        <v>32403398</v>
      </c>
      <c r="AO19" s="61"/>
      <c r="AP19" s="61" t="s">
        <v>139</v>
      </c>
      <c r="AQ19" s="61" t="s">
        <v>140</v>
      </c>
    </row>
    <row r="20" spans="1:52" x14ac:dyDescent="0.25">
      <c r="A20" t="s">
        <v>166</v>
      </c>
      <c r="B20">
        <f>(Feuil1!DM22/'Bilan et annexes'!L21)</f>
        <v>0.48811095239158092</v>
      </c>
      <c r="C20">
        <v>0.29656006087256798</v>
      </c>
      <c r="D20" s="21">
        <v>1203691</v>
      </c>
      <c r="E20" s="21">
        <v>3183747</v>
      </c>
      <c r="F20" s="49">
        <v>1.6449869609393108</v>
      </c>
      <c r="G20" s="21">
        <v>8747534</v>
      </c>
      <c r="H20" s="21">
        <v>5494631</v>
      </c>
      <c r="I20" s="49">
        <v>-0.37186514507974477</v>
      </c>
      <c r="J20">
        <v>8747534</v>
      </c>
      <c r="K20">
        <v>5494631</v>
      </c>
      <c r="L20" s="24">
        <v>-0.37186514507974477</v>
      </c>
      <c r="M20">
        <v>7.2672587898389205</v>
      </c>
      <c r="N20">
        <v>1.7258378256815003</v>
      </c>
      <c r="O20">
        <v>-5.5414209641574201</v>
      </c>
      <c r="P20">
        <v>7.2672587898389205</v>
      </c>
      <c r="Q20">
        <v>1.7258378256815003</v>
      </c>
      <c r="R20" s="22">
        <v>-0.76251873291005323</v>
      </c>
      <c r="S20" s="21">
        <v>9923198</v>
      </c>
      <c r="T20" s="21">
        <v>6784312</v>
      </c>
      <c r="U20">
        <v>-3138886</v>
      </c>
      <c r="V20">
        <v>9645575</v>
      </c>
      <c r="W20">
        <v>6334070</v>
      </c>
      <c r="X20">
        <v>-3311505</v>
      </c>
      <c r="Y20" s="96">
        <v>0.55371280941008416</v>
      </c>
      <c r="Z20" s="96">
        <v>0.36616762430425143</v>
      </c>
      <c r="AA20">
        <v>8.2439745748701281</v>
      </c>
      <c r="AB20">
        <v>2.1309205788022729</v>
      </c>
      <c r="AC20">
        <v>-6.1130539960678547</v>
      </c>
      <c r="AD20">
        <v>8.0133314945446958</v>
      </c>
      <c r="AE20">
        <v>1.9895016783682875</v>
      </c>
      <c r="AF20">
        <v>-6.0238298161764083</v>
      </c>
      <c r="AG20" s="28">
        <v>0.8815236781529503</v>
      </c>
      <c r="AH20" s="28">
        <v>0.80990246321218717</v>
      </c>
      <c r="AI20">
        <v>-7.1621214940763123E-2</v>
      </c>
      <c r="AJ20">
        <v>0.90689606373907206</v>
      </c>
      <c r="AK20">
        <v>0.86747241505067041</v>
      </c>
      <c r="AL20">
        <v>-3.9423648688401647E-2</v>
      </c>
      <c r="AM20">
        <v>3403106</v>
      </c>
      <c r="AO20" s="59" t="s">
        <v>472</v>
      </c>
      <c r="AP20" s="59">
        <v>40.234245471154317</v>
      </c>
      <c r="AQ20" s="59">
        <v>4.731150723327592</v>
      </c>
    </row>
    <row r="21" spans="1:52" x14ac:dyDescent="0.25">
      <c r="A21" t="s">
        <v>168</v>
      </c>
      <c r="B21">
        <f>(Feuil1!DM23/'Bilan et annexes'!L22)</f>
        <v>0.50203046220438563</v>
      </c>
      <c r="C21">
        <v>0.28762828760930415</v>
      </c>
      <c r="D21" s="21">
        <v>654183</v>
      </c>
      <c r="E21" s="21">
        <v>654183</v>
      </c>
      <c r="F21" s="49">
        <v>0</v>
      </c>
      <c r="G21" s="21">
        <v>4000000</v>
      </c>
      <c r="H21" s="21">
        <v>2000000</v>
      </c>
      <c r="I21" s="49">
        <v>-0.5</v>
      </c>
      <c r="J21">
        <v>4000000</v>
      </c>
      <c r="K21">
        <v>2000000</v>
      </c>
      <c r="L21" s="24">
        <v>-0.5</v>
      </c>
      <c r="M21">
        <v>6.114497013832521</v>
      </c>
      <c r="N21">
        <v>3.0572485069162605</v>
      </c>
      <c r="O21">
        <v>-3.0572485069162605</v>
      </c>
      <c r="P21">
        <v>6.114497013832521</v>
      </c>
      <c r="Q21">
        <v>3.0572485069162605</v>
      </c>
      <c r="R21" s="22">
        <v>-0.5</v>
      </c>
      <c r="S21" s="21">
        <v>4000000</v>
      </c>
      <c r="T21" s="21">
        <v>2000000</v>
      </c>
      <c r="U21">
        <v>-2000000</v>
      </c>
      <c r="V21">
        <v>4000000</v>
      </c>
      <c r="W21">
        <v>2000000</v>
      </c>
      <c r="X21">
        <v>-2000000</v>
      </c>
      <c r="Y21" s="96">
        <v>0.50203046220438563</v>
      </c>
      <c r="Z21" s="96">
        <v>0.28762828760930415</v>
      </c>
      <c r="AA21">
        <v>6.114497013832521</v>
      </c>
      <c r="AB21">
        <v>3.0572485069162605</v>
      </c>
      <c r="AC21">
        <v>-3.0572485069162605</v>
      </c>
      <c r="AD21">
        <v>6.114497013832521</v>
      </c>
      <c r="AE21">
        <v>3.0572485069162605</v>
      </c>
      <c r="AF21">
        <v>-3.0572485069162605</v>
      </c>
      <c r="AG21" s="28">
        <v>1</v>
      </c>
      <c r="AH21" s="28">
        <v>1</v>
      </c>
      <c r="AI21">
        <v>0</v>
      </c>
      <c r="AJ21">
        <v>1</v>
      </c>
      <c r="AK21">
        <v>1</v>
      </c>
      <c r="AL21">
        <v>0</v>
      </c>
      <c r="AM21">
        <v>427273</v>
      </c>
      <c r="AO21" s="59" t="s">
        <v>453</v>
      </c>
      <c r="AP21" s="59">
        <v>8756.7839037525282</v>
      </c>
      <c r="AQ21" s="59">
        <v>17.165925009971858</v>
      </c>
    </row>
    <row r="22" spans="1:52" x14ac:dyDescent="0.25">
      <c r="A22" t="s">
        <v>157</v>
      </c>
      <c r="B22">
        <f>(Feuil1!DM24/'Bilan et annexes'!L23)</f>
        <v>0.65064433308305214</v>
      </c>
      <c r="C22">
        <v>0.48846311187636998</v>
      </c>
      <c r="D22" s="21">
        <v>124000</v>
      </c>
      <c r="E22" s="21">
        <v>1624000</v>
      </c>
      <c r="F22" s="49">
        <v>12.096774193548388</v>
      </c>
      <c r="G22" s="21">
        <v>3500000</v>
      </c>
      <c r="H22" s="21">
        <v>2000000</v>
      </c>
      <c r="I22" s="49">
        <v>-0.42857142857142855</v>
      </c>
      <c r="J22">
        <v>3500000</v>
      </c>
      <c r="K22">
        <v>2000000</v>
      </c>
      <c r="L22" s="24">
        <v>-0.42857142857142855</v>
      </c>
      <c r="M22">
        <v>28.225806451612904</v>
      </c>
      <c r="N22">
        <v>1.2315270935960592</v>
      </c>
      <c r="O22">
        <v>-26.994279358016843</v>
      </c>
      <c r="P22">
        <v>28.225806451612904</v>
      </c>
      <c r="Q22">
        <v>1.2315270935960592</v>
      </c>
      <c r="R22" s="22">
        <v>-0.95636875439831104</v>
      </c>
      <c r="S22" s="21">
        <v>3886468</v>
      </c>
      <c r="T22" s="21">
        <v>2000000</v>
      </c>
      <c r="U22">
        <v>-1886468</v>
      </c>
      <c r="V22">
        <v>3500000</v>
      </c>
      <c r="W22">
        <v>2000000</v>
      </c>
      <c r="X22">
        <v>-1500000</v>
      </c>
      <c r="Y22" s="96">
        <v>0.72248810854532097</v>
      </c>
      <c r="Z22" s="96">
        <v>0.48846311187636998</v>
      </c>
      <c r="AA22">
        <v>31.34248387096774</v>
      </c>
      <c r="AB22">
        <v>1.2315270935960592</v>
      </c>
      <c r="AC22">
        <v>-30.11095677737168</v>
      </c>
      <c r="AD22">
        <v>28.225806451612904</v>
      </c>
      <c r="AE22">
        <v>1.2315270935960592</v>
      </c>
      <c r="AF22">
        <v>-26.994279358016843</v>
      </c>
      <c r="AG22" s="28">
        <v>0.90056061184602576</v>
      </c>
      <c r="AH22" s="28">
        <v>1</v>
      </c>
      <c r="AI22">
        <v>9.943938815397424E-2</v>
      </c>
      <c r="AJ22">
        <v>1</v>
      </c>
      <c r="AK22">
        <v>1</v>
      </c>
      <c r="AL22">
        <v>0</v>
      </c>
      <c r="AM22">
        <v>-1233275</v>
      </c>
      <c r="AO22" s="59" t="s">
        <v>499</v>
      </c>
      <c r="AP22" s="59">
        <v>37</v>
      </c>
      <c r="AQ22" s="59">
        <v>37</v>
      </c>
    </row>
    <row r="23" spans="1:52" x14ac:dyDescent="0.25">
      <c r="A23" t="s">
        <v>158</v>
      </c>
      <c r="B23">
        <f>(Feuil1!DM25/'Bilan et annexes'!L24)</f>
        <v>0.49664653770372591</v>
      </c>
      <c r="C23">
        <v>3.6515687687165722E-7</v>
      </c>
      <c r="D23" s="21">
        <v>62500</v>
      </c>
      <c r="E23" s="21">
        <v>5116400</v>
      </c>
      <c r="F23" s="49">
        <v>80.862399999999994</v>
      </c>
      <c r="G23" s="21">
        <v>5053900</v>
      </c>
      <c r="H23" s="21">
        <v>5</v>
      </c>
      <c r="I23" s="49">
        <v>-0.99999901066503094</v>
      </c>
      <c r="J23">
        <v>5053900</v>
      </c>
      <c r="K23">
        <v>5</v>
      </c>
      <c r="L23" s="24">
        <v>-0.99999901066503094</v>
      </c>
      <c r="M23">
        <v>80.862399999999994</v>
      </c>
      <c r="N23">
        <v>9.7724962864514113E-7</v>
      </c>
      <c r="O23">
        <v>-80.862399022750367</v>
      </c>
      <c r="P23">
        <v>80.862399999999994</v>
      </c>
      <c r="Q23">
        <v>9.7724962864514113E-7</v>
      </c>
      <c r="R23" s="22">
        <v>-0.9999999879146596</v>
      </c>
      <c r="S23" s="21">
        <v>5053900</v>
      </c>
      <c r="T23" s="21">
        <v>5</v>
      </c>
      <c r="U23">
        <v>-5053895</v>
      </c>
      <c r="V23">
        <v>5053900</v>
      </c>
      <c r="W23">
        <v>5</v>
      </c>
      <c r="X23">
        <v>-5053895</v>
      </c>
      <c r="Y23" s="96">
        <v>0.49664653770372591</v>
      </c>
      <c r="Z23" s="96">
        <v>3.6515687687165722E-7</v>
      </c>
      <c r="AA23">
        <v>80.862399999999994</v>
      </c>
      <c r="AB23">
        <v>9.7724962864514113E-7</v>
      </c>
      <c r="AC23">
        <v>-80.862399022750367</v>
      </c>
      <c r="AD23">
        <v>80.862399999999994</v>
      </c>
      <c r="AE23">
        <v>9.7724962864514113E-7</v>
      </c>
      <c r="AF23">
        <v>-80.862399022750367</v>
      </c>
      <c r="AG23" s="28">
        <v>1</v>
      </c>
      <c r="AH23" s="28">
        <v>1</v>
      </c>
      <c r="AI23">
        <v>0</v>
      </c>
      <c r="AJ23">
        <v>1</v>
      </c>
      <c r="AK23">
        <v>1</v>
      </c>
      <c r="AL23">
        <v>0</v>
      </c>
      <c r="AM23">
        <v>-2423521</v>
      </c>
      <c r="AO23" s="59" t="s">
        <v>530</v>
      </c>
      <c r="AP23" s="59">
        <v>-5.232436588950147E-2</v>
      </c>
      <c r="AQ23" s="59"/>
    </row>
    <row r="24" spans="1:52" x14ac:dyDescent="0.25">
      <c r="A24" t="s">
        <v>169</v>
      </c>
      <c r="B24">
        <f>(Feuil1!DM26/'Bilan et annexes'!L25)</f>
        <v>0.93078877153390294</v>
      </c>
      <c r="C24">
        <v>0.88305108136139487</v>
      </c>
      <c r="D24" s="21">
        <v>4662424</v>
      </c>
      <c r="E24" s="21">
        <v>12263127</v>
      </c>
      <c r="F24" s="49">
        <v>1.6302041598962256</v>
      </c>
      <c r="G24" s="21">
        <v>200000000</v>
      </c>
      <c r="H24" s="21">
        <v>200000000</v>
      </c>
      <c r="I24" s="49">
        <v>0</v>
      </c>
      <c r="J24">
        <v>200000000</v>
      </c>
      <c r="K24">
        <v>200000000</v>
      </c>
      <c r="L24" s="24">
        <v>0</v>
      </c>
      <c r="M24">
        <v>42.896141577857357</v>
      </c>
      <c r="N24">
        <v>16.309053963153119</v>
      </c>
      <c r="O24">
        <v>-26.587087614704238</v>
      </c>
      <c r="P24">
        <v>42.896141577857357</v>
      </c>
      <c r="Q24">
        <v>16.309053963153119</v>
      </c>
      <c r="R24" s="22">
        <v>-0.61980137692449888</v>
      </c>
      <c r="S24" s="21">
        <v>200000000</v>
      </c>
      <c r="T24" s="21">
        <v>200000000</v>
      </c>
      <c r="U24">
        <v>0</v>
      </c>
      <c r="V24">
        <v>200000000</v>
      </c>
      <c r="W24">
        <v>200000000</v>
      </c>
      <c r="X24">
        <v>0</v>
      </c>
      <c r="Y24" s="96">
        <v>0.93078877153390294</v>
      </c>
      <c r="Z24" s="96">
        <v>0.88305108136139487</v>
      </c>
      <c r="AA24">
        <v>42.896141577857357</v>
      </c>
      <c r="AB24">
        <v>16.309053963153119</v>
      </c>
      <c r="AC24">
        <v>-26.587087614704238</v>
      </c>
      <c r="AD24">
        <v>42.896141577857357</v>
      </c>
      <c r="AE24">
        <v>16.309053963153119</v>
      </c>
      <c r="AF24">
        <v>-26.587087614704238</v>
      </c>
      <c r="AG24" s="28">
        <v>1</v>
      </c>
      <c r="AH24" s="28">
        <v>1</v>
      </c>
      <c r="AI24">
        <v>0</v>
      </c>
      <c r="AJ24">
        <v>1</v>
      </c>
      <c r="AK24">
        <v>1</v>
      </c>
      <c r="AL24">
        <v>0</v>
      </c>
      <c r="AM24">
        <v>19242978</v>
      </c>
      <c r="AO24" s="59" t="s">
        <v>524</v>
      </c>
      <c r="AP24" s="59">
        <v>0</v>
      </c>
      <c r="AQ24" s="59"/>
    </row>
    <row r="25" spans="1:52" x14ac:dyDescent="0.25">
      <c r="A25" t="s">
        <v>167</v>
      </c>
      <c r="B25">
        <f>(Feuil1!DM27/'Bilan et annexes'!L26)</f>
        <v>0.93394825821158678</v>
      </c>
      <c r="C25">
        <v>0.48148921096512115</v>
      </c>
      <c r="D25" s="21">
        <v>297472</v>
      </c>
      <c r="E25" s="21">
        <v>1297472</v>
      </c>
      <c r="F25" s="49">
        <v>3.3616609294320137</v>
      </c>
      <c r="G25" s="21">
        <v>39813737</v>
      </c>
      <c r="H25" s="21">
        <v>5938556</v>
      </c>
      <c r="I25" s="49">
        <v>-0.85084153240877636</v>
      </c>
      <c r="J25">
        <v>34398009</v>
      </c>
      <c r="K25">
        <v>0</v>
      </c>
      <c r="L25" s="24">
        <v>-1</v>
      </c>
      <c r="M25">
        <v>133.84028412758175</v>
      </c>
      <c r="N25">
        <v>4.5770205445666647</v>
      </c>
      <c r="O25">
        <v>-129.26326358301509</v>
      </c>
      <c r="P25">
        <v>115.63444290555077</v>
      </c>
      <c r="Q25">
        <v>0</v>
      </c>
      <c r="R25" s="22">
        <v>-1</v>
      </c>
      <c r="S25" s="21">
        <v>39813737</v>
      </c>
      <c r="T25" s="21">
        <v>5938556</v>
      </c>
      <c r="U25">
        <v>-33875181</v>
      </c>
      <c r="V25">
        <v>34398009</v>
      </c>
      <c r="W25">
        <v>0</v>
      </c>
      <c r="X25">
        <v>-34398009</v>
      </c>
      <c r="Y25" s="96">
        <v>0.93394825821158678</v>
      </c>
      <c r="Z25" s="96">
        <v>0.48148921096512115</v>
      </c>
      <c r="AA25">
        <v>133.84028412758175</v>
      </c>
      <c r="AB25">
        <v>4.5770205445666647</v>
      </c>
      <c r="AC25">
        <v>-129.26326358301509</v>
      </c>
      <c r="AD25">
        <v>115.63444290555077</v>
      </c>
      <c r="AE25">
        <v>0</v>
      </c>
      <c r="AF25">
        <v>-115.63444290555077</v>
      </c>
      <c r="AG25" s="28">
        <v>1</v>
      </c>
      <c r="AH25" s="28">
        <v>1</v>
      </c>
      <c r="AI25">
        <v>0</v>
      </c>
      <c r="AJ25">
        <v>1</v>
      </c>
      <c r="AK25">
        <v>0</v>
      </c>
      <c r="AL25">
        <v>-1</v>
      </c>
      <c r="AM25">
        <v>-1212848</v>
      </c>
      <c r="AO25" s="59" t="s">
        <v>504</v>
      </c>
      <c r="AP25" s="59">
        <v>36</v>
      </c>
      <c r="AQ25" s="59"/>
    </row>
    <row r="26" spans="1:52" x14ac:dyDescent="0.25">
      <c r="A26" t="s">
        <v>159</v>
      </c>
      <c r="B26">
        <f>(Feuil1!DM28/'Bilan et annexes'!L27)</f>
        <v>0.73678750736354182</v>
      </c>
      <c r="C26">
        <v>0.65489431623613026</v>
      </c>
      <c r="D26" s="21">
        <v>16065196</v>
      </c>
      <c r="E26" s="21">
        <v>37725663</v>
      </c>
      <c r="F26" s="49">
        <v>1.3482852621281434</v>
      </c>
      <c r="G26" s="21">
        <v>162362991</v>
      </c>
      <c r="H26" s="21">
        <v>160606956</v>
      </c>
      <c r="I26" s="49">
        <v>-1.0815488118225169E-2</v>
      </c>
      <c r="J26">
        <v>162362991</v>
      </c>
      <c r="K26">
        <v>160606956</v>
      </c>
      <c r="L26" s="24">
        <v>-1.0815488118225169E-2</v>
      </c>
      <c r="M26">
        <v>10.106505454399684</v>
      </c>
      <c r="N26">
        <v>4.2572334911648868</v>
      </c>
      <c r="O26">
        <v>-5.8492719632347976</v>
      </c>
      <c r="P26">
        <v>10.106505454399684</v>
      </c>
      <c r="Q26">
        <v>4.2572334911648868</v>
      </c>
      <c r="R26" s="22">
        <v>-0.57876305411663564</v>
      </c>
      <c r="S26" s="21">
        <v>162397672</v>
      </c>
      <c r="T26" s="21">
        <v>160606956</v>
      </c>
      <c r="U26">
        <v>-1790716</v>
      </c>
      <c r="V26">
        <v>162367226</v>
      </c>
      <c r="W26">
        <v>160606956</v>
      </c>
      <c r="X26">
        <v>-1760270</v>
      </c>
      <c r="Y26" s="96">
        <v>0.73694488637821443</v>
      </c>
      <c r="Z26" s="96">
        <v>0.65489431623613026</v>
      </c>
      <c r="AA26">
        <v>10.108664220467649</v>
      </c>
      <c r="AB26">
        <v>4.2572334911648868</v>
      </c>
      <c r="AC26">
        <v>-5.8514307293027619</v>
      </c>
      <c r="AD26">
        <v>10.106769067741222</v>
      </c>
      <c r="AE26">
        <v>4.2572334911648868</v>
      </c>
      <c r="AF26">
        <v>-5.8495355765763355</v>
      </c>
      <c r="AG26" s="28">
        <v>0.99978644398301475</v>
      </c>
      <c r="AH26" s="28">
        <v>1</v>
      </c>
      <c r="AI26">
        <v>2.1355601698525017E-4</v>
      </c>
      <c r="AJ26">
        <v>0.99997391715000417</v>
      </c>
      <c r="AK26">
        <v>1</v>
      </c>
      <c r="AL26">
        <v>2.6082849995834323E-5</v>
      </c>
      <c r="AM26">
        <v>23945001</v>
      </c>
      <c r="AO26" s="59" t="s">
        <v>509</v>
      </c>
      <c r="AP26" s="59">
        <v>2.3002109347751443</v>
      </c>
      <c r="AQ26" s="59"/>
    </row>
    <row r="27" spans="1:52" x14ac:dyDescent="0.25">
      <c r="A27" t="s">
        <v>156</v>
      </c>
      <c r="B27">
        <f>(Feuil1!DM29/'Bilan et annexes'!L28)</f>
        <v>0.36292571842053278</v>
      </c>
      <c r="C27">
        <v>0.44309993700595895</v>
      </c>
      <c r="D27" s="21">
        <v>1600000</v>
      </c>
      <c r="E27" s="21">
        <v>8674788</v>
      </c>
      <c r="F27" s="49">
        <v>4.4217424999999997</v>
      </c>
      <c r="G27" s="21">
        <v>18000000</v>
      </c>
      <c r="H27" s="21">
        <v>18000000</v>
      </c>
      <c r="I27" s="49">
        <v>0</v>
      </c>
      <c r="J27">
        <v>18000000</v>
      </c>
      <c r="K27">
        <v>0</v>
      </c>
      <c r="L27" s="24">
        <v>-1</v>
      </c>
      <c r="M27">
        <v>11.25</v>
      </c>
      <c r="N27">
        <v>2.074978662302756</v>
      </c>
      <c r="O27">
        <v>-9.1750213376972436</v>
      </c>
      <c r="P27">
        <v>11.25</v>
      </c>
      <c r="Q27">
        <v>0</v>
      </c>
      <c r="R27" s="22">
        <v>-1</v>
      </c>
      <c r="S27" s="21">
        <v>18036368</v>
      </c>
      <c r="T27" s="21">
        <v>18000000</v>
      </c>
      <c r="U27">
        <v>-36368</v>
      </c>
      <c r="V27">
        <v>18024211</v>
      </c>
      <c r="W27">
        <v>0</v>
      </c>
      <c r="X27">
        <v>-18024211</v>
      </c>
      <c r="Y27" s="96">
        <v>0.36365898967206151</v>
      </c>
      <c r="Z27" s="96">
        <v>0.44309993700595895</v>
      </c>
      <c r="AA27">
        <v>11.272729999999999</v>
      </c>
      <c r="AB27">
        <v>2.074978662302756</v>
      </c>
      <c r="AC27">
        <v>-9.1977513376972428</v>
      </c>
      <c r="AD27">
        <v>11.265131875</v>
      </c>
      <c r="AE27">
        <v>0</v>
      </c>
      <c r="AF27">
        <v>-11.265131875</v>
      </c>
      <c r="AG27" s="28">
        <v>0.99798362952008968</v>
      </c>
      <c r="AH27" s="28">
        <v>1</v>
      </c>
      <c r="AI27">
        <v>2.0163704799103233E-3</v>
      </c>
      <c r="AJ27">
        <v>0.99865675118872055</v>
      </c>
      <c r="AK27">
        <v>0</v>
      </c>
      <c r="AL27">
        <v>-0.99865675118872055</v>
      </c>
      <c r="AM27">
        <v>10718104</v>
      </c>
      <c r="AO27" s="59" t="s">
        <v>525</v>
      </c>
      <c r="AP27" s="59">
        <v>1.3670089742950966E-2</v>
      </c>
      <c r="AQ27" s="59"/>
    </row>
    <row r="28" spans="1:52" x14ac:dyDescent="0.25">
      <c r="A28" t="s">
        <v>170</v>
      </c>
      <c r="B28">
        <f>(Feuil1!DM30/'Bilan et annexes'!L29)</f>
        <v>0.26261506766424941</v>
      </c>
      <c r="C28">
        <v>0.28737023892651353</v>
      </c>
      <c r="D28" s="21">
        <v>849743</v>
      </c>
      <c r="E28" s="21">
        <v>3463288</v>
      </c>
      <c r="F28" s="49">
        <v>3.0756887670742801</v>
      </c>
      <c r="G28" s="21">
        <v>8000000</v>
      </c>
      <c r="H28" s="21">
        <v>15000000</v>
      </c>
      <c r="I28" s="49">
        <v>0.875</v>
      </c>
      <c r="J28">
        <v>8000000</v>
      </c>
      <c r="K28">
        <v>15000000</v>
      </c>
      <c r="L28" s="24">
        <v>0.875</v>
      </c>
      <c r="M28">
        <v>9.4146112412811878</v>
      </c>
      <c r="N28">
        <v>4.331144276768204</v>
      </c>
      <c r="O28">
        <v>-5.0834669645129837</v>
      </c>
      <c r="P28">
        <v>9.4146112412811878</v>
      </c>
      <c r="Q28">
        <v>4.331144276768204</v>
      </c>
      <c r="R28" s="22">
        <v>-0.53995505860326953</v>
      </c>
      <c r="S28" s="21">
        <v>17790280</v>
      </c>
      <c r="T28" s="21">
        <v>32827871</v>
      </c>
      <c r="U28">
        <v>15037591</v>
      </c>
      <c r="V28">
        <v>16451827</v>
      </c>
      <c r="W28">
        <v>29703491</v>
      </c>
      <c r="X28">
        <v>13251664</v>
      </c>
      <c r="Y28" s="96">
        <v>0.58399944824574279</v>
      </c>
      <c r="Z28" s="96">
        <v>0.62891687551458431</v>
      </c>
      <c r="AA28">
        <v>20.936071259192484</v>
      </c>
      <c r="AB28">
        <v>9.4788163733423261</v>
      </c>
      <c r="AC28">
        <v>-11.457254885850158</v>
      </c>
      <c r="AD28">
        <v>19.360944426726668</v>
      </c>
      <c r="AE28">
        <v>8.5766736696457233</v>
      </c>
      <c r="AF28">
        <v>-10.784270757080945</v>
      </c>
      <c r="AG28" s="28">
        <v>0.44968375989585324</v>
      </c>
      <c r="AH28" s="28">
        <v>0.45692880905983818</v>
      </c>
      <c r="AI28">
        <v>7.2450491639849401E-3</v>
      </c>
      <c r="AJ28">
        <v>0.48626818164329105</v>
      </c>
      <c r="AK28">
        <v>0.50499114733685679</v>
      </c>
      <c r="AL28">
        <v>1.8722965693565741E-2</v>
      </c>
      <c r="AM28">
        <v>0</v>
      </c>
      <c r="AO28" s="59" t="s">
        <v>526</v>
      </c>
      <c r="AP28" s="59">
        <v>1.6882977141168172</v>
      </c>
      <c r="AQ28" s="59"/>
    </row>
    <row r="29" spans="1:52" x14ac:dyDescent="0.25">
      <c r="A29" t="s">
        <v>160</v>
      </c>
      <c r="B29">
        <f>(Feuil1!DM31/'Bilan et annexes'!L30)</f>
        <v>0.58514694458318006</v>
      </c>
      <c r="C29">
        <v>0.45901329400100505</v>
      </c>
      <c r="D29" s="21">
        <v>9566828</v>
      </c>
      <c r="E29" s="21">
        <v>16333569</v>
      </c>
      <c r="F29" s="49">
        <v>0.70731291500171212</v>
      </c>
      <c r="G29" s="21">
        <v>77368098</v>
      </c>
      <c r="H29" s="21">
        <v>62561843</v>
      </c>
      <c r="I29" s="49">
        <v>-0.19137416303034877</v>
      </c>
      <c r="J29">
        <v>60000000</v>
      </c>
      <c r="K29">
        <v>60000000</v>
      </c>
      <c r="L29" s="24">
        <v>0</v>
      </c>
      <c r="M29">
        <v>8.0871212485475859</v>
      </c>
      <c r="N29">
        <v>3.8302616531634941</v>
      </c>
      <c r="O29">
        <v>-4.2568595953840918</v>
      </c>
      <c r="P29">
        <v>6.2716712373212937</v>
      </c>
      <c r="Q29">
        <v>3.6734163856043955</v>
      </c>
      <c r="R29" s="22">
        <v>-0.41428428777568449</v>
      </c>
      <c r="S29" s="21">
        <v>81448946</v>
      </c>
      <c r="T29" s="21">
        <v>62896202</v>
      </c>
      <c r="U29">
        <v>-18552744</v>
      </c>
      <c r="V29">
        <v>60000000</v>
      </c>
      <c r="W29">
        <v>60000000</v>
      </c>
      <c r="X29">
        <v>0</v>
      </c>
      <c r="Y29" s="96">
        <v>0.61601103198143015</v>
      </c>
      <c r="Z29" s="96">
        <v>0.46146647022806858</v>
      </c>
      <c r="AA29">
        <v>8.5136835323055884</v>
      </c>
      <c r="AB29">
        <v>3.8507323169847325</v>
      </c>
      <c r="AC29">
        <v>-4.6629512153208559</v>
      </c>
      <c r="AD29">
        <v>6.2716712373212937</v>
      </c>
      <c r="AE29">
        <v>3.6734163856043955</v>
      </c>
      <c r="AF29">
        <v>-2.5982548517168982</v>
      </c>
      <c r="AG29" s="28">
        <v>0.94989685931601864</v>
      </c>
      <c r="AH29" s="28">
        <v>0.99468395563852963</v>
      </c>
      <c r="AI29">
        <v>4.4787096322510989E-2</v>
      </c>
      <c r="AJ29">
        <v>1</v>
      </c>
      <c r="AK29">
        <v>1</v>
      </c>
      <c r="AL29">
        <v>0</v>
      </c>
      <c r="AM29">
        <v>10088275</v>
      </c>
      <c r="AO29" s="59" t="s">
        <v>527</v>
      </c>
      <c r="AP29" s="59">
        <v>2.7340179485901932E-2</v>
      </c>
      <c r="AQ29" s="59"/>
    </row>
    <row r="30" spans="1:52" ht="15.75" thickBot="1" x14ac:dyDescent="0.3">
      <c r="A30" t="s">
        <v>175</v>
      </c>
      <c r="B30">
        <f>(Feuil1!DM32/'Bilan et annexes'!L31)</f>
        <v>0.88232073351104978</v>
      </c>
      <c r="C30">
        <v>0.88437016613320307</v>
      </c>
      <c r="D30" s="21">
        <v>1931101</v>
      </c>
      <c r="E30" s="21">
        <v>2059876</v>
      </c>
      <c r="F30" s="49">
        <v>6.6684756519726315E-2</v>
      </c>
      <c r="G30" s="21">
        <v>22995470</v>
      </c>
      <c r="H30" s="21">
        <v>22995470</v>
      </c>
      <c r="I30" s="49">
        <v>0</v>
      </c>
      <c r="J30">
        <v>22995470</v>
      </c>
      <c r="K30">
        <v>22995470</v>
      </c>
      <c r="L30" s="24">
        <v>0</v>
      </c>
      <c r="M30">
        <v>11.907958206225361</v>
      </c>
      <c r="N30">
        <v>11.163521493526796</v>
      </c>
      <c r="O30">
        <v>-0.74443671269856537</v>
      </c>
      <c r="P30">
        <v>11.907958206225361</v>
      </c>
      <c r="Q30">
        <v>11.163521493526796</v>
      </c>
      <c r="R30" s="22">
        <v>-6.2515899015280499E-2</v>
      </c>
      <c r="S30" s="21">
        <v>22995470</v>
      </c>
      <c r="T30" s="21">
        <v>22995470</v>
      </c>
      <c r="U30">
        <v>0</v>
      </c>
      <c r="V30">
        <v>22995470</v>
      </c>
      <c r="W30">
        <v>22995470</v>
      </c>
      <c r="X30">
        <v>0</v>
      </c>
      <c r="Y30" s="96">
        <v>0.88232073351104978</v>
      </c>
      <c r="Z30" s="96">
        <v>0.88437016613320307</v>
      </c>
      <c r="AA30">
        <v>11.907958206225361</v>
      </c>
      <c r="AB30">
        <v>11.163521493526796</v>
      </c>
      <c r="AC30">
        <v>-0.74443671269856537</v>
      </c>
      <c r="AD30">
        <v>11.907958206225361</v>
      </c>
      <c r="AE30">
        <v>11.163521493526796</v>
      </c>
      <c r="AF30">
        <v>-0.74443671269856537</v>
      </c>
      <c r="AG30" s="28">
        <v>1</v>
      </c>
      <c r="AH30" s="28">
        <v>1</v>
      </c>
      <c r="AI30">
        <v>0</v>
      </c>
      <c r="AJ30">
        <v>1</v>
      </c>
      <c r="AK30">
        <v>1</v>
      </c>
      <c r="AL30">
        <v>0</v>
      </c>
      <c r="AM30">
        <v>1177238</v>
      </c>
      <c r="AO30" s="60" t="s">
        <v>528</v>
      </c>
      <c r="AP30" s="60">
        <v>2.028094000980452</v>
      </c>
      <c r="AQ30" s="60"/>
    </row>
    <row r="31" spans="1:52" x14ac:dyDescent="0.25">
      <c r="A31" t="s">
        <v>161</v>
      </c>
      <c r="B31">
        <f>(Feuil1!DM33/'Bilan et annexes'!L32)</f>
        <v>0.79005155940486127</v>
      </c>
      <c r="C31">
        <v>0.65038155606785686</v>
      </c>
      <c r="D31" s="21">
        <v>17675470</v>
      </c>
      <c r="E31" s="21">
        <v>66784176</v>
      </c>
      <c r="F31" s="49">
        <v>2.7783536166223586</v>
      </c>
      <c r="G31" s="21">
        <v>307512425</v>
      </c>
      <c r="H31" s="21">
        <v>251938092</v>
      </c>
      <c r="I31" s="49">
        <v>-0.18072223585762429</v>
      </c>
      <c r="J31">
        <v>296500000</v>
      </c>
      <c r="K31">
        <v>249000000</v>
      </c>
      <c r="L31" s="24">
        <v>-0.16020236087689713</v>
      </c>
      <c r="M31">
        <v>17.397694375312227</v>
      </c>
      <c r="N31">
        <v>3.7724219581596694</v>
      </c>
      <c r="O31">
        <v>-13.625272417152559</v>
      </c>
      <c r="P31">
        <v>16.774660023184673</v>
      </c>
      <c r="Q31">
        <v>3.7284281234524776</v>
      </c>
      <c r="R31" s="22">
        <v>-0.77773450440728309</v>
      </c>
      <c r="S31" s="21">
        <v>307512425</v>
      </c>
      <c r="T31" s="21">
        <v>251938092</v>
      </c>
      <c r="U31">
        <v>-55574333</v>
      </c>
      <c r="V31">
        <v>296500000</v>
      </c>
      <c r="W31">
        <v>249000000</v>
      </c>
      <c r="X31">
        <v>-47500000</v>
      </c>
      <c r="Y31" s="96">
        <v>0.79005155940486127</v>
      </c>
      <c r="Z31" s="96">
        <v>0.65038155606785686</v>
      </c>
      <c r="AA31">
        <v>17.397694375312227</v>
      </c>
      <c r="AB31">
        <v>3.7724219581596694</v>
      </c>
      <c r="AC31">
        <v>-13.625272417152559</v>
      </c>
      <c r="AD31">
        <v>16.774660023184673</v>
      </c>
      <c r="AE31">
        <v>3.7284281234524776</v>
      </c>
      <c r="AF31">
        <v>-13.046231899732195</v>
      </c>
      <c r="AG31" s="28">
        <v>1</v>
      </c>
      <c r="AH31" s="28">
        <v>1</v>
      </c>
      <c r="AI31">
        <v>0</v>
      </c>
      <c r="AJ31">
        <v>1</v>
      </c>
      <c r="AK31">
        <v>1</v>
      </c>
      <c r="AL31">
        <v>0</v>
      </c>
      <c r="AM31">
        <v>3366</v>
      </c>
    </row>
    <row r="32" spans="1:52" x14ac:dyDescent="0.25">
      <c r="A32" t="s">
        <v>173</v>
      </c>
      <c r="B32">
        <f>(Feuil1!DM34/'Bilan et annexes'!L33)</f>
        <v>0.67719681972655899</v>
      </c>
      <c r="C32">
        <v>0.70007018074504923</v>
      </c>
      <c r="D32" s="21">
        <v>36977256</v>
      </c>
      <c r="E32" s="21">
        <v>199957008</v>
      </c>
      <c r="F32" s="49">
        <v>4.4075675058203343</v>
      </c>
      <c r="G32" s="21">
        <v>353300000</v>
      </c>
      <c r="H32" s="21">
        <v>735020000</v>
      </c>
      <c r="I32" s="49">
        <v>1.0804415510897254</v>
      </c>
      <c r="J32">
        <v>353300000</v>
      </c>
      <c r="K32">
        <v>735020000</v>
      </c>
      <c r="L32" s="24">
        <v>1.0804415510897254</v>
      </c>
      <c r="M32">
        <v>9.5545218390461422</v>
      </c>
      <c r="N32">
        <v>3.6758901693508035</v>
      </c>
      <c r="O32">
        <v>-5.8786316696953387</v>
      </c>
      <c r="P32">
        <v>9.5545218390461422</v>
      </c>
      <c r="Q32">
        <v>3.6758901693508035</v>
      </c>
      <c r="R32" s="22">
        <v>-0.6152721997736541</v>
      </c>
      <c r="S32" s="21">
        <v>355157513</v>
      </c>
      <c r="T32" s="21">
        <v>736364339</v>
      </c>
      <c r="U32">
        <v>381206826</v>
      </c>
      <c r="V32">
        <v>354895736</v>
      </c>
      <c r="W32">
        <v>736075431</v>
      </c>
      <c r="X32">
        <v>381179695</v>
      </c>
      <c r="Y32" s="96">
        <v>0.68075725532293807</v>
      </c>
      <c r="Z32" s="96">
        <v>0.70135059712380443</v>
      </c>
      <c r="AA32">
        <v>9.6047557720345722</v>
      </c>
      <c r="AB32">
        <v>3.6826133095570226</v>
      </c>
      <c r="AC32">
        <v>-5.9221424624775496</v>
      </c>
      <c r="AD32">
        <v>9.5976763662506492</v>
      </c>
      <c r="AE32">
        <v>3.6811684589719404</v>
      </c>
      <c r="AF32">
        <v>-5.9165079072787083</v>
      </c>
      <c r="AG32" s="28">
        <v>0.99476988960669965</v>
      </c>
      <c r="AH32" s="28">
        <v>0.99817435618646921</v>
      </c>
      <c r="AI32">
        <v>3.4044665797695606E-3</v>
      </c>
      <c r="AJ32">
        <v>0.99550364842929528</v>
      </c>
      <c r="AK32">
        <v>0.99856613744250888</v>
      </c>
      <c r="AL32">
        <v>3.0624890132135985E-3</v>
      </c>
      <c r="AM32">
        <v>-10103830</v>
      </c>
      <c r="AO32" t="s">
        <v>529</v>
      </c>
    </row>
    <row r="33" spans="1:43" ht="15.75" thickBot="1" x14ac:dyDescent="0.3">
      <c r="A33" t="s">
        <v>162</v>
      </c>
      <c r="B33">
        <f>(Feuil1!DM35/'Bilan et annexes'!L34)</f>
        <v>0.70668152867128931</v>
      </c>
      <c r="C33">
        <v>0.26116084111395999</v>
      </c>
      <c r="D33" s="21">
        <v>2193114</v>
      </c>
      <c r="E33" s="21">
        <v>28693114</v>
      </c>
      <c r="F33" s="49">
        <v>12.083275196820594</v>
      </c>
      <c r="G33" s="21">
        <v>28928508</v>
      </c>
      <c r="H33" s="21">
        <v>9850000</v>
      </c>
      <c r="I33" s="49">
        <v>-0.65950542627362596</v>
      </c>
      <c r="J33">
        <v>28928508</v>
      </c>
      <c r="K33">
        <v>9850000</v>
      </c>
      <c r="L33" s="24">
        <v>-0.65950542627362596</v>
      </c>
      <c r="M33">
        <v>13.190608422544383</v>
      </c>
      <c r="N33">
        <v>0.34328794009601049</v>
      </c>
      <c r="O33">
        <v>-12.847320482448373</v>
      </c>
      <c r="P33">
        <v>13.190608422544383</v>
      </c>
      <c r="Q33">
        <v>0.34328794009601049</v>
      </c>
      <c r="R33" s="22">
        <v>-0.9739748213957069</v>
      </c>
      <c r="S33" s="21">
        <v>28928508</v>
      </c>
      <c r="T33" s="21">
        <v>9850000</v>
      </c>
      <c r="U33">
        <v>-19078508</v>
      </c>
      <c r="V33">
        <v>28928508</v>
      </c>
      <c r="W33">
        <v>9850000</v>
      </c>
      <c r="X33">
        <v>-19078508</v>
      </c>
      <c r="Y33" s="96">
        <v>0.70668152867128931</v>
      </c>
      <c r="Z33" s="96">
        <v>0.26116084111395999</v>
      </c>
      <c r="AA33">
        <v>13.190608422544383</v>
      </c>
      <c r="AB33">
        <v>0.34328794009601049</v>
      </c>
      <c r="AC33">
        <v>-12.847320482448373</v>
      </c>
      <c r="AD33">
        <v>13.190608422544383</v>
      </c>
      <c r="AE33">
        <v>0.34328794009601049</v>
      </c>
      <c r="AF33">
        <v>-12.847320482448373</v>
      </c>
      <c r="AG33" s="28">
        <v>1</v>
      </c>
      <c r="AH33" s="28">
        <v>1</v>
      </c>
      <c r="AI33">
        <v>0</v>
      </c>
      <c r="AJ33">
        <v>1</v>
      </c>
      <c r="AK33">
        <v>1</v>
      </c>
      <c r="AL33">
        <v>0</v>
      </c>
      <c r="AM33">
        <v>-17873503</v>
      </c>
    </row>
    <row r="34" spans="1:43" x14ac:dyDescent="0.25">
      <c r="A34" t="s">
        <v>163</v>
      </c>
      <c r="B34">
        <f>(Feuil1!DM36/'Bilan et annexes'!L35)</f>
        <v>0.46863798392221334</v>
      </c>
      <c r="C34">
        <v>0.42195039824025637</v>
      </c>
      <c r="D34" s="21">
        <v>3100818</v>
      </c>
      <c r="E34" s="21">
        <v>16518889</v>
      </c>
      <c r="F34" s="49">
        <v>4.3272681595630571</v>
      </c>
      <c r="G34" s="21">
        <v>80173836</v>
      </c>
      <c r="H34" s="21">
        <v>69168130</v>
      </c>
      <c r="I34" s="49">
        <v>-0.13727303755304909</v>
      </c>
      <c r="J34">
        <v>60000000</v>
      </c>
      <c r="K34">
        <v>60000000</v>
      </c>
      <c r="L34" s="24">
        <v>0</v>
      </c>
      <c r="M34">
        <v>25.855705171990099</v>
      </c>
      <c r="N34">
        <v>4.1872144064894439</v>
      </c>
      <c r="O34">
        <v>-21.668490765500657</v>
      </c>
      <c r="P34">
        <v>19.349732876937633</v>
      </c>
      <c r="Q34">
        <v>3.6322055314979114</v>
      </c>
      <c r="R34" s="22">
        <v>-0.81228652847052851</v>
      </c>
      <c r="S34" s="21">
        <v>80173836</v>
      </c>
      <c r="T34" s="21">
        <v>69168130</v>
      </c>
      <c r="U34">
        <v>-11005706</v>
      </c>
      <c r="V34">
        <v>60000000</v>
      </c>
      <c r="W34">
        <v>60000000</v>
      </c>
      <c r="X34">
        <v>0</v>
      </c>
      <c r="Y34" s="96">
        <v>0.46863798392221334</v>
      </c>
      <c r="Z34" s="96">
        <v>0.42195039824025637</v>
      </c>
      <c r="AA34">
        <v>25.855705171990099</v>
      </c>
      <c r="AB34">
        <v>4.1872144064894439</v>
      </c>
      <c r="AC34">
        <v>-21.668490765500657</v>
      </c>
      <c r="AD34">
        <v>19.349732876937633</v>
      </c>
      <c r="AE34">
        <v>3.6322055314979114</v>
      </c>
      <c r="AF34">
        <v>-15.717527345439722</v>
      </c>
      <c r="AG34" s="28">
        <v>1</v>
      </c>
      <c r="AH34" s="28">
        <v>1</v>
      </c>
      <c r="AI34">
        <v>0</v>
      </c>
      <c r="AJ34">
        <v>1</v>
      </c>
      <c r="AK34">
        <v>1</v>
      </c>
      <c r="AL34">
        <v>0</v>
      </c>
      <c r="AM34">
        <v>0</v>
      </c>
      <c r="AO34" s="61"/>
      <c r="AP34" s="61" t="s">
        <v>76</v>
      </c>
      <c r="AQ34" s="61" t="s">
        <v>77</v>
      </c>
    </row>
    <row r="35" spans="1:43" x14ac:dyDescent="0.25">
      <c r="A35" t="s">
        <v>164</v>
      </c>
      <c r="B35">
        <f>(Feuil1!DM37/'Bilan et annexes'!L36)</f>
        <v>0.93302355024069339</v>
      </c>
      <c r="C35">
        <v>0.5470087045872275</v>
      </c>
      <c r="D35" s="21">
        <v>9037959</v>
      </c>
      <c r="E35" s="21">
        <v>51165203</v>
      </c>
      <c r="F35" s="49">
        <v>4.6611457299153489</v>
      </c>
      <c r="G35" s="21">
        <v>152469228</v>
      </c>
      <c r="H35" s="21">
        <v>101529190</v>
      </c>
      <c r="I35" s="49">
        <v>-0.33410045205974281</v>
      </c>
      <c r="J35">
        <v>152469228</v>
      </c>
      <c r="K35">
        <v>101529190</v>
      </c>
      <c r="L35" s="24">
        <v>-0.33410045205974281</v>
      </c>
      <c r="M35">
        <v>16.869873828814669</v>
      </c>
      <c r="N35">
        <v>1.9843406074241512</v>
      </c>
      <c r="O35">
        <v>-14.885533221390517</v>
      </c>
      <c r="P35">
        <v>16.869873828814669</v>
      </c>
      <c r="Q35">
        <v>1.9843406074241512</v>
      </c>
      <c r="R35" s="22">
        <v>-0.88237371378351459</v>
      </c>
      <c r="S35" s="21">
        <v>152469229</v>
      </c>
      <c r="T35" s="21">
        <v>101529190</v>
      </c>
      <c r="U35">
        <v>-50940039</v>
      </c>
      <c r="V35">
        <v>152469229</v>
      </c>
      <c r="W35">
        <v>101529190</v>
      </c>
      <c r="X35">
        <v>-50940039</v>
      </c>
      <c r="Y35" s="96">
        <v>0.93302355636011536</v>
      </c>
      <c r="Z35" s="96">
        <v>0.5470087045872275</v>
      </c>
      <c r="AA35">
        <v>16.869873939459119</v>
      </c>
      <c r="AB35">
        <v>1.9843406074241512</v>
      </c>
      <c r="AC35">
        <v>-14.885533332034967</v>
      </c>
      <c r="AD35">
        <v>16.869873939459119</v>
      </c>
      <c r="AE35">
        <v>1.9843406074241512</v>
      </c>
      <c r="AF35">
        <v>-14.885533332034967</v>
      </c>
      <c r="AG35" s="28">
        <v>0.99999999344129953</v>
      </c>
      <c r="AH35" s="28">
        <v>1</v>
      </c>
      <c r="AI35">
        <v>6.5587004716149977E-9</v>
      </c>
      <c r="AJ35">
        <v>0.99999999344129953</v>
      </c>
      <c r="AK35">
        <v>1</v>
      </c>
      <c r="AL35">
        <v>6.5587004716149977E-9</v>
      </c>
      <c r="AM35">
        <v>0</v>
      </c>
      <c r="AO35" s="59" t="s">
        <v>472</v>
      </c>
      <c r="AP35" s="59">
        <v>0.87084809828172771</v>
      </c>
      <c r="AQ35" s="59">
        <v>0.81635805759301128</v>
      </c>
    </row>
    <row r="36" spans="1:43" x14ac:dyDescent="0.25">
      <c r="A36" t="s">
        <v>165</v>
      </c>
      <c r="B36">
        <f>(Feuil1!DM38/'Bilan et annexes'!L37)</f>
        <v>0.76454977927334344</v>
      </c>
      <c r="C36">
        <v>0.63496149798429002</v>
      </c>
      <c r="D36" s="21">
        <v>145876935</v>
      </c>
      <c r="E36" s="21">
        <v>187281454</v>
      </c>
      <c r="F36" s="49">
        <v>0.28383184085955743</v>
      </c>
      <c r="G36" s="21">
        <v>826978947</v>
      </c>
      <c r="H36" s="21">
        <v>710827167</v>
      </c>
      <c r="I36" s="49">
        <v>-0.14045312812540076</v>
      </c>
      <c r="J36">
        <v>741603683</v>
      </c>
      <c r="K36">
        <v>701776008</v>
      </c>
      <c r="L36" s="24">
        <v>-5.3704796662936746E-2</v>
      </c>
      <c r="M36">
        <v>5.6690178402774913</v>
      </c>
      <c r="N36">
        <v>3.7955021803707267</v>
      </c>
      <c r="O36">
        <v>-1.8735156599067646</v>
      </c>
      <c r="P36">
        <v>5.0837624398949703</v>
      </c>
      <c r="Q36">
        <v>3.7471730009101702</v>
      </c>
      <c r="R36" s="22">
        <v>-0.26291343366005393</v>
      </c>
      <c r="S36" s="21">
        <v>826978947</v>
      </c>
      <c r="T36" s="21">
        <v>710827167</v>
      </c>
      <c r="U36">
        <v>-116151780</v>
      </c>
      <c r="V36">
        <v>741603683</v>
      </c>
      <c r="W36">
        <v>701776008</v>
      </c>
      <c r="X36">
        <v>-39827675</v>
      </c>
      <c r="Y36" s="96">
        <v>0.76454977927334344</v>
      </c>
      <c r="Z36" s="96">
        <v>0.63496149798429002</v>
      </c>
      <c r="AA36">
        <v>5.6690178402774913</v>
      </c>
      <c r="AB36">
        <v>3.7955021803707267</v>
      </c>
      <c r="AC36">
        <v>-1.8735156599067646</v>
      </c>
      <c r="AD36">
        <v>5.0837624398949703</v>
      </c>
      <c r="AE36">
        <v>3.7471730009101702</v>
      </c>
      <c r="AF36">
        <v>-1.3365894389848001</v>
      </c>
      <c r="AG36" s="28">
        <v>1</v>
      </c>
      <c r="AH36" s="28">
        <v>1</v>
      </c>
      <c r="AI36">
        <v>0</v>
      </c>
      <c r="AJ36">
        <v>1</v>
      </c>
      <c r="AK36">
        <v>1</v>
      </c>
      <c r="AL36">
        <v>0</v>
      </c>
      <c r="AM36">
        <v>0</v>
      </c>
      <c r="AO36" s="59" t="s">
        <v>453</v>
      </c>
      <c r="AP36" s="59">
        <v>4.42871115019524E-2</v>
      </c>
      <c r="AQ36" s="59">
        <v>8.2034714455431576E-2</v>
      </c>
    </row>
    <row r="37" spans="1:43" x14ac:dyDescent="0.25">
      <c r="A37" t="s">
        <v>171</v>
      </c>
      <c r="B37">
        <f>(Feuil1!DM39/'Bilan et annexes'!L38)</f>
        <v>0.65713450171443966</v>
      </c>
      <c r="C37">
        <v>0.54818385717879747</v>
      </c>
      <c r="D37" s="21">
        <v>6624882</v>
      </c>
      <c r="E37" s="21">
        <v>7418992</v>
      </c>
      <c r="F37" s="49">
        <v>0.11986779538111018</v>
      </c>
      <c r="G37" s="21">
        <v>43400000</v>
      </c>
      <c r="H37" s="21">
        <v>33900000</v>
      </c>
      <c r="I37" s="49">
        <v>-0.21889400921658986</v>
      </c>
      <c r="J37">
        <v>43400000</v>
      </c>
      <c r="K37">
        <v>33900000</v>
      </c>
      <c r="L37" s="24">
        <v>-0.21889400921658986</v>
      </c>
      <c r="M37">
        <v>6.5510600792587699</v>
      </c>
      <c r="N37">
        <v>4.5693538960548823</v>
      </c>
      <c r="O37">
        <v>-1.9817061832038876</v>
      </c>
      <c r="P37">
        <v>6.5510600792587699</v>
      </c>
      <c r="Q37">
        <v>4.5693538960548823</v>
      </c>
      <c r="R37" s="22">
        <v>-0.30250160420267597</v>
      </c>
      <c r="S37" s="21">
        <v>47525000</v>
      </c>
      <c r="T37" s="21">
        <v>44167857</v>
      </c>
      <c r="U37">
        <v>-3357143</v>
      </c>
      <c r="V37">
        <v>44775000</v>
      </c>
      <c r="W37">
        <v>42382143</v>
      </c>
      <c r="X37">
        <v>-2392857</v>
      </c>
      <c r="Y37" s="96">
        <v>0.71959256207324296</v>
      </c>
      <c r="Z37" s="96">
        <v>0.71422142222954432</v>
      </c>
      <c r="AA37">
        <v>7.1737126789579042</v>
      </c>
      <c r="AB37">
        <v>5.9533501316620914</v>
      </c>
      <c r="AC37">
        <v>-1.2203625472958128</v>
      </c>
      <c r="AD37">
        <v>6.758610945825148</v>
      </c>
      <c r="AE37">
        <v>5.7126551693275855</v>
      </c>
      <c r="AF37">
        <v>-1.0459557764975624</v>
      </c>
      <c r="AG37" s="28">
        <v>0.91320357706470279</v>
      </c>
      <c r="AH37" s="28">
        <v>0.76752648424848868</v>
      </c>
      <c r="AI37">
        <v>-0.1456770928162141</v>
      </c>
      <c r="AJ37">
        <v>0.96929089893914011</v>
      </c>
      <c r="AK37">
        <v>0.79986516963052101</v>
      </c>
      <c r="AL37">
        <v>-0.1694257293086191</v>
      </c>
      <c r="AM37">
        <v>0</v>
      </c>
      <c r="AO37" s="59" t="s">
        <v>499</v>
      </c>
      <c r="AP37" s="59">
        <v>37</v>
      </c>
      <c r="AQ37" s="59">
        <v>37</v>
      </c>
    </row>
    <row r="38" spans="1:43" x14ac:dyDescent="0.25">
      <c r="A38" t="s">
        <v>172</v>
      </c>
      <c r="B38">
        <f>(Feuil1!DM40/'Bilan et annexes'!L39)</f>
        <v>0.5315104834665576</v>
      </c>
      <c r="C38">
        <v>0.66814136230777055</v>
      </c>
      <c r="D38" s="21">
        <v>62000</v>
      </c>
      <c r="E38" s="21">
        <v>9168228</v>
      </c>
      <c r="F38" s="49">
        <v>146.87464516129032</v>
      </c>
      <c r="G38" s="21">
        <v>27370000</v>
      </c>
      <c r="H38" s="21">
        <v>27370000</v>
      </c>
      <c r="I38" s="49">
        <v>0</v>
      </c>
      <c r="J38">
        <v>27370000</v>
      </c>
      <c r="K38">
        <v>27370000</v>
      </c>
      <c r="L38" s="24">
        <v>0</v>
      </c>
      <c r="M38">
        <v>441.45161290322579</v>
      </c>
      <c r="N38">
        <v>2.985309702158367</v>
      </c>
      <c r="O38">
        <v>-438.46630320106743</v>
      </c>
      <c r="P38">
        <v>441.45161290322579</v>
      </c>
      <c r="Q38">
        <v>2.985309702158367</v>
      </c>
      <c r="R38" s="22">
        <v>-0.99323751547191019</v>
      </c>
      <c r="S38" s="21">
        <v>35295400</v>
      </c>
      <c r="T38" s="21">
        <v>32357955</v>
      </c>
      <c r="U38">
        <v>-2937445</v>
      </c>
      <c r="V38">
        <v>33826600</v>
      </c>
      <c r="W38">
        <v>30889000</v>
      </c>
      <c r="X38">
        <v>-2937600</v>
      </c>
      <c r="Y38" s="96">
        <v>0.68541743215730866</v>
      </c>
      <c r="Z38" s="96">
        <v>0.7899045719836878</v>
      </c>
      <c r="AA38">
        <v>569.28064516129029</v>
      </c>
      <c r="AB38">
        <v>3.5293575814214044</v>
      </c>
      <c r="AC38">
        <v>-565.75128757986886</v>
      </c>
      <c r="AD38">
        <v>545.59032258064519</v>
      </c>
      <c r="AE38">
        <v>3.369135235293014</v>
      </c>
      <c r="AF38">
        <v>-542.22118734535218</v>
      </c>
      <c r="AG38" s="28">
        <v>0.77545515846257584</v>
      </c>
      <c r="AH38" s="28">
        <v>0.8458507343866446</v>
      </c>
      <c r="AI38">
        <v>7.0395575924068754E-2</v>
      </c>
      <c r="AJ38">
        <v>0.80912654538144535</v>
      </c>
      <c r="AK38">
        <v>0.88607594936708856</v>
      </c>
      <c r="AL38">
        <v>7.6949403985643205E-2</v>
      </c>
      <c r="AM38">
        <v>0</v>
      </c>
      <c r="AO38" s="59" t="s">
        <v>530</v>
      </c>
      <c r="AP38" s="59">
        <v>0.74725341979416693</v>
      </c>
      <c r="AQ38" s="59"/>
    </row>
    <row r="39" spans="1:43" x14ac:dyDescent="0.25">
      <c r="AO39" s="59" t="s">
        <v>524</v>
      </c>
      <c r="AP39" s="59">
        <v>0</v>
      </c>
      <c r="AQ39" s="59"/>
    </row>
    <row r="40" spans="1:43" x14ac:dyDescent="0.25">
      <c r="AO40" s="59" t="s">
        <v>504</v>
      </c>
      <c r="AP40" s="59">
        <v>36</v>
      </c>
      <c r="AQ40" s="59"/>
    </row>
    <row r="41" spans="1:43" x14ac:dyDescent="0.25">
      <c r="AO41" s="59" t="s">
        <v>509</v>
      </c>
      <c r="AP41" s="59">
        <v>1.7410919660077457</v>
      </c>
      <c r="AQ41" s="59"/>
    </row>
    <row r="42" spans="1:43" x14ac:dyDescent="0.25">
      <c r="AO42" s="59" t="s">
        <v>525</v>
      </c>
      <c r="AP42" s="59">
        <v>4.5104367933769561E-2</v>
      </c>
      <c r="AQ42" s="59"/>
    </row>
    <row r="43" spans="1:43" x14ac:dyDescent="0.25">
      <c r="AO43" s="59" t="s">
        <v>526</v>
      </c>
      <c r="AP43" s="59">
        <v>1.6882977141168172</v>
      </c>
      <c r="AQ43" s="59"/>
    </row>
    <row r="44" spans="1:43" x14ac:dyDescent="0.25">
      <c r="AO44" s="59" t="s">
        <v>527</v>
      </c>
      <c r="AP44" s="59">
        <v>9.0208735867539122E-2</v>
      </c>
      <c r="AQ44" s="59"/>
    </row>
    <row r="45" spans="1:43" ht="15.75" thickBot="1" x14ac:dyDescent="0.3">
      <c r="AO45" s="60" t="s">
        <v>528</v>
      </c>
      <c r="AP45" s="60">
        <v>2.028094000980452</v>
      </c>
      <c r="AQ45" s="60"/>
    </row>
    <row r="47" spans="1:43" x14ac:dyDescent="0.25">
      <c r="AO47" t="s">
        <v>556</v>
      </c>
    </row>
    <row r="48" spans="1:43" ht="15.75" thickBot="1" x14ac:dyDescent="0.3"/>
    <row r="49" spans="41:43" x14ac:dyDescent="0.25">
      <c r="AO49" s="61"/>
      <c r="AP49" s="61" t="s">
        <v>531</v>
      </c>
      <c r="AQ49" s="61" t="s">
        <v>532</v>
      </c>
    </row>
    <row r="50" spans="41:43" x14ac:dyDescent="0.25">
      <c r="AO50" s="59" t="s">
        <v>544</v>
      </c>
      <c r="AP50" s="59">
        <v>0.61906782479511224</v>
      </c>
      <c r="AQ50" s="59">
        <v>0.45522735977137951</v>
      </c>
    </row>
    <row r="51" spans="41:43" x14ac:dyDescent="0.25">
      <c r="AO51" s="59" t="s">
        <v>545</v>
      </c>
      <c r="AP51" s="59">
        <v>4.6597409628075827E-2</v>
      </c>
      <c r="AQ51" s="59">
        <v>6.0605127361398177E-2</v>
      </c>
    </row>
    <row r="52" spans="41:43" x14ac:dyDescent="0.25">
      <c r="AO52" s="59" t="s">
        <v>541</v>
      </c>
      <c r="AP52" s="59">
        <v>38</v>
      </c>
      <c r="AQ52" s="59">
        <v>38</v>
      </c>
    </row>
    <row r="53" spans="41:43" x14ac:dyDescent="0.25">
      <c r="AO53" s="59" t="s">
        <v>557</v>
      </c>
      <c r="AP53" s="59">
        <v>0.6552935478422377</v>
      </c>
      <c r="AQ53" s="59"/>
    </row>
    <row r="54" spans="41:43" x14ac:dyDescent="0.25">
      <c r="AO54" s="59" t="s">
        <v>546</v>
      </c>
      <c r="AP54" s="59">
        <v>0</v>
      </c>
      <c r="AQ54" s="59"/>
    </row>
    <row r="55" spans="41:43" x14ac:dyDescent="0.25">
      <c r="AO55" s="59" t="s">
        <v>542</v>
      </c>
      <c r="AP55" s="59">
        <v>37</v>
      </c>
      <c r="AQ55" s="59"/>
    </row>
    <row r="56" spans="41:43" x14ac:dyDescent="0.25">
      <c r="AO56" s="59" t="s">
        <v>436</v>
      </c>
      <c r="AP56" s="59">
        <v>5.2116482531589456</v>
      </c>
      <c r="AQ56" s="59"/>
    </row>
    <row r="57" spans="41:43" x14ac:dyDescent="0.25">
      <c r="AO57" s="59" t="s">
        <v>547</v>
      </c>
      <c r="AP57" s="59">
        <v>3.6613023125847135E-6</v>
      </c>
      <c r="AQ57" s="59"/>
    </row>
    <row r="58" spans="41:43" x14ac:dyDescent="0.25">
      <c r="AO58" s="59" t="s">
        <v>548</v>
      </c>
      <c r="AP58" s="59">
        <v>1.6870936195962629</v>
      </c>
      <c r="AQ58" s="59"/>
    </row>
    <row r="59" spans="41:43" x14ac:dyDescent="0.25">
      <c r="AO59" s="59" t="s">
        <v>549</v>
      </c>
      <c r="AP59" s="59">
        <v>7.3226046251694271E-6</v>
      </c>
      <c r="AQ59" s="59"/>
    </row>
    <row r="60" spans="41:43" ht="15.75" thickBot="1" x14ac:dyDescent="0.3">
      <c r="AO60" s="60" t="s">
        <v>550</v>
      </c>
      <c r="AP60" s="60">
        <v>2.026192463029111</v>
      </c>
      <c r="AQ60" s="60"/>
    </row>
  </sheetData>
  <mergeCells count="2">
    <mergeCell ref="AV17:AZ17"/>
    <mergeCell ref="AU10:AZ10"/>
  </mergeCells>
  <pageMargins left="0.7" right="0.7" top="0.75" bottom="0.75" header="0.3" footer="0.3"/>
  <pageSetup paperSize="9" orientation="portrait" verticalDpi="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workbookViewId="0">
      <selection activeCell="K3" sqref="K3"/>
    </sheetView>
  </sheetViews>
  <sheetFormatPr baseColWidth="10" defaultRowHeight="15" x14ac:dyDescent="0.25"/>
  <cols>
    <col min="1" max="1" width="34.140625" customWidth="1"/>
    <col min="2" max="2" width="19.42578125" customWidth="1"/>
    <col min="3" max="4" width="25.5703125" customWidth="1"/>
    <col min="6" max="6" width="38.140625" customWidth="1"/>
    <col min="7" max="7" width="24" customWidth="1"/>
    <col min="13" max="13" width="25.42578125" customWidth="1"/>
    <col min="14" max="14" width="14.85546875" customWidth="1"/>
    <col min="15" max="15" width="11.5703125" customWidth="1"/>
    <col min="16" max="16" width="11.7109375" customWidth="1"/>
    <col min="17" max="28" width="15.7109375" customWidth="1"/>
  </cols>
  <sheetData>
    <row r="1" spans="1:30" x14ac:dyDescent="0.25">
      <c r="A1">
        <f>ROWS(A2:A38)</f>
        <v>37</v>
      </c>
      <c r="B1" t="s">
        <v>463</v>
      </c>
      <c r="C1" t="s">
        <v>464</v>
      </c>
      <c r="D1" t="s">
        <v>493</v>
      </c>
      <c r="E1" t="s">
        <v>465</v>
      </c>
      <c r="F1" t="s">
        <v>494</v>
      </c>
      <c r="G1" t="s">
        <v>466</v>
      </c>
      <c r="H1" t="s">
        <v>467</v>
      </c>
      <c r="I1" t="s">
        <v>468</v>
      </c>
      <c r="J1" t="s">
        <v>469</v>
      </c>
      <c r="M1" s="61" t="s">
        <v>463</v>
      </c>
      <c r="N1" s="61"/>
      <c r="O1" s="61" t="s">
        <v>464</v>
      </c>
      <c r="P1" s="61"/>
      <c r="Q1" s="61" t="s">
        <v>493</v>
      </c>
      <c r="R1" s="61"/>
      <c r="S1" s="61" t="s">
        <v>465</v>
      </c>
      <c r="T1" s="61"/>
      <c r="U1" s="61" t="s">
        <v>494</v>
      </c>
      <c r="V1" s="61"/>
      <c r="W1" s="61" t="s">
        <v>466</v>
      </c>
      <c r="X1" s="61"/>
      <c r="Y1" s="61" t="s">
        <v>467</v>
      </c>
      <c r="Z1" s="61"/>
      <c r="AA1" s="61" t="s">
        <v>468</v>
      </c>
      <c r="AB1" s="61"/>
      <c r="AC1" s="61" t="s">
        <v>469</v>
      </c>
      <c r="AD1" s="61"/>
    </row>
    <row r="2" spans="1:30" x14ac:dyDescent="0.25">
      <c r="A2" t="s">
        <v>63</v>
      </c>
      <c r="B2">
        <v>6839018</v>
      </c>
      <c r="C2">
        <v>0.62184951114326648</v>
      </c>
      <c r="D2">
        <f>(Feuil1!DM4/'Bilan et annexes'!L3)</f>
        <v>0.62184951114326648</v>
      </c>
      <c r="E2">
        <v>1.5155248162909135E-2</v>
      </c>
      <c r="F2">
        <v>57.186424268502584</v>
      </c>
      <c r="G2">
        <v>0.27469783959051813</v>
      </c>
      <c r="H2">
        <v>0.62504368317205772</v>
      </c>
      <c r="I2">
        <v>2.8315949264317939</v>
      </c>
      <c r="J2">
        <v>16.447029617510289</v>
      </c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</row>
    <row r="3" spans="1:30" x14ac:dyDescent="0.25">
      <c r="A3" t="s">
        <v>118</v>
      </c>
      <c r="B3">
        <v>219051783</v>
      </c>
      <c r="C3">
        <v>1.023542857900408</v>
      </c>
      <c r="D3">
        <f>(Feuil1!DM5/'Bilan et annexes'!L4)</f>
        <v>0.26099323281929188</v>
      </c>
      <c r="E3">
        <v>1.6836886887971293E-2</v>
      </c>
      <c r="F3">
        <v>14.635008909607862</v>
      </c>
      <c r="G3">
        <v>2.4054553786273952E-2</v>
      </c>
      <c r="H3">
        <v>0.20380277845079217</v>
      </c>
      <c r="I3">
        <v>0.32870351703617118</v>
      </c>
      <c r="J3">
        <v>18.149725449034175</v>
      </c>
      <c r="M3" s="59" t="s">
        <v>472</v>
      </c>
      <c r="N3" s="99">
        <v>145204602.56756756</v>
      </c>
      <c r="O3" s="59" t="s">
        <v>472</v>
      </c>
      <c r="P3" s="59">
        <v>0.6985366781579726</v>
      </c>
      <c r="Q3" s="59" t="s">
        <v>472</v>
      </c>
      <c r="R3" s="59">
        <v>0.61487582590154555</v>
      </c>
      <c r="S3" s="59" t="s">
        <v>472</v>
      </c>
      <c r="T3" s="59">
        <v>5.9478611373055754E-2</v>
      </c>
      <c r="U3" s="59" t="s">
        <v>472</v>
      </c>
      <c r="V3" s="59">
        <v>32.472814534200765</v>
      </c>
      <c r="W3" s="59" t="s">
        <v>472</v>
      </c>
      <c r="X3" s="59">
        <v>6.1136679426700917E-2</v>
      </c>
      <c r="Y3" s="59" t="s">
        <v>472</v>
      </c>
      <c r="Z3" s="59">
        <v>0.11145223005266928</v>
      </c>
      <c r="AA3" s="59" t="s">
        <v>472</v>
      </c>
      <c r="AB3" s="59">
        <v>1.2948382000120318</v>
      </c>
      <c r="AC3" s="59" t="s">
        <v>472</v>
      </c>
      <c r="AD3" s="59">
        <v>17.714140258280061</v>
      </c>
    </row>
    <row r="4" spans="1:30" x14ac:dyDescent="0.25">
      <c r="A4" t="s">
        <v>64</v>
      </c>
      <c r="B4">
        <v>350484256</v>
      </c>
      <c r="C4">
        <v>0.82321805918722923</v>
      </c>
      <c r="D4">
        <f>(Feuil1!DM6/'Bilan et annexes'!L5)</f>
        <v>0.66171496730512203</v>
      </c>
      <c r="E4">
        <v>0.10725466071569244</v>
      </c>
      <c r="F4">
        <v>6.2048113633970976</v>
      </c>
      <c r="G4">
        <v>1.7290628184322056E-2</v>
      </c>
      <c r="H4">
        <v>3.4043554869409028E-2</v>
      </c>
      <c r="I4">
        <v>0.56565668721875573</v>
      </c>
      <c r="J4">
        <v>19.099362274682239</v>
      </c>
      <c r="M4" s="59" t="s">
        <v>480</v>
      </c>
      <c r="N4" s="99">
        <v>33765554.838290885</v>
      </c>
      <c r="O4" s="59" t="s">
        <v>480</v>
      </c>
      <c r="P4" s="59">
        <v>3.00139727038214E-2</v>
      </c>
      <c r="Q4" s="59" t="s">
        <v>480</v>
      </c>
      <c r="R4" s="59">
        <v>3.5718669701407448E-2</v>
      </c>
      <c r="S4" s="59" t="s">
        <v>480</v>
      </c>
      <c r="T4" s="59">
        <v>7.7489045334402738E-3</v>
      </c>
      <c r="U4" s="59" t="s">
        <v>480</v>
      </c>
      <c r="V4" s="59">
        <v>12.151640476939679</v>
      </c>
      <c r="W4" s="59" t="s">
        <v>480</v>
      </c>
      <c r="X4" s="59">
        <v>1.6381975820448817E-2</v>
      </c>
      <c r="Y4" s="59" t="s">
        <v>480</v>
      </c>
      <c r="Z4" s="59">
        <v>2.7540866081661078E-2</v>
      </c>
      <c r="AA4" s="59" t="s">
        <v>480</v>
      </c>
      <c r="AB4" s="59">
        <v>0.19301521191707244</v>
      </c>
      <c r="AC4" s="59" t="s">
        <v>480</v>
      </c>
      <c r="AD4" s="59">
        <v>0.28688071202956772</v>
      </c>
    </row>
    <row r="5" spans="1:30" x14ac:dyDescent="0.25">
      <c r="A5" t="s">
        <v>65</v>
      </c>
      <c r="B5">
        <v>78883017</v>
      </c>
      <c r="C5">
        <v>0.75111224511101038</v>
      </c>
      <c r="D5">
        <f>(Feuil1!DM7/'Bilan et annexes'!L6)</f>
        <v>0.65603474572986986</v>
      </c>
      <c r="E5">
        <v>8.4386485173596662E-2</v>
      </c>
      <c r="F5">
        <v>7.5779784969917987</v>
      </c>
      <c r="G5">
        <v>0.10681064627326423</v>
      </c>
      <c r="H5">
        <v>2.4976897118425375E-2</v>
      </c>
      <c r="I5">
        <v>0.23059164334813295</v>
      </c>
      <c r="J5">
        <v>16.741929676603196</v>
      </c>
      <c r="M5" s="59" t="s">
        <v>481</v>
      </c>
      <c r="N5" s="99">
        <v>51494751</v>
      </c>
      <c r="O5" s="59" t="s">
        <v>481</v>
      </c>
      <c r="P5" s="59">
        <v>0.73694488637821443</v>
      </c>
      <c r="Q5" s="59" t="s">
        <v>481</v>
      </c>
      <c r="R5" s="59">
        <v>0.65603474572986986</v>
      </c>
      <c r="S5" s="59" t="s">
        <v>481</v>
      </c>
      <c r="T5" s="59">
        <v>5.2979232399090435E-2</v>
      </c>
      <c r="U5" s="59" t="s">
        <v>481</v>
      </c>
      <c r="V5" s="59">
        <v>12.902617158227427</v>
      </c>
      <c r="W5" s="59" t="s">
        <v>481</v>
      </c>
      <c r="X5" s="59">
        <v>5.8905453467816352E-2</v>
      </c>
      <c r="Y5" s="59" t="s">
        <v>481</v>
      </c>
      <c r="Z5" s="59">
        <v>3.4043554869409028E-2</v>
      </c>
      <c r="AA5" s="59" t="s">
        <v>481</v>
      </c>
      <c r="AB5" s="59">
        <v>0.82174600575589696</v>
      </c>
      <c r="AC5" s="59" t="s">
        <v>481</v>
      </c>
      <c r="AD5" s="59">
        <v>17.52076562189152</v>
      </c>
    </row>
    <row r="6" spans="1:30" x14ac:dyDescent="0.25">
      <c r="A6" t="s">
        <v>119</v>
      </c>
      <c r="B6">
        <v>314470153</v>
      </c>
      <c r="C6">
        <v>0.3066611475843305</v>
      </c>
      <c r="D6">
        <f>(Feuil1!DM8/'Bilan et annexes'!L7)</f>
        <v>2.3809251620773055E-2</v>
      </c>
      <c r="E6">
        <v>5.0709718437070284E-3</v>
      </c>
      <c r="F6">
        <v>5.2917962411159047</v>
      </c>
      <c r="G6">
        <v>2.6304299139657119E-2</v>
      </c>
      <c r="H6">
        <v>1.2609050373057184E-2</v>
      </c>
      <c r="I6">
        <v>0.90016932938969973</v>
      </c>
      <c r="J6">
        <v>19.341611342975483</v>
      </c>
      <c r="M6" s="59" t="s">
        <v>482</v>
      </c>
      <c r="N6" s="99" t="e">
        <v>#N/A</v>
      </c>
      <c r="O6" s="59" t="s">
        <v>482</v>
      </c>
      <c r="P6" s="59" t="e">
        <v>#N/A</v>
      </c>
      <c r="Q6" s="59" t="s">
        <v>482</v>
      </c>
      <c r="R6" s="59" t="e">
        <v>#N/A</v>
      </c>
      <c r="S6" s="59" t="s">
        <v>482</v>
      </c>
      <c r="T6" s="59" t="e">
        <v>#N/A</v>
      </c>
      <c r="U6" s="59" t="s">
        <v>482</v>
      </c>
      <c r="V6" s="59" t="e">
        <v>#N/A</v>
      </c>
      <c r="W6" s="59" t="s">
        <v>482</v>
      </c>
      <c r="X6" s="59" t="e">
        <v>#N/A</v>
      </c>
      <c r="Y6" s="59" t="s">
        <v>482</v>
      </c>
      <c r="Z6" s="59" t="e">
        <v>#N/A</v>
      </c>
      <c r="AA6" s="59" t="s">
        <v>482</v>
      </c>
      <c r="AB6" s="59" t="e">
        <v>#N/A</v>
      </c>
      <c r="AC6" s="59" t="s">
        <v>482</v>
      </c>
      <c r="AD6" s="59" t="e">
        <v>#N/A</v>
      </c>
    </row>
    <row r="7" spans="1:30" x14ac:dyDescent="0.25">
      <c r="A7" t="s">
        <v>66</v>
      </c>
      <c r="B7">
        <v>71995683</v>
      </c>
      <c r="C7">
        <v>0.79087158600884444</v>
      </c>
      <c r="D7">
        <f>(Feuil1!DM9/'Bilan et annexes'!L8)</f>
        <v>0.5221970045065063</v>
      </c>
      <c r="E7">
        <v>3.3164183831334973E-2</v>
      </c>
      <c r="F7">
        <v>15.690068405253236</v>
      </c>
      <c r="G7">
        <v>3.4479229757944437E-2</v>
      </c>
      <c r="H7">
        <v>3.6587652067971911E-2</v>
      </c>
      <c r="I7">
        <v>0.46515606485454297</v>
      </c>
      <c r="J7">
        <v>17.330280940324091</v>
      </c>
      <c r="M7" s="59" t="s">
        <v>483</v>
      </c>
      <c r="N7" s="99">
        <v>205387851.78508553</v>
      </c>
      <c r="O7" s="59" t="s">
        <v>483</v>
      </c>
      <c r="P7" s="59">
        <v>0.18256786854819834</v>
      </c>
      <c r="Q7" s="59" t="s">
        <v>483</v>
      </c>
      <c r="R7" s="59">
        <v>0.21726818569181949</v>
      </c>
      <c r="S7" s="59" t="s">
        <v>483</v>
      </c>
      <c r="T7" s="59">
        <v>4.7134746146868502E-2</v>
      </c>
      <c r="U7" s="59" t="s">
        <v>483</v>
      </c>
      <c r="V7" s="59">
        <v>73.915543374783866</v>
      </c>
      <c r="W7" s="59" t="s">
        <v>483</v>
      </c>
      <c r="X7" s="59">
        <v>9.9647668692877486E-2</v>
      </c>
      <c r="Y7" s="59" t="s">
        <v>483</v>
      </c>
      <c r="Z7" s="59">
        <v>0.16752454825348914</v>
      </c>
      <c r="AA7" s="59" t="s">
        <v>483</v>
      </c>
      <c r="AB7" s="59">
        <v>1.1740656988267386</v>
      </c>
      <c r="AC7" s="59" t="s">
        <v>483</v>
      </c>
      <c r="AD7" s="59">
        <v>1.7450272457987281</v>
      </c>
    </row>
    <row r="8" spans="1:30" x14ac:dyDescent="0.25">
      <c r="A8" t="s">
        <v>67</v>
      </c>
      <c r="B8">
        <v>25017242</v>
      </c>
      <c r="C8">
        <v>0.88279503392100533</v>
      </c>
      <c r="D8">
        <f>(Feuil1!DM10/'Bilan et annexes'!L9)</f>
        <v>0.88279503392100533</v>
      </c>
      <c r="E8">
        <v>6.3197112287227464E-2</v>
      </c>
      <c r="F8">
        <v>14.005868042916049</v>
      </c>
      <c r="G8">
        <v>5.0378267849266779E-4</v>
      </c>
      <c r="H8">
        <v>7.6287386115543837E-4</v>
      </c>
      <c r="I8">
        <v>9.3614604647826048E-4</v>
      </c>
      <c r="J8">
        <v>10.058737627806687</v>
      </c>
      <c r="M8" s="59" t="s">
        <v>484</v>
      </c>
      <c r="N8" s="99">
        <v>4.2184169660892256E+16</v>
      </c>
      <c r="O8" s="59" t="s">
        <v>484</v>
      </c>
      <c r="P8" s="59">
        <v>3.3331026626232232E-2</v>
      </c>
      <c r="Q8" s="59" t="s">
        <v>484</v>
      </c>
      <c r="R8" s="59">
        <v>4.7205464513814958E-2</v>
      </c>
      <c r="S8" s="59" t="s">
        <v>484</v>
      </c>
      <c r="T8" s="59">
        <v>2.2216842943297349E-3</v>
      </c>
      <c r="U8" s="59" t="s">
        <v>484</v>
      </c>
      <c r="V8" s="59">
        <v>5463.5075523895557</v>
      </c>
      <c r="W8" s="59" t="s">
        <v>484</v>
      </c>
      <c r="X8" s="59">
        <v>9.929657875925476E-3</v>
      </c>
      <c r="Y8" s="59" t="s">
        <v>484</v>
      </c>
      <c r="Z8" s="59">
        <v>2.8064474267535611E-2</v>
      </c>
      <c r="AA8" s="59" t="s">
        <v>484</v>
      </c>
      <c r="AB8" s="59">
        <v>1.3784302651615179</v>
      </c>
      <c r="AC8" s="59" t="s">
        <v>484</v>
      </c>
      <c r="AD8" s="59">
        <v>3.0451200885798948</v>
      </c>
    </row>
    <row r="9" spans="1:30" x14ac:dyDescent="0.25">
      <c r="A9" t="s">
        <v>150</v>
      </c>
      <c r="B9">
        <v>50943800</v>
      </c>
      <c r="C9">
        <v>0.69488338129468163</v>
      </c>
      <c r="D9">
        <f>(Feuil1!DM11/'Bilan et annexes'!L10)</f>
        <v>0.69488338129468163</v>
      </c>
      <c r="E9">
        <v>0.12992791036340184</v>
      </c>
      <c r="F9">
        <v>5.2763582039097816</v>
      </c>
      <c r="G9">
        <v>2.0718813390026326E-2</v>
      </c>
      <c r="H9">
        <v>5.7784264228424266E-3</v>
      </c>
      <c r="I9">
        <v>0.81855329302502444</v>
      </c>
      <c r="J9">
        <v>17.55954502044089</v>
      </c>
      <c r="M9" s="59" t="s">
        <v>485</v>
      </c>
      <c r="N9" s="99">
        <v>11.518413046154862</v>
      </c>
      <c r="O9" s="59" t="s">
        <v>485</v>
      </c>
      <c r="P9" s="59">
        <v>-1.9423577249352064E-2</v>
      </c>
      <c r="Q9" s="59" t="s">
        <v>485</v>
      </c>
      <c r="R9" s="59">
        <v>0.30673751738660826</v>
      </c>
      <c r="S9" s="59" t="s">
        <v>485</v>
      </c>
      <c r="T9" s="59">
        <v>0.77174331974596111</v>
      </c>
      <c r="U9" s="59" t="s">
        <v>485</v>
      </c>
      <c r="V9" s="59">
        <v>27.6284890508784</v>
      </c>
      <c r="W9" s="59" t="s">
        <v>485</v>
      </c>
      <c r="X9" s="59">
        <v>3.4715645969199915</v>
      </c>
      <c r="Y9" s="59" t="s">
        <v>485</v>
      </c>
      <c r="Z9" s="59">
        <v>4.2307442770710377</v>
      </c>
      <c r="AA9" s="59" t="s">
        <v>485</v>
      </c>
      <c r="AB9" s="59">
        <v>1.8190940733915566</v>
      </c>
      <c r="AC9" s="59" t="s">
        <v>485</v>
      </c>
      <c r="AD9" s="59">
        <v>9.6683344892519507</v>
      </c>
    </row>
    <row r="10" spans="1:30" x14ac:dyDescent="0.25">
      <c r="A10" t="s">
        <v>68</v>
      </c>
      <c r="B10">
        <v>48249925</v>
      </c>
      <c r="C10">
        <v>0.79308181308053849</v>
      </c>
      <c r="D10">
        <f>(Feuil1!DM12/'Bilan et annexes'!L11)</f>
        <v>0.60167285234122125</v>
      </c>
      <c r="E10">
        <v>2.9901360526688469E-2</v>
      </c>
      <c r="F10">
        <v>22.640378022416812</v>
      </c>
      <c r="G10">
        <v>9.7304040640508641E-2</v>
      </c>
      <c r="H10">
        <v>0.25674122809517319</v>
      </c>
      <c r="I10">
        <v>1.1123046244419461</v>
      </c>
      <c r="J10">
        <v>17.680413884185739</v>
      </c>
      <c r="M10" s="59" t="s">
        <v>486</v>
      </c>
      <c r="N10" s="99">
        <v>2.9927681318611592</v>
      </c>
      <c r="O10" s="59" t="s">
        <v>486</v>
      </c>
      <c r="P10" s="59">
        <v>-0.64033879152296036</v>
      </c>
      <c r="Q10" s="59" t="s">
        <v>486</v>
      </c>
      <c r="R10" s="59">
        <v>-0.65202269704334181</v>
      </c>
      <c r="S10" s="59" t="s">
        <v>486</v>
      </c>
      <c r="T10" s="59">
        <v>0.95856606912131626</v>
      </c>
      <c r="U10" s="59" t="s">
        <v>486</v>
      </c>
      <c r="V10" s="59">
        <v>5.0404395090706178</v>
      </c>
      <c r="W10" s="59" t="s">
        <v>486</v>
      </c>
      <c r="X10" s="59">
        <v>0.15667114803750254</v>
      </c>
      <c r="Y10" s="59" t="s">
        <v>486</v>
      </c>
      <c r="Z10" s="59">
        <v>2.0877901458057537</v>
      </c>
      <c r="AA10" s="59" t="s">
        <v>486</v>
      </c>
      <c r="AB10" s="59">
        <v>1.4805968457209013</v>
      </c>
      <c r="AC10" s="59" t="s">
        <v>486</v>
      </c>
      <c r="AD10" s="59">
        <v>-2.0872129455013151</v>
      </c>
    </row>
    <row r="11" spans="1:30" x14ac:dyDescent="0.25">
      <c r="A11" t="s">
        <v>69</v>
      </c>
      <c r="B11">
        <v>13532818</v>
      </c>
      <c r="C11">
        <v>0.78209128357449276</v>
      </c>
      <c r="D11">
        <f>(Feuil1!DM13/'Bilan et annexes'!L12)</f>
        <v>0.74095181062805993</v>
      </c>
      <c r="E11">
        <v>4.1844151894453632E-2</v>
      </c>
      <c r="F11">
        <v>13.154936266458158</v>
      </c>
      <c r="G11">
        <v>-6.0900073396731565E-3</v>
      </c>
      <c r="H11">
        <v>0.24176708797827623</v>
      </c>
      <c r="I11">
        <v>0.43164096317152933</v>
      </c>
      <c r="J11">
        <v>15.877653716609178</v>
      </c>
      <c r="M11" s="59" t="s">
        <v>487</v>
      </c>
      <c r="N11" s="99">
        <v>1076275528</v>
      </c>
      <c r="O11" s="59" t="s">
        <v>487</v>
      </c>
      <c r="P11" s="59">
        <v>0.76057638176523645</v>
      </c>
      <c r="Q11" s="59" t="s">
        <v>487</v>
      </c>
      <c r="R11" s="59">
        <v>0.9101390065908137</v>
      </c>
      <c r="S11" s="59" t="s">
        <v>487</v>
      </c>
      <c r="T11" s="59">
        <v>0.20081370993313252</v>
      </c>
      <c r="U11" s="59" t="s">
        <v>487</v>
      </c>
      <c r="V11" s="59">
        <v>436.17525469931599</v>
      </c>
      <c r="W11" s="59" t="s">
        <v>487</v>
      </c>
      <c r="X11" s="59">
        <v>0.58212748907430589</v>
      </c>
      <c r="Y11" s="59" t="s">
        <v>487</v>
      </c>
      <c r="Z11" s="59">
        <v>0.67065052903341327</v>
      </c>
      <c r="AA11" s="59" t="s">
        <v>487</v>
      </c>
      <c r="AB11" s="59">
        <v>4.8296109603722188</v>
      </c>
      <c r="AC11" s="59" t="s">
        <v>487</v>
      </c>
      <c r="AD11" s="59">
        <v>10.339052047875393</v>
      </c>
    </row>
    <row r="12" spans="1:30" x14ac:dyDescent="0.25">
      <c r="A12" t="s">
        <v>70</v>
      </c>
      <c r="B12">
        <v>29800039</v>
      </c>
      <c r="C12">
        <v>0.75961299916419578</v>
      </c>
      <c r="D12">
        <f>(Feuil1!DM14/'Bilan et annexes'!L13)</f>
        <v>0.67114006125965142</v>
      </c>
      <c r="E12">
        <v>3.5932623823299592E-2</v>
      </c>
      <c r="F12">
        <v>17.861209471799384</v>
      </c>
      <c r="G12">
        <v>6.4082009219458738E-2</v>
      </c>
      <c r="H12">
        <v>0.67094190715656443</v>
      </c>
      <c r="I12">
        <v>1.0845059823793777</v>
      </c>
      <c r="J12">
        <v>17.335845790439485</v>
      </c>
      <c r="M12" s="59" t="s">
        <v>488</v>
      </c>
      <c r="N12" s="99">
        <v>5379283</v>
      </c>
      <c r="O12" s="59" t="s">
        <v>488</v>
      </c>
      <c r="P12" s="59">
        <v>0.26296647613517155</v>
      </c>
      <c r="Q12" s="59" t="s">
        <v>488</v>
      </c>
      <c r="R12" s="59">
        <v>2.3809251620773055E-2</v>
      </c>
      <c r="S12" s="59" t="s">
        <v>488</v>
      </c>
      <c r="T12" s="59">
        <v>7.9324172380843135E-4</v>
      </c>
      <c r="U12" s="59" t="s">
        <v>488</v>
      </c>
      <c r="V12" s="59">
        <v>5.2763582039097816</v>
      </c>
      <c r="W12" s="59" t="s">
        <v>488</v>
      </c>
      <c r="X12" s="59">
        <v>-0.24667723505046327</v>
      </c>
      <c r="Y12" s="59" t="s">
        <v>488</v>
      </c>
      <c r="Z12" s="59">
        <v>2.9137812315111578E-4</v>
      </c>
      <c r="AA12" s="59" t="s">
        <v>488</v>
      </c>
      <c r="AB12" s="59">
        <v>9.3614604647826048E-4</v>
      </c>
      <c r="AC12" s="59" t="s">
        <v>488</v>
      </c>
      <c r="AD12" s="59">
        <v>10.058737627806687</v>
      </c>
    </row>
    <row r="13" spans="1:30" x14ac:dyDescent="0.25">
      <c r="A13" t="s">
        <v>105</v>
      </c>
      <c r="B13">
        <v>43408110</v>
      </c>
      <c r="C13">
        <v>0.75504784704977945</v>
      </c>
      <c r="D13">
        <f>(Feuil1!DM15/'Bilan et annexes'!L14)</f>
        <v>0.56442270810684914</v>
      </c>
      <c r="E13">
        <v>0.1005724417075313</v>
      </c>
      <c r="F13">
        <v>5.501730987265673</v>
      </c>
      <c r="G13">
        <v>3.370140991924396E-2</v>
      </c>
      <c r="H13">
        <v>1.9427245277437787E-2</v>
      </c>
      <c r="I13">
        <v>0.59817453989786873</v>
      </c>
      <c r="J13">
        <v>17.092146595555146</v>
      </c>
      <c r="M13" s="59" t="s">
        <v>489</v>
      </c>
      <c r="N13" s="99">
        <v>1081654811</v>
      </c>
      <c r="O13" s="59" t="s">
        <v>489</v>
      </c>
      <c r="P13" s="59">
        <v>1.023542857900408</v>
      </c>
      <c r="Q13" s="59" t="s">
        <v>489</v>
      </c>
      <c r="R13" s="59">
        <v>0.93394825821158678</v>
      </c>
      <c r="S13" s="59" t="s">
        <v>489</v>
      </c>
      <c r="T13" s="59">
        <v>0.20160695165694095</v>
      </c>
      <c r="U13" s="59" t="s">
        <v>489</v>
      </c>
      <c r="V13" s="59">
        <v>441.45161290322579</v>
      </c>
      <c r="W13" s="59" t="s">
        <v>489</v>
      </c>
      <c r="X13" s="59">
        <v>0.3354502540238426</v>
      </c>
      <c r="Y13" s="59" t="s">
        <v>489</v>
      </c>
      <c r="Z13" s="59">
        <v>0.67094190715656443</v>
      </c>
      <c r="AA13" s="59" t="s">
        <v>489</v>
      </c>
      <c r="AB13" s="59">
        <v>4.8305471064186971</v>
      </c>
      <c r="AC13" s="59" t="s">
        <v>489</v>
      </c>
      <c r="AD13" s="59">
        <v>20.39778967568208</v>
      </c>
    </row>
    <row r="14" spans="1:30" x14ac:dyDescent="0.25">
      <c r="A14" t="s">
        <v>120</v>
      </c>
      <c r="B14">
        <v>15148011</v>
      </c>
      <c r="C14">
        <v>0.42686501878035343</v>
      </c>
      <c r="D14">
        <f>(Feuil1!DM16/'Bilan et annexes'!L15)</f>
        <v>0.33007633807501197</v>
      </c>
      <c r="E14">
        <v>1.6197630615932285E-2</v>
      </c>
      <c r="F14">
        <v>22.775204179705472</v>
      </c>
      <c r="G14">
        <v>0.3354502540238426</v>
      </c>
      <c r="H14">
        <v>0.2641579808728684</v>
      </c>
      <c r="I14">
        <v>2.725587404543234</v>
      </c>
      <c r="J14">
        <v>17.424850361183726</v>
      </c>
      <c r="M14" s="59" t="s">
        <v>490</v>
      </c>
      <c r="N14" s="99">
        <v>5372570295</v>
      </c>
      <c r="O14" s="59" t="s">
        <v>490</v>
      </c>
      <c r="P14" s="59">
        <v>25.845857091844987</v>
      </c>
      <c r="Q14" s="59" t="s">
        <v>490</v>
      </c>
      <c r="R14" s="59">
        <v>22.750405558357187</v>
      </c>
      <c r="S14" s="59" t="s">
        <v>490</v>
      </c>
      <c r="T14" s="59">
        <v>2.2007086208030628</v>
      </c>
      <c r="U14" s="59" t="s">
        <v>490</v>
      </c>
      <c r="V14" s="59">
        <v>1201.4941377654284</v>
      </c>
      <c r="W14" s="59" t="s">
        <v>490</v>
      </c>
      <c r="X14" s="59">
        <v>2.262057138787934</v>
      </c>
      <c r="Y14" s="59" t="s">
        <v>490</v>
      </c>
      <c r="Z14" s="59">
        <v>4.1237325119487638</v>
      </c>
      <c r="AA14" s="59" t="s">
        <v>490</v>
      </c>
      <c r="AB14" s="59">
        <v>47.909013400445176</v>
      </c>
      <c r="AC14" s="59" t="s">
        <v>490</v>
      </c>
      <c r="AD14" s="59">
        <v>655.42318955636222</v>
      </c>
    </row>
    <row r="15" spans="1:30" x14ac:dyDescent="0.25">
      <c r="A15" t="s">
        <v>72</v>
      </c>
      <c r="B15">
        <v>310337284</v>
      </c>
      <c r="C15">
        <v>0.80380747934882357</v>
      </c>
      <c r="D15">
        <f>(Feuil1!DM17/'Bilan et annexes'!L16)</f>
        <v>0.75710406745713477</v>
      </c>
      <c r="E15">
        <v>1.0859236575407947E-2</v>
      </c>
      <c r="F15">
        <v>74.808208099847178</v>
      </c>
      <c r="G15">
        <v>-6.4572112351263117E-2</v>
      </c>
      <c r="H15">
        <v>1.7133026787719132E-2</v>
      </c>
      <c r="I15">
        <v>2.2429262185096013</v>
      </c>
      <c r="J15">
        <v>20.290508728803193</v>
      </c>
      <c r="M15" s="59" t="s">
        <v>491</v>
      </c>
      <c r="N15" s="99">
        <v>37</v>
      </c>
      <c r="O15" s="59" t="s">
        <v>491</v>
      </c>
      <c r="P15" s="59">
        <v>37</v>
      </c>
      <c r="Q15" s="59" t="s">
        <v>491</v>
      </c>
      <c r="R15" s="59">
        <v>37</v>
      </c>
      <c r="S15" s="59" t="s">
        <v>491</v>
      </c>
      <c r="T15" s="59">
        <v>37</v>
      </c>
      <c r="U15" s="59" t="s">
        <v>491</v>
      </c>
      <c r="V15" s="59">
        <v>37</v>
      </c>
      <c r="W15" s="59" t="s">
        <v>491</v>
      </c>
      <c r="X15" s="59">
        <v>37</v>
      </c>
      <c r="Y15" s="59" t="s">
        <v>491</v>
      </c>
      <c r="Z15" s="59">
        <v>37</v>
      </c>
      <c r="AA15" s="59" t="s">
        <v>491</v>
      </c>
      <c r="AB15" s="59">
        <v>37</v>
      </c>
      <c r="AC15" s="59" t="s">
        <v>491</v>
      </c>
      <c r="AD15" s="59">
        <v>37</v>
      </c>
    </row>
    <row r="16" spans="1:30" ht="15.75" thickBot="1" x14ac:dyDescent="0.3">
      <c r="A16" t="s">
        <v>121</v>
      </c>
      <c r="B16">
        <v>29261304</v>
      </c>
      <c r="C16">
        <v>0.26296647613517155</v>
      </c>
      <c r="D16">
        <f>(Feuil1!DM18/'Bilan et annexes'!L17)</f>
        <v>0.21359266832400908</v>
      </c>
      <c r="E16">
        <v>2.1150246293802969E-2</v>
      </c>
      <c r="F16">
        <v>5.9555515746001921</v>
      </c>
      <c r="G16">
        <v>2.8332544176873805E-2</v>
      </c>
      <c r="H16">
        <v>5.4508541382844729E-2</v>
      </c>
      <c r="I16">
        <v>1.4834314831144635</v>
      </c>
      <c r="J16">
        <v>18.114229915175581</v>
      </c>
      <c r="M16" s="60" t="s">
        <v>492</v>
      </c>
      <c r="N16" s="100">
        <v>68479719.207314163</v>
      </c>
      <c r="O16" s="60" t="s">
        <v>492</v>
      </c>
      <c r="P16" s="60">
        <v>6.0871157986211163E-2</v>
      </c>
      <c r="Q16" s="60" t="s">
        <v>492</v>
      </c>
      <c r="R16" s="60">
        <v>7.2440819744426607E-2</v>
      </c>
      <c r="S16" s="60" t="s">
        <v>492</v>
      </c>
      <c r="T16" s="60">
        <v>1.5715506798440432E-2</v>
      </c>
      <c r="U16" s="60" t="s">
        <v>492</v>
      </c>
      <c r="V16" s="60">
        <v>24.644669153352581</v>
      </c>
      <c r="W16" s="60" t="s">
        <v>492</v>
      </c>
      <c r="X16" s="60">
        <v>3.3224186885659035E-2</v>
      </c>
      <c r="Y16" s="60" t="s">
        <v>492</v>
      </c>
      <c r="Z16" s="60">
        <v>5.5855465282022787E-2</v>
      </c>
      <c r="AA16" s="60" t="s">
        <v>492</v>
      </c>
      <c r="AB16" s="60">
        <v>0.39145299338698492</v>
      </c>
      <c r="AC16" s="60" t="s">
        <v>492</v>
      </c>
      <c r="AD16" s="60">
        <v>0.58182105106416637</v>
      </c>
    </row>
    <row r="17" spans="1:17" x14ac:dyDescent="0.25">
      <c r="A17" t="s">
        <v>71</v>
      </c>
      <c r="B17">
        <v>92994793</v>
      </c>
      <c r="C17">
        <v>0.91068761236986673</v>
      </c>
      <c r="D17">
        <f>(Feuil1!DM19/'Bilan et annexes'!L18)</f>
        <v>0.90629796874756208</v>
      </c>
      <c r="E17">
        <v>6.7132227194576316E-2</v>
      </c>
      <c r="F17">
        <v>12.902617158227427</v>
      </c>
      <c r="G17">
        <v>5.2525309995109341E-2</v>
      </c>
      <c r="H17">
        <v>7.0141131450230767E-3</v>
      </c>
      <c r="I17">
        <v>1.0721037807973435</v>
      </c>
      <c r="J17">
        <v>18.462950688087442</v>
      </c>
    </row>
    <row r="18" spans="1:17" x14ac:dyDescent="0.25">
      <c r="A18" t="s">
        <v>154</v>
      </c>
      <c r="B18">
        <v>83874901</v>
      </c>
      <c r="C18">
        <v>0.56559092689718937</v>
      </c>
      <c r="D18">
        <f>(Feuil1!DM20/'Bilan et annexes'!L19)</f>
        <v>0.48757355910321731</v>
      </c>
      <c r="E18">
        <v>7.0361192052155963E-2</v>
      </c>
      <c r="F18">
        <v>7.5661765032377426</v>
      </c>
      <c r="G18">
        <v>7.7335645953624826E-2</v>
      </c>
      <c r="H18">
        <v>5.5635678186970378E-2</v>
      </c>
      <c r="I18">
        <v>0.82174600575589696</v>
      </c>
      <c r="J18">
        <v>17.960624514862435</v>
      </c>
      <c r="M18" s="72" t="s">
        <v>470</v>
      </c>
      <c r="N18" s="150">
        <v>37</v>
      </c>
      <c r="O18" s="151"/>
      <c r="P18" s="151"/>
      <c r="Q18" s="152"/>
    </row>
    <row r="19" spans="1:17" ht="45" x14ac:dyDescent="0.25">
      <c r="A19" t="s">
        <v>155</v>
      </c>
      <c r="B19">
        <v>345062252</v>
      </c>
      <c r="C19">
        <v>0.81991011871098551</v>
      </c>
      <c r="D19">
        <f>(Feuil1!DM21/'Bilan et annexes'!L20)</f>
        <v>0.792544902883205</v>
      </c>
      <c r="E19">
        <v>0.13972888798692645</v>
      </c>
      <c r="F19">
        <v>5.9471329985294688</v>
      </c>
      <c r="G19">
        <v>4.9870177332162313E-2</v>
      </c>
      <c r="H19">
        <v>1.0813086561551798E-2</v>
      </c>
      <c r="I19">
        <v>0.19576364720511497</v>
      </c>
      <c r="J19">
        <v>17.981024064530683</v>
      </c>
      <c r="M19" s="72" t="s">
        <v>471</v>
      </c>
      <c r="N19" s="70" t="s">
        <v>472</v>
      </c>
      <c r="O19" s="70" t="s">
        <v>473</v>
      </c>
      <c r="P19" s="70" t="s">
        <v>474</v>
      </c>
      <c r="Q19" s="70" t="s">
        <v>475</v>
      </c>
    </row>
    <row r="20" spans="1:17" ht="30" x14ac:dyDescent="0.25">
      <c r="A20" t="s">
        <v>166</v>
      </c>
      <c r="B20">
        <v>17921200</v>
      </c>
      <c r="C20">
        <v>0.55371280941008416</v>
      </c>
      <c r="D20">
        <f>(Feuil1!DM22/'Bilan et annexes'!L21)</f>
        <v>0.48811095239158092</v>
      </c>
      <c r="E20">
        <v>6.6881851107006535E-2</v>
      </c>
      <c r="F20">
        <v>7.2672587898389205</v>
      </c>
      <c r="G20">
        <v>0.27888895840558964</v>
      </c>
      <c r="H20">
        <v>0.28911752561212417</v>
      </c>
      <c r="I20">
        <v>2.0437420689377737</v>
      </c>
      <c r="J20">
        <v>17.420513362148323</v>
      </c>
      <c r="M20" s="72" t="s">
        <v>476</v>
      </c>
      <c r="N20" s="83">
        <v>145.19999999999999</v>
      </c>
      <c r="O20" s="83">
        <v>51.49</v>
      </c>
      <c r="P20" s="83">
        <v>205.39</v>
      </c>
      <c r="Q20" s="83">
        <v>68.48</v>
      </c>
    </row>
    <row r="21" spans="1:17" x14ac:dyDescent="0.25">
      <c r="A21" t="s">
        <v>168</v>
      </c>
      <c r="B21">
        <v>7967644</v>
      </c>
      <c r="C21">
        <v>0.50203046220438563</v>
      </c>
      <c r="D21">
        <f>(Feuil1!DM23/'Bilan et annexes'!L22)</f>
        <v>0.50203046220438563</v>
      </c>
      <c r="E21">
        <v>6.6113002204565133E-2</v>
      </c>
      <c r="F21">
        <v>6.114497013832521</v>
      </c>
      <c r="G21">
        <v>-0.24667723505046327</v>
      </c>
      <c r="H21">
        <v>0.40030942647537965</v>
      </c>
      <c r="I21">
        <v>3.2462048715492653</v>
      </c>
      <c r="J21">
        <v>17.285018867531594</v>
      </c>
      <c r="M21" s="72" t="s">
        <v>570</v>
      </c>
      <c r="N21" s="95">
        <f>P3</f>
        <v>0.6985366781579726</v>
      </c>
      <c r="O21" s="95">
        <f>P5</f>
        <v>0.73694488637821443</v>
      </c>
      <c r="P21" s="95">
        <f>P7</f>
        <v>0.18256786854819834</v>
      </c>
      <c r="Q21" s="95">
        <f>P16</f>
        <v>6.0871157986211163E-2</v>
      </c>
    </row>
    <row r="22" spans="1:17" ht="30" x14ac:dyDescent="0.25">
      <c r="A22" t="s">
        <v>157</v>
      </c>
      <c r="B22">
        <v>5379283</v>
      </c>
      <c r="C22">
        <v>0.72248810854532097</v>
      </c>
      <c r="D22">
        <f>(Feuil1!DM24/'Bilan et annexes'!L23)</f>
        <v>0.65064433308305214</v>
      </c>
      <c r="E22">
        <v>1.9186210684707893E-2</v>
      </c>
      <c r="F22">
        <v>28.225806451612904</v>
      </c>
      <c r="G22">
        <v>-0.10560848525640282</v>
      </c>
      <c r="H22">
        <v>5.8234526794741972E-3</v>
      </c>
      <c r="I22">
        <v>2.4413493785756559</v>
      </c>
      <c r="J22">
        <v>16.574151269892841</v>
      </c>
      <c r="M22" s="72" t="s">
        <v>493</v>
      </c>
      <c r="N22" s="95">
        <f>R3</f>
        <v>0.61487582590154555</v>
      </c>
      <c r="O22" s="95">
        <f>R5</f>
        <v>0.65603474572986986</v>
      </c>
      <c r="P22" s="95">
        <f>R7</f>
        <v>0.21726818569181949</v>
      </c>
      <c r="Q22" s="95">
        <f>R16</f>
        <v>7.2440819744426607E-2</v>
      </c>
    </row>
    <row r="23" spans="1:17" x14ac:dyDescent="0.25">
      <c r="A23" t="s">
        <v>158</v>
      </c>
      <c r="B23">
        <v>10176050</v>
      </c>
      <c r="C23">
        <v>0.49664653770372591</v>
      </c>
      <c r="D23">
        <f>(Feuil1!DM25/'Bilan et annexes'!L24)</f>
        <v>0.49664653770372591</v>
      </c>
      <c r="E23">
        <v>3.6447182317903169E-3</v>
      </c>
      <c r="F23">
        <v>80.862399999999994</v>
      </c>
      <c r="G23">
        <v>6.8535456577060255E-2</v>
      </c>
      <c r="H23">
        <v>2.2402798728386752E-2</v>
      </c>
      <c r="I23">
        <v>2.3250444859728501</v>
      </c>
      <c r="J23">
        <v>17.501137252587338</v>
      </c>
      <c r="M23" s="72" t="s">
        <v>477</v>
      </c>
      <c r="N23" s="95">
        <f>T3</f>
        <v>5.9478611373055754E-2</v>
      </c>
      <c r="O23" s="95">
        <f>T5</f>
        <v>5.2979232399090435E-2</v>
      </c>
      <c r="P23" s="95">
        <f>T7</f>
        <v>4.7134746146868502E-2</v>
      </c>
      <c r="Q23" s="95">
        <f>T16</f>
        <v>1.5715506798440432E-2</v>
      </c>
    </row>
    <row r="24" spans="1:17" ht="30" x14ac:dyDescent="0.25">
      <c r="A24" t="s">
        <v>169</v>
      </c>
      <c r="B24">
        <v>214871522</v>
      </c>
      <c r="C24">
        <v>0.93078877153390294</v>
      </c>
      <c r="D24">
        <f>(Feuil1!DM26/'Bilan et annexes'!L25)</f>
        <v>0.93078877153390294</v>
      </c>
      <c r="E24">
        <v>2.1975334783834333E-2</v>
      </c>
      <c r="F24">
        <v>42.896141577857357</v>
      </c>
      <c r="G24">
        <v>3.4650122670557101E-2</v>
      </c>
      <c r="H24">
        <v>7.0059540044585338E-4</v>
      </c>
      <c r="I24">
        <v>0.19957097037208554</v>
      </c>
      <c r="J24">
        <v>17.56129530221839</v>
      </c>
      <c r="M24" s="72" t="s">
        <v>494</v>
      </c>
      <c r="N24" s="95">
        <f>V3</f>
        <v>32.472814534200765</v>
      </c>
      <c r="O24" s="95">
        <f>V5</f>
        <v>12.902617158227427</v>
      </c>
      <c r="P24" s="95">
        <f>V7</f>
        <v>73.915543374783866</v>
      </c>
      <c r="Q24" s="95">
        <f>V16</f>
        <v>24.644669153352581</v>
      </c>
    </row>
    <row r="25" spans="1:17" ht="30" x14ac:dyDescent="0.25">
      <c r="A25" t="s">
        <v>167</v>
      </c>
      <c r="B25">
        <v>42629489</v>
      </c>
      <c r="C25">
        <v>0.93394825821158678</v>
      </c>
      <c r="D25">
        <f>(Feuil1!DM27/'Bilan et annexes'!L26)</f>
        <v>0.93394825821158678</v>
      </c>
      <c r="E25">
        <v>6.375981288902371E-3</v>
      </c>
      <c r="F25">
        <v>133.84028412758175</v>
      </c>
      <c r="G25">
        <v>6.0542629290225615E-2</v>
      </c>
      <c r="H25">
        <v>8.92472344672018E-2</v>
      </c>
      <c r="I25">
        <v>0.67306015229677074</v>
      </c>
      <c r="J25">
        <v>17.262372111859086</v>
      </c>
      <c r="M25" s="72" t="s">
        <v>466</v>
      </c>
      <c r="N25" s="95">
        <f>X3</f>
        <v>6.1136679426700917E-2</v>
      </c>
      <c r="O25" s="95">
        <f>X5</f>
        <v>5.8905453467816352E-2</v>
      </c>
      <c r="P25" s="95">
        <f>X7</f>
        <v>9.9647668692877486E-2</v>
      </c>
      <c r="Q25" s="95">
        <f>X16</f>
        <v>3.3224186885659035E-2</v>
      </c>
    </row>
    <row r="26" spans="1:17" x14ac:dyDescent="0.25">
      <c r="A26" t="s">
        <v>159</v>
      </c>
      <c r="B26">
        <v>220366102</v>
      </c>
      <c r="C26">
        <v>0.73694488637821443</v>
      </c>
      <c r="D26">
        <f>(Feuil1!DM28/'Bilan et annexes'!L27)</f>
        <v>0.73678750736354182</v>
      </c>
      <c r="E26">
        <v>0.1143030471141451</v>
      </c>
      <c r="F26">
        <v>10.106505454399684</v>
      </c>
      <c r="G26">
        <v>0.12500066435834487</v>
      </c>
      <c r="H26">
        <v>3.6806386855270509E-3</v>
      </c>
      <c r="I26">
        <v>0.83616780205478158</v>
      </c>
      <c r="J26">
        <v>18.582141843144896</v>
      </c>
      <c r="M26" s="72" t="s">
        <v>478</v>
      </c>
      <c r="N26" s="95">
        <f>Z3</f>
        <v>0.11145223005266928</v>
      </c>
      <c r="O26" s="95">
        <f>Z5</f>
        <v>3.4043554869409028E-2</v>
      </c>
      <c r="P26" s="95">
        <f>Z7</f>
        <v>0.16752454825348914</v>
      </c>
      <c r="Q26" s="95">
        <f>Z16</f>
        <v>5.5855465282022787E-2</v>
      </c>
    </row>
    <row r="27" spans="1:17" x14ac:dyDescent="0.25">
      <c r="A27" t="s">
        <v>156</v>
      </c>
      <c r="B27">
        <v>49596926</v>
      </c>
      <c r="C27">
        <v>0.36365898967206151</v>
      </c>
      <c r="D27">
        <f>(Feuil1!DM29/'Bilan et annexes'!L28)</f>
        <v>0.36292571842053278</v>
      </c>
      <c r="E27">
        <v>6.4047348924112624E-2</v>
      </c>
      <c r="F27">
        <v>11.25</v>
      </c>
      <c r="G27">
        <v>9.2040964043898374E-2</v>
      </c>
      <c r="H27">
        <v>3.6961907679520296E-2</v>
      </c>
      <c r="I27">
        <v>1.6276199068447321</v>
      </c>
      <c r="J27">
        <v>17.52076562189152</v>
      </c>
      <c r="M27" s="72" t="s">
        <v>468</v>
      </c>
      <c r="N27" s="95">
        <f>AB3</f>
        <v>1.2948382000120318</v>
      </c>
      <c r="O27" s="95">
        <f>AB5</f>
        <v>0.82174600575589696</v>
      </c>
      <c r="P27" s="95">
        <f>AB7</f>
        <v>1.1740656988267386</v>
      </c>
      <c r="Q27" s="95">
        <f>AB16</f>
        <v>0.39145299338698492</v>
      </c>
    </row>
    <row r="28" spans="1:17" x14ac:dyDescent="0.25">
      <c r="A28" t="s">
        <v>170</v>
      </c>
      <c r="B28">
        <v>30462837</v>
      </c>
      <c r="C28">
        <v>0.58399944824574279</v>
      </c>
      <c r="D28">
        <f>(Feuil1!DM30/'Bilan et annexes'!L29)</f>
        <v>0.26261506766424941</v>
      </c>
      <c r="E28">
        <v>3.1294835353927707E-2</v>
      </c>
      <c r="F28">
        <v>9.4146112412811878</v>
      </c>
      <c r="G28">
        <v>0.16839393360961896</v>
      </c>
      <c r="H28">
        <v>0.28638386503528873</v>
      </c>
      <c r="I28">
        <v>0.84948881366608753</v>
      </c>
      <c r="J28">
        <v>16.953870966783271</v>
      </c>
      <c r="M28" s="72" t="s">
        <v>479</v>
      </c>
      <c r="N28" s="95">
        <f>AD3</f>
        <v>17.714140258280061</v>
      </c>
      <c r="O28" s="95">
        <f>AD5</f>
        <v>17.52076562189152</v>
      </c>
      <c r="P28" s="95">
        <f>AD7</f>
        <v>1.7450272457987281</v>
      </c>
      <c r="Q28" s="95">
        <f>AD16</f>
        <v>0.58182105106416637</v>
      </c>
    </row>
    <row r="29" spans="1:17" x14ac:dyDescent="0.25">
      <c r="A29" t="s">
        <v>160</v>
      </c>
      <c r="B29">
        <v>132219947</v>
      </c>
      <c r="C29">
        <v>0.61601103198143015</v>
      </c>
      <c r="D29">
        <f>(Feuil1!DM31/'Bilan et annexes'!L30)</f>
        <v>0.58514694458318006</v>
      </c>
      <c r="E29">
        <v>8.2148069031001067E-2</v>
      </c>
      <c r="F29">
        <v>8.0871212485475859</v>
      </c>
      <c r="G29">
        <v>7.1831487418638609E-2</v>
      </c>
      <c r="H29">
        <v>2.9137812315111578E-4</v>
      </c>
      <c r="I29">
        <v>4.4253829371417384</v>
      </c>
      <c r="J29">
        <v>20.060401012333863</v>
      </c>
    </row>
    <row r="30" spans="1:17" x14ac:dyDescent="0.25">
      <c r="A30" t="s">
        <v>175</v>
      </c>
      <c r="B30">
        <v>26062484</v>
      </c>
      <c r="C30">
        <v>0.88232073351104978</v>
      </c>
      <c r="D30">
        <f>(Feuil1!DM32/'Bilan et annexes'!L31)</f>
        <v>0.88232073351104978</v>
      </c>
      <c r="E30">
        <v>7.4865018375861431E-2</v>
      </c>
      <c r="F30">
        <v>11.907958206225361</v>
      </c>
      <c r="G30">
        <v>5.4162414942415686E-2</v>
      </c>
      <c r="H30">
        <v>5.1681950193235614E-3</v>
      </c>
      <c r="I30">
        <v>0.73989724993803896</v>
      </c>
      <c r="J30">
        <v>16.76442550502421</v>
      </c>
    </row>
    <row r="31" spans="1:17" x14ac:dyDescent="0.25">
      <c r="A31" t="s">
        <v>161</v>
      </c>
      <c r="B31">
        <v>389230831</v>
      </c>
      <c r="C31">
        <v>0.79005155940486127</v>
      </c>
      <c r="D31">
        <f>(Feuil1!DM33/'Bilan et annexes'!L32)</f>
        <v>0.79005155940486127</v>
      </c>
      <c r="E31">
        <v>4.4933609427577639E-2</v>
      </c>
      <c r="F31">
        <v>17.397694375312227</v>
      </c>
      <c r="G31">
        <v>7.0982721123654974E-2</v>
      </c>
      <c r="H31">
        <v>2.5979139355484408E-2</v>
      </c>
      <c r="I31">
        <v>0.76126196526368706</v>
      </c>
      <c r="J31">
        <v>19.51747984645818</v>
      </c>
    </row>
    <row r="32" spans="1:17" x14ac:dyDescent="0.25">
      <c r="A32" t="s">
        <v>173</v>
      </c>
      <c r="B32">
        <v>521709479</v>
      </c>
      <c r="C32">
        <v>0.68075725532293807</v>
      </c>
      <c r="D32">
        <f>(Feuil1!DM34/'Bilan et annexes'!L33)</f>
        <v>0.67719681972655899</v>
      </c>
      <c r="E32">
        <v>9.712072441656916E-2</v>
      </c>
      <c r="F32">
        <v>9.5545218390461422</v>
      </c>
      <c r="G32">
        <v>5.8905453467816352E-2</v>
      </c>
      <c r="H32">
        <v>6.1311345274598699E-3</v>
      </c>
      <c r="I32">
        <v>0.66942503513513618</v>
      </c>
      <c r="J32">
        <v>19.356277983997526</v>
      </c>
    </row>
    <row r="33" spans="1:10" x14ac:dyDescent="0.25">
      <c r="A33" t="s">
        <v>162</v>
      </c>
      <c r="B33">
        <v>40935707</v>
      </c>
      <c r="C33">
        <v>0.70668152867128931</v>
      </c>
      <c r="D33">
        <f>(Feuil1!DM35/'Bilan et annexes'!L34)</f>
        <v>0.70668152867128931</v>
      </c>
      <c r="E33">
        <v>5.2979232399090435E-2</v>
      </c>
      <c r="F33">
        <v>13.190608422544383</v>
      </c>
      <c r="G33">
        <v>-1.883049290349512E-2</v>
      </c>
      <c r="H33">
        <v>8.7262692201700576E-3</v>
      </c>
      <c r="I33">
        <v>0.46229946905151814</v>
      </c>
      <c r="J33">
        <v>16.767145949151821</v>
      </c>
    </row>
    <row r="34" spans="1:10" x14ac:dyDescent="0.25">
      <c r="A34" t="s">
        <v>163</v>
      </c>
      <c r="B34">
        <v>171078399</v>
      </c>
      <c r="C34">
        <v>0.46863798392221334</v>
      </c>
      <c r="D34">
        <f>(Feuil1!DM36/'Bilan et annexes'!L35)</f>
        <v>0.46863798392221334</v>
      </c>
      <c r="E34">
        <v>2.07407806952291E-2</v>
      </c>
      <c r="F34">
        <v>25.855705171990099</v>
      </c>
      <c r="G34">
        <v>1.5800319025441534E-2</v>
      </c>
      <c r="H34">
        <v>4.4463614602799739E-2</v>
      </c>
      <c r="I34">
        <v>4.8305471064186971</v>
      </c>
      <c r="J34">
        <v>20.39778967568208</v>
      </c>
    </row>
    <row r="35" spans="1:10" x14ac:dyDescent="0.25">
      <c r="A35" t="s">
        <v>164</v>
      </c>
      <c r="B35">
        <v>163414126</v>
      </c>
      <c r="C35">
        <v>0.93302355636011536</v>
      </c>
      <c r="D35">
        <f>(Feuil1!DM37/'Bilan et annexes'!L36)</f>
        <v>0.93302355024069339</v>
      </c>
      <c r="E35">
        <v>0.20160695165694095</v>
      </c>
      <c r="F35">
        <v>16.869873828814669</v>
      </c>
      <c r="G35">
        <v>9.8798115530809999E-2</v>
      </c>
      <c r="H35">
        <v>2.0370270805107754E-3</v>
      </c>
      <c r="I35">
        <v>2.4126308510448453</v>
      </c>
      <c r="J35">
        <v>18.499096994276336</v>
      </c>
    </row>
    <row r="36" spans="1:10" x14ac:dyDescent="0.25">
      <c r="A36" t="s">
        <v>165</v>
      </c>
      <c r="B36">
        <v>1081654811</v>
      </c>
      <c r="C36">
        <v>0.76454977927334344</v>
      </c>
      <c r="D36">
        <f>(Feuil1!DM38/'Bilan et annexes'!L37)</f>
        <v>0.76454977927334344</v>
      </c>
      <c r="E36">
        <v>0.1410468454406989</v>
      </c>
      <c r="F36">
        <v>5.6690178402774913</v>
      </c>
      <c r="G36">
        <v>8.450888691485979E-2</v>
      </c>
      <c r="H36">
        <v>9.3155000075157993E-2</v>
      </c>
      <c r="I36">
        <v>0.62782856535103693</v>
      </c>
      <c r="J36">
        <v>20.291448986528032</v>
      </c>
    </row>
    <row r="37" spans="1:10" x14ac:dyDescent="0.25">
      <c r="A37" t="s">
        <v>171</v>
      </c>
      <c r="B37">
        <v>66044318</v>
      </c>
      <c r="C37">
        <v>0.71959256207324296</v>
      </c>
      <c r="D37">
        <f>(Feuil1!DM39/'Bilan et annexes'!L38)</f>
        <v>0.65713450171443966</v>
      </c>
      <c r="E37">
        <v>0.1019783600066782</v>
      </c>
      <c r="F37">
        <v>6.5510600792587699</v>
      </c>
      <c r="G37">
        <v>0.10603495440200779</v>
      </c>
      <c r="H37">
        <v>0.16072213812549324</v>
      </c>
      <c r="I37">
        <v>0.60530626948263921</v>
      </c>
      <c r="J37">
        <v>17.48731707029831</v>
      </c>
    </row>
    <row r="38" spans="1:10" x14ac:dyDescent="0.25">
      <c r="A38" t="s">
        <v>172</v>
      </c>
      <c r="B38">
        <v>51494751</v>
      </c>
      <c r="C38">
        <v>0.68541743215730866</v>
      </c>
      <c r="D38">
        <f>(Feuil1!DM40/'Bilan et annexes'!L39)</f>
        <v>0.5315104834665576</v>
      </c>
      <c r="E38">
        <v>7.9324172380843135E-4</v>
      </c>
      <c r="F38">
        <v>441.45161290322579</v>
      </c>
      <c r="G38">
        <v>7.12972058469694E-2</v>
      </c>
      <c r="H38">
        <v>0.10068635927572502</v>
      </c>
      <c r="I38">
        <v>0.22263924418086187</v>
      </c>
      <c r="J38">
        <v>16.672069725744802</v>
      </c>
    </row>
  </sheetData>
  <mergeCells count="1">
    <mergeCell ref="N18:Q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Bilan et annexes</vt:lpstr>
      <vt:lpstr>Compte de résulat </vt:lpstr>
      <vt:lpstr>Autres variables</vt:lpstr>
      <vt:lpstr> Rég FP  Actif</vt:lpstr>
      <vt:lpstr>Emprunts LT actif </vt:lpstr>
      <vt:lpstr>Feuil1</vt:lpstr>
      <vt:lpstr>Empurnt Long Terme </vt:lpstr>
      <vt:lpstr>Stat des</vt:lpstr>
    </vt:vector>
  </TitlesOfParts>
  <Company>Université Catholique de Louvain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valentin</cp:lastModifiedBy>
  <dcterms:created xsi:type="dcterms:W3CDTF">2015-03-14T12:58:56Z</dcterms:created>
  <dcterms:modified xsi:type="dcterms:W3CDTF">2015-07-30T13:37:20Z</dcterms:modified>
</cp:coreProperties>
</file>