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8f7edc25d94b47/Thesis/Final/"/>
    </mc:Choice>
  </mc:AlternateContent>
  <bookViews>
    <workbookView xWindow="0" yWindow="0" windowWidth="28800" windowHeight="12210"/>
  </bookViews>
  <sheets>
    <sheet name="Cover" sheetId="1" r:id="rId1"/>
    <sheet name="Volkswagen" sheetId="2" r:id="rId2"/>
    <sheet name="Actual Returns" sheetId="3" r:id="rId3"/>
    <sheet name="Mean Adj Return" sheetId="4" r:id="rId4"/>
    <sheet name="GSAR" sheetId="6" r:id="rId5"/>
    <sheet name="Market Adj Return" sheetId="5" r:id="rId6"/>
    <sheet name="GSAR Mark" sheetId="7" r:id="rId7"/>
    <sheet name="CAPM Adj Return" sheetId="9" r:id="rId8"/>
    <sheet name="GSAR Capm" sheetId="8" r:id="rId9"/>
  </sheets>
  <externalReferences>
    <externalReference r:id="rId10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8" l="1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4" i="8"/>
  <c r="Q4" i="8"/>
  <c r="P124" i="7" l="1"/>
  <c r="Q8" i="7" s="1"/>
  <c r="W8" i="7" s="1"/>
  <c r="N124" i="7"/>
  <c r="Q7" i="7"/>
  <c r="W7" i="7" s="1"/>
  <c r="Q11" i="7"/>
  <c r="W11" i="7" s="1"/>
  <c r="Q15" i="7"/>
  <c r="W15" i="7" s="1"/>
  <c r="Q19" i="7"/>
  <c r="W19" i="7" s="1"/>
  <c r="Q23" i="7"/>
  <c r="W23" i="7" s="1"/>
  <c r="Q27" i="7"/>
  <c r="W27" i="7" s="1"/>
  <c r="Q31" i="7"/>
  <c r="W31" i="7" s="1"/>
  <c r="Q35" i="7"/>
  <c r="W35" i="7" s="1"/>
  <c r="Q39" i="7"/>
  <c r="W39" i="7" s="1"/>
  <c r="Q43" i="7"/>
  <c r="W43" i="7" s="1"/>
  <c r="Q47" i="7"/>
  <c r="W47" i="7" s="1"/>
  <c r="Q51" i="7"/>
  <c r="W51" i="7" s="1"/>
  <c r="Q55" i="7"/>
  <c r="W55" i="7" s="1"/>
  <c r="Q59" i="7"/>
  <c r="W59" i="7" s="1"/>
  <c r="Q63" i="7"/>
  <c r="W63" i="7" s="1"/>
  <c r="Q67" i="7"/>
  <c r="W67" i="7" s="1"/>
  <c r="Q71" i="7"/>
  <c r="W71" i="7" s="1"/>
  <c r="Q75" i="7"/>
  <c r="W75" i="7" s="1"/>
  <c r="Q79" i="7"/>
  <c r="W79" i="7" s="1"/>
  <c r="Q83" i="7"/>
  <c r="W83" i="7" s="1"/>
  <c r="Q87" i="7"/>
  <c r="W87" i="7" s="1"/>
  <c r="Q91" i="7"/>
  <c r="W91" i="7" s="1"/>
  <c r="Q95" i="7"/>
  <c r="W95" i="7" s="1"/>
  <c r="Q99" i="7"/>
  <c r="W99" i="7" s="1"/>
  <c r="Q103" i="7"/>
  <c r="W103" i="7" s="1"/>
  <c r="Q107" i="7"/>
  <c r="W107" i="7" s="1"/>
  <c r="Q111" i="7"/>
  <c r="W111" i="7" s="1"/>
  <c r="Q115" i="7"/>
  <c r="W115" i="7" s="1"/>
  <c r="Q119" i="7"/>
  <c r="W119" i="7" s="1"/>
  <c r="Q123" i="7"/>
  <c r="W123" i="7" s="1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O5" i="7"/>
  <c r="S5" i="7" s="1"/>
  <c r="O6" i="7"/>
  <c r="S6" i="7" s="1"/>
  <c r="O7" i="7"/>
  <c r="S7" i="7" s="1"/>
  <c r="O8" i="7"/>
  <c r="S8" i="7" s="1"/>
  <c r="O9" i="7"/>
  <c r="S9" i="7" s="1"/>
  <c r="O10" i="7"/>
  <c r="S10" i="7" s="1"/>
  <c r="O11" i="7"/>
  <c r="S11" i="7" s="1"/>
  <c r="O12" i="7"/>
  <c r="S12" i="7" s="1"/>
  <c r="O13" i="7"/>
  <c r="S13" i="7" s="1"/>
  <c r="O14" i="7"/>
  <c r="S14" i="7" s="1"/>
  <c r="O15" i="7"/>
  <c r="S15" i="7" s="1"/>
  <c r="O16" i="7"/>
  <c r="S16" i="7" s="1"/>
  <c r="O17" i="7"/>
  <c r="S17" i="7" s="1"/>
  <c r="O18" i="7"/>
  <c r="S18" i="7" s="1"/>
  <c r="O19" i="7"/>
  <c r="S19" i="7" s="1"/>
  <c r="O20" i="7"/>
  <c r="S20" i="7" s="1"/>
  <c r="O21" i="7"/>
  <c r="S21" i="7" s="1"/>
  <c r="O22" i="7"/>
  <c r="S22" i="7" s="1"/>
  <c r="O23" i="7"/>
  <c r="S23" i="7" s="1"/>
  <c r="O24" i="7"/>
  <c r="S24" i="7" s="1"/>
  <c r="O25" i="7"/>
  <c r="S25" i="7" s="1"/>
  <c r="O26" i="7"/>
  <c r="S26" i="7" s="1"/>
  <c r="O27" i="7"/>
  <c r="S27" i="7" s="1"/>
  <c r="O28" i="7"/>
  <c r="S28" i="7" s="1"/>
  <c r="O29" i="7"/>
  <c r="S29" i="7" s="1"/>
  <c r="O30" i="7"/>
  <c r="S30" i="7" s="1"/>
  <c r="O31" i="7"/>
  <c r="S31" i="7" s="1"/>
  <c r="O32" i="7"/>
  <c r="S32" i="7" s="1"/>
  <c r="O33" i="7"/>
  <c r="S33" i="7" s="1"/>
  <c r="O34" i="7"/>
  <c r="S34" i="7" s="1"/>
  <c r="O35" i="7"/>
  <c r="S35" i="7" s="1"/>
  <c r="O36" i="7"/>
  <c r="S36" i="7" s="1"/>
  <c r="O37" i="7"/>
  <c r="S37" i="7" s="1"/>
  <c r="O38" i="7"/>
  <c r="S38" i="7" s="1"/>
  <c r="O39" i="7"/>
  <c r="S39" i="7" s="1"/>
  <c r="O40" i="7"/>
  <c r="S40" i="7" s="1"/>
  <c r="O41" i="7"/>
  <c r="S41" i="7" s="1"/>
  <c r="O42" i="7"/>
  <c r="S42" i="7" s="1"/>
  <c r="O43" i="7"/>
  <c r="S43" i="7" s="1"/>
  <c r="O44" i="7"/>
  <c r="S44" i="7" s="1"/>
  <c r="O45" i="7"/>
  <c r="S45" i="7" s="1"/>
  <c r="O46" i="7"/>
  <c r="S46" i="7" s="1"/>
  <c r="O47" i="7"/>
  <c r="S47" i="7" s="1"/>
  <c r="O48" i="7"/>
  <c r="S48" i="7" s="1"/>
  <c r="O49" i="7"/>
  <c r="S49" i="7" s="1"/>
  <c r="O50" i="7"/>
  <c r="S50" i="7" s="1"/>
  <c r="O51" i="7"/>
  <c r="S51" i="7" s="1"/>
  <c r="O52" i="7"/>
  <c r="S52" i="7" s="1"/>
  <c r="O53" i="7"/>
  <c r="S53" i="7" s="1"/>
  <c r="O54" i="7"/>
  <c r="S54" i="7" s="1"/>
  <c r="O55" i="7"/>
  <c r="S55" i="7" s="1"/>
  <c r="O56" i="7"/>
  <c r="S56" i="7" s="1"/>
  <c r="O57" i="7"/>
  <c r="S57" i="7" s="1"/>
  <c r="O58" i="7"/>
  <c r="S58" i="7" s="1"/>
  <c r="O59" i="7"/>
  <c r="S59" i="7" s="1"/>
  <c r="O60" i="7"/>
  <c r="S60" i="7" s="1"/>
  <c r="O61" i="7"/>
  <c r="S61" i="7" s="1"/>
  <c r="O62" i="7"/>
  <c r="S62" i="7" s="1"/>
  <c r="O63" i="7"/>
  <c r="S63" i="7" s="1"/>
  <c r="O64" i="7"/>
  <c r="S64" i="7" s="1"/>
  <c r="O65" i="7"/>
  <c r="S65" i="7" s="1"/>
  <c r="O66" i="7"/>
  <c r="S66" i="7" s="1"/>
  <c r="O67" i="7"/>
  <c r="S67" i="7" s="1"/>
  <c r="O68" i="7"/>
  <c r="S68" i="7" s="1"/>
  <c r="O69" i="7"/>
  <c r="S69" i="7" s="1"/>
  <c r="O70" i="7"/>
  <c r="S70" i="7" s="1"/>
  <c r="O71" i="7"/>
  <c r="S71" i="7" s="1"/>
  <c r="O72" i="7"/>
  <c r="S72" i="7" s="1"/>
  <c r="O73" i="7"/>
  <c r="S73" i="7" s="1"/>
  <c r="O74" i="7"/>
  <c r="S74" i="7" s="1"/>
  <c r="O75" i="7"/>
  <c r="S75" i="7" s="1"/>
  <c r="O76" i="7"/>
  <c r="S76" i="7" s="1"/>
  <c r="O77" i="7"/>
  <c r="S77" i="7" s="1"/>
  <c r="O78" i="7"/>
  <c r="S78" i="7" s="1"/>
  <c r="O79" i="7"/>
  <c r="S79" i="7" s="1"/>
  <c r="O80" i="7"/>
  <c r="S80" i="7" s="1"/>
  <c r="O81" i="7"/>
  <c r="S81" i="7" s="1"/>
  <c r="O82" i="7"/>
  <c r="S82" i="7" s="1"/>
  <c r="O83" i="7"/>
  <c r="S83" i="7" s="1"/>
  <c r="O84" i="7"/>
  <c r="S84" i="7" s="1"/>
  <c r="O85" i="7"/>
  <c r="S85" i="7" s="1"/>
  <c r="O86" i="7"/>
  <c r="S86" i="7" s="1"/>
  <c r="O87" i="7"/>
  <c r="S87" i="7" s="1"/>
  <c r="O88" i="7"/>
  <c r="S88" i="7" s="1"/>
  <c r="O89" i="7"/>
  <c r="S89" i="7" s="1"/>
  <c r="O90" i="7"/>
  <c r="S90" i="7" s="1"/>
  <c r="O91" i="7"/>
  <c r="S91" i="7" s="1"/>
  <c r="O92" i="7"/>
  <c r="S92" i="7" s="1"/>
  <c r="O93" i="7"/>
  <c r="S93" i="7" s="1"/>
  <c r="O94" i="7"/>
  <c r="S94" i="7" s="1"/>
  <c r="O95" i="7"/>
  <c r="S95" i="7" s="1"/>
  <c r="O96" i="7"/>
  <c r="S96" i="7" s="1"/>
  <c r="O97" i="7"/>
  <c r="S97" i="7" s="1"/>
  <c r="O98" i="7"/>
  <c r="S98" i="7" s="1"/>
  <c r="O99" i="7"/>
  <c r="S99" i="7" s="1"/>
  <c r="O100" i="7"/>
  <c r="S100" i="7" s="1"/>
  <c r="O101" i="7"/>
  <c r="S101" i="7" s="1"/>
  <c r="O102" i="7"/>
  <c r="S102" i="7" s="1"/>
  <c r="O103" i="7"/>
  <c r="S103" i="7" s="1"/>
  <c r="O104" i="7"/>
  <c r="S104" i="7" s="1"/>
  <c r="O105" i="7"/>
  <c r="S105" i="7" s="1"/>
  <c r="O106" i="7"/>
  <c r="S106" i="7" s="1"/>
  <c r="O107" i="7"/>
  <c r="S107" i="7" s="1"/>
  <c r="O108" i="7"/>
  <c r="S108" i="7" s="1"/>
  <c r="O109" i="7"/>
  <c r="S109" i="7" s="1"/>
  <c r="O110" i="7"/>
  <c r="S110" i="7" s="1"/>
  <c r="O111" i="7"/>
  <c r="S111" i="7" s="1"/>
  <c r="O112" i="7"/>
  <c r="S112" i="7" s="1"/>
  <c r="O113" i="7"/>
  <c r="S113" i="7" s="1"/>
  <c r="O114" i="7"/>
  <c r="S114" i="7" s="1"/>
  <c r="O115" i="7"/>
  <c r="S115" i="7" s="1"/>
  <c r="O116" i="7"/>
  <c r="S116" i="7" s="1"/>
  <c r="O117" i="7"/>
  <c r="S117" i="7" s="1"/>
  <c r="O118" i="7"/>
  <c r="S118" i="7" s="1"/>
  <c r="O119" i="7"/>
  <c r="S119" i="7" s="1"/>
  <c r="O120" i="7"/>
  <c r="S120" i="7" s="1"/>
  <c r="O121" i="7"/>
  <c r="S121" i="7" s="1"/>
  <c r="O122" i="7"/>
  <c r="S122" i="7" s="1"/>
  <c r="O123" i="7"/>
  <c r="S123" i="7" s="1"/>
  <c r="O124" i="7"/>
  <c r="S124" i="7" s="1"/>
  <c r="N5" i="7"/>
  <c r="N6" i="7"/>
  <c r="N7" i="7"/>
  <c r="N8" i="7"/>
  <c r="O4" i="7" s="1"/>
  <c r="S4" i="7" s="1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Q4" i="7"/>
  <c r="W4" i="7" s="1"/>
  <c r="P4" i="7"/>
  <c r="N4" i="7"/>
  <c r="Q122" i="7" l="1"/>
  <c r="W122" i="7" s="1"/>
  <c r="Q118" i="7"/>
  <c r="W118" i="7" s="1"/>
  <c r="Q114" i="7"/>
  <c r="W114" i="7" s="1"/>
  <c r="Q110" i="7"/>
  <c r="W110" i="7" s="1"/>
  <c r="Q106" i="7"/>
  <c r="W106" i="7" s="1"/>
  <c r="Q102" i="7"/>
  <c r="W102" i="7" s="1"/>
  <c r="Q98" i="7"/>
  <c r="W98" i="7" s="1"/>
  <c r="Q94" i="7"/>
  <c r="W94" i="7" s="1"/>
  <c r="Q90" i="7"/>
  <c r="W90" i="7" s="1"/>
  <c r="Q86" i="7"/>
  <c r="W86" i="7" s="1"/>
  <c r="Q82" i="7"/>
  <c r="W82" i="7" s="1"/>
  <c r="Q78" i="7"/>
  <c r="W78" i="7" s="1"/>
  <c r="Q74" i="7"/>
  <c r="W74" i="7" s="1"/>
  <c r="Q70" i="7"/>
  <c r="W70" i="7" s="1"/>
  <c r="Q66" i="7"/>
  <c r="W66" i="7" s="1"/>
  <c r="Q62" i="7"/>
  <c r="W62" i="7" s="1"/>
  <c r="Q58" i="7"/>
  <c r="W58" i="7" s="1"/>
  <c r="Q54" i="7"/>
  <c r="W54" i="7" s="1"/>
  <c r="Q50" i="7"/>
  <c r="W50" i="7" s="1"/>
  <c r="Q46" i="7"/>
  <c r="W46" i="7" s="1"/>
  <c r="Q42" i="7"/>
  <c r="W42" i="7" s="1"/>
  <c r="Q38" i="7"/>
  <c r="W38" i="7" s="1"/>
  <c r="Q34" i="7"/>
  <c r="W34" i="7" s="1"/>
  <c r="Q30" i="7"/>
  <c r="W30" i="7" s="1"/>
  <c r="Q26" i="7"/>
  <c r="W26" i="7" s="1"/>
  <c r="Q22" i="7"/>
  <c r="W22" i="7" s="1"/>
  <c r="Q18" i="7"/>
  <c r="W18" i="7" s="1"/>
  <c r="Q14" i="7"/>
  <c r="W14" i="7" s="1"/>
  <c r="Q10" i="7"/>
  <c r="W10" i="7" s="1"/>
  <c r="Q6" i="7"/>
  <c r="W6" i="7" s="1"/>
  <c r="Q121" i="7"/>
  <c r="W121" i="7" s="1"/>
  <c r="Q117" i="7"/>
  <c r="W117" i="7" s="1"/>
  <c r="X123" i="7" s="1"/>
  <c r="Y123" i="7" s="1"/>
  <c r="Q113" i="7"/>
  <c r="W113" i="7" s="1"/>
  <c r="Q109" i="7"/>
  <c r="W109" i="7" s="1"/>
  <c r="Q105" i="7"/>
  <c r="W105" i="7" s="1"/>
  <c r="Q101" i="7"/>
  <c r="W101" i="7" s="1"/>
  <c r="Q97" i="7"/>
  <c r="W97" i="7" s="1"/>
  <c r="Q93" i="7"/>
  <c r="W93" i="7" s="1"/>
  <c r="Q89" i="7"/>
  <c r="W89" i="7" s="1"/>
  <c r="Q85" i="7"/>
  <c r="W85" i="7" s="1"/>
  <c r="Q81" i="7"/>
  <c r="W81" i="7" s="1"/>
  <c r="Q77" i="7"/>
  <c r="W77" i="7" s="1"/>
  <c r="Q73" i="7"/>
  <c r="W73" i="7" s="1"/>
  <c r="Q69" i="7"/>
  <c r="W69" i="7" s="1"/>
  <c r="Q65" i="7"/>
  <c r="W65" i="7" s="1"/>
  <c r="Q61" i="7"/>
  <c r="W61" i="7" s="1"/>
  <c r="Q57" i="7"/>
  <c r="W57" i="7" s="1"/>
  <c r="Q53" i="7"/>
  <c r="W53" i="7" s="1"/>
  <c r="Q49" i="7"/>
  <c r="W49" i="7" s="1"/>
  <c r="Q45" i="7"/>
  <c r="W45" i="7" s="1"/>
  <c r="Q41" i="7"/>
  <c r="W41" i="7" s="1"/>
  <c r="Q37" i="7"/>
  <c r="W37" i="7" s="1"/>
  <c r="Q33" i="7"/>
  <c r="W33" i="7" s="1"/>
  <c r="Q29" i="7"/>
  <c r="W29" i="7" s="1"/>
  <c r="Q25" i="7"/>
  <c r="W25" i="7" s="1"/>
  <c r="Q21" i="7"/>
  <c r="W21" i="7" s="1"/>
  <c r="Q17" i="7"/>
  <c r="W17" i="7" s="1"/>
  <c r="Q13" i="7"/>
  <c r="W13" i="7" s="1"/>
  <c r="Q9" i="7"/>
  <c r="W9" i="7" s="1"/>
  <c r="Q5" i="7"/>
  <c r="W5" i="7" s="1"/>
  <c r="X15" i="7" s="1"/>
  <c r="Y15" i="7" s="1"/>
  <c r="Q124" i="7"/>
  <c r="W124" i="7" s="1"/>
  <c r="Q120" i="7"/>
  <c r="W120" i="7" s="1"/>
  <c r="Q116" i="7"/>
  <c r="W116" i="7" s="1"/>
  <c r="Q112" i="7"/>
  <c r="W112" i="7" s="1"/>
  <c r="Q108" i="7"/>
  <c r="W108" i="7" s="1"/>
  <c r="Q104" i="7"/>
  <c r="W104" i="7" s="1"/>
  <c r="Q100" i="7"/>
  <c r="W100" i="7" s="1"/>
  <c r="Q96" i="7"/>
  <c r="W96" i="7" s="1"/>
  <c r="Q92" i="7"/>
  <c r="W92" i="7" s="1"/>
  <c r="Q88" i="7"/>
  <c r="W88" i="7" s="1"/>
  <c r="Q84" i="7"/>
  <c r="W84" i="7" s="1"/>
  <c r="Q80" i="7"/>
  <c r="W80" i="7" s="1"/>
  <c r="Q76" i="7"/>
  <c r="W76" i="7" s="1"/>
  <c r="Q72" i="7"/>
  <c r="W72" i="7" s="1"/>
  <c r="Q68" i="7"/>
  <c r="W68" i="7" s="1"/>
  <c r="Q64" i="7"/>
  <c r="W64" i="7" s="1"/>
  <c r="Q60" i="7"/>
  <c r="W60" i="7" s="1"/>
  <c r="Q56" i="7"/>
  <c r="W56" i="7" s="1"/>
  <c r="Q52" i="7"/>
  <c r="W52" i="7" s="1"/>
  <c r="Q48" i="7"/>
  <c r="W48" i="7" s="1"/>
  <c r="Q44" i="7"/>
  <c r="W44" i="7" s="1"/>
  <c r="Q40" i="7"/>
  <c r="W40" i="7" s="1"/>
  <c r="Q36" i="7"/>
  <c r="W36" i="7" s="1"/>
  <c r="Q32" i="7"/>
  <c r="W32" i="7" s="1"/>
  <c r="Q28" i="7"/>
  <c r="W28" i="7" s="1"/>
  <c r="Q24" i="7"/>
  <c r="W24" i="7" s="1"/>
  <c r="Q20" i="7"/>
  <c r="W20" i="7" s="1"/>
  <c r="Q16" i="7"/>
  <c r="W16" i="7" s="1"/>
  <c r="X27" i="7" s="1"/>
  <c r="Y27" i="7" s="1"/>
  <c r="Q12" i="7"/>
  <c r="W12" i="7" s="1"/>
  <c r="X4" i="7"/>
  <c r="Y4" i="7" s="1"/>
  <c r="X11" i="7"/>
  <c r="Y11" i="7" s="1"/>
  <c r="X59" i="7"/>
  <c r="Y59" i="7" s="1"/>
  <c r="X75" i="7"/>
  <c r="Y75" i="7" s="1"/>
  <c r="X91" i="7"/>
  <c r="Y91" i="7" s="1"/>
  <c r="X107" i="7"/>
  <c r="Y107" i="7" s="1"/>
  <c r="X20" i="7"/>
  <c r="Y20" i="7" s="1"/>
  <c r="X36" i="7"/>
  <c r="Y36" i="7" s="1"/>
  <c r="X52" i="7"/>
  <c r="Y52" i="7" s="1"/>
  <c r="X68" i="7"/>
  <c r="Y68" i="7" s="1"/>
  <c r="X84" i="7"/>
  <c r="Y84" i="7" s="1"/>
  <c r="X100" i="7"/>
  <c r="Y100" i="7" s="1"/>
  <c r="X116" i="7"/>
  <c r="Y116" i="7" s="1"/>
  <c r="X9" i="7"/>
  <c r="Y9" i="7" s="1"/>
  <c r="X25" i="7"/>
  <c r="Y25" i="7" s="1"/>
  <c r="X41" i="7"/>
  <c r="Y41" i="7" s="1"/>
  <c r="X57" i="7"/>
  <c r="Y57" i="7" s="1"/>
  <c r="X73" i="7"/>
  <c r="Y73" i="7" s="1"/>
  <c r="X89" i="7"/>
  <c r="Y89" i="7" s="1"/>
  <c r="X105" i="7"/>
  <c r="Y105" i="7" s="1"/>
  <c r="X18" i="7"/>
  <c r="Y18" i="7" s="1"/>
  <c r="X34" i="7"/>
  <c r="Y34" i="7" s="1"/>
  <c r="X50" i="7"/>
  <c r="Y50" i="7" s="1"/>
  <c r="X66" i="7"/>
  <c r="Y66" i="7" s="1"/>
  <c r="X82" i="7"/>
  <c r="Y82" i="7" s="1"/>
  <c r="X98" i="7"/>
  <c r="Y98" i="7" s="1"/>
  <c r="X114" i="7"/>
  <c r="Y114" i="7" s="1"/>
  <c r="T4" i="7"/>
  <c r="U4" i="7" s="1"/>
  <c r="T8" i="7"/>
  <c r="U8" i="7" s="1"/>
  <c r="T12" i="7"/>
  <c r="U12" i="7" s="1"/>
  <c r="T16" i="7"/>
  <c r="U16" i="7" s="1"/>
  <c r="T20" i="7"/>
  <c r="U20" i="7" s="1"/>
  <c r="T24" i="7"/>
  <c r="U24" i="7" s="1"/>
  <c r="T28" i="7"/>
  <c r="U28" i="7" s="1"/>
  <c r="T32" i="7"/>
  <c r="U32" i="7" s="1"/>
  <c r="T36" i="7"/>
  <c r="U36" i="7" s="1"/>
  <c r="T40" i="7"/>
  <c r="U40" i="7" s="1"/>
  <c r="T44" i="7"/>
  <c r="U44" i="7" s="1"/>
  <c r="T48" i="7"/>
  <c r="U48" i="7" s="1"/>
  <c r="T52" i="7"/>
  <c r="U52" i="7" s="1"/>
  <c r="T56" i="7"/>
  <c r="U56" i="7" s="1"/>
  <c r="T60" i="7"/>
  <c r="U60" i="7" s="1"/>
  <c r="T64" i="7"/>
  <c r="U64" i="7" s="1"/>
  <c r="T68" i="7"/>
  <c r="U68" i="7" s="1"/>
  <c r="T72" i="7"/>
  <c r="U72" i="7" s="1"/>
  <c r="T76" i="7"/>
  <c r="U76" i="7" s="1"/>
  <c r="T80" i="7"/>
  <c r="U80" i="7" s="1"/>
  <c r="T84" i="7"/>
  <c r="U84" i="7" s="1"/>
  <c r="T88" i="7"/>
  <c r="U88" i="7" s="1"/>
  <c r="T92" i="7"/>
  <c r="U92" i="7" s="1"/>
  <c r="T96" i="7"/>
  <c r="U96" i="7" s="1"/>
  <c r="T100" i="7"/>
  <c r="U100" i="7" s="1"/>
  <c r="T104" i="7"/>
  <c r="U104" i="7" s="1"/>
  <c r="T108" i="7"/>
  <c r="U108" i="7" s="1"/>
  <c r="T112" i="7"/>
  <c r="U112" i="7" s="1"/>
  <c r="T116" i="7"/>
  <c r="U116" i="7" s="1"/>
  <c r="T120" i="7"/>
  <c r="U120" i="7" s="1"/>
  <c r="T124" i="7"/>
  <c r="T5" i="7"/>
  <c r="U5" i="7" s="1"/>
  <c r="T9" i="7"/>
  <c r="U9" i="7" s="1"/>
  <c r="T13" i="7"/>
  <c r="U13" i="7" s="1"/>
  <c r="T17" i="7"/>
  <c r="U17" i="7" s="1"/>
  <c r="T21" i="7"/>
  <c r="U21" i="7" s="1"/>
  <c r="T25" i="7"/>
  <c r="U25" i="7" s="1"/>
  <c r="T29" i="7"/>
  <c r="U29" i="7" s="1"/>
  <c r="T33" i="7"/>
  <c r="U33" i="7" s="1"/>
  <c r="T37" i="7"/>
  <c r="U37" i="7" s="1"/>
  <c r="T41" i="7"/>
  <c r="U41" i="7" s="1"/>
  <c r="T45" i="7"/>
  <c r="U45" i="7" s="1"/>
  <c r="T49" i="7"/>
  <c r="U49" i="7" s="1"/>
  <c r="T53" i="7"/>
  <c r="U53" i="7" s="1"/>
  <c r="T57" i="7"/>
  <c r="U57" i="7" s="1"/>
  <c r="T61" i="7"/>
  <c r="U61" i="7" s="1"/>
  <c r="T65" i="7"/>
  <c r="U65" i="7" s="1"/>
  <c r="T69" i="7"/>
  <c r="U69" i="7" s="1"/>
  <c r="T73" i="7"/>
  <c r="U73" i="7" s="1"/>
  <c r="T77" i="7"/>
  <c r="U77" i="7" s="1"/>
  <c r="T81" i="7"/>
  <c r="U81" i="7" s="1"/>
  <c r="T85" i="7"/>
  <c r="U85" i="7" s="1"/>
  <c r="T89" i="7"/>
  <c r="U89" i="7" s="1"/>
  <c r="T93" i="7"/>
  <c r="U93" i="7" s="1"/>
  <c r="T97" i="7"/>
  <c r="U97" i="7" s="1"/>
  <c r="T101" i="7"/>
  <c r="U101" i="7" s="1"/>
  <c r="T105" i="7"/>
  <c r="U105" i="7" s="1"/>
  <c r="T109" i="7"/>
  <c r="U109" i="7" s="1"/>
  <c r="T113" i="7"/>
  <c r="U113" i="7" s="1"/>
  <c r="T117" i="7"/>
  <c r="U117" i="7" s="1"/>
  <c r="T121" i="7"/>
  <c r="U121" i="7" s="1"/>
  <c r="T6" i="7"/>
  <c r="U6" i="7" s="1"/>
  <c r="T10" i="7"/>
  <c r="U10" i="7" s="1"/>
  <c r="T14" i="7"/>
  <c r="U14" i="7" s="1"/>
  <c r="T18" i="7"/>
  <c r="U18" i="7" s="1"/>
  <c r="T22" i="7"/>
  <c r="U22" i="7" s="1"/>
  <c r="T26" i="7"/>
  <c r="U26" i="7" s="1"/>
  <c r="T30" i="7"/>
  <c r="U30" i="7" s="1"/>
  <c r="T34" i="7"/>
  <c r="U34" i="7" s="1"/>
  <c r="T38" i="7"/>
  <c r="U38" i="7" s="1"/>
  <c r="T42" i="7"/>
  <c r="U42" i="7" s="1"/>
  <c r="T46" i="7"/>
  <c r="U46" i="7" s="1"/>
  <c r="T50" i="7"/>
  <c r="U50" i="7" s="1"/>
  <c r="T54" i="7"/>
  <c r="U54" i="7" s="1"/>
  <c r="T58" i="7"/>
  <c r="U58" i="7" s="1"/>
  <c r="T62" i="7"/>
  <c r="U62" i="7" s="1"/>
  <c r="T66" i="7"/>
  <c r="U66" i="7" s="1"/>
  <c r="T70" i="7"/>
  <c r="U70" i="7" s="1"/>
  <c r="T74" i="7"/>
  <c r="U74" i="7" s="1"/>
  <c r="T78" i="7"/>
  <c r="U78" i="7" s="1"/>
  <c r="T82" i="7"/>
  <c r="U82" i="7" s="1"/>
  <c r="T86" i="7"/>
  <c r="U86" i="7" s="1"/>
  <c r="T90" i="7"/>
  <c r="U90" i="7" s="1"/>
  <c r="T94" i="7"/>
  <c r="U94" i="7" s="1"/>
  <c r="T98" i="7"/>
  <c r="U98" i="7" s="1"/>
  <c r="T102" i="7"/>
  <c r="U102" i="7" s="1"/>
  <c r="T106" i="7"/>
  <c r="U106" i="7" s="1"/>
  <c r="T110" i="7"/>
  <c r="U110" i="7" s="1"/>
  <c r="T114" i="7"/>
  <c r="U114" i="7" s="1"/>
  <c r="T118" i="7"/>
  <c r="U118" i="7" s="1"/>
  <c r="T122" i="7"/>
  <c r="U122" i="7" s="1"/>
  <c r="T7" i="7"/>
  <c r="U7" i="7" s="1"/>
  <c r="T11" i="7"/>
  <c r="U11" i="7" s="1"/>
  <c r="T15" i="7"/>
  <c r="U15" i="7" s="1"/>
  <c r="T19" i="7"/>
  <c r="U19" i="7" s="1"/>
  <c r="T23" i="7"/>
  <c r="U23" i="7" s="1"/>
  <c r="T27" i="7"/>
  <c r="U27" i="7" s="1"/>
  <c r="T31" i="7"/>
  <c r="U31" i="7" s="1"/>
  <c r="T35" i="7"/>
  <c r="U35" i="7" s="1"/>
  <c r="T39" i="7"/>
  <c r="U39" i="7" s="1"/>
  <c r="T43" i="7"/>
  <c r="U43" i="7" s="1"/>
  <c r="T47" i="7"/>
  <c r="U47" i="7" s="1"/>
  <c r="T51" i="7"/>
  <c r="U51" i="7" s="1"/>
  <c r="T55" i="7"/>
  <c r="U55" i="7" s="1"/>
  <c r="T59" i="7"/>
  <c r="U59" i="7" s="1"/>
  <c r="T63" i="7"/>
  <c r="U63" i="7" s="1"/>
  <c r="T67" i="7"/>
  <c r="U67" i="7" s="1"/>
  <c r="T71" i="7"/>
  <c r="U71" i="7" s="1"/>
  <c r="T75" i="7"/>
  <c r="U75" i="7" s="1"/>
  <c r="T79" i="7"/>
  <c r="U79" i="7" s="1"/>
  <c r="T83" i="7"/>
  <c r="U83" i="7" s="1"/>
  <c r="T87" i="7"/>
  <c r="U87" i="7" s="1"/>
  <c r="T91" i="7"/>
  <c r="U91" i="7" s="1"/>
  <c r="T95" i="7"/>
  <c r="U95" i="7" s="1"/>
  <c r="T99" i="7"/>
  <c r="U99" i="7" s="1"/>
  <c r="T103" i="7"/>
  <c r="U103" i="7" s="1"/>
  <c r="T107" i="7"/>
  <c r="U107" i="7" s="1"/>
  <c r="T111" i="7"/>
  <c r="U111" i="7" s="1"/>
  <c r="T115" i="7"/>
  <c r="U115" i="7" s="1"/>
  <c r="T119" i="7"/>
  <c r="U119" i="7" s="1"/>
  <c r="T123" i="7"/>
  <c r="U123" i="7" s="1"/>
  <c r="N124" i="6"/>
  <c r="O4" i="6" s="1"/>
  <c r="L124" i="6"/>
  <c r="X110" i="7" l="1"/>
  <c r="Y110" i="7" s="1"/>
  <c r="X94" i="7"/>
  <c r="Y94" i="7" s="1"/>
  <c r="X78" i="7"/>
  <c r="Y78" i="7" s="1"/>
  <c r="X62" i="7"/>
  <c r="Y62" i="7" s="1"/>
  <c r="X46" i="7"/>
  <c r="Y46" i="7" s="1"/>
  <c r="X30" i="7"/>
  <c r="Y30" i="7" s="1"/>
  <c r="X14" i="7"/>
  <c r="Y14" i="7" s="1"/>
  <c r="X117" i="7"/>
  <c r="Y117" i="7" s="1"/>
  <c r="X101" i="7"/>
  <c r="Y101" i="7" s="1"/>
  <c r="X85" i="7"/>
  <c r="Y85" i="7" s="1"/>
  <c r="X69" i="7"/>
  <c r="Y69" i="7" s="1"/>
  <c r="X53" i="7"/>
  <c r="Y53" i="7" s="1"/>
  <c r="X37" i="7"/>
  <c r="Y37" i="7" s="1"/>
  <c r="X21" i="7"/>
  <c r="Y21" i="7" s="1"/>
  <c r="X5" i="7"/>
  <c r="Y5" i="7" s="1"/>
  <c r="X112" i="7"/>
  <c r="Y112" i="7" s="1"/>
  <c r="X96" i="7"/>
  <c r="Y96" i="7" s="1"/>
  <c r="X80" i="7"/>
  <c r="Y80" i="7" s="1"/>
  <c r="X64" i="7"/>
  <c r="Y64" i="7" s="1"/>
  <c r="X48" i="7"/>
  <c r="Y48" i="7" s="1"/>
  <c r="X32" i="7"/>
  <c r="Y32" i="7" s="1"/>
  <c r="X16" i="7"/>
  <c r="Y16" i="7" s="1"/>
  <c r="X119" i="7"/>
  <c r="Y119" i="7" s="1"/>
  <c r="X103" i="7"/>
  <c r="Y103" i="7" s="1"/>
  <c r="X87" i="7"/>
  <c r="Y87" i="7" s="1"/>
  <c r="X71" i="7"/>
  <c r="Y71" i="7" s="1"/>
  <c r="X55" i="7"/>
  <c r="Y55" i="7" s="1"/>
  <c r="X39" i="7"/>
  <c r="Y39" i="7" s="1"/>
  <c r="X23" i="7"/>
  <c r="Y23" i="7" s="1"/>
  <c r="X7" i="7"/>
  <c r="Y7" i="7" s="1"/>
  <c r="X121" i="7"/>
  <c r="Y121" i="7" s="1"/>
  <c r="X43" i="7"/>
  <c r="Y43" i="7" s="1"/>
  <c r="X122" i="7"/>
  <c r="Y122" i="7" s="1"/>
  <c r="X106" i="7"/>
  <c r="Y106" i="7" s="1"/>
  <c r="X90" i="7"/>
  <c r="Y90" i="7" s="1"/>
  <c r="X74" i="7"/>
  <c r="Y74" i="7" s="1"/>
  <c r="X58" i="7"/>
  <c r="Y58" i="7" s="1"/>
  <c r="X42" i="7"/>
  <c r="Y42" i="7" s="1"/>
  <c r="X26" i="7"/>
  <c r="Y26" i="7" s="1"/>
  <c r="X10" i="7"/>
  <c r="Y10" i="7" s="1"/>
  <c r="X113" i="7"/>
  <c r="Y113" i="7" s="1"/>
  <c r="X97" i="7"/>
  <c r="Y97" i="7" s="1"/>
  <c r="X81" i="7"/>
  <c r="Y81" i="7" s="1"/>
  <c r="X65" i="7"/>
  <c r="Y65" i="7" s="1"/>
  <c r="X49" i="7"/>
  <c r="Y49" i="7" s="1"/>
  <c r="X33" i="7"/>
  <c r="Y33" i="7" s="1"/>
  <c r="X17" i="7"/>
  <c r="Y17" i="7" s="1"/>
  <c r="X124" i="7"/>
  <c r="X108" i="7"/>
  <c r="Y108" i="7" s="1"/>
  <c r="X92" i="7"/>
  <c r="Y92" i="7" s="1"/>
  <c r="X76" i="7"/>
  <c r="Y76" i="7" s="1"/>
  <c r="X60" i="7"/>
  <c r="Y60" i="7" s="1"/>
  <c r="X44" i="7"/>
  <c r="Y44" i="7" s="1"/>
  <c r="X28" i="7"/>
  <c r="Y28" i="7" s="1"/>
  <c r="X12" i="7"/>
  <c r="Y12" i="7" s="1"/>
  <c r="X115" i="7"/>
  <c r="Y115" i="7" s="1"/>
  <c r="X99" i="7"/>
  <c r="Y99" i="7" s="1"/>
  <c r="X83" i="7"/>
  <c r="Y83" i="7" s="1"/>
  <c r="X67" i="7"/>
  <c r="Y67" i="7" s="1"/>
  <c r="X51" i="7"/>
  <c r="Y51" i="7" s="1"/>
  <c r="X35" i="7"/>
  <c r="Y35" i="7" s="1"/>
  <c r="X19" i="7"/>
  <c r="Y19" i="7" s="1"/>
  <c r="U124" i="7"/>
  <c r="U125" i="7" s="1"/>
  <c r="T127" i="7"/>
  <c r="X118" i="7"/>
  <c r="Y118" i="7" s="1"/>
  <c r="X102" i="7"/>
  <c r="Y102" i="7" s="1"/>
  <c r="X86" i="7"/>
  <c r="Y86" i="7" s="1"/>
  <c r="X70" i="7"/>
  <c r="Y70" i="7" s="1"/>
  <c r="X54" i="7"/>
  <c r="Y54" i="7" s="1"/>
  <c r="X38" i="7"/>
  <c r="Y38" i="7" s="1"/>
  <c r="X22" i="7"/>
  <c r="Y22" i="7" s="1"/>
  <c r="X6" i="7"/>
  <c r="Y6" i="7" s="1"/>
  <c r="X109" i="7"/>
  <c r="Y109" i="7" s="1"/>
  <c r="X93" i="7"/>
  <c r="Y93" i="7" s="1"/>
  <c r="X77" i="7"/>
  <c r="Y77" i="7" s="1"/>
  <c r="X61" i="7"/>
  <c r="Y61" i="7" s="1"/>
  <c r="X45" i="7"/>
  <c r="Y45" i="7" s="1"/>
  <c r="X29" i="7"/>
  <c r="Y29" i="7" s="1"/>
  <c r="X13" i="7"/>
  <c r="Y13" i="7" s="1"/>
  <c r="X120" i="7"/>
  <c r="Y120" i="7" s="1"/>
  <c r="X104" i="7"/>
  <c r="Y104" i="7" s="1"/>
  <c r="X88" i="7"/>
  <c r="Y88" i="7" s="1"/>
  <c r="X72" i="7"/>
  <c r="Y72" i="7" s="1"/>
  <c r="X56" i="7"/>
  <c r="Y56" i="7" s="1"/>
  <c r="X40" i="7"/>
  <c r="Y40" i="7" s="1"/>
  <c r="X24" i="7"/>
  <c r="Y24" i="7" s="1"/>
  <c r="X8" i="7"/>
  <c r="Y8" i="7" s="1"/>
  <c r="X111" i="7"/>
  <c r="Y111" i="7" s="1"/>
  <c r="X95" i="7"/>
  <c r="Y95" i="7" s="1"/>
  <c r="X79" i="7"/>
  <c r="Y79" i="7" s="1"/>
  <c r="X63" i="7"/>
  <c r="Y63" i="7" s="1"/>
  <c r="X47" i="7"/>
  <c r="Y47" i="7" s="1"/>
  <c r="X31" i="7"/>
  <c r="Y31" i="7" s="1"/>
  <c r="K7" i="5"/>
  <c r="N7" i="9"/>
  <c r="X18" i="9"/>
  <c r="X19" i="9" s="1"/>
  <c r="X16" i="9"/>
  <c r="X17" i="9" s="1"/>
  <c r="X13" i="9"/>
  <c r="X15" i="9" s="1"/>
  <c r="X12" i="9"/>
  <c r="N5" i="9" s="1"/>
  <c r="N9" i="9" s="1"/>
  <c r="X8" i="9"/>
  <c r="X9" i="9" s="1"/>
  <c r="X6" i="9"/>
  <c r="X7" i="9" s="1"/>
  <c r="X3" i="9"/>
  <c r="X5" i="9" s="1"/>
  <c r="X2" i="9"/>
  <c r="X4" i="9" s="1"/>
  <c r="N6" i="9"/>
  <c r="N4" i="9"/>
  <c r="N8" i="9" s="1"/>
  <c r="T4" i="9"/>
  <c r="T5" i="9"/>
  <c r="T6" i="9"/>
  <c r="T7" i="9"/>
  <c r="T8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1" i="9"/>
  <c r="T3" i="9"/>
  <c r="S129" i="9"/>
  <c r="S128" i="9"/>
  <c r="S127" i="9"/>
  <c r="S126" i="9"/>
  <c r="S125" i="9"/>
  <c r="S124" i="9"/>
  <c r="S123" i="9"/>
  <c r="S122" i="9"/>
  <c r="S121" i="9"/>
  <c r="S120" i="9"/>
  <c r="S119" i="9"/>
  <c r="S118" i="9"/>
  <c r="S117" i="9"/>
  <c r="S116" i="9"/>
  <c r="S115" i="9"/>
  <c r="S114" i="9"/>
  <c r="S113" i="9"/>
  <c r="S112" i="9"/>
  <c r="S111" i="9"/>
  <c r="S110" i="9"/>
  <c r="S109" i="9"/>
  <c r="S108" i="9"/>
  <c r="S107" i="9"/>
  <c r="S106" i="9"/>
  <c r="S105" i="9"/>
  <c r="S104" i="9"/>
  <c r="S103" i="9"/>
  <c r="S102" i="9"/>
  <c r="S101" i="9"/>
  <c r="S100" i="9"/>
  <c r="S99" i="9"/>
  <c r="S98" i="9"/>
  <c r="S97" i="9"/>
  <c r="S96" i="9"/>
  <c r="S95" i="9"/>
  <c r="S94" i="9"/>
  <c r="S93" i="9"/>
  <c r="S92" i="9"/>
  <c r="S91" i="9"/>
  <c r="S90" i="9"/>
  <c r="S89" i="9"/>
  <c r="S88" i="9"/>
  <c r="S87" i="9"/>
  <c r="S86" i="9"/>
  <c r="S85" i="9"/>
  <c r="S84" i="9"/>
  <c r="S83" i="9"/>
  <c r="S82" i="9"/>
  <c r="S81" i="9"/>
  <c r="S80" i="9"/>
  <c r="S79" i="9"/>
  <c r="S78" i="9"/>
  <c r="S77" i="9"/>
  <c r="S76" i="9"/>
  <c r="S75" i="9"/>
  <c r="S74" i="9"/>
  <c r="S73" i="9"/>
  <c r="S72" i="9"/>
  <c r="S71" i="9"/>
  <c r="S70" i="9"/>
  <c r="S69" i="9"/>
  <c r="S68" i="9"/>
  <c r="S67" i="9"/>
  <c r="S66" i="9"/>
  <c r="S65" i="9"/>
  <c r="S64" i="9"/>
  <c r="S63" i="9"/>
  <c r="S62" i="9"/>
  <c r="S61" i="9"/>
  <c r="S60" i="9"/>
  <c r="S59" i="9"/>
  <c r="S58" i="9"/>
  <c r="S57" i="9"/>
  <c r="S56" i="9"/>
  <c r="S55" i="9"/>
  <c r="S54" i="9"/>
  <c r="S53" i="9"/>
  <c r="S52" i="9"/>
  <c r="S51" i="9"/>
  <c r="S50" i="9"/>
  <c r="S49" i="9"/>
  <c r="S48" i="9"/>
  <c r="S47" i="9"/>
  <c r="S46" i="9"/>
  <c r="S45" i="9"/>
  <c r="S44" i="9"/>
  <c r="S43" i="9"/>
  <c r="S42" i="9"/>
  <c r="S41" i="9"/>
  <c r="S40" i="9"/>
  <c r="S39" i="9"/>
  <c r="S38" i="9"/>
  <c r="S37" i="9"/>
  <c r="S36" i="9"/>
  <c r="S35" i="9"/>
  <c r="S34" i="9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8" i="9"/>
  <c r="S7" i="9"/>
  <c r="S6" i="9"/>
  <c r="S5" i="9"/>
  <c r="S4" i="9"/>
  <c r="S3" i="9"/>
  <c r="G242" i="9"/>
  <c r="H242" i="9" s="1"/>
  <c r="I242" i="9" s="1"/>
  <c r="J242" i="9" s="1"/>
  <c r="C242" i="9"/>
  <c r="G241" i="9"/>
  <c r="H241" i="9" s="1"/>
  <c r="I241" i="9" s="1"/>
  <c r="J241" i="9" s="1"/>
  <c r="C241" i="9"/>
  <c r="G240" i="9"/>
  <c r="H240" i="9" s="1"/>
  <c r="I240" i="9" s="1"/>
  <c r="J240" i="9" s="1"/>
  <c r="C240" i="9"/>
  <c r="G239" i="9"/>
  <c r="H239" i="9" s="1"/>
  <c r="I239" i="9" s="1"/>
  <c r="J239" i="9" s="1"/>
  <c r="C239" i="9"/>
  <c r="G238" i="9"/>
  <c r="H238" i="9" s="1"/>
  <c r="I238" i="9" s="1"/>
  <c r="J238" i="9" s="1"/>
  <c r="C238" i="9"/>
  <c r="G237" i="9"/>
  <c r="H237" i="9" s="1"/>
  <c r="I237" i="9" s="1"/>
  <c r="J237" i="9" s="1"/>
  <c r="C237" i="9"/>
  <c r="G236" i="9"/>
  <c r="H236" i="9" s="1"/>
  <c r="I236" i="9" s="1"/>
  <c r="J236" i="9" s="1"/>
  <c r="C236" i="9"/>
  <c r="G235" i="9"/>
  <c r="H235" i="9" s="1"/>
  <c r="I235" i="9" s="1"/>
  <c r="J235" i="9" s="1"/>
  <c r="C235" i="9"/>
  <c r="G234" i="9"/>
  <c r="H234" i="9" s="1"/>
  <c r="I234" i="9" s="1"/>
  <c r="J234" i="9" s="1"/>
  <c r="C234" i="9"/>
  <c r="G233" i="9"/>
  <c r="H233" i="9" s="1"/>
  <c r="I233" i="9" s="1"/>
  <c r="J233" i="9" s="1"/>
  <c r="C233" i="9"/>
  <c r="G232" i="9"/>
  <c r="H232" i="9" s="1"/>
  <c r="I232" i="9" s="1"/>
  <c r="J232" i="9" s="1"/>
  <c r="C232" i="9"/>
  <c r="G231" i="9"/>
  <c r="H231" i="9" s="1"/>
  <c r="I231" i="9" s="1"/>
  <c r="J231" i="9" s="1"/>
  <c r="C231" i="9"/>
  <c r="G230" i="9"/>
  <c r="H230" i="9" s="1"/>
  <c r="I230" i="9" s="1"/>
  <c r="J230" i="9" s="1"/>
  <c r="C230" i="9"/>
  <c r="G229" i="9"/>
  <c r="H229" i="9" s="1"/>
  <c r="I229" i="9" s="1"/>
  <c r="J229" i="9" s="1"/>
  <c r="C229" i="9"/>
  <c r="G228" i="9"/>
  <c r="H228" i="9" s="1"/>
  <c r="I228" i="9" s="1"/>
  <c r="J228" i="9" s="1"/>
  <c r="C228" i="9"/>
  <c r="G227" i="9"/>
  <c r="H227" i="9" s="1"/>
  <c r="I227" i="9" s="1"/>
  <c r="J227" i="9" s="1"/>
  <c r="C227" i="9"/>
  <c r="G226" i="9"/>
  <c r="H226" i="9" s="1"/>
  <c r="I226" i="9" s="1"/>
  <c r="J226" i="9" s="1"/>
  <c r="C226" i="9"/>
  <c r="G225" i="9"/>
  <c r="H225" i="9" s="1"/>
  <c r="I225" i="9" s="1"/>
  <c r="J225" i="9" s="1"/>
  <c r="C225" i="9"/>
  <c r="G224" i="9"/>
  <c r="H224" i="9" s="1"/>
  <c r="I224" i="9" s="1"/>
  <c r="J224" i="9" s="1"/>
  <c r="C224" i="9"/>
  <c r="G223" i="9"/>
  <c r="H223" i="9" s="1"/>
  <c r="I223" i="9" s="1"/>
  <c r="J223" i="9" s="1"/>
  <c r="C223" i="9"/>
  <c r="G222" i="9"/>
  <c r="H222" i="9" s="1"/>
  <c r="I222" i="9" s="1"/>
  <c r="J222" i="9" s="1"/>
  <c r="C222" i="9"/>
  <c r="G221" i="9"/>
  <c r="H221" i="9" s="1"/>
  <c r="I221" i="9" s="1"/>
  <c r="J221" i="9" s="1"/>
  <c r="C221" i="9"/>
  <c r="G220" i="9"/>
  <c r="H220" i="9" s="1"/>
  <c r="I220" i="9" s="1"/>
  <c r="J220" i="9" s="1"/>
  <c r="C220" i="9"/>
  <c r="G219" i="9"/>
  <c r="H219" i="9" s="1"/>
  <c r="I219" i="9" s="1"/>
  <c r="J219" i="9" s="1"/>
  <c r="C219" i="9"/>
  <c r="G218" i="9"/>
  <c r="H218" i="9" s="1"/>
  <c r="I218" i="9" s="1"/>
  <c r="J218" i="9" s="1"/>
  <c r="C218" i="9"/>
  <c r="G217" i="9"/>
  <c r="H217" i="9" s="1"/>
  <c r="I217" i="9" s="1"/>
  <c r="J217" i="9" s="1"/>
  <c r="C217" i="9"/>
  <c r="G216" i="9"/>
  <c r="H216" i="9" s="1"/>
  <c r="I216" i="9" s="1"/>
  <c r="J216" i="9" s="1"/>
  <c r="C216" i="9"/>
  <c r="G215" i="9"/>
  <c r="H215" i="9" s="1"/>
  <c r="I215" i="9" s="1"/>
  <c r="J215" i="9" s="1"/>
  <c r="C215" i="9"/>
  <c r="G214" i="9"/>
  <c r="H214" i="9" s="1"/>
  <c r="I214" i="9" s="1"/>
  <c r="J214" i="9" s="1"/>
  <c r="C214" i="9"/>
  <c r="G213" i="9"/>
  <c r="H213" i="9" s="1"/>
  <c r="I213" i="9" s="1"/>
  <c r="J213" i="9" s="1"/>
  <c r="C213" i="9"/>
  <c r="G212" i="9"/>
  <c r="H212" i="9" s="1"/>
  <c r="I212" i="9" s="1"/>
  <c r="J212" i="9" s="1"/>
  <c r="C212" i="9"/>
  <c r="G211" i="9"/>
  <c r="H211" i="9" s="1"/>
  <c r="I211" i="9" s="1"/>
  <c r="J211" i="9" s="1"/>
  <c r="C211" i="9"/>
  <c r="G210" i="9"/>
  <c r="H210" i="9" s="1"/>
  <c r="I210" i="9" s="1"/>
  <c r="J210" i="9" s="1"/>
  <c r="C210" i="9"/>
  <c r="G209" i="9"/>
  <c r="H209" i="9" s="1"/>
  <c r="I209" i="9" s="1"/>
  <c r="J209" i="9" s="1"/>
  <c r="C209" i="9"/>
  <c r="G208" i="9"/>
  <c r="H208" i="9" s="1"/>
  <c r="I208" i="9" s="1"/>
  <c r="J208" i="9" s="1"/>
  <c r="C208" i="9"/>
  <c r="G207" i="9"/>
  <c r="H207" i="9" s="1"/>
  <c r="I207" i="9" s="1"/>
  <c r="J207" i="9" s="1"/>
  <c r="C207" i="9"/>
  <c r="G206" i="9"/>
  <c r="H206" i="9" s="1"/>
  <c r="I206" i="9" s="1"/>
  <c r="J206" i="9" s="1"/>
  <c r="C206" i="9"/>
  <c r="G205" i="9"/>
  <c r="H205" i="9" s="1"/>
  <c r="I205" i="9" s="1"/>
  <c r="J205" i="9" s="1"/>
  <c r="C205" i="9"/>
  <c r="G204" i="9"/>
  <c r="H204" i="9" s="1"/>
  <c r="I204" i="9" s="1"/>
  <c r="J204" i="9" s="1"/>
  <c r="C204" i="9"/>
  <c r="G203" i="9"/>
  <c r="H203" i="9" s="1"/>
  <c r="I203" i="9" s="1"/>
  <c r="J203" i="9" s="1"/>
  <c r="C203" i="9"/>
  <c r="G202" i="9"/>
  <c r="H202" i="9" s="1"/>
  <c r="I202" i="9" s="1"/>
  <c r="J202" i="9" s="1"/>
  <c r="C202" i="9"/>
  <c r="G201" i="9"/>
  <c r="H201" i="9" s="1"/>
  <c r="I201" i="9" s="1"/>
  <c r="J201" i="9" s="1"/>
  <c r="C201" i="9"/>
  <c r="I200" i="9"/>
  <c r="J200" i="9" s="1"/>
  <c r="H200" i="9"/>
  <c r="G200" i="9"/>
  <c r="C200" i="9"/>
  <c r="H199" i="9"/>
  <c r="I199" i="9" s="1"/>
  <c r="J199" i="9" s="1"/>
  <c r="G199" i="9"/>
  <c r="C199" i="9"/>
  <c r="I198" i="9"/>
  <c r="J198" i="9" s="1"/>
  <c r="H198" i="9"/>
  <c r="G198" i="9"/>
  <c r="C198" i="9"/>
  <c r="K198" i="9" s="1"/>
  <c r="L198" i="9" s="1"/>
  <c r="H197" i="9"/>
  <c r="I197" i="9" s="1"/>
  <c r="J197" i="9" s="1"/>
  <c r="G197" i="9"/>
  <c r="C197" i="9"/>
  <c r="I196" i="9"/>
  <c r="J196" i="9" s="1"/>
  <c r="H196" i="9"/>
  <c r="G196" i="9"/>
  <c r="C196" i="9"/>
  <c r="K196" i="9" s="1"/>
  <c r="L196" i="9" s="1"/>
  <c r="H195" i="9"/>
  <c r="I195" i="9" s="1"/>
  <c r="J195" i="9" s="1"/>
  <c r="G195" i="9"/>
  <c r="C195" i="9"/>
  <c r="I194" i="9"/>
  <c r="J194" i="9" s="1"/>
  <c r="H194" i="9"/>
  <c r="G194" i="9"/>
  <c r="C194" i="9"/>
  <c r="K194" i="9" s="1"/>
  <c r="L194" i="9" s="1"/>
  <c r="H193" i="9"/>
  <c r="I193" i="9" s="1"/>
  <c r="J193" i="9" s="1"/>
  <c r="G193" i="9"/>
  <c r="C193" i="9"/>
  <c r="I192" i="9"/>
  <c r="J192" i="9" s="1"/>
  <c r="H192" i="9"/>
  <c r="G192" i="9"/>
  <c r="C192" i="9"/>
  <c r="K192" i="9" s="1"/>
  <c r="L192" i="9" s="1"/>
  <c r="H191" i="9"/>
  <c r="I191" i="9" s="1"/>
  <c r="J191" i="9" s="1"/>
  <c r="G191" i="9"/>
  <c r="C191" i="9"/>
  <c r="I190" i="9"/>
  <c r="J190" i="9" s="1"/>
  <c r="H190" i="9"/>
  <c r="G190" i="9"/>
  <c r="C190" i="9"/>
  <c r="K190" i="9" s="1"/>
  <c r="L190" i="9" s="1"/>
  <c r="H189" i="9"/>
  <c r="I189" i="9" s="1"/>
  <c r="J189" i="9" s="1"/>
  <c r="G189" i="9"/>
  <c r="C189" i="9"/>
  <c r="I188" i="9"/>
  <c r="J188" i="9" s="1"/>
  <c r="H188" i="9"/>
  <c r="G188" i="9"/>
  <c r="C188" i="9"/>
  <c r="K188" i="9" s="1"/>
  <c r="L188" i="9" s="1"/>
  <c r="H187" i="9"/>
  <c r="I187" i="9" s="1"/>
  <c r="J187" i="9" s="1"/>
  <c r="G187" i="9"/>
  <c r="C187" i="9"/>
  <c r="I186" i="9"/>
  <c r="J186" i="9" s="1"/>
  <c r="H186" i="9"/>
  <c r="G186" i="9"/>
  <c r="C186" i="9"/>
  <c r="K186" i="9" s="1"/>
  <c r="L186" i="9" s="1"/>
  <c r="H185" i="9"/>
  <c r="I185" i="9" s="1"/>
  <c r="J185" i="9" s="1"/>
  <c r="G185" i="9"/>
  <c r="C185" i="9"/>
  <c r="I184" i="9"/>
  <c r="J184" i="9" s="1"/>
  <c r="H184" i="9"/>
  <c r="G184" i="9"/>
  <c r="C184" i="9"/>
  <c r="K184" i="9" s="1"/>
  <c r="L184" i="9" s="1"/>
  <c r="H183" i="9"/>
  <c r="I183" i="9" s="1"/>
  <c r="J183" i="9" s="1"/>
  <c r="G183" i="9"/>
  <c r="C183" i="9"/>
  <c r="I182" i="9"/>
  <c r="J182" i="9" s="1"/>
  <c r="H182" i="9"/>
  <c r="G182" i="9"/>
  <c r="C182" i="9"/>
  <c r="K182" i="9" s="1"/>
  <c r="L182" i="9" s="1"/>
  <c r="H181" i="9"/>
  <c r="I181" i="9" s="1"/>
  <c r="J181" i="9" s="1"/>
  <c r="G181" i="9"/>
  <c r="C181" i="9"/>
  <c r="I180" i="9"/>
  <c r="J180" i="9" s="1"/>
  <c r="H180" i="9"/>
  <c r="G180" i="9"/>
  <c r="C180" i="9"/>
  <c r="K180" i="9" s="1"/>
  <c r="L180" i="9" s="1"/>
  <c r="H179" i="9"/>
  <c r="I179" i="9" s="1"/>
  <c r="J179" i="9" s="1"/>
  <c r="G179" i="9"/>
  <c r="C179" i="9"/>
  <c r="I178" i="9"/>
  <c r="J178" i="9" s="1"/>
  <c r="H178" i="9"/>
  <c r="G178" i="9"/>
  <c r="C178" i="9"/>
  <c r="K178" i="9" s="1"/>
  <c r="L178" i="9" s="1"/>
  <c r="H177" i="9"/>
  <c r="I177" i="9" s="1"/>
  <c r="J177" i="9" s="1"/>
  <c r="G177" i="9"/>
  <c r="C177" i="9"/>
  <c r="I176" i="9"/>
  <c r="J176" i="9" s="1"/>
  <c r="H176" i="9"/>
  <c r="G176" i="9"/>
  <c r="C176" i="9"/>
  <c r="K176" i="9" s="1"/>
  <c r="L176" i="9" s="1"/>
  <c r="H175" i="9"/>
  <c r="I175" i="9" s="1"/>
  <c r="J175" i="9" s="1"/>
  <c r="G175" i="9"/>
  <c r="C175" i="9"/>
  <c r="I174" i="9"/>
  <c r="J174" i="9" s="1"/>
  <c r="H174" i="9"/>
  <c r="G174" i="9"/>
  <c r="C174" i="9"/>
  <c r="K174" i="9" s="1"/>
  <c r="L174" i="9" s="1"/>
  <c r="H173" i="9"/>
  <c r="I173" i="9" s="1"/>
  <c r="J173" i="9" s="1"/>
  <c r="G173" i="9"/>
  <c r="C173" i="9"/>
  <c r="I172" i="9"/>
  <c r="J172" i="9" s="1"/>
  <c r="H172" i="9"/>
  <c r="G172" i="9"/>
  <c r="C172" i="9"/>
  <c r="K172" i="9" s="1"/>
  <c r="L172" i="9" s="1"/>
  <c r="H171" i="9"/>
  <c r="I171" i="9" s="1"/>
  <c r="J171" i="9" s="1"/>
  <c r="G171" i="9"/>
  <c r="C171" i="9"/>
  <c r="I170" i="9"/>
  <c r="J170" i="9" s="1"/>
  <c r="H170" i="9"/>
  <c r="G170" i="9"/>
  <c r="C170" i="9"/>
  <c r="K170" i="9" s="1"/>
  <c r="L170" i="9" s="1"/>
  <c r="H169" i="9"/>
  <c r="I169" i="9" s="1"/>
  <c r="J169" i="9" s="1"/>
  <c r="G169" i="9"/>
  <c r="C169" i="9"/>
  <c r="I168" i="9"/>
  <c r="J168" i="9" s="1"/>
  <c r="H168" i="9"/>
  <c r="G168" i="9"/>
  <c r="C168" i="9"/>
  <c r="K168" i="9" s="1"/>
  <c r="L168" i="9" s="1"/>
  <c r="H167" i="9"/>
  <c r="I167" i="9" s="1"/>
  <c r="J167" i="9" s="1"/>
  <c r="G167" i="9"/>
  <c r="C167" i="9"/>
  <c r="I166" i="9"/>
  <c r="J166" i="9" s="1"/>
  <c r="H166" i="9"/>
  <c r="G166" i="9"/>
  <c r="C166" i="9"/>
  <c r="K166" i="9" s="1"/>
  <c r="L166" i="9" s="1"/>
  <c r="H165" i="9"/>
  <c r="I165" i="9" s="1"/>
  <c r="J165" i="9" s="1"/>
  <c r="G165" i="9"/>
  <c r="C165" i="9"/>
  <c r="I164" i="9"/>
  <c r="J164" i="9" s="1"/>
  <c r="H164" i="9"/>
  <c r="G164" i="9"/>
  <c r="C164" i="9"/>
  <c r="K164" i="9" s="1"/>
  <c r="L164" i="9" s="1"/>
  <c r="H163" i="9"/>
  <c r="I163" i="9" s="1"/>
  <c r="J163" i="9" s="1"/>
  <c r="G163" i="9"/>
  <c r="C163" i="9"/>
  <c r="I162" i="9"/>
  <c r="J162" i="9" s="1"/>
  <c r="H162" i="9"/>
  <c r="G162" i="9"/>
  <c r="C162" i="9"/>
  <c r="K162" i="9" s="1"/>
  <c r="L162" i="9" s="1"/>
  <c r="H161" i="9"/>
  <c r="I161" i="9" s="1"/>
  <c r="J161" i="9" s="1"/>
  <c r="G161" i="9"/>
  <c r="C161" i="9"/>
  <c r="I160" i="9"/>
  <c r="J160" i="9" s="1"/>
  <c r="H160" i="9"/>
  <c r="G160" i="9"/>
  <c r="C160" i="9"/>
  <c r="K160" i="9" s="1"/>
  <c r="L160" i="9" s="1"/>
  <c r="H159" i="9"/>
  <c r="I159" i="9" s="1"/>
  <c r="J159" i="9" s="1"/>
  <c r="G159" i="9"/>
  <c r="C159" i="9"/>
  <c r="G158" i="9"/>
  <c r="H158" i="9" s="1"/>
  <c r="I158" i="9" s="1"/>
  <c r="J158" i="9" s="1"/>
  <c r="C158" i="9"/>
  <c r="G157" i="9"/>
  <c r="H157" i="9" s="1"/>
  <c r="I157" i="9" s="1"/>
  <c r="C157" i="9"/>
  <c r="G156" i="9"/>
  <c r="H156" i="9" s="1"/>
  <c r="I156" i="9" s="1"/>
  <c r="J156" i="9" s="1"/>
  <c r="C156" i="9"/>
  <c r="K155" i="9"/>
  <c r="L155" i="9" s="1"/>
  <c r="G155" i="9"/>
  <c r="H155" i="9" s="1"/>
  <c r="I155" i="9" s="1"/>
  <c r="J155" i="9" s="1"/>
  <c r="C155" i="9"/>
  <c r="K154" i="9"/>
  <c r="L154" i="9" s="1"/>
  <c r="G154" i="9"/>
  <c r="H154" i="9" s="1"/>
  <c r="I154" i="9" s="1"/>
  <c r="J154" i="9" s="1"/>
  <c r="C154" i="9"/>
  <c r="G153" i="9"/>
  <c r="H153" i="9" s="1"/>
  <c r="I153" i="9" s="1"/>
  <c r="C153" i="9"/>
  <c r="G152" i="9"/>
  <c r="H152" i="9" s="1"/>
  <c r="I152" i="9" s="1"/>
  <c r="J152" i="9" s="1"/>
  <c r="C152" i="9"/>
  <c r="K151" i="9"/>
  <c r="L151" i="9" s="1"/>
  <c r="G151" i="9"/>
  <c r="H151" i="9" s="1"/>
  <c r="I151" i="9" s="1"/>
  <c r="J151" i="9" s="1"/>
  <c r="C151" i="9"/>
  <c r="K150" i="9"/>
  <c r="L150" i="9" s="1"/>
  <c r="G150" i="9"/>
  <c r="H150" i="9" s="1"/>
  <c r="I150" i="9" s="1"/>
  <c r="J150" i="9" s="1"/>
  <c r="C150" i="9"/>
  <c r="G149" i="9"/>
  <c r="H149" i="9" s="1"/>
  <c r="I149" i="9" s="1"/>
  <c r="C149" i="9"/>
  <c r="G148" i="9"/>
  <c r="H148" i="9" s="1"/>
  <c r="I148" i="9" s="1"/>
  <c r="J148" i="9" s="1"/>
  <c r="C148" i="9"/>
  <c r="K147" i="9"/>
  <c r="L147" i="9" s="1"/>
  <c r="G147" i="9"/>
  <c r="H147" i="9" s="1"/>
  <c r="I147" i="9" s="1"/>
  <c r="J147" i="9" s="1"/>
  <c r="C147" i="9"/>
  <c r="K146" i="9"/>
  <c r="L146" i="9" s="1"/>
  <c r="G146" i="9"/>
  <c r="H146" i="9" s="1"/>
  <c r="I146" i="9" s="1"/>
  <c r="J146" i="9" s="1"/>
  <c r="C146" i="9"/>
  <c r="G145" i="9"/>
  <c r="H145" i="9" s="1"/>
  <c r="I145" i="9" s="1"/>
  <c r="C145" i="9"/>
  <c r="G144" i="9"/>
  <c r="H144" i="9" s="1"/>
  <c r="I144" i="9" s="1"/>
  <c r="J144" i="9" s="1"/>
  <c r="C144" i="9"/>
  <c r="K143" i="9"/>
  <c r="L143" i="9" s="1"/>
  <c r="G143" i="9"/>
  <c r="H143" i="9" s="1"/>
  <c r="I143" i="9" s="1"/>
  <c r="J143" i="9" s="1"/>
  <c r="C143" i="9"/>
  <c r="K142" i="9"/>
  <c r="L142" i="9" s="1"/>
  <c r="G142" i="9"/>
  <c r="H142" i="9" s="1"/>
  <c r="I142" i="9" s="1"/>
  <c r="J142" i="9" s="1"/>
  <c r="C142" i="9"/>
  <c r="G141" i="9"/>
  <c r="H141" i="9" s="1"/>
  <c r="I141" i="9" s="1"/>
  <c r="C141" i="9"/>
  <c r="G140" i="9"/>
  <c r="H140" i="9" s="1"/>
  <c r="I140" i="9" s="1"/>
  <c r="J140" i="9" s="1"/>
  <c r="C140" i="9"/>
  <c r="K139" i="9"/>
  <c r="L139" i="9" s="1"/>
  <c r="G139" i="9"/>
  <c r="H139" i="9" s="1"/>
  <c r="I139" i="9" s="1"/>
  <c r="J139" i="9" s="1"/>
  <c r="C139" i="9"/>
  <c r="K138" i="9"/>
  <c r="L138" i="9" s="1"/>
  <c r="G138" i="9"/>
  <c r="H138" i="9" s="1"/>
  <c r="I138" i="9" s="1"/>
  <c r="J138" i="9" s="1"/>
  <c r="C138" i="9"/>
  <c r="G137" i="9"/>
  <c r="H137" i="9" s="1"/>
  <c r="I137" i="9" s="1"/>
  <c r="C137" i="9"/>
  <c r="H136" i="9"/>
  <c r="I136" i="9" s="1"/>
  <c r="G136" i="9"/>
  <c r="C136" i="9"/>
  <c r="K135" i="9"/>
  <c r="L135" i="9" s="1"/>
  <c r="H135" i="9"/>
  <c r="I135" i="9" s="1"/>
  <c r="J135" i="9" s="1"/>
  <c r="G135" i="9"/>
  <c r="C135" i="9"/>
  <c r="G134" i="9"/>
  <c r="H134" i="9" s="1"/>
  <c r="I134" i="9" s="1"/>
  <c r="C134" i="9"/>
  <c r="G133" i="9"/>
  <c r="H133" i="9" s="1"/>
  <c r="I133" i="9" s="1"/>
  <c r="J133" i="9" s="1"/>
  <c r="C133" i="9"/>
  <c r="J132" i="9"/>
  <c r="H132" i="9"/>
  <c r="I132" i="9" s="1"/>
  <c r="G132" i="9"/>
  <c r="C132" i="9"/>
  <c r="G131" i="9"/>
  <c r="H131" i="9" s="1"/>
  <c r="I131" i="9" s="1"/>
  <c r="J131" i="9" s="1"/>
  <c r="C131" i="9"/>
  <c r="J130" i="9"/>
  <c r="H130" i="9"/>
  <c r="I130" i="9" s="1"/>
  <c r="G130" i="9"/>
  <c r="C130" i="9"/>
  <c r="G129" i="9"/>
  <c r="H129" i="9" s="1"/>
  <c r="I129" i="9" s="1"/>
  <c r="J129" i="9" s="1"/>
  <c r="C129" i="9"/>
  <c r="J128" i="9"/>
  <c r="H128" i="9"/>
  <c r="I128" i="9" s="1"/>
  <c r="G128" i="9"/>
  <c r="C128" i="9"/>
  <c r="G127" i="9"/>
  <c r="H127" i="9" s="1"/>
  <c r="I127" i="9" s="1"/>
  <c r="J127" i="9" s="1"/>
  <c r="C127" i="9"/>
  <c r="J126" i="9"/>
  <c r="H126" i="9"/>
  <c r="I126" i="9" s="1"/>
  <c r="G126" i="9"/>
  <c r="C126" i="9"/>
  <c r="G125" i="9"/>
  <c r="H125" i="9" s="1"/>
  <c r="I125" i="9" s="1"/>
  <c r="J125" i="9" s="1"/>
  <c r="C125" i="9"/>
  <c r="J124" i="9"/>
  <c r="H124" i="9"/>
  <c r="I124" i="9" s="1"/>
  <c r="G124" i="9"/>
  <c r="C124" i="9"/>
  <c r="G123" i="9"/>
  <c r="H123" i="9" s="1"/>
  <c r="I123" i="9" s="1"/>
  <c r="J123" i="9" s="1"/>
  <c r="C123" i="9"/>
  <c r="J122" i="9"/>
  <c r="H122" i="9"/>
  <c r="I122" i="9" s="1"/>
  <c r="G122" i="9"/>
  <c r="C122" i="9"/>
  <c r="G121" i="9"/>
  <c r="H121" i="9" s="1"/>
  <c r="I121" i="9" s="1"/>
  <c r="J121" i="9" s="1"/>
  <c r="C121" i="9"/>
  <c r="J120" i="9"/>
  <c r="H120" i="9"/>
  <c r="I120" i="9" s="1"/>
  <c r="G120" i="9"/>
  <c r="C120" i="9"/>
  <c r="G119" i="9"/>
  <c r="H119" i="9" s="1"/>
  <c r="I119" i="9" s="1"/>
  <c r="J119" i="9" s="1"/>
  <c r="C119" i="9"/>
  <c r="J118" i="9"/>
  <c r="H118" i="9"/>
  <c r="I118" i="9" s="1"/>
  <c r="G118" i="9"/>
  <c r="C118" i="9"/>
  <c r="G117" i="9"/>
  <c r="H117" i="9" s="1"/>
  <c r="I117" i="9" s="1"/>
  <c r="J117" i="9" s="1"/>
  <c r="C117" i="9"/>
  <c r="H116" i="9"/>
  <c r="I116" i="9" s="1"/>
  <c r="J116" i="9" s="1"/>
  <c r="G116" i="9"/>
  <c r="C116" i="9"/>
  <c r="K115" i="9"/>
  <c r="L115" i="9" s="1"/>
  <c r="G115" i="9"/>
  <c r="H115" i="9" s="1"/>
  <c r="I115" i="9" s="1"/>
  <c r="J115" i="9" s="1"/>
  <c r="C115" i="9"/>
  <c r="H114" i="9"/>
  <c r="I114" i="9" s="1"/>
  <c r="J114" i="9" s="1"/>
  <c r="G114" i="9"/>
  <c r="C114" i="9"/>
  <c r="K113" i="9"/>
  <c r="L113" i="9" s="1"/>
  <c r="G113" i="9"/>
  <c r="H113" i="9" s="1"/>
  <c r="I113" i="9" s="1"/>
  <c r="J113" i="9" s="1"/>
  <c r="C113" i="9"/>
  <c r="H112" i="9"/>
  <c r="I112" i="9" s="1"/>
  <c r="J112" i="9" s="1"/>
  <c r="G112" i="9"/>
  <c r="C112" i="9"/>
  <c r="K111" i="9"/>
  <c r="L111" i="9" s="1"/>
  <c r="G111" i="9"/>
  <c r="H111" i="9" s="1"/>
  <c r="I111" i="9" s="1"/>
  <c r="J111" i="9" s="1"/>
  <c r="C111" i="9"/>
  <c r="H110" i="9"/>
  <c r="I110" i="9" s="1"/>
  <c r="J110" i="9" s="1"/>
  <c r="G110" i="9"/>
  <c r="C110" i="9"/>
  <c r="K109" i="9"/>
  <c r="L109" i="9" s="1"/>
  <c r="G109" i="9"/>
  <c r="H109" i="9" s="1"/>
  <c r="I109" i="9" s="1"/>
  <c r="J109" i="9" s="1"/>
  <c r="C109" i="9"/>
  <c r="H108" i="9"/>
  <c r="I108" i="9" s="1"/>
  <c r="J108" i="9" s="1"/>
  <c r="G108" i="9"/>
  <c r="C108" i="9"/>
  <c r="K107" i="9"/>
  <c r="L107" i="9" s="1"/>
  <c r="G107" i="9"/>
  <c r="H107" i="9" s="1"/>
  <c r="I107" i="9" s="1"/>
  <c r="J107" i="9" s="1"/>
  <c r="C107" i="9"/>
  <c r="H106" i="9"/>
  <c r="I106" i="9" s="1"/>
  <c r="J106" i="9" s="1"/>
  <c r="G106" i="9"/>
  <c r="C106" i="9"/>
  <c r="K105" i="9"/>
  <c r="L105" i="9" s="1"/>
  <c r="G105" i="9"/>
  <c r="H105" i="9" s="1"/>
  <c r="I105" i="9" s="1"/>
  <c r="J105" i="9" s="1"/>
  <c r="C105" i="9"/>
  <c r="H104" i="9"/>
  <c r="I104" i="9" s="1"/>
  <c r="J104" i="9" s="1"/>
  <c r="G104" i="9"/>
  <c r="C104" i="9"/>
  <c r="K103" i="9"/>
  <c r="L103" i="9" s="1"/>
  <c r="G103" i="9"/>
  <c r="H103" i="9" s="1"/>
  <c r="I103" i="9" s="1"/>
  <c r="J103" i="9" s="1"/>
  <c r="C103" i="9"/>
  <c r="H102" i="9"/>
  <c r="I102" i="9" s="1"/>
  <c r="J102" i="9" s="1"/>
  <c r="G102" i="9"/>
  <c r="C102" i="9"/>
  <c r="K101" i="9"/>
  <c r="L101" i="9" s="1"/>
  <c r="G101" i="9"/>
  <c r="H101" i="9" s="1"/>
  <c r="I101" i="9" s="1"/>
  <c r="J101" i="9" s="1"/>
  <c r="C101" i="9"/>
  <c r="H100" i="9"/>
  <c r="I100" i="9" s="1"/>
  <c r="J100" i="9" s="1"/>
  <c r="G100" i="9"/>
  <c r="C100" i="9"/>
  <c r="K99" i="9"/>
  <c r="L99" i="9" s="1"/>
  <c r="H99" i="9"/>
  <c r="I99" i="9" s="1"/>
  <c r="J99" i="9" s="1"/>
  <c r="G99" i="9"/>
  <c r="C99" i="9"/>
  <c r="G98" i="9"/>
  <c r="H98" i="9" s="1"/>
  <c r="I98" i="9" s="1"/>
  <c r="C98" i="9"/>
  <c r="G97" i="9"/>
  <c r="H97" i="9" s="1"/>
  <c r="I97" i="9" s="1"/>
  <c r="C97" i="9"/>
  <c r="H96" i="9"/>
  <c r="I96" i="9" s="1"/>
  <c r="G96" i="9"/>
  <c r="C96" i="9"/>
  <c r="K95" i="9"/>
  <c r="L95" i="9" s="1"/>
  <c r="H95" i="9"/>
  <c r="I95" i="9" s="1"/>
  <c r="J95" i="9" s="1"/>
  <c r="G95" i="9"/>
  <c r="C95" i="9"/>
  <c r="G94" i="9"/>
  <c r="H94" i="9" s="1"/>
  <c r="I94" i="9" s="1"/>
  <c r="C94" i="9"/>
  <c r="G93" i="9"/>
  <c r="H93" i="9" s="1"/>
  <c r="I93" i="9" s="1"/>
  <c r="C93" i="9"/>
  <c r="H92" i="9"/>
  <c r="I92" i="9" s="1"/>
  <c r="G92" i="9"/>
  <c r="C92" i="9"/>
  <c r="K91" i="9"/>
  <c r="L91" i="9" s="1"/>
  <c r="H91" i="9"/>
  <c r="I91" i="9" s="1"/>
  <c r="J91" i="9" s="1"/>
  <c r="G91" i="9"/>
  <c r="C91" i="9"/>
  <c r="G90" i="9"/>
  <c r="H90" i="9" s="1"/>
  <c r="I90" i="9" s="1"/>
  <c r="C90" i="9"/>
  <c r="G89" i="9"/>
  <c r="H89" i="9" s="1"/>
  <c r="I89" i="9" s="1"/>
  <c r="C89" i="9"/>
  <c r="H88" i="9"/>
  <c r="I88" i="9" s="1"/>
  <c r="G88" i="9"/>
  <c r="C88" i="9"/>
  <c r="K87" i="9"/>
  <c r="L87" i="9" s="1"/>
  <c r="H87" i="9"/>
  <c r="I87" i="9" s="1"/>
  <c r="J87" i="9" s="1"/>
  <c r="G87" i="9"/>
  <c r="C87" i="9"/>
  <c r="G86" i="9"/>
  <c r="H86" i="9" s="1"/>
  <c r="I86" i="9" s="1"/>
  <c r="C86" i="9"/>
  <c r="G85" i="9"/>
  <c r="H85" i="9" s="1"/>
  <c r="I85" i="9" s="1"/>
  <c r="C85" i="9"/>
  <c r="H84" i="9"/>
  <c r="I84" i="9" s="1"/>
  <c r="G84" i="9"/>
  <c r="C84" i="9"/>
  <c r="K83" i="9"/>
  <c r="L83" i="9" s="1"/>
  <c r="H83" i="9"/>
  <c r="I83" i="9" s="1"/>
  <c r="J83" i="9" s="1"/>
  <c r="G83" i="9"/>
  <c r="C83" i="9"/>
  <c r="G82" i="9"/>
  <c r="H82" i="9" s="1"/>
  <c r="I82" i="9" s="1"/>
  <c r="C82" i="9"/>
  <c r="G81" i="9"/>
  <c r="H81" i="9" s="1"/>
  <c r="I81" i="9" s="1"/>
  <c r="C81" i="9"/>
  <c r="H80" i="9"/>
  <c r="I80" i="9" s="1"/>
  <c r="G80" i="9"/>
  <c r="C80" i="9"/>
  <c r="K79" i="9"/>
  <c r="L79" i="9" s="1"/>
  <c r="H79" i="9"/>
  <c r="I79" i="9" s="1"/>
  <c r="J79" i="9" s="1"/>
  <c r="G79" i="9"/>
  <c r="C79" i="9"/>
  <c r="G78" i="9"/>
  <c r="H78" i="9" s="1"/>
  <c r="I78" i="9" s="1"/>
  <c r="C78" i="9"/>
  <c r="G77" i="9"/>
  <c r="H77" i="9" s="1"/>
  <c r="I77" i="9" s="1"/>
  <c r="C77" i="9"/>
  <c r="H76" i="9"/>
  <c r="I76" i="9" s="1"/>
  <c r="G76" i="9"/>
  <c r="C76" i="9"/>
  <c r="K75" i="9"/>
  <c r="L75" i="9" s="1"/>
  <c r="H75" i="9"/>
  <c r="I75" i="9" s="1"/>
  <c r="J75" i="9" s="1"/>
  <c r="G75" i="9"/>
  <c r="C75" i="9"/>
  <c r="G74" i="9"/>
  <c r="H74" i="9" s="1"/>
  <c r="I74" i="9" s="1"/>
  <c r="C74" i="9"/>
  <c r="G73" i="9"/>
  <c r="H73" i="9" s="1"/>
  <c r="I73" i="9" s="1"/>
  <c r="C73" i="9"/>
  <c r="H72" i="9"/>
  <c r="I72" i="9" s="1"/>
  <c r="G72" i="9"/>
  <c r="C72" i="9"/>
  <c r="K71" i="9"/>
  <c r="L71" i="9" s="1"/>
  <c r="H71" i="9"/>
  <c r="I71" i="9" s="1"/>
  <c r="J71" i="9" s="1"/>
  <c r="G71" i="9"/>
  <c r="C71" i="9"/>
  <c r="G70" i="9"/>
  <c r="H70" i="9" s="1"/>
  <c r="I70" i="9" s="1"/>
  <c r="C70" i="9"/>
  <c r="G69" i="9"/>
  <c r="H69" i="9" s="1"/>
  <c r="I69" i="9" s="1"/>
  <c r="C69" i="9"/>
  <c r="H68" i="9"/>
  <c r="I68" i="9" s="1"/>
  <c r="G68" i="9"/>
  <c r="C68" i="9"/>
  <c r="K67" i="9"/>
  <c r="L67" i="9" s="1"/>
  <c r="H67" i="9"/>
  <c r="I67" i="9" s="1"/>
  <c r="J67" i="9" s="1"/>
  <c r="G67" i="9"/>
  <c r="C67" i="9"/>
  <c r="G66" i="9"/>
  <c r="H66" i="9" s="1"/>
  <c r="I66" i="9" s="1"/>
  <c r="C66" i="9"/>
  <c r="G65" i="9"/>
  <c r="H65" i="9" s="1"/>
  <c r="I65" i="9" s="1"/>
  <c r="C65" i="9"/>
  <c r="H64" i="9"/>
  <c r="I64" i="9" s="1"/>
  <c r="G64" i="9"/>
  <c r="C64" i="9"/>
  <c r="K63" i="9"/>
  <c r="L63" i="9" s="1"/>
  <c r="H63" i="9"/>
  <c r="I63" i="9" s="1"/>
  <c r="J63" i="9" s="1"/>
  <c r="G63" i="9"/>
  <c r="C63" i="9"/>
  <c r="G62" i="9"/>
  <c r="H62" i="9" s="1"/>
  <c r="I62" i="9" s="1"/>
  <c r="C62" i="9"/>
  <c r="G61" i="9"/>
  <c r="H61" i="9" s="1"/>
  <c r="I61" i="9" s="1"/>
  <c r="C61" i="9"/>
  <c r="H60" i="9"/>
  <c r="I60" i="9" s="1"/>
  <c r="G60" i="9"/>
  <c r="C60" i="9"/>
  <c r="K59" i="9"/>
  <c r="L59" i="9" s="1"/>
  <c r="H59" i="9"/>
  <c r="I59" i="9" s="1"/>
  <c r="J59" i="9" s="1"/>
  <c r="G59" i="9"/>
  <c r="C59" i="9"/>
  <c r="G58" i="9"/>
  <c r="H58" i="9" s="1"/>
  <c r="I58" i="9" s="1"/>
  <c r="C58" i="9"/>
  <c r="G57" i="9"/>
  <c r="H57" i="9" s="1"/>
  <c r="I57" i="9" s="1"/>
  <c r="C57" i="9"/>
  <c r="H56" i="9"/>
  <c r="I56" i="9" s="1"/>
  <c r="G56" i="9"/>
  <c r="C56" i="9"/>
  <c r="K55" i="9"/>
  <c r="L55" i="9" s="1"/>
  <c r="H55" i="9"/>
  <c r="I55" i="9" s="1"/>
  <c r="J55" i="9" s="1"/>
  <c r="G55" i="9"/>
  <c r="C55" i="9"/>
  <c r="G54" i="9"/>
  <c r="H54" i="9" s="1"/>
  <c r="I54" i="9" s="1"/>
  <c r="J54" i="9" s="1"/>
  <c r="C54" i="9"/>
  <c r="H53" i="9"/>
  <c r="I53" i="9" s="1"/>
  <c r="J53" i="9" s="1"/>
  <c r="G53" i="9"/>
  <c r="C53" i="9"/>
  <c r="G52" i="9"/>
  <c r="H52" i="9" s="1"/>
  <c r="I52" i="9" s="1"/>
  <c r="J52" i="9" s="1"/>
  <c r="C52" i="9"/>
  <c r="H51" i="9"/>
  <c r="I51" i="9" s="1"/>
  <c r="J51" i="9" s="1"/>
  <c r="G51" i="9"/>
  <c r="C51" i="9"/>
  <c r="G50" i="9"/>
  <c r="H50" i="9" s="1"/>
  <c r="I50" i="9" s="1"/>
  <c r="J50" i="9" s="1"/>
  <c r="C50" i="9"/>
  <c r="H49" i="9"/>
  <c r="I49" i="9" s="1"/>
  <c r="J49" i="9" s="1"/>
  <c r="G49" i="9"/>
  <c r="C49" i="9"/>
  <c r="G48" i="9"/>
  <c r="H48" i="9" s="1"/>
  <c r="I48" i="9" s="1"/>
  <c r="J48" i="9" s="1"/>
  <c r="C48" i="9"/>
  <c r="H47" i="9"/>
  <c r="I47" i="9" s="1"/>
  <c r="J47" i="9" s="1"/>
  <c r="G47" i="9"/>
  <c r="C47" i="9"/>
  <c r="H46" i="9"/>
  <c r="I46" i="9" s="1"/>
  <c r="G46" i="9"/>
  <c r="C46" i="9"/>
  <c r="H45" i="9"/>
  <c r="I45" i="9" s="1"/>
  <c r="G45" i="9"/>
  <c r="C45" i="9"/>
  <c r="H44" i="9"/>
  <c r="I44" i="9" s="1"/>
  <c r="G44" i="9"/>
  <c r="C44" i="9"/>
  <c r="H43" i="9"/>
  <c r="I43" i="9" s="1"/>
  <c r="G43" i="9"/>
  <c r="C43" i="9"/>
  <c r="H42" i="9"/>
  <c r="I42" i="9" s="1"/>
  <c r="G42" i="9"/>
  <c r="C42" i="9"/>
  <c r="H41" i="9"/>
  <c r="I41" i="9" s="1"/>
  <c r="G41" i="9"/>
  <c r="C41" i="9"/>
  <c r="H40" i="9"/>
  <c r="I40" i="9" s="1"/>
  <c r="G40" i="9"/>
  <c r="C40" i="9"/>
  <c r="H39" i="9"/>
  <c r="I39" i="9" s="1"/>
  <c r="G39" i="9"/>
  <c r="C39" i="9"/>
  <c r="H38" i="9"/>
  <c r="I38" i="9" s="1"/>
  <c r="G38" i="9"/>
  <c r="C38" i="9"/>
  <c r="H37" i="9"/>
  <c r="I37" i="9" s="1"/>
  <c r="G37" i="9"/>
  <c r="C37" i="9"/>
  <c r="H36" i="9"/>
  <c r="I36" i="9" s="1"/>
  <c r="G36" i="9"/>
  <c r="C36" i="9"/>
  <c r="H35" i="9"/>
  <c r="I35" i="9" s="1"/>
  <c r="G35" i="9"/>
  <c r="C35" i="9"/>
  <c r="H34" i="9"/>
  <c r="I34" i="9" s="1"/>
  <c r="G34" i="9"/>
  <c r="C34" i="9"/>
  <c r="H33" i="9"/>
  <c r="I33" i="9" s="1"/>
  <c r="G33" i="9"/>
  <c r="C33" i="9"/>
  <c r="H32" i="9"/>
  <c r="I32" i="9" s="1"/>
  <c r="G32" i="9"/>
  <c r="C32" i="9"/>
  <c r="H31" i="9"/>
  <c r="I31" i="9" s="1"/>
  <c r="G31" i="9"/>
  <c r="C31" i="9"/>
  <c r="H30" i="9"/>
  <c r="I30" i="9" s="1"/>
  <c r="G30" i="9"/>
  <c r="C30" i="9"/>
  <c r="H29" i="9"/>
  <c r="I29" i="9" s="1"/>
  <c r="G29" i="9"/>
  <c r="C29" i="9"/>
  <c r="H28" i="9"/>
  <c r="I28" i="9" s="1"/>
  <c r="G28" i="9"/>
  <c r="C28" i="9"/>
  <c r="H27" i="9"/>
  <c r="I27" i="9" s="1"/>
  <c r="G27" i="9"/>
  <c r="C27" i="9"/>
  <c r="H26" i="9"/>
  <c r="I26" i="9" s="1"/>
  <c r="G26" i="9"/>
  <c r="C26" i="9"/>
  <c r="H25" i="9"/>
  <c r="I25" i="9" s="1"/>
  <c r="G25" i="9"/>
  <c r="C25" i="9"/>
  <c r="I24" i="9"/>
  <c r="H24" i="9"/>
  <c r="G24" i="9"/>
  <c r="C24" i="9"/>
  <c r="H23" i="9"/>
  <c r="I23" i="9" s="1"/>
  <c r="G23" i="9"/>
  <c r="C23" i="9"/>
  <c r="I22" i="9"/>
  <c r="H22" i="9"/>
  <c r="G22" i="9"/>
  <c r="C22" i="9"/>
  <c r="H21" i="9"/>
  <c r="I21" i="9" s="1"/>
  <c r="G21" i="9"/>
  <c r="C21" i="9"/>
  <c r="I20" i="9"/>
  <c r="H20" i="9"/>
  <c r="G20" i="9"/>
  <c r="C20" i="9"/>
  <c r="H19" i="9"/>
  <c r="I19" i="9" s="1"/>
  <c r="G19" i="9"/>
  <c r="C19" i="9"/>
  <c r="I18" i="9"/>
  <c r="H18" i="9"/>
  <c r="G18" i="9"/>
  <c r="C18" i="9"/>
  <c r="H17" i="9"/>
  <c r="I17" i="9" s="1"/>
  <c r="G17" i="9"/>
  <c r="C17" i="9"/>
  <c r="I16" i="9"/>
  <c r="H16" i="9"/>
  <c r="G16" i="9"/>
  <c r="C16" i="9"/>
  <c r="H15" i="9"/>
  <c r="I15" i="9" s="1"/>
  <c r="G15" i="9"/>
  <c r="C15" i="9"/>
  <c r="I14" i="9"/>
  <c r="H14" i="9"/>
  <c r="G14" i="9"/>
  <c r="C14" i="9"/>
  <c r="H13" i="9"/>
  <c r="I13" i="9" s="1"/>
  <c r="G13" i="9"/>
  <c r="C13" i="9"/>
  <c r="I12" i="9"/>
  <c r="H12" i="9"/>
  <c r="G12" i="9"/>
  <c r="C12" i="9"/>
  <c r="H11" i="9"/>
  <c r="I11" i="9" s="1"/>
  <c r="G11" i="9"/>
  <c r="C11" i="9"/>
  <c r="I10" i="9"/>
  <c r="H10" i="9"/>
  <c r="G10" i="9"/>
  <c r="C10" i="9"/>
  <c r="H9" i="9"/>
  <c r="I9" i="9" s="1"/>
  <c r="G9" i="9"/>
  <c r="C9" i="9"/>
  <c r="I8" i="9"/>
  <c r="H8" i="9"/>
  <c r="G8" i="9"/>
  <c r="C8" i="9"/>
  <c r="H7" i="9"/>
  <c r="I7" i="9" s="1"/>
  <c r="G7" i="9"/>
  <c r="C7" i="9"/>
  <c r="I6" i="9"/>
  <c r="H6" i="9"/>
  <c r="G6" i="9"/>
  <c r="C6" i="9"/>
  <c r="H5" i="9"/>
  <c r="I5" i="9" s="1"/>
  <c r="G5" i="9"/>
  <c r="C5" i="9"/>
  <c r="I4" i="9"/>
  <c r="H4" i="9"/>
  <c r="G4" i="9"/>
  <c r="C4" i="9"/>
  <c r="G3" i="9"/>
  <c r="H3" i="9" s="1"/>
  <c r="I3" i="9" s="1"/>
  <c r="T128" i="7" l="1"/>
  <c r="V125" i="7"/>
  <c r="T129" i="7" s="1"/>
  <c r="Y124" i="7"/>
  <c r="Y125" i="7" s="1"/>
  <c r="X127" i="7"/>
  <c r="X14" i="9"/>
  <c r="K7" i="9"/>
  <c r="L7" i="9" s="1"/>
  <c r="J7" i="9"/>
  <c r="K15" i="9"/>
  <c r="L15" i="9" s="1"/>
  <c r="J15" i="9"/>
  <c r="K23" i="9"/>
  <c r="L23" i="9" s="1"/>
  <c r="J23" i="9"/>
  <c r="K17" i="9"/>
  <c r="L17" i="9" s="1"/>
  <c r="J17" i="9"/>
  <c r="K5" i="9"/>
  <c r="L5" i="9" s="1"/>
  <c r="J5" i="9"/>
  <c r="K13" i="9"/>
  <c r="L13" i="9" s="1"/>
  <c r="J13" i="9"/>
  <c r="K21" i="9"/>
  <c r="L21" i="9" s="1"/>
  <c r="J21" i="9"/>
  <c r="K9" i="9"/>
  <c r="L9" i="9" s="1"/>
  <c r="J9" i="9"/>
  <c r="J3" i="9"/>
  <c r="Z3" i="9"/>
  <c r="K11" i="9"/>
  <c r="L11" i="9" s="1"/>
  <c r="J11" i="9"/>
  <c r="K19" i="9"/>
  <c r="L19" i="9" s="1"/>
  <c r="J19" i="9"/>
  <c r="K4" i="9"/>
  <c r="L4" i="9" s="1"/>
  <c r="J4" i="9"/>
  <c r="K8" i="9"/>
  <c r="L8" i="9" s="1"/>
  <c r="J8" i="9"/>
  <c r="K10" i="9"/>
  <c r="L10" i="9" s="1"/>
  <c r="J10" i="9"/>
  <c r="K14" i="9"/>
  <c r="L14" i="9" s="1"/>
  <c r="J14" i="9"/>
  <c r="K18" i="9"/>
  <c r="L18" i="9" s="1"/>
  <c r="J18" i="9"/>
  <c r="K22" i="9"/>
  <c r="L22" i="9" s="1"/>
  <c r="J22" i="9"/>
  <c r="K24" i="9"/>
  <c r="L24" i="9" s="1"/>
  <c r="J24" i="9"/>
  <c r="K26" i="9"/>
  <c r="L26" i="9" s="1"/>
  <c r="J26" i="9"/>
  <c r="K28" i="9"/>
  <c r="L28" i="9" s="1"/>
  <c r="J28" i="9"/>
  <c r="K30" i="9"/>
  <c r="L30" i="9" s="1"/>
  <c r="J30" i="9"/>
  <c r="K32" i="9"/>
  <c r="L32" i="9" s="1"/>
  <c r="J32" i="9"/>
  <c r="K34" i="9"/>
  <c r="L34" i="9" s="1"/>
  <c r="J34" i="9"/>
  <c r="K36" i="9"/>
  <c r="L36" i="9" s="1"/>
  <c r="J36" i="9"/>
  <c r="K38" i="9"/>
  <c r="L38" i="9" s="1"/>
  <c r="J38" i="9"/>
  <c r="K40" i="9"/>
  <c r="L40" i="9" s="1"/>
  <c r="J40" i="9"/>
  <c r="K42" i="9"/>
  <c r="L42" i="9" s="1"/>
  <c r="J42" i="9"/>
  <c r="K44" i="9"/>
  <c r="L44" i="9" s="1"/>
  <c r="J44" i="9"/>
  <c r="J56" i="9"/>
  <c r="K56" i="9"/>
  <c r="L56" i="9" s="1"/>
  <c r="J60" i="9"/>
  <c r="K60" i="9"/>
  <c r="L60" i="9" s="1"/>
  <c r="J64" i="9"/>
  <c r="K64" i="9"/>
  <c r="L64" i="9" s="1"/>
  <c r="J68" i="9"/>
  <c r="K68" i="9"/>
  <c r="L68" i="9" s="1"/>
  <c r="J72" i="9"/>
  <c r="K72" i="9"/>
  <c r="L72" i="9" s="1"/>
  <c r="J76" i="9"/>
  <c r="K76" i="9"/>
  <c r="L76" i="9" s="1"/>
  <c r="J80" i="9"/>
  <c r="K80" i="9"/>
  <c r="L80" i="9" s="1"/>
  <c r="J84" i="9"/>
  <c r="K84" i="9"/>
  <c r="L84" i="9" s="1"/>
  <c r="J88" i="9"/>
  <c r="K88" i="9"/>
  <c r="L88" i="9" s="1"/>
  <c r="J92" i="9"/>
  <c r="K92" i="9"/>
  <c r="L92" i="9" s="1"/>
  <c r="J96" i="9"/>
  <c r="K96" i="9"/>
  <c r="L96" i="9" s="1"/>
  <c r="K203" i="9"/>
  <c r="L203" i="9" s="1"/>
  <c r="K207" i="9"/>
  <c r="L207" i="9" s="1"/>
  <c r="K211" i="9"/>
  <c r="L211" i="9" s="1"/>
  <c r="K215" i="9"/>
  <c r="L215" i="9" s="1"/>
  <c r="K219" i="9"/>
  <c r="L219" i="9" s="1"/>
  <c r="K223" i="9"/>
  <c r="L223" i="9" s="1"/>
  <c r="K227" i="9"/>
  <c r="L227" i="9" s="1"/>
  <c r="K231" i="9"/>
  <c r="L231" i="9" s="1"/>
  <c r="K235" i="9"/>
  <c r="L235" i="9" s="1"/>
  <c r="K241" i="9"/>
  <c r="L241" i="9" s="1"/>
  <c r="J61" i="9"/>
  <c r="K61" i="9"/>
  <c r="L61" i="9" s="1"/>
  <c r="J69" i="9"/>
  <c r="K69" i="9"/>
  <c r="L69" i="9" s="1"/>
  <c r="J73" i="9"/>
  <c r="K73" i="9"/>
  <c r="L73" i="9" s="1"/>
  <c r="J77" i="9"/>
  <c r="K77" i="9"/>
  <c r="L77" i="9" s="1"/>
  <c r="J81" i="9"/>
  <c r="K81" i="9"/>
  <c r="L81" i="9" s="1"/>
  <c r="J85" i="9"/>
  <c r="K85" i="9"/>
  <c r="L85" i="9" s="1"/>
  <c r="J89" i="9"/>
  <c r="K89" i="9"/>
  <c r="L89" i="9" s="1"/>
  <c r="J93" i="9"/>
  <c r="K93" i="9"/>
  <c r="L93" i="9" s="1"/>
  <c r="J97" i="9"/>
  <c r="K97" i="9"/>
  <c r="L97" i="9" s="1"/>
  <c r="K6" i="9"/>
  <c r="L6" i="9" s="1"/>
  <c r="J6" i="9"/>
  <c r="K12" i="9"/>
  <c r="L12" i="9" s="1"/>
  <c r="J12" i="9"/>
  <c r="K16" i="9"/>
  <c r="L16" i="9" s="1"/>
  <c r="J16" i="9"/>
  <c r="K20" i="9"/>
  <c r="L20" i="9" s="1"/>
  <c r="J20" i="9"/>
  <c r="K25" i="9"/>
  <c r="L25" i="9" s="1"/>
  <c r="J25" i="9"/>
  <c r="K27" i="9"/>
  <c r="L27" i="9" s="1"/>
  <c r="J27" i="9"/>
  <c r="K29" i="9"/>
  <c r="L29" i="9" s="1"/>
  <c r="J29" i="9"/>
  <c r="K31" i="9"/>
  <c r="L31" i="9" s="1"/>
  <c r="J31" i="9"/>
  <c r="K33" i="9"/>
  <c r="L33" i="9" s="1"/>
  <c r="J33" i="9"/>
  <c r="K35" i="9"/>
  <c r="L35" i="9" s="1"/>
  <c r="J35" i="9"/>
  <c r="K37" i="9"/>
  <c r="L37" i="9" s="1"/>
  <c r="J37" i="9"/>
  <c r="K39" i="9"/>
  <c r="L39" i="9" s="1"/>
  <c r="J39" i="9"/>
  <c r="K41" i="9"/>
  <c r="L41" i="9" s="1"/>
  <c r="J41" i="9"/>
  <c r="K43" i="9"/>
  <c r="L43" i="9" s="1"/>
  <c r="J43" i="9"/>
  <c r="K45" i="9"/>
  <c r="L45" i="9" s="1"/>
  <c r="J45" i="9"/>
  <c r="K46" i="9"/>
  <c r="L46" i="9" s="1"/>
  <c r="J46" i="9"/>
  <c r="J58" i="9"/>
  <c r="K58" i="9"/>
  <c r="L58" i="9" s="1"/>
  <c r="J62" i="9"/>
  <c r="K62" i="9"/>
  <c r="L62" i="9" s="1"/>
  <c r="J66" i="9"/>
  <c r="K66" i="9"/>
  <c r="L66" i="9" s="1"/>
  <c r="J70" i="9"/>
  <c r="K70" i="9"/>
  <c r="L70" i="9" s="1"/>
  <c r="J74" i="9"/>
  <c r="K74" i="9"/>
  <c r="L74" i="9" s="1"/>
  <c r="J78" i="9"/>
  <c r="K78" i="9"/>
  <c r="L78" i="9" s="1"/>
  <c r="J82" i="9"/>
  <c r="K82" i="9"/>
  <c r="L82" i="9" s="1"/>
  <c r="J86" i="9"/>
  <c r="K86" i="9"/>
  <c r="L86" i="9" s="1"/>
  <c r="J90" i="9"/>
  <c r="K90" i="9"/>
  <c r="L90" i="9" s="1"/>
  <c r="J94" i="9"/>
  <c r="K94" i="9"/>
  <c r="L94" i="9" s="1"/>
  <c r="J98" i="9"/>
  <c r="K98" i="9"/>
  <c r="L98" i="9" s="1"/>
  <c r="K201" i="9"/>
  <c r="L201" i="9" s="1"/>
  <c r="K205" i="9"/>
  <c r="L205" i="9" s="1"/>
  <c r="K209" i="9"/>
  <c r="L209" i="9" s="1"/>
  <c r="K213" i="9"/>
  <c r="L213" i="9" s="1"/>
  <c r="K217" i="9"/>
  <c r="L217" i="9" s="1"/>
  <c r="K221" i="9"/>
  <c r="L221" i="9" s="1"/>
  <c r="K225" i="9"/>
  <c r="L225" i="9" s="1"/>
  <c r="K229" i="9"/>
  <c r="L229" i="9" s="1"/>
  <c r="K233" i="9"/>
  <c r="L233" i="9" s="1"/>
  <c r="K237" i="9"/>
  <c r="L237" i="9" s="1"/>
  <c r="K239" i="9"/>
  <c r="L239" i="9" s="1"/>
  <c r="K50" i="9"/>
  <c r="L50" i="9" s="1"/>
  <c r="J57" i="9"/>
  <c r="K57" i="9"/>
  <c r="L57" i="9" s="1"/>
  <c r="J65" i="9"/>
  <c r="K65" i="9"/>
  <c r="L65" i="9" s="1"/>
  <c r="K48" i="9"/>
  <c r="L48" i="9" s="1"/>
  <c r="K52" i="9"/>
  <c r="L52" i="9" s="1"/>
  <c r="K54" i="9"/>
  <c r="L54" i="9" s="1"/>
  <c r="J136" i="9"/>
  <c r="K136" i="9"/>
  <c r="L136" i="9" s="1"/>
  <c r="J149" i="9"/>
  <c r="K149" i="9"/>
  <c r="L149" i="9" s="1"/>
  <c r="J157" i="9"/>
  <c r="K157" i="9"/>
  <c r="L157" i="9" s="1"/>
  <c r="K47" i="9"/>
  <c r="L47" i="9" s="1"/>
  <c r="K49" i="9"/>
  <c r="L49" i="9" s="1"/>
  <c r="K51" i="9"/>
  <c r="L51" i="9" s="1"/>
  <c r="K53" i="9"/>
  <c r="L53" i="9" s="1"/>
  <c r="K133" i="9"/>
  <c r="L133" i="9" s="1"/>
  <c r="J134" i="9"/>
  <c r="K134" i="9"/>
  <c r="L134" i="9" s="1"/>
  <c r="J141" i="9"/>
  <c r="K141" i="9"/>
  <c r="L141" i="9" s="1"/>
  <c r="J137" i="9"/>
  <c r="K137" i="9"/>
  <c r="L137" i="9" s="1"/>
  <c r="J145" i="9"/>
  <c r="K145" i="9"/>
  <c r="L145" i="9" s="1"/>
  <c r="J153" i="9"/>
  <c r="K153" i="9"/>
  <c r="L153" i="9" s="1"/>
  <c r="K100" i="9"/>
  <c r="L100" i="9" s="1"/>
  <c r="K102" i="9"/>
  <c r="L102" i="9" s="1"/>
  <c r="K104" i="9"/>
  <c r="L104" i="9" s="1"/>
  <c r="K106" i="9"/>
  <c r="L106" i="9" s="1"/>
  <c r="K108" i="9"/>
  <c r="L108" i="9" s="1"/>
  <c r="K110" i="9"/>
  <c r="L110" i="9" s="1"/>
  <c r="K112" i="9"/>
  <c r="L112" i="9" s="1"/>
  <c r="K114" i="9"/>
  <c r="L114" i="9" s="1"/>
  <c r="K116" i="9"/>
  <c r="L116" i="9" s="1"/>
  <c r="K118" i="9"/>
  <c r="L118" i="9" s="1"/>
  <c r="K120" i="9"/>
  <c r="L120" i="9" s="1"/>
  <c r="K122" i="9"/>
  <c r="L122" i="9" s="1"/>
  <c r="K124" i="9"/>
  <c r="L124" i="9" s="1"/>
  <c r="K126" i="9"/>
  <c r="L126" i="9" s="1"/>
  <c r="K128" i="9"/>
  <c r="L128" i="9" s="1"/>
  <c r="K130" i="9"/>
  <c r="L130" i="9" s="1"/>
  <c r="K132" i="9"/>
  <c r="L132" i="9" s="1"/>
  <c r="K140" i="9"/>
  <c r="L140" i="9" s="1"/>
  <c r="K144" i="9"/>
  <c r="L144" i="9" s="1"/>
  <c r="K148" i="9"/>
  <c r="L148" i="9" s="1"/>
  <c r="K152" i="9"/>
  <c r="L152" i="9" s="1"/>
  <c r="K156" i="9"/>
  <c r="L156" i="9" s="1"/>
  <c r="K117" i="9"/>
  <c r="L117" i="9" s="1"/>
  <c r="K119" i="9"/>
  <c r="L119" i="9" s="1"/>
  <c r="K121" i="9"/>
  <c r="L121" i="9" s="1"/>
  <c r="K123" i="9"/>
  <c r="L123" i="9" s="1"/>
  <c r="K125" i="9"/>
  <c r="L125" i="9" s="1"/>
  <c r="K127" i="9"/>
  <c r="L127" i="9" s="1"/>
  <c r="K129" i="9"/>
  <c r="L129" i="9" s="1"/>
  <c r="K131" i="9"/>
  <c r="L131" i="9" s="1"/>
  <c r="K159" i="9"/>
  <c r="L159" i="9" s="1"/>
  <c r="K161" i="9"/>
  <c r="L161" i="9" s="1"/>
  <c r="K163" i="9"/>
  <c r="L163" i="9" s="1"/>
  <c r="K165" i="9"/>
  <c r="L165" i="9" s="1"/>
  <c r="K167" i="9"/>
  <c r="L167" i="9" s="1"/>
  <c r="K169" i="9"/>
  <c r="L169" i="9" s="1"/>
  <c r="K171" i="9"/>
  <c r="L171" i="9" s="1"/>
  <c r="K173" i="9"/>
  <c r="L173" i="9" s="1"/>
  <c r="K175" i="9"/>
  <c r="L175" i="9" s="1"/>
  <c r="K177" i="9"/>
  <c r="L177" i="9" s="1"/>
  <c r="K179" i="9"/>
  <c r="L179" i="9" s="1"/>
  <c r="K181" i="9"/>
  <c r="L181" i="9" s="1"/>
  <c r="K183" i="9"/>
  <c r="L183" i="9" s="1"/>
  <c r="K185" i="9"/>
  <c r="L185" i="9" s="1"/>
  <c r="K187" i="9"/>
  <c r="L187" i="9" s="1"/>
  <c r="K189" i="9"/>
  <c r="L189" i="9" s="1"/>
  <c r="K191" i="9"/>
  <c r="L191" i="9" s="1"/>
  <c r="K193" i="9"/>
  <c r="L193" i="9" s="1"/>
  <c r="K195" i="9"/>
  <c r="L195" i="9" s="1"/>
  <c r="K197" i="9"/>
  <c r="L197" i="9" s="1"/>
  <c r="K199" i="9"/>
  <c r="L199" i="9" s="1"/>
  <c r="K202" i="9"/>
  <c r="L202" i="9" s="1"/>
  <c r="K204" i="9"/>
  <c r="L204" i="9" s="1"/>
  <c r="K206" i="9"/>
  <c r="L206" i="9" s="1"/>
  <c r="K208" i="9"/>
  <c r="L208" i="9" s="1"/>
  <c r="K210" i="9"/>
  <c r="L210" i="9" s="1"/>
  <c r="K212" i="9"/>
  <c r="L212" i="9" s="1"/>
  <c r="K214" i="9"/>
  <c r="L214" i="9" s="1"/>
  <c r="K216" i="9"/>
  <c r="L216" i="9" s="1"/>
  <c r="K218" i="9"/>
  <c r="L218" i="9" s="1"/>
  <c r="K220" i="9"/>
  <c r="L220" i="9" s="1"/>
  <c r="K222" i="9"/>
  <c r="L222" i="9" s="1"/>
  <c r="K224" i="9"/>
  <c r="L224" i="9" s="1"/>
  <c r="K226" i="9"/>
  <c r="L226" i="9" s="1"/>
  <c r="K228" i="9"/>
  <c r="L228" i="9" s="1"/>
  <c r="K230" i="9"/>
  <c r="L230" i="9" s="1"/>
  <c r="K232" i="9"/>
  <c r="L232" i="9" s="1"/>
  <c r="K234" i="9"/>
  <c r="L234" i="9" s="1"/>
  <c r="K236" i="9"/>
  <c r="L236" i="9" s="1"/>
  <c r="K238" i="9"/>
  <c r="L238" i="9" s="1"/>
  <c r="K240" i="9"/>
  <c r="L240" i="9" s="1"/>
  <c r="K242" i="9"/>
  <c r="L242" i="9" s="1"/>
  <c r="K158" i="9"/>
  <c r="L158" i="9" s="1"/>
  <c r="K200" i="9"/>
  <c r="L200" i="9" s="1"/>
  <c r="H7" i="4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4" i="5"/>
  <c r="K5" i="5"/>
  <c r="K4" i="5"/>
  <c r="X128" i="7" l="1"/>
  <c r="Z125" i="7"/>
  <c r="X129" i="7" s="1"/>
  <c r="N2" i="9"/>
  <c r="N3" i="9" s="1"/>
  <c r="K2" i="5"/>
  <c r="K9" i="5" s="1"/>
  <c r="K3" i="5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4" i="4"/>
  <c r="K6" i="5" l="1"/>
  <c r="K8" i="5" s="1"/>
  <c r="I4" i="8"/>
  <c r="I5" i="8"/>
  <c r="I6" i="8"/>
  <c r="K6" i="8" s="1"/>
  <c r="L6" i="8" s="1"/>
  <c r="I7" i="8"/>
  <c r="I8" i="8"/>
  <c r="I9" i="8"/>
  <c r="I10" i="8"/>
  <c r="J10" i="8" s="1"/>
  <c r="I11" i="8"/>
  <c r="J11" i="8" s="1"/>
  <c r="I12" i="8"/>
  <c r="I13" i="8"/>
  <c r="I14" i="8"/>
  <c r="K14" i="8" s="1"/>
  <c r="L14" i="8" s="1"/>
  <c r="I15" i="8"/>
  <c r="I16" i="8"/>
  <c r="I17" i="8"/>
  <c r="I18" i="8"/>
  <c r="J18" i="8" s="1"/>
  <c r="I19" i="8"/>
  <c r="J19" i="8" s="1"/>
  <c r="I20" i="8"/>
  <c r="I21" i="8"/>
  <c r="I22" i="8"/>
  <c r="K22" i="8" s="1"/>
  <c r="L22" i="8" s="1"/>
  <c r="I23" i="8"/>
  <c r="I24" i="8"/>
  <c r="I25" i="8"/>
  <c r="I26" i="8"/>
  <c r="J26" i="8" s="1"/>
  <c r="I27" i="8"/>
  <c r="J27" i="8" s="1"/>
  <c r="I28" i="8"/>
  <c r="I29" i="8"/>
  <c r="I30" i="8"/>
  <c r="K30" i="8" s="1"/>
  <c r="L30" i="8" s="1"/>
  <c r="I31" i="8"/>
  <c r="I32" i="8"/>
  <c r="I33" i="8"/>
  <c r="I34" i="8"/>
  <c r="J34" i="8" s="1"/>
  <c r="I35" i="8"/>
  <c r="J35" i="8" s="1"/>
  <c r="I36" i="8"/>
  <c r="I37" i="8"/>
  <c r="I38" i="8"/>
  <c r="K38" i="8" s="1"/>
  <c r="L38" i="8" s="1"/>
  <c r="I39" i="8"/>
  <c r="I40" i="8"/>
  <c r="I41" i="8"/>
  <c r="I42" i="8"/>
  <c r="J42" i="8" s="1"/>
  <c r="I43" i="8"/>
  <c r="J43" i="8" s="1"/>
  <c r="I44" i="8"/>
  <c r="I45" i="8"/>
  <c r="I46" i="8"/>
  <c r="K46" i="8" s="1"/>
  <c r="L46" i="8" s="1"/>
  <c r="I47" i="8"/>
  <c r="I48" i="8"/>
  <c r="I49" i="8"/>
  <c r="I50" i="8"/>
  <c r="J50" i="8" s="1"/>
  <c r="I51" i="8"/>
  <c r="J51" i="8" s="1"/>
  <c r="I52" i="8"/>
  <c r="I53" i="8"/>
  <c r="I54" i="8"/>
  <c r="K54" i="8" s="1"/>
  <c r="L54" i="8" s="1"/>
  <c r="I55" i="8"/>
  <c r="I56" i="8"/>
  <c r="I57" i="8"/>
  <c r="I58" i="8"/>
  <c r="J58" i="8" s="1"/>
  <c r="I59" i="8"/>
  <c r="J59" i="8" s="1"/>
  <c r="I60" i="8"/>
  <c r="I61" i="8"/>
  <c r="I62" i="8"/>
  <c r="K62" i="8" s="1"/>
  <c r="L62" i="8" s="1"/>
  <c r="I63" i="8"/>
  <c r="I64" i="8"/>
  <c r="I65" i="8"/>
  <c r="I66" i="8"/>
  <c r="J66" i="8" s="1"/>
  <c r="I67" i="8"/>
  <c r="J67" i="8" s="1"/>
  <c r="I68" i="8"/>
  <c r="I69" i="8"/>
  <c r="I70" i="8"/>
  <c r="K70" i="8" s="1"/>
  <c r="L70" i="8" s="1"/>
  <c r="I71" i="8"/>
  <c r="I72" i="8"/>
  <c r="I73" i="8"/>
  <c r="I74" i="8"/>
  <c r="J74" i="8" s="1"/>
  <c r="I75" i="8"/>
  <c r="J75" i="8" s="1"/>
  <c r="I76" i="8"/>
  <c r="I77" i="8"/>
  <c r="I78" i="8"/>
  <c r="K78" i="8" s="1"/>
  <c r="L78" i="8" s="1"/>
  <c r="I79" i="8"/>
  <c r="I80" i="8"/>
  <c r="I81" i="8"/>
  <c r="I82" i="8"/>
  <c r="J82" i="8" s="1"/>
  <c r="I83" i="8"/>
  <c r="J83" i="8" s="1"/>
  <c r="I84" i="8"/>
  <c r="I85" i="8"/>
  <c r="I86" i="8"/>
  <c r="K86" i="8" s="1"/>
  <c r="L86" i="8" s="1"/>
  <c r="I87" i="8"/>
  <c r="I88" i="8"/>
  <c r="I89" i="8"/>
  <c r="I90" i="8"/>
  <c r="J90" i="8" s="1"/>
  <c r="I91" i="8"/>
  <c r="J91" i="8" s="1"/>
  <c r="I92" i="8"/>
  <c r="I93" i="8"/>
  <c r="I94" i="8"/>
  <c r="K94" i="8" s="1"/>
  <c r="L94" i="8" s="1"/>
  <c r="I95" i="8"/>
  <c r="I96" i="8"/>
  <c r="I97" i="8"/>
  <c r="I98" i="8"/>
  <c r="J98" i="8" s="1"/>
  <c r="I99" i="8"/>
  <c r="J99" i="8" s="1"/>
  <c r="I100" i="8"/>
  <c r="I101" i="8"/>
  <c r="I102" i="8"/>
  <c r="K102" i="8" s="1"/>
  <c r="L102" i="8" s="1"/>
  <c r="I103" i="8"/>
  <c r="I104" i="8"/>
  <c r="I105" i="8"/>
  <c r="I106" i="8"/>
  <c r="J106" i="8" s="1"/>
  <c r="I107" i="8"/>
  <c r="J107" i="8" s="1"/>
  <c r="I108" i="8"/>
  <c r="I109" i="8"/>
  <c r="I110" i="8"/>
  <c r="K110" i="8" s="1"/>
  <c r="L110" i="8" s="1"/>
  <c r="I111" i="8"/>
  <c r="I112" i="8"/>
  <c r="I113" i="8"/>
  <c r="I114" i="8"/>
  <c r="J114" i="8" s="1"/>
  <c r="I115" i="8"/>
  <c r="J115" i="8" s="1"/>
  <c r="I116" i="8"/>
  <c r="I117" i="8"/>
  <c r="I118" i="8"/>
  <c r="J118" i="8" s="1"/>
  <c r="I119" i="8"/>
  <c r="J119" i="8" s="1"/>
  <c r="I120" i="8"/>
  <c r="I121" i="8"/>
  <c r="I122" i="8"/>
  <c r="J122" i="8" s="1"/>
  <c r="I123" i="8"/>
  <c r="K123" i="8" s="1"/>
  <c r="L123" i="8" s="1"/>
  <c r="I124" i="8"/>
  <c r="I125" i="8"/>
  <c r="I126" i="8"/>
  <c r="I127" i="8"/>
  <c r="K127" i="8" s="1"/>
  <c r="L127" i="8" s="1"/>
  <c r="I128" i="8"/>
  <c r="I129" i="8"/>
  <c r="I130" i="8"/>
  <c r="J130" i="8" s="1"/>
  <c r="I131" i="8"/>
  <c r="K131" i="8" s="1"/>
  <c r="L131" i="8" s="1"/>
  <c r="I132" i="8"/>
  <c r="I133" i="8"/>
  <c r="I134" i="8"/>
  <c r="I135" i="8"/>
  <c r="J135" i="8" s="1"/>
  <c r="I136" i="8"/>
  <c r="I137" i="8"/>
  <c r="I138" i="8"/>
  <c r="J138" i="8" s="1"/>
  <c r="I139" i="8"/>
  <c r="K139" i="8" s="1"/>
  <c r="L139" i="8" s="1"/>
  <c r="I140" i="8"/>
  <c r="I141" i="8"/>
  <c r="I142" i="8"/>
  <c r="I143" i="8"/>
  <c r="J143" i="8" s="1"/>
  <c r="I144" i="8"/>
  <c r="I145" i="8"/>
  <c r="I146" i="8"/>
  <c r="J146" i="8" s="1"/>
  <c r="I147" i="8"/>
  <c r="J147" i="8" s="1"/>
  <c r="I148" i="8"/>
  <c r="I149" i="8"/>
  <c r="I150" i="8"/>
  <c r="I151" i="8"/>
  <c r="J151" i="8" s="1"/>
  <c r="I152" i="8"/>
  <c r="I153" i="8"/>
  <c r="I154" i="8"/>
  <c r="J154" i="8" s="1"/>
  <c r="I155" i="8"/>
  <c r="K155" i="8" s="1"/>
  <c r="L155" i="8" s="1"/>
  <c r="I156" i="8"/>
  <c r="I157" i="8"/>
  <c r="I158" i="8"/>
  <c r="I159" i="8"/>
  <c r="J159" i="8" s="1"/>
  <c r="I160" i="8"/>
  <c r="I161" i="8"/>
  <c r="I162" i="8"/>
  <c r="K162" i="8" s="1"/>
  <c r="L162" i="8" s="1"/>
  <c r="I163" i="8"/>
  <c r="J163" i="8" s="1"/>
  <c r="I164" i="8"/>
  <c r="I165" i="8"/>
  <c r="I166" i="8"/>
  <c r="I167" i="8"/>
  <c r="J167" i="8" s="1"/>
  <c r="I168" i="8"/>
  <c r="I169" i="8"/>
  <c r="I170" i="8"/>
  <c r="K170" i="8" s="1"/>
  <c r="L170" i="8" s="1"/>
  <c r="I171" i="8"/>
  <c r="J171" i="8" s="1"/>
  <c r="I172" i="8"/>
  <c r="I173" i="8"/>
  <c r="I174" i="8"/>
  <c r="I175" i="8"/>
  <c r="J175" i="8" s="1"/>
  <c r="I176" i="8"/>
  <c r="I177" i="8"/>
  <c r="I178" i="8"/>
  <c r="K178" i="8" s="1"/>
  <c r="L178" i="8" s="1"/>
  <c r="I179" i="8"/>
  <c r="J179" i="8" s="1"/>
  <c r="I180" i="8"/>
  <c r="I181" i="8"/>
  <c r="I182" i="8"/>
  <c r="I183" i="8"/>
  <c r="J183" i="8" s="1"/>
  <c r="I184" i="8"/>
  <c r="I185" i="8"/>
  <c r="I186" i="8"/>
  <c r="K186" i="8" s="1"/>
  <c r="L186" i="8" s="1"/>
  <c r="I187" i="8"/>
  <c r="J187" i="8" s="1"/>
  <c r="I188" i="8"/>
  <c r="I189" i="8"/>
  <c r="I190" i="8"/>
  <c r="I191" i="8"/>
  <c r="J191" i="8" s="1"/>
  <c r="I192" i="8"/>
  <c r="I193" i="8"/>
  <c r="I194" i="8"/>
  <c r="K194" i="8" s="1"/>
  <c r="L194" i="8" s="1"/>
  <c r="I195" i="8"/>
  <c r="J195" i="8" s="1"/>
  <c r="I196" i="8"/>
  <c r="I197" i="8"/>
  <c r="I198" i="8"/>
  <c r="I199" i="8"/>
  <c r="J199" i="8" s="1"/>
  <c r="I200" i="8"/>
  <c r="I201" i="8"/>
  <c r="I202" i="8"/>
  <c r="K202" i="8" s="1"/>
  <c r="L202" i="8" s="1"/>
  <c r="I203" i="8"/>
  <c r="J203" i="8" s="1"/>
  <c r="I204" i="8"/>
  <c r="I205" i="8"/>
  <c r="I206" i="8"/>
  <c r="I207" i="8"/>
  <c r="J207" i="8" s="1"/>
  <c r="I208" i="8"/>
  <c r="I209" i="8"/>
  <c r="I210" i="8"/>
  <c r="K210" i="8" s="1"/>
  <c r="L210" i="8" s="1"/>
  <c r="I211" i="8"/>
  <c r="J211" i="8" s="1"/>
  <c r="I212" i="8"/>
  <c r="I213" i="8"/>
  <c r="I214" i="8"/>
  <c r="I215" i="8"/>
  <c r="J215" i="8" s="1"/>
  <c r="I216" i="8"/>
  <c r="I217" i="8"/>
  <c r="I218" i="8"/>
  <c r="K218" i="8" s="1"/>
  <c r="L218" i="8" s="1"/>
  <c r="I219" i="8"/>
  <c r="J219" i="8" s="1"/>
  <c r="I220" i="8"/>
  <c r="I221" i="8"/>
  <c r="I222" i="8"/>
  <c r="I223" i="8"/>
  <c r="J223" i="8" s="1"/>
  <c r="I224" i="8"/>
  <c r="I225" i="8"/>
  <c r="I226" i="8"/>
  <c r="K226" i="8" s="1"/>
  <c r="L226" i="8" s="1"/>
  <c r="I227" i="8"/>
  <c r="J227" i="8" s="1"/>
  <c r="I228" i="8"/>
  <c r="I229" i="8"/>
  <c r="I230" i="8"/>
  <c r="I231" i="8"/>
  <c r="J231" i="8" s="1"/>
  <c r="I232" i="8"/>
  <c r="I233" i="8"/>
  <c r="I234" i="8"/>
  <c r="K234" i="8" s="1"/>
  <c r="L234" i="8" s="1"/>
  <c r="I235" i="8"/>
  <c r="J235" i="8" s="1"/>
  <c r="I236" i="8"/>
  <c r="I237" i="8"/>
  <c r="I238" i="8"/>
  <c r="I239" i="8"/>
  <c r="J239" i="8" s="1"/>
  <c r="I240" i="8"/>
  <c r="I241" i="8"/>
  <c r="I242" i="8"/>
  <c r="K242" i="8" s="1"/>
  <c r="L242" i="8" s="1"/>
  <c r="I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H3" i="8"/>
  <c r="G3" i="8"/>
  <c r="C242" i="8"/>
  <c r="J241" i="8"/>
  <c r="C241" i="8"/>
  <c r="K240" i="8"/>
  <c r="L240" i="8" s="1"/>
  <c r="J240" i="8"/>
  <c r="C240" i="8"/>
  <c r="C239" i="8"/>
  <c r="K238" i="8"/>
  <c r="L238" i="8" s="1"/>
  <c r="J238" i="8"/>
  <c r="C238" i="8"/>
  <c r="J237" i="8"/>
  <c r="C237" i="8"/>
  <c r="K236" i="8"/>
  <c r="L236" i="8" s="1"/>
  <c r="J236" i="8"/>
  <c r="C236" i="8"/>
  <c r="C235" i="8"/>
  <c r="C234" i="8"/>
  <c r="J233" i="8"/>
  <c r="C233" i="8"/>
  <c r="K232" i="8"/>
  <c r="L232" i="8" s="1"/>
  <c r="J232" i="8"/>
  <c r="C232" i="8"/>
  <c r="C231" i="8"/>
  <c r="K230" i="8"/>
  <c r="L230" i="8" s="1"/>
  <c r="J230" i="8"/>
  <c r="C230" i="8"/>
  <c r="J229" i="8"/>
  <c r="C229" i="8"/>
  <c r="K228" i="8"/>
  <c r="L228" i="8" s="1"/>
  <c r="J228" i="8"/>
  <c r="C228" i="8"/>
  <c r="C227" i="8"/>
  <c r="C226" i="8"/>
  <c r="J225" i="8"/>
  <c r="C225" i="8"/>
  <c r="K224" i="8"/>
  <c r="L224" i="8" s="1"/>
  <c r="J224" i="8"/>
  <c r="C224" i="8"/>
  <c r="C223" i="8"/>
  <c r="K222" i="8"/>
  <c r="L222" i="8" s="1"/>
  <c r="J222" i="8"/>
  <c r="C222" i="8"/>
  <c r="J221" i="8"/>
  <c r="C221" i="8"/>
  <c r="K220" i="8"/>
  <c r="L220" i="8" s="1"/>
  <c r="J220" i="8"/>
  <c r="C220" i="8"/>
  <c r="C219" i="8"/>
  <c r="C218" i="8"/>
  <c r="J217" i="8"/>
  <c r="C217" i="8"/>
  <c r="K216" i="8"/>
  <c r="L216" i="8" s="1"/>
  <c r="J216" i="8"/>
  <c r="C216" i="8"/>
  <c r="C215" i="8"/>
  <c r="K214" i="8"/>
  <c r="L214" i="8" s="1"/>
  <c r="J214" i="8"/>
  <c r="C214" i="8"/>
  <c r="J213" i="8"/>
  <c r="C213" i="8"/>
  <c r="K212" i="8"/>
  <c r="L212" i="8" s="1"/>
  <c r="J212" i="8"/>
  <c r="C212" i="8"/>
  <c r="C211" i="8"/>
  <c r="C210" i="8"/>
  <c r="J209" i="8"/>
  <c r="C209" i="8"/>
  <c r="K208" i="8"/>
  <c r="L208" i="8" s="1"/>
  <c r="J208" i="8"/>
  <c r="C208" i="8"/>
  <c r="C207" i="8"/>
  <c r="K206" i="8"/>
  <c r="L206" i="8" s="1"/>
  <c r="J206" i="8"/>
  <c r="C206" i="8"/>
  <c r="J205" i="8"/>
  <c r="C205" i="8"/>
  <c r="K204" i="8"/>
  <c r="L204" i="8" s="1"/>
  <c r="J204" i="8"/>
  <c r="C204" i="8"/>
  <c r="C203" i="8"/>
  <c r="C202" i="8"/>
  <c r="J201" i="8"/>
  <c r="C201" i="8"/>
  <c r="K200" i="8"/>
  <c r="L200" i="8" s="1"/>
  <c r="J200" i="8"/>
  <c r="C200" i="8"/>
  <c r="C199" i="8"/>
  <c r="K198" i="8"/>
  <c r="L198" i="8" s="1"/>
  <c r="J198" i="8"/>
  <c r="C198" i="8"/>
  <c r="J197" i="8"/>
  <c r="C197" i="8"/>
  <c r="K196" i="8"/>
  <c r="L196" i="8" s="1"/>
  <c r="J196" i="8"/>
  <c r="C196" i="8"/>
  <c r="C195" i="8"/>
  <c r="C194" i="8"/>
  <c r="J193" i="8"/>
  <c r="C193" i="8"/>
  <c r="K192" i="8"/>
  <c r="L192" i="8" s="1"/>
  <c r="J192" i="8"/>
  <c r="C192" i="8"/>
  <c r="C191" i="8"/>
  <c r="K190" i="8"/>
  <c r="L190" i="8" s="1"/>
  <c r="J190" i="8"/>
  <c r="C190" i="8"/>
  <c r="J189" i="8"/>
  <c r="C189" i="8"/>
  <c r="K188" i="8"/>
  <c r="L188" i="8" s="1"/>
  <c r="J188" i="8"/>
  <c r="C188" i="8"/>
  <c r="C187" i="8"/>
  <c r="C186" i="8"/>
  <c r="J185" i="8"/>
  <c r="C185" i="8"/>
  <c r="K184" i="8"/>
  <c r="L184" i="8" s="1"/>
  <c r="J184" i="8"/>
  <c r="C184" i="8"/>
  <c r="C183" i="8"/>
  <c r="K182" i="8"/>
  <c r="L182" i="8" s="1"/>
  <c r="J182" i="8"/>
  <c r="C182" i="8"/>
  <c r="J181" i="8"/>
  <c r="C181" i="8"/>
  <c r="K180" i="8"/>
  <c r="L180" i="8" s="1"/>
  <c r="J180" i="8"/>
  <c r="C180" i="8"/>
  <c r="C179" i="8"/>
  <c r="C178" i="8"/>
  <c r="J177" i="8"/>
  <c r="C177" i="8"/>
  <c r="K176" i="8"/>
  <c r="L176" i="8" s="1"/>
  <c r="J176" i="8"/>
  <c r="C176" i="8"/>
  <c r="C175" i="8"/>
  <c r="K174" i="8"/>
  <c r="L174" i="8" s="1"/>
  <c r="J174" i="8"/>
  <c r="C174" i="8"/>
  <c r="J173" i="8"/>
  <c r="C173" i="8"/>
  <c r="K172" i="8"/>
  <c r="L172" i="8" s="1"/>
  <c r="J172" i="8"/>
  <c r="C172" i="8"/>
  <c r="C171" i="8"/>
  <c r="C170" i="8"/>
  <c r="J169" i="8"/>
  <c r="C169" i="8"/>
  <c r="K168" i="8"/>
  <c r="L168" i="8" s="1"/>
  <c r="J168" i="8"/>
  <c r="C168" i="8"/>
  <c r="C167" i="8"/>
  <c r="K166" i="8"/>
  <c r="L166" i="8" s="1"/>
  <c r="J166" i="8"/>
  <c r="C166" i="8"/>
  <c r="J165" i="8"/>
  <c r="C165" i="8"/>
  <c r="K164" i="8"/>
  <c r="L164" i="8" s="1"/>
  <c r="J164" i="8"/>
  <c r="C164" i="8"/>
  <c r="C163" i="8"/>
  <c r="C162" i="8"/>
  <c r="J161" i="8"/>
  <c r="C161" i="8"/>
  <c r="K160" i="8"/>
  <c r="L160" i="8" s="1"/>
  <c r="J160" i="8"/>
  <c r="C160" i="8"/>
  <c r="C159" i="8"/>
  <c r="J158" i="8"/>
  <c r="C158" i="8"/>
  <c r="K157" i="8"/>
  <c r="L157" i="8" s="1"/>
  <c r="J157" i="8"/>
  <c r="C157" i="8"/>
  <c r="J156" i="8"/>
  <c r="C156" i="8"/>
  <c r="C155" i="8"/>
  <c r="C154" i="8"/>
  <c r="K153" i="8"/>
  <c r="L153" i="8" s="1"/>
  <c r="J153" i="8"/>
  <c r="C153" i="8"/>
  <c r="J152" i="8"/>
  <c r="C152" i="8"/>
  <c r="K151" i="8"/>
  <c r="L151" i="8" s="1"/>
  <c r="C151" i="8"/>
  <c r="J150" i="8"/>
  <c r="C150" i="8"/>
  <c r="K149" i="8"/>
  <c r="L149" i="8" s="1"/>
  <c r="J149" i="8"/>
  <c r="C149" i="8"/>
  <c r="J148" i="8"/>
  <c r="C148" i="8"/>
  <c r="C147" i="8"/>
  <c r="C146" i="8"/>
  <c r="K145" i="8"/>
  <c r="L145" i="8" s="1"/>
  <c r="J145" i="8"/>
  <c r="C145" i="8"/>
  <c r="J144" i="8"/>
  <c r="C144" i="8"/>
  <c r="K143" i="8"/>
  <c r="L143" i="8" s="1"/>
  <c r="C143" i="8"/>
  <c r="J142" i="8"/>
  <c r="C142" i="8"/>
  <c r="K141" i="8"/>
  <c r="L141" i="8" s="1"/>
  <c r="J141" i="8"/>
  <c r="C141" i="8"/>
  <c r="J140" i="8"/>
  <c r="C140" i="8"/>
  <c r="C139" i="8"/>
  <c r="C138" i="8"/>
  <c r="K137" i="8"/>
  <c r="L137" i="8" s="1"/>
  <c r="J137" i="8"/>
  <c r="C137" i="8"/>
  <c r="J136" i="8"/>
  <c r="C136" i="8"/>
  <c r="K135" i="8"/>
  <c r="L135" i="8" s="1"/>
  <c r="C135" i="8"/>
  <c r="J134" i="8"/>
  <c r="C134" i="8"/>
  <c r="K133" i="8"/>
  <c r="L133" i="8" s="1"/>
  <c r="J133" i="8"/>
  <c r="C133" i="8"/>
  <c r="J132" i="8"/>
  <c r="C132" i="8"/>
  <c r="C131" i="8"/>
  <c r="C130" i="8"/>
  <c r="J129" i="8"/>
  <c r="K129" i="8"/>
  <c r="L129" i="8" s="1"/>
  <c r="C129" i="8"/>
  <c r="K128" i="8"/>
  <c r="L128" i="8" s="1"/>
  <c r="J128" i="8"/>
  <c r="C128" i="8"/>
  <c r="C127" i="8"/>
  <c r="J126" i="8"/>
  <c r="C126" i="8"/>
  <c r="K125" i="8"/>
  <c r="L125" i="8" s="1"/>
  <c r="C125" i="8"/>
  <c r="K124" i="8"/>
  <c r="L124" i="8" s="1"/>
  <c r="J124" i="8"/>
  <c r="C124" i="8"/>
  <c r="J123" i="8"/>
  <c r="C123" i="8"/>
  <c r="C122" i="8"/>
  <c r="K121" i="8"/>
  <c r="L121" i="8" s="1"/>
  <c r="C121" i="8"/>
  <c r="K120" i="8"/>
  <c r="L120" i="8" s="1"/>
  <c r="J120" i="8"/>
  <c r="C120" i="8"/>
  <c r="C119" i="8"/>
  <c r="C118" i="8"/>
  <c r="J117" i="8"/>
  <c r="K117" i="8"/>
  <c r="L117" i="8" s="1"/>
  <c r="C117" i="8"/>
  <c r="K116" i="8"/>
  <c r="L116" i="8" s="1"/>
  <c r="J116" i="8"/>
  <c r="C116" i="8"/>
  <c r="C115" i="8"/>
  <c r="K114" i="8"/>
  <c r="L114" i="8" s="1"/>
  <c r="C114" i="8"/>
  <c r="J113" i="8"/>
  <c r="C113" i="8"/>
  <c r="K113" i="8" s="1"/>
  <c r="L113" i="8" s="1"/>
  <c r="K112" i="8"/>
  <c r="L112" i="8" s="1"/>
  <c r="J112" i="8"/>
  <c r="C112" i="8"/>
  <c r="J111" i="8"/>
  <c r="C111" i="8"/>
  <c r="J110" i="8"/>
  <c r="C110" i="8"/>
  <c r="J109" i="8"/>
  <c r="C109" i="8"/>
  <c r="K109" i="8" s="1"/>
  <c r="L109" i="8" s="1"/>
  <c r="K108" i="8"/>
  <c r="L108" i="8" s="1"/>
  <c r="J108" i="8"/>
  <c r="C108" i="8"/>
  <c r="C107" i="8"/>
  <c r="K106" i="8"/>
  <c r="L106" i="8" s="1"/>
  <c r="C106" i="8"/>
  <c r="J105" i="8"/>
  <c r="C105" i="8"/>
  <c r="K105" i="8" s="1"/>
  <c r="L105" i="8" s="1"/>
  <c r="K104" i="8"/>
  <c r="L104" i="8" s="1"/>
  <c r="J104" i="8"/>
  <c r="C104" i="8"/>
  <c r="J103" i="8"/>
  <c r="C103" i="8"/>
  <c r="J102" i="8"/>
  <c r="C102" i="8"/>
  <c r="J101" i="8"/>
  <c r="C101" i="8"/>
  <c r="K101" i="8" s="1"/>
  <c r="L101" i="8" s="1"/>
  <c r="K100" i="8"/>
  <c r="L100" i="8" s="1"/>
  <c r="J100" i="8"/>
  <c r="C100" i="8"/>
  <c r="C99" i="8"/>
  <c r="K98" i="8"/>
  <c r="L98" i="8" s="1"/>
  <c r="C98" i="8"/>
  <c r="J97" i="8"/>
  <c r="C97" i="8"/>
  <c r="K97" i="8" s="1"/>
  <c r="L97" i="8" s="1"/>
  <c r="K96" i="8"/>
  <c r="L96" i="8" s="1"/>
  <c r="J96" i="8"/>
  <c r="C96" i="8"/>
  <c r="J95" i="8"/>
  <c r="C95" i="8"/>
  <c r="J94" i="8"/>
  <c r="C94" i="8"/>
  <c r="J93" i="8"/>
  <c r="C93" i="8"/>
  <c r="K93" i="8" s="1"/>
  <c r="L93" i="8" s="1"/>
  <c r="K92" i="8"/>
  <c r="L92" i="8" s="1"/>
  <c r="J92" i="8"/>
  <c r="C92" i="8"/>
  <c r="C91" i="8"/>
  <c r="K90" i="8"/>
  <c r="L90" i="8" s="1"/>
  <c r="C90" i="8"/>
  <c r="J89" i="8"/>
  <c r="C89" i="8"/>
  <c r="K89" i="8" s="1"/>
  <c r="L89" i="8" s="1"/>
  <c r="K88" i="8"/>
  <c r="L88" i="8" s="1"/>
  <c r="J88" i="8"/>
  <c r="C88" i="8"/>
  <c r="J87" i="8"/>
  <c r="C87" i="8"/>
  <c r="J86" i="8"/>
  <c r="C86" i="8"/>
  <c r="J85" i="8"/>
  <c r="C85" i="8"/>
  <c r="K85" i="8" s="1"/>
  <c r="L85" i="8" s="1"/>
  <c r="K84" i="8"/>
  <c r="L84" i="8" s="1"/>
  <c r="J84" i="8"/>
  <c r="C84" i="8"/>
  <c r="C83" i="8"/>
  <c r="K82" i="8"/>
  <c r="L82" i="8" s="1"/>
  <c r="C82" i="8"/>
  <c r="J81" i="8"/>
  <c r="C81" i="8"/>
  <c r="K81" i="8" s="1"/>
  <c r="L81" i="8" s="1"/>
  <c r="K80" i="8"/>
  <c r="L80" i="8" s="1"/>
  <c r="J80" i="8"/>
  <c r="C80" i="8"/>
  <c r="J79" i="8"/>
  <c r="C79" i="8"/>
  <c r="J78" i="8"/>
  <c r="C78" i="8"/>
  <c r="J77" i="8"/>
  <c r="C77" i="8"/>
  <c r="K77" i="8" s="1"/>
  <c r="L77" i="8" s="1"/>
  <c r="K76" i="8"/>
  <c r="L76" i="8" s="1"/>
  <c r="J76" i="8"/>
  <c r="C76" i="8"/>
  <c r="C75" i="8"/>
  <c r="K74" i="8"/>
  <c r="L74" i="8" s="1"/>
  <c r="C74" i="8"/>
  <c r="J73" i="8"/>
  <c r="C73" i="8"/>
  <c r="K73" i="8" s="1"/>
  <c r="L73" i="8" s="1"/>
  <c r="K72" i="8"/>
  <c r="L72" i="8" s="1"/>
  <c r="J72" i="8"/>
  <c r="C72" i="8"/>
  <c r="J71" i="8"/>
  <c r="C71" i="8"/>
  <c r="J70" i="8"/>
  <c r="C70" i="8"/>
  <c r="J69" i="8"/>
  <c r="C69" i="8"/>
  <c r="K69" i="8" s="1"/>
  <c r="L69" i="8" s="1"/>
  <c r="K68" i="8"/>
  <c r="L68" i="8" s="1"/>
  <c r="J68" i="8"/>
  <c r="C68" i="8"/>
  <c r="C67" i="8"/>
  <c r="K66" i="8"/>
  <c r="L66" i="8" s="1"/>
  <c r="C66" i="8"/>
  <c r="J65" i="8"/>
  <c r="C65" i="8"/>
  <c r="K65" i="8" s="1"/>
  <c r="L65" i="8" s="1"/>
  <c r="K64" i="8"/>
  <c r="L64" i="8" s="1"/>
  <c r="J64" i="8"/>
  <c r="C64" i="8"/>
  <c r="J63" i="8"/>
  <c r="C63" i="8"/>
  <c r="J62" i="8"/>
  <c r="C62" i="8"/>
  <c r="J61" i="8"/>
  <c r="C61" i="8"/>
  <c r="K61" i="8" s="1"/>
  <c r="L61" i="8" s="1"/>
  <c r="K60" i="8"/>
  <c r="L60" i="8" s="1"/>
  <c r="J60" i="8"/>
  <c r="C60" i="8"/>
  <c r="C59" i="8"/>
  <c r="K58" i="8"/>
  <c r="L58" i="8" s="1"/>
  <c r="C58" i="8"/>
  <c r="J57" i="8"/>
  <c r="C57" i="8"/>
  <c r="K57" i="8" s="1"/>
  <c r="L57" i="8" s="1"/>
  <c r="K56" i="8"/>
  <c r="L56" i="8" s="1"/>
  <c r="J56" i="8"/>
  <c r="C56" i="8"/>
  <c r="J55" i="8"/>
  <c r="C55" i="8"/>
  <c r="J54" i="8"/>
  <c r="C54" i="8"/>
  <c r="J53" i="8"/>
  <c r="C53" i="8"/>
  <c r="K53" i="8" s="1"/>
  <c r="L53" i="8" s="1"/>
  <c r="K52" i="8"/>
  <c r="L52" i="8" s="1"/>
  <c r="J52" i="8"/>
  <c r="C52" i="8"/>
  <c r="C51" i="8"/>
  <c r="K50" i="8"/>
  <c r="L50" i="8" s="1"/>
  <c r="C50" i="8"/>
  <c r="J49" i="8"/>
  <c r="C49" i="8"/>
  <c r="K49" i="8" s="1"/>
  <c r="L49" i="8" s="1"/>
  <c r="K48" i="8"/>
  <c r="L48" i="8" s="1"/>
  <c r="J48" i="8"/>
  <c r="C48" i="8"/>
  <c r="J47" i="8"/>
  <c r="C47" i="8"/>
  <c r="J46" i="8"/>
  <c r="C46" i="8"/>
  <c r="J45" i="8"/>
  <c r="C45" i="8"/>
  <c r="K45" i="8" s="1"/>
  <c r="L45" i="8" s="1"/>
  <c r="K44" i="8"/>
  <c r="L44" i="8" s="1"/>
  <c r="J44" i="8"/>
  <c r="C44" i="8"/>
  <c r="C43" i="8"/>
  <c r="K42" i="8"/>
  <c r="L42" i="8" s="1"/>
  <c r="C42" i="8"/>
  <c r="J41" i="8"/>
  <c r="C41" i="8"/>
  <c r="K41" i="8" s="1"/>
  <c r="L41" i="8" s="1"/>
  <c r="K40" i="8"/>
  <c r="L40" i="8" s="1"/>
  <c r="J40" i="8"/>
  <c r="C40" i="8"/>
  <c r="J39" i="8"/>
  <c r="C39" i="8"/>
  <c r="J38" i="8"/>
  <c r="C38" i="8"/>
  <c r="J37" i="8"/>
  <c r="C37" i="8"/>
  <c r="K37" i="8" s="1"/>
  <c r="L37" i="8" s="1"/>
  <c r="K36" i="8"/>
  <c r="L36" i="8" s="1"/>
  <c r="J36" i="8"/>
  <c r="C36" i="8"/>
  <c r="C35" i="8"/>
  <c r="K34" i="8"/>
  <c r="L34" i="8" s="1"/>
  <c r="C34" i="8"/>
  <c r="J33" i="8"/>
  <c r="C33" i="8"/>
  <c r="K33" i="8" s="1"/>
  <c r="L33" i="8" s="1"/>
  <c r="K32" i="8"/>
  <c r="L32" i="8" s="1"/>
  <c r="J32" i="8"/>
  <c r="C32" i="8"/>
  <c r="J31" i="8"/>
  <c r="C31" i="8"/>
  <c r="J30" i="8"/>
  <c r="C30" i="8"/>
  <c r="J29" i="8"/>
  <c r="C29" i="8"/>
  <c r="K29" i="8" s="1"/>
  <c r="L29" i="8" s="1"/>
  <c r="K28" i="8"/>
  <c r="L28" i="8" s="1"/>
  <c r="J28" i="8"/>
  <c r="C28" i="8"/>
  <c r="C27" i="8"/>
  <c r="K26" i="8"/>
  <c r="L26" i="8" s="1"/>
  <c r="C26" i="8"/>
  <c r="J25" i="8"/>
  <c r="C25" i="8"/>
  <c r="K25" i="8" s="1"/>
  <c r="L25" i="8" s="1"/>
  <c r="K24" i="8"/>
  <c r="L24" i="8" s="1"/>
  <c r="J24" i="8"/>
  <c r="C24" i="8"/>
  <c r="J23" i="8"/>
  <c r="C23" i="8"/>
  <c r="J22" i="8"/>
  <c r="C22" i="8"/>
  <c r="J21" i="8"/>
  <c r="C21" i="8"/>
  <c r="K21" i="8" s="1"/>
  <c r="L21" i="8" s="1"/>
  <c r="K20" i="8"/>
  <c r="L20" i="8" s="1"/>
  <c r="J20" i="8"/>
  <c r="C20" i="8"/>
  <c r="C19" i="8"/>
  <c r="K18" i="8"/>
  <c r="L18" i="8" s="1"/>
  <c r="C18" i="8"/>
  <c r="J17" i="8"/>
  <c r="C17" i="8"/>
  <c r="K17" i="8" s="1"/>
  <c r="L17" i="8" s="1"/>
  <c r="K16" i="8"/>
  <c r="L16" i="8" s="1"/>
  <c r="J16" i="8"/>
  <c r="C16" i="8"/>
  <c r="J15" i="8"/>
  <c r="C15" i="8"/>
  <c r="J14" i="8"/>
  <c r="C14" i="8"/>
  <c r="J13" i="8"/>
  <c r="C13" i="8"/>
  <c r="K13" i="8" s="1"/>
  <c r="L13" i="8" s="1"/>
  <c r="K12" i="8"/>
  <c r="L12" i="8" s="1"/>
  <c r="J12" i="8"/>
  <c r="C12" i="8"/>
  <c r="C11" i="8"/>
  <c r="K10" i="8"/>
  <c r="L10" i="8" s="1"/>
  <c r="C10" i="8"/>
  <c r="J9" i="8"/>
  <c r="C9" i="8"/>
  <c r="K9" i="8" s="1"/>
  <c r="L9" i="8" s="1"/>
  <c r="K8" i="8"/>
  <c r="L8" i="8" s="1"/>
  <c r="J8" i="8"/>
  <c r="C8" i="8"/>
  <c r="J7" i="8"/>
  <c r="C7" i="8"/>
  <c r="J6" i="8"/>
  <c r="C6" i="8"/>
  <c r="J5" i="8"/>
  <c r="C5" i="8"/>
  <c r="K5" i="8" s="1"/>
  <c r="L5" i="8" s="1"/>
  <c r="K4" i="8"/>
  <c r="L4" i="8" s="1"/>
  <c r="J4" i="8"/>
  <c r="C4" i="8"/>
  <c r="AG3" i="8"/>
  <c r="J3" i="8"/>
  <c r="K11" i="8" l="1"/>
  <c r="L11" i="8" s="1"/>
  <c r="K19" i="8"/>
  <c r="L19" i="8" s="1"/>
  <c r="K35" i="8"/>
  <c r="L35" i="8" s="1"/>
  <c r="K43" i="8"/>
  <c r="L43" i="8" s="1"/>
  <c r="K51" i="8"/>
  <c r="L51" i="8" s="1"/>
  <c r="K59" i="8"/>
  <c r="L59" i="8" s="1"/>
  <c r="K83" i="8"/>
  <c r="L83" i="8" s="1"/>
  <c r="K91" i="8"/>
  <c r="L91" i="8" s="1"/>
  <c r="K99" i="8"/>
  <c r="L99" i="8" s="1"/>
  <c r="K115" i="8"/>
  <c r="L115" i="8" s="1"/>
  <c r="J131" i="8"/>
  <c r="J139" i="8"/>
  <c r="J155" i="8"/>
  <c r="K118" i="8"/>
  <c r="L118" i="8" s="1"/>
  <c r="K119" i="8"/>
  <c r="L119" i="8" s="1"/>
  <c r="J127" i="8"/>
  <c r="K130" i="8"/>
  <c r="L130" i="8" s="1"/>
  <c r="K147" i="8"/>
  <c r="L147" i="8" s="1"/>
  <c r="J162" i="8"/>
  <c r="J170" i="8"/>
  <c r="J178" i="8"/>
  <c r="J186" i="8"/>
  <c r="J194" i="8"/>
  <c r="J202" i="8"/>
  <c r="J210" i="8"/>
  <c r="J218" i="8"/>
  <c r="J226" i="8"/>
  <c r="J234" i="8"/>
  <c r="J242" i="8"/>
  <c r="K27" i="8"/>
  <c r="L27" i="8" s="1"/>
  <c r="K67" i="8"/>
  <c r="L67" i="8" s="1"/>
  <c r="K75" i="8"/>
  <c r="L75" i="8" s="1"/>
  <c r="K107" i="8"/>
  <c r="L107" i="8" s="1"/>
  <c r="K7" i="8"/>
  <c r="L7" i="8" s="1"/>
  <c r="K15" i="8"/>
  <c r="L15" i="8" s="1"/>
  <c r="K23" i="8"/>
  <c r="L23" i="8" s="1"/>
  <c r="K31" i="8"/>
  <c r="L31" i="8" s="1"/>
  <c r="K39" i="8"/>
  <c r="L39" i="8" s="1"/>
  <c r="K47" i="8"/>
  <c r="L47" i="8" s="1"/>
  <c r="K55" i="8"/>
  <c r="L55" i="8" s="1"/>
  <c r="K63" i="8"/>
  <c r="L63" i="8" s="1"/>
  <c r="K71" i="8"/>
  <c r="L71" i="8" s="1"/>
  <c r="K79" i="8"/>
  <c r="L79" i="8" s="1"/>
  <c r="K87" i="8"/>
  <c r="L87" i="8" s="1"/>
  <c r="K95" i="8"/>
  <c r="L95" i="8" s="1"/>
  <c r="K103" i="8"/>
  <c r="L103" i="8" s="1"/>
  <c r="K111" i="8"/>
  <c r="L111" i="8" s="1"/>
  <c r="K167" i="8"/>
  <c r="L167" i="8" s="1"/>
  <c r="K175" i="8"/>
  <c r="L175" i="8" s="1"/>
  <c r="K183" i="8"/>
  <c r="L183" i="8" s="1"/>
  <c r="K195" i="8"/>
  <c r="L195" i="8" s="1"/>
  <c r="K203" i="8"/>
  <c r="L203" i="8" s="1"/>
  <c r="K219" i="8"/>
  <c r="L219" i="8" s="1"/>
  <c r="K231" i="8"/>
  <c r="L231" i="8" s="1"/>
  <c r="K239" i="8"/>
  <c r="L239" i="8" s="1"/>
  <c r="J121" i="8"/>
  <c r="K126" i="8"/>
  <c r="L126" i="8" s="1"/>
  <c r="K159" i="8"/>
  <c r="L159" i="8" s="1"/>
  <c r="K163" i="8"/>
  <c r="L163" i="8" s="1"/>
  <c r="K171" i="8"/>
  <c r="L171" i="8" s="1"/>
  <c r="K179" i="8"/>
  <c r="L179" i="8" s="1"/>
  <c r="K187" i="8"/>
  <c r="L187" i="8" s="1"/>
  <c r="K191" i="8"/>
  <c r="L191" i="8" s="1"/>
  <c r="K199" i="8"/>
  <c r="L199" i="8" s="1"/>
  <c r="K207" i="8"/>
  <c r="L207" i="8" s="1"/>
  <c r="K211" i="8"/>
  <c r="L211" i="8" s="1"/>
  <c r="K215" i="8"/>
  <c r="L215" i="8" s="1"/>
  <c r="K223" i="8"/>
  <c r="L223" i="8" s="1"/>
  <c r="K227" i="8"/>
  <c r="L227" i="8" s="1"/>
  <c r="K235" i="8"/>
  <c r="L235" i="8" s="1"/>
  <c r="J125" i="8"/>
  <c r="K122" i="8"/>
  <c r="L122" i="8" s="1"/>
  <c r="N2" i="8" s="1"/>
  <c r="N3" i="8" s="1"/>
  <c r="K132" i="8"/>
  <c r="L132" i="8" s="1"/>
  <c r="K134" i="8"/>
  <c r="L134" i="8" s="1"/>
  <c r="K136" i="8"/>
  <c r="L136" i="8" s="1"/>
  <c r="K138" i="8"/>
  <c r="L138" i="8" s="1"/>
  <c r="K140" i="8"/>
  <c r="L140" i="8" s="1"/>
  <c r="K142" i="8"/>
  <c r="L142" i="8" s="1"/>
  <c r="K144" i="8"/>
  <c r="L144" i="8" s="1"/>
  <c r="K146" i="8"/>
  <c r="L146" i="8" s="1"/>
  <c r="K148" i="8"/>
  <c r="L148" i="8" s="1"/>
  <c r="K150" i="8"/>
  <c r="L150" i="8" s="1"/>
  <c r="K152" i="8"/>
  <c r="L152" i="8" s="1"/>
  <c r="K154" i="8"/>
  <c r="L154" i="8" s="1"/>
  <c r="K156" i="8"/>
  <c r="L156" i="8" s="1"/>
  <c r="K158" i="8"/>
  <c r="L158" i="8" s="1"/>
  <c r="K161" i="8"/>
  <c r="L161" i="8" s="1"/>
  <c r="K165" i="8"/>
  <c r="L165" i="8" s="1"/>
  <c r="K169" i="8"/>
  <c r="L169" i="8" s="1"/>
  <c r="K173" i="8"/>
  <c r="L173" i="8" s="1"/>
  <c r="K177" i="8"/>
  <c r="L177" i="8" s="1"/>
  <c r="K181" i="8"/>
  <c r="L181" i="8" s="1"/>
  <c r="K185" i="8"/>
  <c r="L185" i="8" s="1"/>
  <c r="K189" i="8"/>
  <c r="L189" i="8" s="1"/>
  <c r="K193" i="8"/>
  <c r="L193" i="8" s="1"/>
  <c r="K197" i="8"/>
  <c r="L197" i="8" s="1"/>
  <c r="K201" i="8"/>
  <c r="L201" i="8" s="1"/>
  <c r="K205" i="8"/>
  <c r="L205" i="8" s="1"/>
  <c r="K209" i="8"/>
  <c r="L209" i="8" s="1"/>
  <c r="K213" i="8"/>
  <c r="L213" i="8" s="1"/>
  <c r="K217" i="8"/>
  <c r="L217" i="8" s="1"/>
  <c r="K221" i="8"/>
  <c r="L221" i="8" s="1"/>
  <c r="K225" i="8"/>
  <c r="L225" i="8" s="1"/>
  <c r="K229" i="8"/>
  <c r="L229" i="8" s="1"/>
  <c r="K233" i="8"/>
  <c r="L233" i="8" s="1"/>
  <c r="K237" i="8"/>
  <c r="L237" i="8" s="1"/>
  <c r="K241" i="8"/>
  <c r="L241" i="8" s="1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4" i="7"/>
  <c r="K2" i="7"/>
  <c r="K3" i="7" s="1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4" i="7"/>
  <c r="F242" i="7"/>
  <c r="G242" i="7" s="1"/>
  <c r="C242" i="7"/>
  <c r="G241" i="7"/>
  <c r="F241" i="7"/>
  <c r="C241" i="7"/>
  <c r="F240" i="7"/>
  <c r="G240" i="7" s="1"/>
  <c r="C240" i="7"/>
  <c r="F239" i="7"/>
  <c r="G239" i="7" s="1"/>
  <c r="C239" i="7"/>
  <c r="F238" i="7"/>
  <c r="G238" i="7" s="1"/>
  <c r="C238" i="7"/>
  <c r="G237" i="7"/>
  <c r="F237" i="7"/>
  <c r="C237" i="7"/>
  <c r="G236" i="7"/>
  <c r="F236" i="7"/>
  <c r="C236" i="7"/>
  <c r="F235" i="7"/>
  <c r="G235" i="7" s="1"/>
  <c r="C235" i="7"/>
  <c r="F234" i="7"/>
  <c r="G234" i="7" s="1"/>
  <c r="C234" i="7"/>
  <c r="G233" i="7"/>
  <c r="F233" i="7"/>
  <c r="C233" i="7"/>
  <c r="F232" i="7"/>
  <c r="G232" i="7" s="1"/>
  <c r="C232" i="7"/>
  <c r="F231" i="7"/>
  <c r="G231" i="7" s="1"/>
  <c r="C231" i="7"/>
  <c r="F230" i="7"/>
  <c r="G230" i="7" s="1"/>
  <c r="C230" i="7"/>
  <c r="G229" i="7"/>
  <c r="F229" i="7"/>
  <c r="C229" i="7"/>
  <c r="G228" i="7"/>
  <c r="F228" i="7"/>
  <c r="C228" i="7"/>
  <c r="F227" i="7"/>
  <c r="G227" i="7" s="1"/>
  <c r="C227" i="7"/>
  <c r="F226" i="7"/>
  <c r="G226" i="7" s="1"/>
  <c r="C226" i="7"/>
  <c r="G225" i="7"/>
  <c r="F225" i="7"/>
  <c r="C225" i="7"/>
  <c r="F224" i="7"/>
  <c r="G224" i="7" s="1"/>
  <c r="C224" i="7"/>
  <c r="F223" i="7"/>
  <c r="G223" i="7" s="1"/>
  <c r="C223" i="7"/>
  <c r="F222" i="7"/>
  <c r="G222" i="7" s="1"/>
  <c r="C222" i="7"/>
  <c r="G221" i="7"/>
  <c r="F221" i="7"/>
  <c r="C221" i="7"/>
  <c r="G220" i="7"/>
  <c r="F220" i="7"/>
  <c r="C220" i="7"/>
  <c r="F219" i="7"/>
  <c r="G219" i="7" s="1"/>
  <c r="C219" i="7"/>
  <c r="F218" i="7"/>
  <c r="G218" i="7" s="1"/>
  <c r="C218" i="7"/>
  <c r="G217" i="7"/>
  <c r="F217" i="7"/>
  <c r="C217" i="7"/>
  <c r="F216" i="7"/>
  <c r="G216" i="7" s="1"/>
  <c r="C216" i="7"/>
  <c r="F215" i="7"/>
  <c r="G215" i="7" s="1"/>
  <c r="C215" i="7"/>
  <c r="F214" i="7"/>
  <c r="G214" i="7" s="1"/>
  <c r="C214" i="7"/>
  <c r="G213" i="7"/>
  <c r="F213" i="7"/>
  <c r="C213" i="7"/>
  <c r="G212" i="7"/>
  <c r="F212" i="7"/>
  <c r="C212" i="7"/>
  <c r="F211" i="7"/>
  <c r="G211" i="7" s="1"/>
  <c r="C211" i="7"/>
  <c r="F210" i="7"/>
  <c r="G210" i="7" s="1"/>
  <c r="C210" i="7"/>
  <c r="G209" i="7"/>
  <c r="F209" i="7"/>
  <c r="C209" i="7"/>
  <c r="F208" i="7"/>
  <c r="G208" i="7" s="1"/>
  <c r="C208" i="7"/>
  <c r="F207" i="7"/>
  <c r="G207" i="7" s="1"/>
  <c r="C207" i="7"/>
  <c r="F206" i="7"/>
  <c r="G206" i="7" s="1"/>
  <c r="C206" i="7"/>
  <c r="G205" i="7"/>
  <c r="F205" i="7"/>
  <c r="C205" i="7"/>
  <c r="G204" i="7"/>
  <c r="F204" i="7"/>
  <c r="C204" i="7"/>
  <c r="F203" i="7"/>
  <c r="G203" i="7" s="1"/>
  <c r="C203" i="7"/>
  <c r="F202" i="7"/>
  <c r="G202" i="7" s="1"/>
  <c r="C202" i="7"/>
  <c r="G201" i="7"/>
  <c r="F201" i="7"/>
  <c r="C201" i="7"/>
  <c r="F200" i="7"/>
  <c r="G200" i="7" s="1"/>
  <c r="C200" i="7"/>
  <c r="F199" i="7"/>
  <c r="G199" i="7" s="1"/>
  <c r="C199" i="7"/>
  <c r="F198" i="7"/>
  <c r="G198" i="7" s="1"/>
  <c r="C198" i="7"/>
  <c r="G197" i="7"/>
  <c r="F197" i="7"/>
  <c r="C197" i="7"/>
  <c r="G196" i="7"/>
  <c r="F196" i="7"/>
  <c r="C196" i="7"/>
  <c r="F195" i="7"/>
  <c r="G195" i="7" s="1"/>
  <c r="C195" i="7"/>
  <c r="F194" i="7"/>
  <c r="G194" i="7" s="1"/>
  <c r="C194" i="7"/>
  <c r="G193" i="7"/>
  <c r="F193" i="7"/>
  <c r="C193" i="7"/>
  <c r="F192" i="7"/>
  <c r="G192" i="7" s="1"/>
  <c r="C192" i="7"/>
  <c r="F191" i="7"/>
  <c r="G191" i="7" s="1"/>
  <c r="C191" i="7"/>
  <c r="F190" i="7"/>
  <c r="G190" i="7" s="1"/>
  <c r="C190" i="7"/>
  <c r="G189" i="7"/>
  <c r="F189" i="7"/>
  <c r="C189" i="7"/>
  <c r="G188" i="7"/>
  <c r="F188" i="7"/>
  <c r="C188" i="7"/>
  <c r="F187" i="7"/>
  <c r="G187" i="7" s="1"/>
  <c r="C187" i="7"/>
  <c r="F186" i="7"/>
  <c r="G186" i="7" s="1"/>
  <c r="C186" i="7"/>
  <c r="G185" i="7"/>
  <c r="F185" i="7"/>
  <c r="C185" i="7"/>
  <c r="F184" i="7"/>
  <c r="G184" i="7" s="1"/>
  <c r="C184" i="7"/>
  <c r="F183" i="7"/>
  <c r="G183" i="7" s="1"/>
  <c r="C183" i="7"/>
  <c r="F182" i="7"/>
  <c r="G182" i="7" s="1"/>
  <c r="C182" i="7"/>
  <c r="G181" i="7"/>
  <c r="F181" i="7"/>
  <c r="C181" i="7"/>
  <c r="G180" i="7"/>
  <c r="F180" i="7"/>
  <c r="C180" i="7"/>
  <c r="F179" i="7"/>
  <c r="G179" i="7" s="1"/>
  <c r="C179" i="7"/>
  <c r="F178" i="7"/>
  <c r="G178" i="7" s="1"/>
  <c r="C178" i="7"/>
  <c r="G177" i="7"/>
  <c r="F177" i="7"/>
  <c r="C177" i="7"/>
  <c r="F176" i="7"/>
  <c r="G176" i="7" s="1"/>
  <c r="C176" i="7"/>
  <c r="F175" i="7"/>
  <c r="G175" i="7" s="1"/>
  <c r="C175" i="7"/>
  <c r="F174" i="7"/>
  <c r="G174" i="7" s="1"/>
  <c r="C174" i="7"/>
  <c r="G173" i="7"/>
  <c r="F173" i="7"/>
  <c r="C173" i="7"/>
  <c r="G172" i="7"/>
  <c r="F172" i="7"/>
  <c r="C172" i="7"/>
  <c r="F171" i="7"/>
  <c r="G171" i="7" s="1"/>
  <c r="C171" i="7"/>
  <c r="F170" i="7"/>
  <c r="G170" i="7" s="1"/>
  <c r="C170" i="7"/>
  <c r="G169" i="7"/>
  <c r="F169" i="7"/>
  <c r="C169" i="7"/>
  <c r="F168" i="7"/>
  <c r="G168" i="7" s="1"/>
  <c r="C168" i="7"/>
  <c r="F167" i="7"/>
  <c r="G167" i="7" s="1"/>
  <c r="C167" i="7"/>
  <c r="F166" i="7"/>
  <c r="G166" i="7" s="1"/>
  <c r="C166" i="7"/>
  <c r="G165" i="7"/>
  <c r="F165" i="7"/>
  <c r="C165" i="7"/>
  <c r="G164" i="7"/>
  <c r="F164" i="7"/>
  <c r="C164" i="7"/>
  <c r="F163" i="7"/>
  <c r="G163" i="7" s="1"/>
  <c r="C163" i="7"/>
  <c r="F162" i="7"/>
  <c r="G162" i="7" s="1"/>
  <c r="C162" i="7"/>
  <c r="G161" i="7"/>
  <c r="F161" i="7"/>
  <c r="C161" i="7"/>
  <c r="F160" i="7"/>
  <c r="G160" i="7" s="1"/>
  <c r="C160" i="7"/>
  <c r="F159" i="7"/>
  <c r="G159" i="7" s="1"/>
  <c r="C159" i="7"/>
  <c r="F158" i="7"/>
  <c r="G158" i="7" s="1"/>
  <c r="C158" i="7"/>
  <c r="G157" i="7"/>
  <c r="F157" i="7"/>
  <c r="C157" i="7"/>
  <c r="G156" i="7"/>
  <c r="F156" i="7"/>
  <c r="C156" i="7"/>
  <c r="F155" i="7"/>
  <c r="G155" i="7" s="1"/>
  <c r="C155" i="7"/>
  <c r="F154" i="7"/>
  <c r="G154" i="7" s="1"/>
  <c r="C154" i="7"/>
  <c r="G153" i="7"/>
  <c r="F153" i="7"/>
  <c r="C153" i="7"/>
  <c r="F152" i="7"/>
  <c r="G152" i="7" s="1"/>
  <c r="C152" i="7"/>
  <c r="F151" i="7"/>
  <c r="G151" i="7" s="1"/>
  <c r="C151" i="7"/>
  <c r="F150" i="7"/>
  <c r="G150" i="7" s="1"/>
  <c r="C150" i="7"/>
  <c r="G149" i="7"/>
  <c r="F149" i="7"/>
  <c r="C149" i="7"/>
  <c r="G148" i="7"/>
  <c r="F148" i="7"/>
  <c r="C148" i="7"/>
  <c r="F147" i="7"/>
  <c r="G147" i="7" s="1"/>
  <c r="C147" i="7"/>
  <c r="F146" i="7"/>
  <c r="G146" i="7" s="1"/>
  <c r="C146" i="7"/>
  <c r="G145" i="7"/>
  <c r="F145" i="7"/>
  <c r="C145" i="7"/>
  <c r="F144" i="7"/>
  <c r="G144" i="7" s="1"/>
  <c r="C144" i="7"/>
  <c r="F143" i="7"/>
  <c r="G143" i="7" s="1"/>
  <c r="C143" i="7"/>
  <c r="F142" i="7"/>
  <c r="G142" i="7" s="1"/>
  <c r="C142" i="7"/>
  <c r="G141" i="7"/>
  <c r="F141" i="7"/>
  <c r="C141" i="7"/>
  <c r="G140" i="7"/>
  <c r="F140" i="7"/>
  <c r="C140" i="7"/>
  <c r="F139" i="7"/>
  <c r="G139" i="7" s="1"/>
  <c r="C139" i="7"/>
  <c r="F138" i="7"/>
  <c r="G138" i="7" s="1"/>
  <c r="C138" i="7"/>
  <c r="G137" i="7"/>
  <c r="F137" i="7"/>
  <c r="C137" i="7"/>
  <c r="F136" i="7"/>
  <c r="G136" i="7" s="1"/>
  <c r="C136" i="7"/>
  <c r="F135" i="7"/>
  <c r="G135" i="7" s="1"/>
  <c r="C135" i="7"/>
  <c r="F134" i="7"/>
  <c r="G134" i="7" s="1"/>
  <c r="C134" i="7"/>
  <c r="G133" i="7"/>
  <c r="F133" i="7"/>
  <c r="C133" i="7"/>
  <c r="G132" i="7"/>
  <c r="F132" i="7"/>
  <c r="C132" i="7"/>
  <c r="F131" i="7"/>
  <c r="G131" i="7" s="1"/>
  <c r="C131" i="7"/>
  <c r="F130" i="7"/>
  <c r="G130" i="7" s="1"/>
  <c r="C130" i="7"/>
  <c r="G129" i="7"/>
  <c r="F129" i="7"/>
  <c r="C129" i="7"/>
  <c r="G128" i="7"/>
  <c r="F128" i="7"/>
  <c r="C128" i="7"/>
  <c r="F127" i="7"/>
  <c r="G127" i="7" s="1"/>
  <c r="C127" i="7"/>
  <c r="F126" i="7"/>
  <c r="G126" i="7" s="1"/>
  <c r="C126" i="7"/>
  <c r="G125" i="7"/>
  <c r="F125" i="7"/>
  <c r="C125" i="7"/>
  <c r="F124" i="7"/>
  <c r="G124" i="7" s="1"/>
  <c r="C124" i="7"/>
  <c r="F123" i="7"/>
  <c r="G123" i="7" s="1"/>
  <c r="C123" i="7"/>
  <c r="F122" i="7"/>
  <c r="G122" i="7" s="1"/>
  <c r="C122" i="7"/>
  <c r="G121" i="7"/>
  <c r="F121" i="7"/>
  <c r="C121" i="7"/>
  <c r="F120" i="7"/>
  <c r="G120" i="7" s="1"/>
  <c r="C120" i="7"/>
  <c r="F119" i="7"/>
  <c r="G119" i="7" s="1"/>
  <c r="C119" i="7"/>
  <c r="F118" i="7"/>
  <c r="G118" i="7" s="1"/>
  <c r="C118" i="7"/>
  <c r="G117" i="7"/>
  <c r="F117" i="7"/>
  <c r="C117" i="7"/>
  <c r="F116" i="7"/>
  <c r="G116" i="7" s="1"/>
  <c r="C116" i="7"/>
  <c r="F115" i="7"/>
  <c r="G115" i="7" s="1"/>
  <c r="C115" i="7"/>
  <c r="F114" i="7"/>
  <c r="G114" i="7" s="1"/>
  <c r="C114" i="7"/>
  <c r="G113" i="7"/>
  <c r="F113" i="7"/>
  <c r="C113" i="7"/>
  <c r="F112" i="7"/>
  <c r="G112" i="7" s="1"/>
  <c r="C112" i="7"/>
  <c r="F111" i="7"/>
  <c r="G111" i="7" s="1"/>
  <c r="C111" i="7"/>
  <c r="F110" i="7"/>
  <c r="G110" i="7" s="1"/>
  <c r="C110" i="7"/>
  <c r="G109" i="7"/>
  <c r="F109" i="7"/>
  <c r="C109" i="7"/>
  <c r="F108" i="7"/>
  <c r="G108" i="7" s="1"/>
  <c r="C108" i="7"/>
  <c r="F107" i="7"/>
  <c r="G107" i="7" s="1"/>
  <c r="C107" i="7"/>
  <c r="F106" i="7"/>
  <c r="G106" i="7" s="1"/>
  <c r="C106" i="7"/>
  <c r="G105" i="7"/>
  <c r="F105" i="7"/>
  <c r="C105" i="7"/>
  <c r="F104" i="7"/>
  <c r="G104" i="7" s="1"/>
  <c r="C104" i="7"/>
  <c r="F103" i="7"/>
  <c r="G103" i="7" s="1"/>
  <c r="C103" i="7"/>
  <c r="F102" i="7"/>
  <c r="G102" i="7" s="1"/>
  <c r="C102" i="7"/>
  <c r="G101" i="7"/>
  <c r="F101" i="7"/>
  <c r="C101" i="7"/>
  <c r="F100" i="7"/>
  <c r="G100" i="7" s="1"/>
  <c r="C100" i="7"/>
  <c r="F99" i="7"/>
  <c r="G99" i="7" s="1"/>
  <c r="C99" i="7"/>
  <c r="F98" i="7"/>
  <c r="G98" i="7" s="1"/>
  <c r="C98" i="7"/>
  <c r="G97" i="7"/>
  <c r="F97" i="7"/>
  <c r="C97" i="7"/>
  <c r="F96" i="7"/>
  <c r="G96" i="7" s="1"/>
  <c r="C96" i="7"/>
  <c r="F95" i="7"/>
  <c r="G95" i="7" s="1"/>
  <c r="C95" i="7"/>
  <c r="F94" i="7"/>
  <c r="G94" i="7" s="1"/>
  <c r="C94" i="7"/>
  <c r="G93" i="7"/>
  <c r="F93" i="7"/>
  <c r="C93" i="7"/>
  <c r="F92" i="7"/>
  <c r="G92" i="7" s="1"/>
  <c r="C92" i="7"/>
  <c r="F91" i="7"/>
  <c r="G91" i="7" s="1"/>
  <c r="C91" i="7"/>
  <c r="F90" i="7"/>
  <c r="G90" i="7" s="1"/>
  <c r="C90" i="7"/>
  <c r="G89" i="7"/>
  <c r="F89" i="7"/>
  <c r="C89" i="7"/>
  <c r="F88" i="7"/>
  <c r="G88" i="7" s="1"/>
  <c r="C88" i="7"/>
  <c r="F87" i="7"/>
  <c r="G87" i="7" s="1"/>
  <c r="C87" i="7"/>
  <c r="F86" i="7"/>
  <c r="G86" i="7" s="1"/>
  <c r="C86" i="7"/>
  <c r="G85" i="7"/>
  <c r="F85" i="7"/>
  <c r="C85" i="7"/>
  <c r="F84" i="7"/>
  <c r="G84" i="7" s="1"/>
  <c r="C84" i="7"/>
  <c r="F83" i="7"/>
  <c r="G83" i="7" s="1"/>
  <c r="C83" i="7"/>
  <c r="F82" i="7"/>
  <c r="G82" i="7" s="1"/>
  <c r="C82" i="7"/>
  <c r="G81" i="7"/>
  <c r="F81" i="7"/>
  <c r="C81" i="7"/>
  <c r="F80" i="7"/>
  <c r="G80" i="7" s="1"/>
  <c r="C80" i="7"/>
  <c r="F79" i="7"/>
  <c r="G79" i="7" s="1"/>
  <c r="C79" i="7"/>
  <c r="F78" i="7"/>
  <c r="G78" i="7" s="1"/>
  <c r="C78" i="7"/>
  <c r="G77" i="7"/>
  <c r="F77" i="7"/>
  <c r="C77" i="7"/>
  <c r="F76" i="7"/>
  <c r="G76" i="7" s="1"/>
  <c r="C76" i="7"/>
  <c r="F75" i="7"/>
  <c r="G75" i="7" s="1"/>
  <c r="C75" i="7"/>
  <c r="F74" i="7"/>
  <c r="G74" i="7" s="1"/>
  <c r="C74" i="7"/>
  <c r="G73" i="7"/>
  <c r="F73" i="7"/>
  <c r="C73" i="7"/>
  <c r="F72" i="7"/>
  <c r="G72" i="7" s="1"/>
  <c r="C72" i="7"/>
  <c r="F71" i="7"/>
  <c r="G71" i="7" s="1"/>
  <c r="C71" i="7"/>
  <c r="G70" i="7"/>
  <c r="F70" i="7"/>
  <c r="C70" i="7"/>
  <c r="G69" i="7"/>
  <c r="F69" i="7"/>
  <c r="C69" i="7"/>
  <c r="G68" i="7"/>
  <c r="F68" i="7"/>
  <c r="C68" i="7"/>
  <c r="F67" i="7"/>
  <c r="G67" i="7" s="1"/>
  <c r="C67" i="7"/>
  <c r="G66" i="7"/>
  <c r="F66" i="7"/>
  <c r="C66" i="7"/>
  <c r="G65" i="7"/>
  <c r="F65" i="7"/>
  <c r="C65" i="7"/>
  <c r="F64" i="7"/>
  <c r="G64" i="7" s="1"/>
  <c r="C64" i="7"/>
  <c r="F63" i="7"/>
  <c r="G63" i="7" s="1"/>
  <c r="C63" i="7"/>
  <c r="G62" i="7"/>
  <c r="F62" i="7"/>
  <c r="C62" i="7"/>
  <c r="G61" i="7"/>
  <c r="F61" i="7"/>
  <c r="C61" i="7"/>
  <c r="F60" i="7"/>
  <c r="G60" i="7" s="1"/>
  <c r="C60" i="7"/>
  <c r="F59" i="7"/>
  <c r="G59" i="7" s="1"/>
  <c r="C59" i="7"/>
  <c r="F58" i="7"/>
  <c r="G58" i="7" s="1"/>
  <c r="C58" i="7"/>
  <c r="G57" i="7"/>
  <c r="F57" i="7"/>
  <c r="C57" i="7"/>
  <c r="G56" i="7"/>
  <c r="F56" i="7"/>
  <c r="C56" i="7"/>
  <c r="F55" i="7"/>
  <c r="G55" i="7" s="1"/>
  <c r="C55" i="7"/>
  <c r="F54" i="7"/>
  <c r="G54" i="7" s="1"/>
  <c r="C54" i="7"/>
  <c r="G53" i="7"/>
  <c r="F53" i="7"/>
  <c r="C53" i="7"/>
  <c r="F52" i="7"/>
  <c r="G52" i="7" s="1"/>
  <c r="C52" i="7"/>
  <c r="F51" i="7"/>
  <c r="G51" i="7" s="1"/>
  <c r="C51" i="7"/>
  <c r="G50" i="7"/>
  <c r="F50" i="7"/>
  <c r="C50" i="7"/>
  <c r="F49" i="7"/>
  <c r="G49" i="7" s="1"/>
  <c r="C49" i="7"/>
  <c r="F48" i="7"/>
  <c r="G48" i="7" s="1"/>
  <c r="C48" i="7"/>
  <c r="F47" i="7"/>
  <c r="G47" i="7" s="1"/>
  <c r="C47" i="7"/>
  <c r="G46" i="7"/>
  <c r="F46" i="7"/>
  <c r="C46" i="7"/>
  <c r="F45" i="7"/>
  <c r="G45" i="7" s="1"/>
  <c r="C45" i="7"/>
  <c r="F44" i="7"/>
  <c r="G44" i="7" s="1"/>
  <c r="C44" i="7"/>
  <c r="F43" i="7"/>
  <c r="G43" i="7" s="1"/>
  <c r="C43" i="7"/>
  <c r="G42" i="7"/>
  <c r="F42" i="7"/>
  <c r="C42" i="7"/>
  <c r="F41" i="7"/>
  <c r="G41" i="7" s="1"/>
  <c r="C41" i="7"/>
  <c r="F40" i="7"/>
  <c r="G40" i="7" s="1"/>
  <c r="C40" i="7"/>
  <c r="F39" i="7"/>
  <c r="G39" i="7" s="1"/>
  <c r="C39" i="7"/>
  <c r="G38" i="7"/>
  <c r="F38" i="7"/>
  <c r="C38" i="7"/>
  <c r="F37" i="7"/>
  <c r="G37" i="7" s="1"/>
  <c r="C37" i="7"/>
  <c r="F36" i="7"/>
  <c r="G36" i="7" s="1"/>
  <c r="C36" i="7"/>
  <c r="F35" i="7"/>
  <c r="G35" i="7" s="1"/>
  <c r="C35" i="7"/>
  <c r="G34" i="7"/>
  <c r="F34" i="7"/>
  <c r="C34" i="7"/>
  <c r="F33" i="7"/>
  <c r="G33" i="7" s="1"/>
  <c r="C33" i="7"/>
  <c r="F32" i="7"/>
  <c r="G32" i="7" s="1"/>
  <c r="C32" i="7"/>
  <c r="G31" i="7"/>
  <c r="F31" i="7"/>
  <c r="C31" i="7"/>
  <c r="G30" i="7"/>
  <c r="F30" i="7"/>
  <c r="C30" i="7"/>
  <c r="F29" i="7"/>
  <c r="G29" i="7" s="1"/>
  <c r="C29" i="7"/>
  <c r="F28" i="7"/>
  <c r="G28" i="7" s="1"/>
  <c r="C28" i="7"/>
  <c r="F27" i="7"/>
  <c r="G27" i="7" s="1"/>
  <c r="C27" i="7"/>
  <c r="G26" i="7"/>
  <c r="F26" i="7"/>
  <c r="C26" i="7"/>
  <c r="F25" i="7"/>
  <c r="G25" i="7" s="1"/>
  <c r="C25" i="7"/>
  <c r="F24" i="7"/>
  <c r="G24" i="7" s="1"/>
  <c r="C24" i="7"/>
  <c r="F23" i="7"/>
  <c r="G23" i="7" s="1"/>
  <c r="C23" i="7"/>
  <c r="G22" i="7"/>
  <c r="F22" i="7"/>
  <c r="C22" i="7"/>
  <c r="F21" i="7"/>
  <c r="G21" i="7" s="1"/>
  <c r="C21" i="7"/>
  <c r="F20" i="7"/>
  <c r="G20" i="7" s="1"/>
  <c r="C20" i="7"/>
  <c r="F19" i="7"/>
  <c r="G19" i="7" s="1"/>
  <c r="C19" i="7"/>
  <c r="F18" i="7"/>
  <c r="G18" i="7" s="1"/>
  <c r="C18" i="7"/>
  <c r="F17" i="7"/>
  <c r="G17" i="7" s="1"/>
  <c r="C17" i="7"/>
  <c r="F16" i="7"/>
  <c r="G16" i="7" s="1"/>
  <c r="C16" i="7"/>
  <c r="F15" i="7"/>
  <c r="G15" i="7" s="1"/>
  <c r="C15" i="7"/>
  <c r="F14" i="7"/>
  <c r="G14" i="7" s="1"/>
  <c r="C14" i="7"/>
  <c r="F13" i="7"/>
  <c r="G13" i="7" s="1"/>
  <c r="C13" i="7"/>
  <c r="F12" i="7"/>
  <c r="G12" i="7" s="1"/>
  <c r="C12" i="7"/>
  <c r="G11" i="7"/>
  <c r="F11" i="7"/>
  <c r="C11" i="7"/>
  <c r="G10" i="7"/>
  <c r="F10" i="7"/>
  <c r="C10" i="7"/>
  <c r="G9" i="7"/>
  <c r="F9" i="7"/>
  <c r="C9" i="7"/>
  <c r="G8" i="7"/>
  <c r="F8" i="7"/>
  <c r="C8" i="7"/>
  <c r="G7" i="7"/>
  <c r="F7" i="7"/>
  <c r="C7" i="7"/>
  <c r="G6" i="7"/>
  <c r="F6" i="7"/>
  <c r="C6" i="7"/>
  <c r="G5" i="7"/>
  <c r="F5" i="7"/>
  <c r="C5" i="7"/>
  <c r="G4" i="7"/>
  <c r="F4" i="7"/>
  <c r="C4" i="7"/>
  <c r="AC3" i="7"/>
  <c r="G3" i="7"/>
  <c r="F3" i="7"/>
  <c r="I2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4" i="6"/>
  <c r="O202" i="8" l="1"/>
  <c r="O200" i="8"/>
  <c r="O198" i="8"/>
  <c r="O196" i="8"/>
  <c r="O194" i="8"/>
  <c r="O178" i="8"/>
  <c r="O157" i="8"/>
  <c r="O155" i="8"/>
  <c r="O153" i="8"/>
  <c r="O151" i="8"/>
  <c r="O149" i="8"/>
  <c r="O147" i="8"/>
  <c r="O145" i="8"/>
  <c r="O143" i="8"/>
  <c r="O141" i="8"/>
  <c r="O139" i="8"/>
  <c r="O137" i="8"/>
  <c r="O135" i="8"/>
  <c r="O133" i="8"/>
  <c r="O129" i="8"/>
  <c r="O125" i="8"/>
  <c r="O121" i="8"/>
  <c r="O117" i="8"/>
  <c r="O114" i="8"/>
  <c r="O112" i="8"/>
  <c r="O110" i="8"/>
  <c r="O108" i="8"/>
  <c r="O106" i="8"/>
  <c r="O104" i="8"/>
  <c r="O102" i="8"/>
  <c r="O100" i="8"/>
  <c r="O98" i="8"/>
  <c r="O96" i="8"/>
  <c r="O94" i="8"/>
  <c r="O92" i="8"/>
  <c r="O90" i="8"/>
  <c r="O88" i="8"/>
  <c r="O86" i="8"/>
  <c r="O84" i="8"/>
  <c r="O82" i="8"/>
  <c r="O80" i="8"/>
  <c r="O78" i="8"/>
  <c r="O76" i="8"/>
  <c r="O74" i="8"/>
  <c r="O72" i="8"/>
  <c r="O70" i="8"/>
  <c r="O68" i="8"/>
  <c r="O66" i="8"/>
  <c r="O64" i="8"/>
  <c r="O62" i="8"/>
  <c r="O60" i="8"/>
  <c r="O58" i="8"/>
  <c r="O56" i="8"/>
  <c r="O54" i="8"/>
  <c r="O52" i="8"/>
  <c r="O50" i="8"/>
  <c r="O48" i="8"/>
  <c r="O46" i="8"/>
  <c r="O44" i="8"/>
  <c r="O42" i="8"/>
  <c r="O40" i="8"/>
  <c r="O38" i="8"/>
  <c r="O36" i="8"/>
  <c r="O34" i="8"/>
  <c r="O32" i="8"/>
  <c r="O30" i="8"/>
  <c r="O28" i="8"/>
  <c r="O26" i="8"/>
  <c r="O24" i="8"/>
  <c r="O22" i="8"/>
  <c r="O20" i="8"/>
  <c r="O18" i="8"/>
  <c r="O16" i="8"/>
  <c r="O14" i="8"/>
  <c r="O12" i="8"/>
  <c r="O10" i="8"/>
  <c r="O8" i="8"/>
  <c r="O6" i="8"/>
  <c r="O4" i="8"/>
  <c r="O156" i="8"/>
  <c r="O154" i="8"/>
  <c r="O152" i="8"/>
  <c r="O150" i="8"/>
  <c r="O148" i="8"/>
  <c r="O146" i="8"/>
  <c r="O144" i="8"/>
  <c r="O119" i="8"/>
  <c r="O127" i="8"/>
  <c r="O122" i="8"/>
  <c r="O142" i="8"/>
  <c r="O136" i="8"/>
  <c r="O132" i="8"/>
  <c r="O131" i="8"/>
  <c r="O115" i="8"/>
  <c r="O113" i="8"/>
  <c r="O111" i="8"/>
  <c r="O109" i="8"/>
  <c r="O107" i="8"/>
  <c r="O105" i="8"/>
  <c r="O103" i="8"/>
  <c r="O101" i="8"/>
  <c r="O99" i="8"/>
  <c r="O97" i="8"/>
  <c r="O95" i="8"/>
  <c r="O93" i="8"/>
  <c r="O89" i="8"/>
  <c r="O85" i="8"/>
  <c r="O79" i="8"/>
  <c r="O75" i="8"/>
  <c r="O71" i="8"/>
  <c r="O65" i="8"/>
  <c r="O61" i="8"/>
  <c r="O57" i="8"/>
  <c r="O53" i="8"/>
  <c r="O47" i="8"/>
  <c r="O43" i="8"/>
  <c r="O39" i="8"/>
  <c r="O37" i="8"/>
  <c r="O31" i="8"/>
  <c r="O27" i="8"/>
  <c r="O23" i="8"/>
  <c r="O19" i="8"/>
  <c r="O13" i="8"/>
  <c r="O9" i="8"/>
  <c r="O7" i="8"/>
  <c r="O123" i="8"/>
  <c r="O140" i="8"/>
  <c r="O138" i="8"/>
  <c r="O134" i="8"/>
  <c r="O126" i="8"/>
  <c r="O91" i="8"/>
  <c r="O87" i="8"/>
  <c r="O83" i="8"/>
  <c r="O81" i="8"/>
  <c r="O77" i="8"/>
  <c r="O73" i="8"/>
  <c r="O69" i="8"/>
  <c r="O67" i="8"/>
  <c r="O63" i="8"/>
  <c r="O59" i="8"/>
  <c r="O55" i="8"/>
  <c r="O51" i="8"/>
  <c r="O49" i="8"/>
  <c r="O45" i="8"/>
  <c r="O41" i="8"/>
  <c r="O35" i="8"/>
  <c r="O33" i="8"/>
  <c r="O29" i="8"/>
  <c r="O25" i="8"/>
  <c r="O21" i="8"/>
  <c r="O17" i="8"/>
  <c r="O15" i="8"/>
  <c r="O11" i="8"/>
  <c r="O5" i="8"/>
  <c r="O167" i="8"/>
  <c r="O206" i="8"/>
  <c r="O219" i="8"/>
  <c r="O231" i="8"/>
  <c r="O116" i="8"/>
  <c r="O128" i="8"/>
  <c r="O163" i="8"/>
  <c r="O174" i="8"/>
  <c r="O218" i="8"/>
  <c r="O227" i="8"/>
  <c r="O238" i="8"/>
  <c r="O124" i="8"/>
  <c r="O164" i="8"/>
  <c r="O173" i="8"/>
  <c r="O180" i="8"/>
  <c r="O189" i="8"/>
  <c r="O204" i="8"/>
  <c r="O213" i="8"/>
  <c r="O220" i="8"/>
  <c r="O229" i="8"/>
  <c r="O236" i="8"/>
  <c r="O190" i="8"/>
  <c r="O120" i="8"/>
  <c r="O170" i="8"/>
  <c r="O183" i="8"/>
  <c r="O195" i="8"/>
  <c r="O210" i="8"/>
  <c r="O222" i="8"/>
  <c r="O234" i="8"/>
  <c r="O118" i="8"/>
  <c r="O166" i="8"/>
  <c r="O187" i="8"/>
  <c r="O199" i="8"/>
  <c r="O211" i="8"/>
  <c r="O230" i="8"/>
  <c r="O242" i="8"/>
  <c r="O130" i="8"/>
  <c r="O160" i="8"/>
  <c r="O169" i="8"/>
  <c r="O176" i="8"/>
  <c r="O185" i="8"/>
  <c r="O192" i="8"/>
  <c r="O197" i="8"/>
  <c r="O209" i="8"/>
  <c r="O216" i="8"/>
  <c r="O225" i="8"/>
  <c r="O232" i="8"/>
  <c r="O241" i="8"/>
  <c r="O162" i="8"/>
  <c r="O186" i="8"/>
  <c r="O214" i="8"/>
  <c r="O226" i="8"/>
  <c r="O159" i="8"/>
  <c r="O179" i="8"/>
  <c r="O223" i="8"/>
  <c r="O165" i="8"/>
  <c r="O172" i="8"/>
  <c r="O181" i="8"/>
  <c r="O188" i="8"/>
  <c r="O205" i="8"/>
  <c r="O212" i="8"/>
  <c r="O221" i="8"/>
  <c r="O228" i="8"/>
  <c r="O237" i="8"/>
  <c r="O175" i="8"/>
  <c r="O203" i="8"/>
  <c r="O239" i="8"/>
  <c r="O171" i="8"/>
  <c r="O182" i="8"/>
  <c r="O207" i="8"/>
  <c r="O215" i="8"/>
  <c r="O201" i="8"/>
  <c r="O217" i="8"/>
  <c r="O224" i="8"/>
  <c r="O233" i="8"/>
  <c r="O240" i="8"/>
  <c r="O191" i="8"/>
  <c r="O235" i="8"/>
  <c r="O158" i="8"/>
  <c r="O161" i="8"/>
  <c r="O168" i="8"/>
  <c r="O177" i="8"/>
  <c r="O184" i="8"/>
  <c r="O193" i="8"/>
  <c r="O208" i="8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E64" i="6" s="1"/>
  <c r="G64" i="6" s="1"/>
  <c r="C63" i="6"/>
  <c r="C62" i="6"/>
  <c r="C61" i="6"/>
  <c r="C60" i="6"/>
  <c r="C59" i="6"/>
  <c r="C58" i="6"/>
  <c r="E58" i="6" s="1"/>
  <c r="G58" i="6" s="1"/>
  <c r="C57" i="6"/>
  <c r="C56" i="6"/>
  <c r="C55" i="6"/>
  <c r="C54" i="6"/>
  <c r="C53" i="6"/>
  <c r="C52" i="6"/>
  <c r="C51" i="6"/>
  <c r="C50" i="6"/>
  <c r="E50" i="6" s="1"/>
  <c r="G50" i="6" s="1"/>
  <c r="C49" i="6"/>
  <c r="C48" i="6"/>
  <c r="C47" i="6"/>
  <c r="C46" i="6"/>
  <c r="C45" i="6"/>
  <c r="C44" i="6"/>
  <c r="C43" i="6"/>
  <c r="C42" i="6"/>
  <c r="E42" i="6" s="1"/>
  <c r="G42" i="6" s="1"/>
  <c r="C41" i="6"/>
  <c r="C40" i="6"/>
  <c r="C39" i="6"/>
  <c r="C38" i="6"/>
  <c r="C37" i="6"/>
  <c r="C36" i="6"/>
  <c r="C35" i="6"/>
  <c r="C34" i="6"/>
  <c r="E34" i="6" s="1"/>
  <c r="G34" i="6" s="1"/>
  <c r="C33" i="6"/>
  <c r="C32" i="6"/>
  <c r="C31" i="6"/>
  <c r="C30" i="6"/>
  <c r="C29" i="6"/>
  <c r="C28" i="6"/>
  <c r="C27" i="6"/>
  <c r="C26" i="6"/>
  <c r="E26" i="6" s="1"/>
  <c r="G26" i="6" s="1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D3" i="6" s="1"/>
  <c r="C5" i="6"/>
  <c r="C4" i="6"/>
  <c r="E229" i="6" l="1"/>
  <c r="G229" i="6" s="1"/>
  <c r="E225" i="6"/>
  <c r="G225" i="6" s="1"/>
  <c r="E221" i="6"/>
  <c r="G221" i="6" s="1"/>
  <c r="E217" i="6"/>
  <c r="G217" i="6" s="1"/>
  <c r="E213" i="6"/>
  <c r="G213" i="6" s="1"/>
  <c r="E209" i="6"/>
  <c r="G209" i="6" s="1"/>
  <c r="E205" i="6"/>
  <c r="G205" i="6" s="1"/>
  <c r="E201" i="6"/>
  <c r="G201" i="6" s="1"/>
  <c r="E197" i="6"/>
  <c r="G197" i="6" s="1"/>
  <c r="E193" i="6"/>
  <c r="G193" i="6" s="1"/>
  <c r="E189" i="6"/>
  <c r="G189" i="6" s="1"/>
  <c r="E185" i="6"/>
  <c r="G185" i="6" s="1"/>
  <c r="E181" i="6"/>
  <c r="G181" i="6" s="1"/>
  <c r="E177" i="6"/>
  <c r="G177" i="6" s="1"/>
  <c r="E173" i="6"/>
  <c r="G173" i="6" s="1"/>
  <c r="E169" i="6"/>
  <c r="G169" i="6" s="1"/>
  <c r="E165" i="6"/>
  <c r="G165" i="6" s="1"/>
  <c r="E161" i="6"/>
  <c r="G161" i="6" s="1"/>
  <c r="E157" i="6"/>
  <c r="G157" i="6" s="1"/>
  <c r="E153" i="6"/>
  <c r="G153" i="6" s="1"/>
  <c r="E149" i="6"/>
  <c r="G149" i="6" s="1"/>
  <c r="E145" i="6"/>
  <c r="G145" i="6" s="1"/>
  <c r="E141" i="6"/>
  <c r="G141" i="6" s="1"/>
  <c r="E137" i="6"/>
  <c r="G137" i="6" s="1"/>
  <c r="E133" i="6"/>
  <c r="G133" i="6" s="1"/>
  <c r="E129" i="6"/>
  <c r="G129" i="6" s="1"/>
  <c r="E125" i="6"/>
  <c r="G125" i="6" s="1"/>
  <c r="E121" i="6"/>
  <c r="G121" i="6" s="1"/>
  <c r="E117" i="6"/>
  <c r="G117" i="6" s="1"/>
  <c r="E113" i="6"/>
  <c r="G113" i="6" s="1"/>
  <c r="E124" i="6"/>
  <c r="G124" i="6" s="1"/>
  <c r="E109" i="6"/>
  <c r="G109" i="6" s="1"/>
  <c r="E236" i="6"/>
  <c r="G236" i="6" s="1"/>
  <c r="E228" i="6"/>
  <c r="G228" i="6" s="1"/>
  <c r="E220" i="6"/>
  <c r="G220" i="6" s="1"/>
  <c r="E212" i="6"/>
  <c r="G212" i="6" s="1"/>
  <c r="E204" i="6"/>
  <c r="G204" i="6" s="1"/>
  <c r="E196" i="6"/>
  <c r="G196" i="6" s="1"/>
  <c r="E188" i="6"/>
  <c r="G188" i="6" s="1"/>
  <c r="E180" i="6"/>
  <c r="G180" i="6" s="1"/>
  <c r="E172" i="6"/>
  <c r="G172" i="6" s="1"/>
  <c r="E164" i="6"/>
  <c r="G164" i="6" s="1"/>
  <c r="E156" i="6"/>
  <c r="G156" i="6" s="1"/>
  <c r="E148" i="6"/>
  <c r="G148" i="6" s="1"/>
  <c r="E140" i="6"/>
  <c r="G140" i="6" s="1"/>
  <c r="E132" i="6"/>
  <c r="G132" i="6" s="1"/>
  <c r="E120" i="6"/>
  <c r="G120" i="6" s="1"/>
  <c r="E232" i="6"/>
  <c r="G232" i="6" s="1"/>
  <c r="E216" i="6"/>
  <c r="G216" i="6" s="1"/>
  <c r="E200" i="6"/>
  <c r="G200" i="6" s="1"/>
  <c r="E184" i="6"/>
  <c r="G184" i="6" s="1"/>
  <c r="E168" i="6"/>
  <c r="G168" i="6" s="1"/>
  <c r="E152" i="6"/>
  <c r="G152" i="6" s="1"/>
  <c r="E136" i="6"/>
  <c r="G136" i="6" s="1"/>
  <c r="E106" i="6"/>
  <c r="G106" i="6" s="1"/>
  <c r="E98" i="6"/>
  <c r="G98" i="6" s="1"/>
  <c r="E90" i="6"/>
  <c r="G90" i="6" s="1"/>
  <c r="E82" i="6"/>
  <c r="G82" i="6" s="1"/>
  <c r="E74" i="6"/>
  <c r="G74" i="6" s="1"/>
  <c r="E94" i="6"/>
  <c r="G94" i="6" s="1"/>
  <c r="E66" i="6"/>
  <c r="G66" i="6" s="1"/>
  <c r="E128" i="6"/>
  <c r="G128" i="6" s="1"/>
  <c r="E116" i="6"/>
  <c r="G116" i="6" s="1"/>
  <c r="E62" i="6"/>
  <c r="G62" i="6" s="1"/>
  <c r="E240" i="6"/>
  <c r="G240" i="6" s="1"/>
  <c r="E224" i="6"/>
  <c r="G224" i="6" s="1"/>
  <c r="E208" i="6"/>
  <c r="G208" i="6" s="1"/>
  <c r="E192" i="6"/>
  <c r="G192" i="6" s="1"/>
  <c r="E176" i="6"/>
  <c r="G176" i="6" s="1"/>
  <c r="E160" i="6"/>
  <c r="G160" i="6" s="1"/>
  <c r="E144" i="6"/>
  <c r="G144" i="6" s="1"/>
  <c r="E102" i="6"/>
  <c r="G102" i="6" s="1"/>
  <c r="E86" i="6"/>
  <c r="G86" i="6" s="1"/>
  <c r="E78" i="6"/>
  <c r="G78" i="6" s="1"/>
  <c r="E73" i="6"/>
  <c r="G73" i="6" s="1"/>
  <c r="E91" i="6"/>
  <c r="G91" i="6" s="1"/>
  <c r="E179" i="6"/>
  <c r="G179" i="6" s="1"/>
  <c r="E211" i="6"/>
  <c r="G211" i="6" s="1"/>
  <c r="E24" i="6"/>
  <c r="G24" i="6" s="1"/>
  <c r="E32" i="6"/>
  <c r="G32" i="6" s="1"/>
  <c r="E4" i="6"/>
  <c r="G4" i="6" s="1"/>
  <c r="E10" i="6"/>
  <c r="G10" i="6" s="1"/>
  <c r="E17" i="6"/>
  <c r="G17" i="6" s="1"/>
  <c r="E47" i="6"/>
  <c r="G47" i="6" s="1"/>
  <c r="E55" i="6"/>
  <c r="G55" i="6" s="1"/>
  <c r="E65" i="6"/>
  <c r="G65" i="6" s="1"/>
  <c r="E85" i="6"/>
  <c r="G85" i="6" s="1"/>
  <c r="E105" i="6"/>
  <c r="G105" i="6" s="1"/>
  <c r="E147" i="6"/>
  <c r="G147" i="6" s="1"/>
  <c r="E163" i="6"/>
  <c r="G163" i="6" s="1"/>
  <c r="E227" i="6"/>
  <c r="G227" i="6" s="1"/>
  <c r="E7" i="6"/>
  <c r="G7" i="6" s="1"/>
  <c r="E14" i="6"/>
  <c r="G14" i="6" s="1"/>
  <c r="E18" i="6"/>
  <c r="G18" i="6" s="1"/>
  <c r="E41" i="6"/>
  <c r="G41" i="6" s="1"/>
  <c r="E49" i="6"/>
  <c r="G49" i="6" s="1"/>
  <c r="E56" i="6"/>
  <c r="G56" i="6" s="1"/>
  <c r="E84" i="6"/>
  <c r="G84" i="6" s="1"/>
  <c r="E93" i="6"/>
  <c r="G93" i="6" s="1"/>
  <c r="E99" i="6"/>
  <c r="G99" i="6" s="1"/>
  <c r="E8" i="6"/>
  <c r="G8" i="6" s="1"/>
  <c r="E11" i="6"/>
  <c r="G11" i="6" s="1"/>
  <c r="E15" i="6"/>
  <c r="G15" i="6" s="1"/>
  <c r="E19" i="6"/>
  <c r="G19" i="6" s="1"/>
  <c r="E27" i="6"/>
  <c r="G27" i="6" s="1"/>
  <c r="E35" i="6"/>
  <c r="G35" i="6" s="1"/>
  <c r="E43" i="6"/>
  <c r="G43" i="6" s="1"/>
  <c r="E51" i="6"/>
  <c r="G51" i="6" s="1"/>
  <c r="E59" i="6"/>
  <c r="G59" i="6" s="1"/>
  <c r="E60" i="6"/>
  <c r="G60" i="6" s="1"/>
  <c r="E61" i="6"/>
  <c r="G61" i="6" s="1"/>
  <c r="E75" i="6"/>
  <c r="G75" i="6" s="1"/>
  <c r="E89" i="6"/>
  <c r="G89" i="6" s="1"/>
  <c r="E92" i="6"/>
  <c r="G92" i="6" s="1"/>
  <c r="E101" i="6"/>
  <c r="G101" i="6" s="1"/>
  <c r="E112" i="6"/>
  <c r="G112" i="6" s="1"/>
  <c r="E233" i="6"/>
  <c r="G233" i="6" s="1"/>
  <c r="E13" i="6"/>
  <c r="G13" i="6" s="1"/>
  <c r="E23" i="6"/>
  <c r="G23" i="6" s="1"/>
  <c r="E31" i="6"/>
  <c r="G31" i="6" s="1"/>
  <c r="E39" i="6"/>
  <c r="G39" i="6" s="1"/>
  <c r="E76" i="6"/>
  <c r="G76" i="6" s="1"/>
  <c r="E131" i="6"/>
  <c r="G131" i="6" s="1"/>
  <c r="E195" i="6"/>
  <c r="G195" i="6" s="1"/>
  <c r="E6" i="6"/>
  <c r="G6" i="6" s="1"/>
  <c r="E9" i="6"/>
  <c r="G9" i="6" s="1"/>
  <c r="E25" i="6"/>
  <c r="G25" i="6" s="1"/>
  <c r="E33" i="6"/>
  <c r="G33" i="6" s="1"/>
  <c r="E40" i="6"/>
  <c r="G40" i="6" s="1"/>
  <c r="E48" i="6"/>
  <c r="G48" i="6" s="1"/>
  <c r="E57" i="6"/>
  <c r="G57" i="6" s="1"/>
  <c r="E68" i="6"/>
  <c r="G68" i="6" s="1"/>
  <c r="E72" i="6"/>
  <c r="G72" i="6" s="1"/>
  <c r="E81" i="6"/>
  <c r="G81" i="6" s="1"/>
  <c r="AA3" i="6"/>
  <c r="E5" i="6"/>
  <c r="G5" i="6" s="1"/>
  <c r="E12" i="6"/>
  <c r="G12" i="6" s="1"/>
  <c r="E16" i="6"/>
  <c r="G16" i="6" s="1"/>
  <c r="E20" i="6"/>
  <c r="G20" i="6" s="1"/>
  <c r="E21" i="6"/>
  <c r="G21" i="6" s="1"/>
  <c r="E22" i="6"/>
  <c r="G22" i="6" s="1"/>
  <c r="E28" i="6"/>
  <c r="G28" i="6" s="1"/>
  <c r="E29" i="6"/>
  <c r="G29" i="6" s="1"/>
  <c r="E30" i="6"/>
  <c r="G30" i="6" s="1"/>
  <c r="E36" i="6"/>
  <c r="G36" i="6" s="1"/>
  <c r="E37" i="6"/>
  <c r="G37" i="6" s="1"/>
  <c r="E38" i="6"/>
  <c r="G38" i="6" s="1"/>
  <c r="E44" i="6"/>
  <c r="G44" i="6" s="1"/>
  <c r="E45" i="6"/>
  <c r="G45" i="6" s="1"/>
  <c r="E46" i="6"/>
  <c r="G46" i="6" s="1"/>
  <c r="E52" i="6"/>
  <c r="G52" i="6" s="1"/>
  <c r="E53" i="6"/>
  <c r="G53" i="6" s="1"/>
  <c r="E54" i="6"/>
  <c r="G54" i="6" s="1"/>
  <c r="E69" i="6"/>
  <c r="G69" i="6" s="1"/>
  <c r="E70" i="6"/>
  <c r="G70" i="6" s="1"/>
  <c r="E77" i="6"/>
  <c r="G77" i="6" s="1"/>
  <c r="E83" i="6"/>
  <c r="G83" i="6" s="1"/>
  <c r="E97" i="6"/>
  <c r="G97" i="6" s="1"/>
  <c r="E100" i="6"/>
  <c r="G100" i="6" s="1"/>
  <c r="E134" i="6"/>
  <c r="G134" i="6" s="1"/>
  <c r="E150" i="6"/>
  <c r="G150" i="6" s="1"/>
  <c r="E166" i="6"/>
  <c r="G166" i="6" s="1"/>
  <c r="E182" i="6"/>
  <c r="G182" i="6" s="1"/>
  <c r="E198" i="6"/>
  <c r="G198" i="6" s="1"/>
  <c r="E214" i="6"/>
  <c r="G214" i="6" s="1"/>
  <c r="E230" i="6"/>
  <c r="G230" i="6" s="1"/>
  <c r="E111" i="6"/>
  <c r="G111" i="6" s="1"/>
  <c r="E67" i="6"/>
  <c r="G67" i="6" s="1"/>
  <c r="E79" i="6"/>
  <c r="G79" i="6" s="1"/>
  <c r="E80" i="6"/>
  <c r="G80" i="6" s="1"/>
  <c r="E87" i="6"/>
  <c r="G87" i="6" s="1"/>
  <c r="E88" i="6"/>
  <c r="G88" i="6" s="1"/>
  <c r="E95" i="6"/>
  <c r="G95" i="6" s="1"/>
  <c r="E96" i="6"/>
  <c r="G96" i="6" s="1"/>
  <c r="E103" i="6"/>
  <c r="G103" i="6" s="1"/>
  <c r="E104" i="6"/>
  <c r="G104" i="6" s="1"/>
  <c r="E110" i="6"/>
  <c r="G110" i="6" s="1"/>
  <c r="E122" i="6"/>
  <c r="G122" i="6" s="1"/>
  <c r="E139" i="6"/>
  <c r="G139" i="6" s="1"/>
  <c r="E142" i="6"/>
  <c r="G142" i="6" s="1"/>
  <c r="E155" i="6"/>
  <c r="G155" i="6" s="1"/>
  <c r="E158" i="6"/>
  <c r="G158" i="6" s="1"/>
  <c r="E171" i="6"/>
  <c r="G171" i="6" s="1"/>
  <c r="E174" i="6"/>
  <c r="G174" i="6" s="1"/>
  <c r="E187" i="6"/>
  <c r="G187" i="6" s="1"/>
  <c r="E190" i="6"/>
  <c r="G190" i="6" s="1"/>
  <c r="E203" i="6"/>
  <c r="G203" i="6" s="1"/>
  <c r="E206" i="6"/>
  <c r="G206" i="6" s="1"/>
  <c r="E219" i="6"/>
  <c r="G219" i="6" s="1"/>
  <c r="E222" i="6"/>
  <c r="G222" i="6" s="1"/>
  <c r="E235" i="6"/>
  <c r="G235" i="6" s="1"/>
  <c r="E238" i="6"/>
  <c r="G238" i="6" s="1"/>
  <c r="E241" i="6"/>
  <c r="G241" i="6" s="1"/>
  <c r="E71" i="6"/>
  <c r="G71" i="6" s="1"/>
  <c r="E63" i="6"/>
  <c r="G63" i="6" s="1"/>
  <c r="E108" i="6"/>
  <c r="G108" i="6" s="1"/>
  <c r="E115" i="6"/>
  <c r="G115" i="6" s="1"/>
  <c r="E118" i="6"/>
  <c r="G118" i="6" s="1"/>
  <c r="E127" i="6"/>
  <c r="G127" i="6" s="1"/>
  <c r="E107" i="6"/>
  <c r="G107" i="6" s="1"/>
  <c r="E119" i="6"/>
  <c r="G119" i="6" s="1"/>
  <c r="E126" i="6"/>
  <c r="G126" i="6" s="1"/>
  <c r="E135" i="6"/>
  <c r="G135" i="6" s="1"/>
  <c r="E143" i="6"/>
  <c r="G143" i="6" s="1"/>
  <c r="E151" i="6"/>
  <c r="G151" i="6" s="1"/>
  <c r="E159" i="6"/>
  <c r="G159" i="6" s="1"/>
  <c r="E167" i="6"/>
  <c r="G167" i="6" s="1"/>
  <c r="E175" i="6"/>
  <c r="G175" i="6" s="1"/>
  <c r="E183" i="6"/>
  <c r="G183" i="6" s="1"/>
  <c r="E191" i="6"/>
  <c r="G191" i="6" s="1"/>
  <c r="E199" i="6"/>
  <c r="G199" i="6" s="1"/>
  <c r="E207" i="6"/>
  <c r="G207" i="6" s="1"/>
  <c r="E215" i="6"/>
  <c r="G215" i="6" s="1"/>
  <c r="E223" i="6"/>
  <c r="G223" i="6" s="1"/>
  <c r="E231" i="6"/>
  <c r="G231" i="6" s="1"/>
  <c r="E239" i="6"/>
  <c r="G239" i="6" s="1"/>
  <c r="E114" i="6"/>
  <c r="G114" i="6" s="1"/>
  <c r="E123" i="6"/>
  <c r="G123" i="6" s="1"/>
  <c r="E130" i="6"/>
  <c r="G130" i="6" s="1"/>
  <c r="E138" i="6"/>
  <c r="G138" i="6" s="1"/>
  <c r="E146" i="6"/>
  <c r="G146" i="6" s="1"/>
  <c r="E154" i="6"/>
  <c r="G154" i="6" s="1"/>
  <c r="E162" i="6"/>
  <c r="G162" i="6" s="1"/>
  <c r="E170" i="6"/>
  <c r="G170" i="6" s="1"/>
  <c r="E178" i="6"/>
  <c r="G178" i="6" s="1"/>
  <c r="E186" i="6"/>
  <c r="G186" i="6" s="1"/>
  <c r="E194" i="6"/>
  <c r="G194" i="6" s="1"/>
  <c r="E202" i="6"/>
  <c r="G202" i="6" s="1"/>
  <c r="E210" i="6"/>
  <c r="G210" i="6" s="1"/>
  <c r="E218" i="6"/>
  <c r="G218" i="6" s="1"/>
  <c r="E226" i="6"/>
  <c r="G226" i="6" s="1"/>
  <c r="E234" i="6"/>
  <c r="G234" i="6" s="1"/>
  <c r="E237" i="6"/>
  <c r="G237" i="6" s="1"/>
  <c r="E242" i="6"/>
  <c r="G242" i="6" s="1"/>
  <c r="I3" i="6" l="1"/>
  <c r="L6" i="6" l="1"/>
  <c r="L10" i="6"/>
  <c r="L14" i="6"/>
  <c r="L18" i="6"/>
  <c r="L22" i="6"/>
  <c r="L26" i="6"/>
  <c r="L30" i="6"/>
  <c r="L34" i="6"/>
  <c r="L38" i="6"/>
  <c r="L42" i="6"/>
  <c r="L46" i="6"/>
  <c r="L50" i="6"/>
  <c r="L54" i="6"/>
  <c r="L58" i="6"/>
  <c r="L62" i="6"/>
  <c r="L66" i="6"/>
  <c r="L70" i="6"/>
  <c r="L74" i="6"/>
  <c r="L78" i="6"/>
  <c r="L82" i="6"/>
  <c r="L86" i="6"/>
  <c r="L90" i="6"/>
  <c r="L94" i="6"/>
  <c r="L98" i="6"/>
  <c r="L102" i="6"/>
  <c r="L106" i="6"/>
  <c r="L110" i="6"/>
  <c r="L114" i="6"/>
  <c r="L118" i="6"/>
  <c r="L122" i="6"/>
  <c r="J6" i="6"/>
  <c r="J10" i="6"/>
  <c r="J14" i="6"/>
  <c r="J18" i="6"/>
  <c r="J22" i="6"/>
  <c r="J26" i="6"/>
  <c r="J30" i="6"/>
  <c r="J34" i="6"/>
  <c r="J38" i="6"/>
  <c r="J42" i="6"/>
  <c r="J46" i="6"/>
  <c r="J50" i="6"/>
  <c r="J54" i="6"/>
  <c r="J58" i="6"/>
  <c r="J62" i="6"/>
  <c r="J66" i="6"/>
  <c r="J70" i="6"/>
  <c r="J74" i="6"/>
  <c r="J78" i="6"/>
  <c r="J82" i="6"/>
  <c r="J86" i="6"/>
  <c r="J90" i="6"/>
  <c r="J94" i="6"/>
  <c r="J98" i="6"/>
  <c r="J102" i="6"/>
  <c r="J106" i="6"/>
  <c r="J110" i="6"/>
  <c r="J114" i="6"/>
  <c r="J118" i="6"/>
  <c r="J122" i="6"/>
  <c r="J126" i="6"/>
  <c r="J130" i="6"/>
  <c r="J134" i="6"/>
  <c r="J138" i="6"/>
  <c r="J142" i="6"/>
  <c r="J146" i="6"/>
  <c r="J150" i="6"/>
  <c r="J154" i="6"/>
  <c r="J158" i="6"/>
  <c r="J162" i="6"/>
  <c r="J166" i="6"/>
  <c r="J170" i="6"/>
  <c r="J174" i="6"/>
  <c r="L7" i="6"/>
  <c r="L11" i="6"/>
  <c r="L15" i="6"/>
  <c r="L19" i="6"/>
  <c r="L23" i="6"/>
  <c r="L27" i="6"/>
  <c r="L31" i="6"/>
  <c r="L35" i="6"/>
  <c r="L39" i="6"/>
  <c r="L43" i="6"/>
  <c r="L47" i="6"/>
  <c r="L51" i="6"/>
  <c r="L55" i="6"/>
  <c r="L59" i="6"/>
  <c r="L63" i="6"/>
  <c r="L67" i="6"/>
  <c r="L71" i="6"/>
  <c r="L75" i="6"/>
  <c r="L79" i="6"/>
  <c r="L83" i="6"/>
  <c r="L87" i="6"/>
  <c r="L91" i="6"/>
  <c r="L95" i="6"/>
  <c r="L99" i="6"/>
  <c r="L103" i="6"/>
  <c r="L107" i="6"/>
  <c r="L111" i="6"/>
  <c r="L115" i="6"/>
  <c r="L119" i="6"/>
  <c r="L123" i="6"/>
  <c r="J7" i="6"/>
  <c r="J11" i="6"/>
  <c r="J15" i="6"/>
  <c r="J19" i="6"/>
  <c r="J23" i="6"/>
  <c r="J27" i="6"/>
  <c r="J31" i="6"/>
  <c r="J35" i="6"/>
  <c r="J39" i="6"/>
  <c r="J43" i="6"/>
  <c r="J47" i="6"/>
  <c r="J51" i="6"/>
  <c r="J55" i="6"/>
  <c r="J59" i="6"/>
  <c r="J63" i="6"/>
  <c r="J67" i="6"/>
  <c r="J71" i="6"/>
  <c r="J75" i="6"/>
  <c r="J79" i="6"/>
  <c r="J83" i="6"/>
  <c r="J87" i="6"/>
  <c r="J91" i="6"/>
  <c r="J95" i="6"/>
  <c r="J99" i="6"/>
  <c r="J103" i="6"/>
  <c r="J107" i="6"/>
  <c r="J111" i="6"/>
  <c r="J115" i="6"/>
  <c r="J119" i="6"/>
  <c r="J123" i="6"/>
  <c r="J127" i="6"/>
  <c r="J131" i="6"/>
  <c r="J135" i="6"/>
  <c r="J139" i="6"/>
  <c r="J143" i="6"/>
  <c r="J147" i="6"/>
  <c r="L8" i="6"/>
  <c r="L12" i="6"/>
  <c r="L16" i="6"/>
  <c r="L20" i="6"/>
  <c r="L24" i="6"/>
  <c r="L28" i="6"/>
  <c r="L32" i="6"/>
  <c r="L36" i="6"/>
  <c r="L40" i="6"/>
  <c r="L44" i="6"/>
  <c r="L48" i="6"/>
  <c r="L52" i="6"/>
  <c r="L56" i="6"/>
  <c r="L60" i="6"/>
  <c r="L64" i="6"/>
  <c r="L68" i="6"/>
  <c r="L72" i="6"/>
  <c r="L76" i="6"/>
  <c r="L80" i="6"/>
  <c r="L84" i="6"/>
  <c r="L88" i="6"/>
  <c r="L92" i="6"/>
  <c r="L96" i="6"/>
  <c r="L100" i="6"/>
  <c r="L104" i="6"/>
  <c r="L108" i="6"/>
  <c r="L112" i="6"/>
  <c r="L116" i="6"/>
  <c r="L120" i="6"/>
  <c r="J8" i="6"/>
  <c r="J12" i="6"/>
  <c r="J16" i="6"/>
  <c r="J20" i="6"/>
  <c r="J24" i="6"/>
  <c r="J28" i="6"/>
  <c r="J32" i="6"/>
  <c r="J36" i="6"/>
  <c r="J40" i="6"/>
  <c r="J44" i="6"/>
  <c r="J48" i="6"/>
  <c r="J52" i="6"/>
  <c r="J56" i="6"/>
  <c r="J60" i="6"/>
  <c r="J64" i="6"/>
  <c r="J68" i="6"/>
  <c r="J72" i="6"/>
  <c r="J76" i="6"/>
  <c r="J80" i="6"/>
  <c r="J84" i="6"/>
  <c r="J88" i="6"/>
  <c r="J92" i="6"/>
  <c r="J96" i="6"/>
  <c r="J100" i="6"/>
  <c r="J104" i="6"/>
  <c r="J108" i="6"/>
  <c r="J112" i="6"/>
  <c r="J116" i="6"/>
  <c r="J120" i="6"/>
  <c r="J124" i="6"/>
  <c r="J128" i="6"/>
  <c r="J132" i="6"/>
  <c r="J136" i="6"/>
  <c r="J140" i="6"/>
  <c r="J144" i="6"/>
  <c r="L5" i="6"/>
  <c r="L9" i="6"/>
  <c r="L13" i="6"/>
  <c r="L17" i="6"/>
  <c r="L21" i="6"/>
  <c r="L25" i="6"/>
  <c r="L29" i="6"/>
  <c r="L33" i="6"/>
  <c r="L37" i="6"/>
  <c r="L41" i="6"/>
  <c r="L45" i="6"/>
  <c r="L49" i="6"/>
  <c r="L53" i="6"/>
  <c r="L57" i="6"/>
  <c r="L61" i="6"/>
  <c r="L65" i="6"/>
  <c r="L69" i="6"/>
  <c r="L73" i="6"/>
  <c r="L77" i="6"/>
  <c r="L81" i="6"/>
  <c r="L85" i="6"/>
  <c r="L89" i="6"/>
  <c r="L93" i="6"/>
  <c r="L97" i="6"/>
  <c r="L101" i="6"/>
  <c r="L105" i="6"/>
  <c r="L109" i="6"/>
  <c r="L113" i="6"/>
  <c r="L117" i="6"/>
  <c r="L121" i="6"/>
  <c r="J5" i="6"/>
  <c r="J9" i="6"/>
  <c r="J13" i="6"/>
  <c r="J17" i="6"/>
  <c r="J21" i="6"/>
  <c r="J25" i="6"/>
  <c r="J29" i="6"/>
  <c r="J33" i="6"/>
  <c r="J37" i="6"/>
  <c r="J41" i="6"/>
  <c r="J45" i="6"/>
  <c r="J49" i="6"/>
  <c r="J53" i="6"/>
  <c r="J57" i="6"/>
  <c r="J61" i="6"/>
  <c r="J65" i="6"/>
  <c r="J69" i="6"/>
  <c r="J73" i="6"/>
  <c r="J77" i="6"/>
  <c r="J81" i="6"/>
  <c r="J85" i="6"/>
  <c r="J89" i="6"/>
  <c r="J93" i="6"/>
  <c r="J97" i="6"/>
  <c r="J101" i="6"/>
  <c r="J105" i="6"/>
  <c r="J109" i="6"/>
  <c r="J113" i="6"/>
  <c r="J117" i="6"/>
  <c r="J121" i="6"/>
  <c r="J125" i="6"/>
  <c r="J129" i="6"/>
  <c r="J133" i="6"/>
  <c r="J137" i="6"/>
  <c r="J141" i="6"/>
  <c r="J145" i="6"/>
  <c r="J152" i="6"/>
  <c r="J157" i="6"/>
  <c r="J163" i="6"/>
  <c r="J168" i="6"/>
  <c r="J173" i="6"/>
  <c r="J178" i="6"/>
  <c r="J182" i="6"/>
  <c r="J186" i="6"/>
  <c r="J190" i="6"/>
  <c r="J194" i="6"/>
  <c r="J198" i="6"/>
  <c r="J202" i="6"/>
  <c r="J206" i="6"/>
  <c r="J210" i="6"/>
  <c r="J214" i="6"/>
  <c r="J218" i="6"/>
  <c r="J222" i="6"/>
  <c r="J226" i="6"/>
  <c r="J230" i="6"/>
  <c r="J234" i="6"/>
  <c r="J238" i="6"/>
  <c r="J242" i="6"/>
  <c r="J148" i="6"/>
  <c r="J153" i="6"/>
  <c r="J159" i="6"/>
  <c r="J164" i="6"/>
  <c r="J169" i="6"/>
  <c r="J175" i="6"/>
  <c r="J179" i="6"/>
  <c r="J183" i="6"/>
  <c r="J187" i="6"/>
  <c r="J191" i="6"/>
  <c r="J195" i="6"/>
  <c r="J199" i="6"/>
  <c r="J203" i="6"/>
  <c r="J207" i="6"/>
  <c r="J211" i="6"/>
  <c r="J215" i="6"/>
  <c r="J219" i="6"/>
  <c r="J223" i="6"/>
  <c r="J227" i="6"/>
  <c r="J231" i="6"/>
  <c r="J235" i="6"/>
  <c r="J239" i="6"/>
  <c r="L4" i="6"/>
  <c r="J149" i="6"/>
  <c r="J155" i="6"/>
  <c r="J160" i="6"/>
  <c r="J165" i="6"/>
  <c r="J171" i="6"/>
  <c r="J176" i="6"/>
  <c r="J180" i="6"/>
  <c r="J184" i="6"/>
  <c r="J188" i="6"/>
  <c r="J192" i="6"/>
  <c r="J196" i="6"/>
  <c r="J200" i="6"/>
  <c r="J204" i="6"/>
  <c r="J208" i="6"/>
  <c r="J212" i="6"/>
  <c r="J216" i="6"/>
  <c r="J220" i="6"/>
  <c r="J224" i="6"/>
  <c r="J228" i="6"/>
  <c r="J232" i="6"/>
  <c r="J236" i="6"/>
  <c r="J240" i="6"/>
  <c r="J4" i="6"/>
  <c r="J151" i="6"/>
  <c r="J156" i="6"/>
  <c r="J161" i="6"/>
  <c r="J167" i="6"/>
  <c r="J172" i="6"/>
  <c r="J177" i="6"/>
  <c r="J181" i="6"/>
  <c r="J185" i="6"/>
  <c r="J189" i="6"/>
  <c r="J193" i="6"/>
  <c r="J197" i="6"/>
  <c r="J201" i="6"/>
  <c r="J205" i="6"/>
  <c r="J209" i="6"/>
  <c r="J213" i="6"/>
  <c r="J217" i="6"/>
  <c r="J221" i="6"/>
  <c r="J225" i="6"/>
  <c r="J229" i="6"/>
  <c r="J233" i="6"/>
  <c r="J237" i="6"/>
  <c r="J241" i="6"/>
  <c r="N4" i="6" l="1"/>
  <c r="M124" i="6"/>
  <c r="M117" i="6"/>
  <c r="N117" i="6"/>
  <c r="M101" i="6"/>
  <c r="N101" i="6"/>
  <c r="M85" i="6"/>
  <c r="N85" i="6"/>
  <c r="M69" i="6"/>
  <c r="N69" i="6"/>
  <c r="M53" i="6"/>
  <c r="N53" i="6"/>
  <c r="M37" i="6"/>
  <c r="N37" i="6"/>
  <c r="M21" i="6"/>
  <c r="N21" i="6"/>
  <c r="M5" i="6"/>
  <c r="N5" i="6"/>
  <c r="M120" i="6"/>
  <c r="N120" i="6"/>
  <c r="M104" i="6"/>
  <c r="N104" i="6"/>
  <c r="M88" i="6"/>
  <c r="N88" i="6"/>
  <c r="M72" i="6"/>
  <c r="N72" i="6"/>
  <c r="M56" i="6"/>
  <c r="N56" i="6"/>
  <c r="M40" i="6"/>
  <c r="N40" i="6"/>
  <c r="M24" i="6"/>
  <c r="N24" i="6"/>
  <c r="M4" i="6"/>
  <c r="M8" i="6"/>
  <c r="N8" i="6"/>
  <c r="M111" i="6"/>
  <c r="N111" i="6"/>
  <c r="M95" i="6"/>
  <c r="N95" i="6"/>
  <c r="M79" i="6"/>
  <c r="N79" i="6"/>
  <c r="M63" i="6"/>
  <c r="N63" i="6"/>
  <c r="M47" i="6"/>
  <c r="N47" i="6"/>
  <c r="M31" i="6"/>
  <c r="N31" i="6"/>
  <c r="M15" i="6"/>
  <c r="N15" i="6"/>
  <c r="M114" i="6"/>
  <c r="N114" i="6"/>
  <c r="M98" i="6"/>
  <c r="N98" i="6"/>
  <c r="M82" i="6"/>
  <c r="N82" i="6"/>
  <c r="M66" i="6"/>
  <c r="N66" i="6"/>
  <c r="M50" i="6"/>
  <c r="N50" i="6"/>
  <c r="M34" i="6"/>
  <c r="N34" i="6"/>
  <c r="M18" i="6"/>
  <c r="N18" i="6"/>
  <c r="M113" i="6"/>
  <c r="N113" i="6"/>
  <c r="M97" i="6"/>
  <c r="N97" i="6"/>
  <c r="M81" i="6"/>
  <c r="N81" i="6"/>
  <c r="M65" i="6"/>
  <c r="N65" i="6"/>
  <c r="M49" i="6"/>
  <c r="N49" i="6"/>
  <c r="M33" i="6"/>
  <c r="N33" i="6"/>
  <c r="M17" i="6"/>
  <c r="N17" i="6"/>
  <c r="M116" i="6"/>
  <c r="N116" i="6"/>
  <c r="M100" i="6"/>
  <c r="N100" i="6"/>
  <c r="M84" i="6"/>
  <c r="N84" i="6"/>
  <c r="M68" i="6"/>
  <c r="N68" i="6"/>
  <c r="M52" i="6"/>
  <c r="N52" i="6"/>
  <c r="M36" i="6"/>
  <c r="N36" i="6"/>
  <c r="M20" i="6"/>
  <c r="N20" i="6"/>
  <c r="M123" i="6"/>
  <c r="N123" i="6"/>
  <c r="M107" i="6"/>
  <c r="N107" i="6"/>
  <c r="M91" i="6"/>
  <c r="N91" i="6"/>
  <c r="M75" i="6"/>
  <c r="N75" i="6"/>
  <c r="M59" i="6"/>
  <c r="N59" i="6"/>
  <c r="M43" i="6"/>
  <c r="N43" i="6"/>
  <c r="M27" i="6"/>
  <c r="N27" i="6"/>
  <c r="M11" i="6"/>
  <c r="N11" i="6"/>
  <c r="M110" i="6"/>
  <c r="N110" i="6"/>
  <c r="M94" i="6"/>
  <c r="N94" i="6"/>
  <c r="M78" i="6"/>
  <c r="N78" i="6"/>
  <c r="M62" i="6"/>
  <c r="N62" i="6"/>
  <c r="M46" i="6"/>
  <c r="N46" i="6"/>
  <c r="M30" i="6"/>
  <c r="N30" i="6"/>
  <c r="M14" i="6"/>
  <c r="N14" i="6"/>
  <c r="M109" i="6"/>
  <c r="N109" i="6"/>
  <c r="M93" i="6"/>
  <c r="N93" i="6"/>
  <c r="M77" i="6"/>
  <c r="N77" i="6"/>
  <c r="M61" i="6"/>
  <c r="N61" i="6"/>
  <c r="M45" i="6"/>
  <c r="N45" i="6"/>
  <c r="M29" i="6"/>
  <c r="N29" i="6"/>
  <c r="M13" i="6"/>
  <c r="N13" i="6"/>
  <c r="M112" i="6"/>
  <c r="N112" i="6"/>
  <c r="M96" i="6"/>
  <c r="N96" i="6"/>
  <c r="M80" i="6"/>
  <c r="N80" i="6"/>
  <c r="M64" i="6"/>
  <c r="N64" i="6"/>
  <c r="M48" i="6"/>
  <c r="N48" i="6"/>
  <c r="M32" i="6"/>
  <c r="N32" i="6"/>
  <c r="M16" i="6"/>
  <c r="N16" i="6"/>
  <c r="M119" i="6"/>
  <c r="N119" i="6"/>
  <c r="M103" i="6"/>
  <c r="N103" i="6"/>
  <c r="M87" i="6"/>
  <c r="N87" i="6"/>
  <c r="M71" i="6"/>
  <c r="N71" i="6"/>
  <c r="M55" i="6"/>
  <c r="N55" i="6"/>
  <c r="M39" i="6"/>
  <c r="N39" i="6"/>
  <c r="M23" i="6"/>
  <c r="N23" i="6"/>
  <c r="M7" i="6"/>
  <c r="N7" i="6"/>
  <c r="M122" i="6"/>
  <c r="N122" i="6"/>
  <c r="M106" i="6"/>
  <c r="N106" i="6"/>
  <c r="M90" i="6"/>
  <c r="N90" i="6"/>
  <c r="M74" i="6"/>
  <c r="N74" i="6"/>
  <c r="M58" i="6"/>
  <c r="N58" i="6"/>
  <c r="M42" i="6"/>
  <c r="N42" i="6"/>
  <c r="M26" i="6"/>
  <c r="N26" i="6"/>
  <c r="M10" i="6"/>
  <c r="N10" i="6"/>
  <c r="M121" i="6"/>
  <c r="N121" i="6"/>
  <c r="M105" i="6"/>
  <c r="N105" i="6"/>
  <c r="M89" i="6"/>
  <c r="N89" i="6"/>
  <c r="M73" i="6"/>
  <c r="N73" i="6"/>
  <c r="M57" i="6"/>
  <c r="N57" i="6"/>
  <c r="M41" i="6"/>
  <c r="N41" i="6"/>
  <c r="M25" i="6"/>
  <c r="N25" i="6"/>
  <c r="M9" i="6"/>
  <c r="N9" i="6"/>
  <c r="M108" i="6"/>
  <c r="N108" i="6"/>
  <c r="M92" i="6"/>
  <c r="N92" i="6"/>
  <c r="M76" i="6"/>
  <c r="N76" i="6"/>
  <c r="M60" i="6"/>
  <c r="N60" i="6"/>
  <c r="M44" i="6"/>
  <c r="N44" i="6"/>
  <c r="M28" i="6"/>
  <c r="N28" i="6"/>
  <c r="M12" i="6"/>
  <c r="N12" i="6"/>
  <c r="M115" i="6"/>
  <c r="N115" i="6"/>
  <c r="M99" i="6"/>
  <c r="N99" i="6"/>
  <c r="M83" i="6"/>
  <c r="N83" i="6"/>
  <c r="M67" i="6"/>
  <c r="N67" i="6"/>
  <c r="M51" i="6"/>
  <c r="N51" i="6"/>
  <c r="M35" i="6"/>
  <c r="N35" i="6"/>
  <c r="M19" i="6"/>
  <c r="N19" i="6"/>
  <c r="M118" i="6"/>
  <c r="N118" i="6"/>
  <c r="M102" i="6"/>
  <c r="N102" i="6"/>
  <c r="M86" i="6"/>
  <c r="N86" i="6"/>
  <c r="M70" i="6"/>
  <c r="N70" i="6"/>
  <c r="M54" i="6"/>
  <c r="N54" i="6"/>
  <c r="M38" i="6"/>
  <c r="N38" i="6"/>
  <c r="M22" i="6"/>
  <c r="N22" i="6"/>
  <c r="M6" i="6"/>
  <c r="N6" i="6"/>
  <c r="O6" i="6" s="1"/>
  <c r="H2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4" i="4"/>
  <c r="H5" i="4"/>
  <c r="H4" i="4"/>
  <c r="Q22" i="6" l="1"/>
  <c r="Q38" i="6"/>
  <c r="Q102" i="6"/>
  <c r="Q51" i="6"/>
  <c r="Q115" i="6"/>
  <c r="Q60" i="6"/>
  <c r="Q9" i="6"/>
  <c r="Q73" i="6"/>
  <c r="Q105" i="6"/>
  <c r="Q42" i="6"/>
  <c r="Q106" i="6"/>
  <c r="Q71" i="6"/>
  <c r="Q103" i="6"/>
  <c r="Q48" i="6"/>
  <c r="Q112" i="6"/>
  <c r="Q61" i="6"/>
  <c r="Q14" i="6"/>
  <c r="Q78" i="6"/>
  <c r="Q27" i="6"/>
  <c r="Q91" i="6"/>
  <c r="Q36" i="6"/>
  <c r="Q100" i="6"/>
  <c r="Q49" i="6"/>
  <c r="Q81" i="6"/>
  <c r="Q113" i="6"/>
  <c r="Q34" i="6"/>
  <c r="Q66" i="6"/>
  <c r="Q98" i="6"/>
  <c r="Q15" i="6"/>
  <c r="Q47" i="6"/>
  <c r="Q79" i="6"/>
  <c r="Q111" i="6"/>
  <c r="Q6" i="6"/>
  <c r="Q70" i="6"/>
  <c r="Q19" i="6"/>
  <c r="Q83" i="6"/>
  <c r="Q28" i="6"/>
  <c r="Q92" i="6"/>
  <c r="Q41" i="6"/>
  <c r="Q10" i="6"/>
  <c r="Q74" i="6"/>
  <c r="Q7" i="6"/>
  <c r="Q39" i="6"/>
  <c r="Q16" i="6"/>
  <c r="Q80" i="6"/>
  <c r="Q29" i="6"/>
  <c r="Q93" i="6"/>
  <c r="Q46" i="6"/>
  <c r="Q110" i="6"/>
  <c r="Q59" i="6"/>
  <c r="Q123" i="6"/>
  <c r="Q68" i="6"/>
  <c r="Q17" i="6"/>
  <c r="Q24" i="6"/>
  <c r="Q56" i="6"/>
  <c r="Q88" i="6"/>
  <c r="Q120" i="6"/>
  <c r="Q21" i="6"/>
  <c r="Q53" i="6"/>
  <c r="Q85" i="6"/>
  <c r="Q117" i="6"/>
  <c r="Q86" i="6"/>
  <c r="Q35" i="6"/>
  <c r="Q99" i="6"/>
  <c r="Q44" i="6"/>
  <c r="Q108" i="6"/>
  <c r="Q57" i="6"/>
  <c r="Q121" i="6"/>
  <c r="Q58" i="6"/>
  <c r="Q122" i="6"/>
  <c r="Q55" i="6"/>
  <c r="Q119" i="6"/>
  <c r="Q64" i="6"/>
  <c r="Q13" i="6"/>
  <c r="Q77" i="6"/>
  <c r="Q30" i="6"/>
  <c r="Q94" i="6"/>
  <c r="Q43" i="6"/>
  <c r="Q107" i="6"/>
  <c r="Q52" i="6"/>
  <c r="Q116" i="6"/>
  <c r="Q65" i="6"/>
  <c r="Q97" i="6"/>
  <c r="Q18" i="6"/>
  <c r="Q50" i="6"/>
  <c r="Q82" i="6"/>
  <c r="Q114" i="6"/>
  <c r="Q31" i="6"/>
  <c r="Q63" i="6"/>
  <c r="Q95" i="6"/>
  <c r="Q8" i="6"/>
  <c r="Q124" i="6"/>
  <c r="Q54" i="6"/>
  <c r="Q118" i="6"/>
  <c r="Q67" i="6"/>
  <c r="Q12" i="6"/>
  <c r="Q76" i="6"/>
  <c r="Q25" i="6"/>
  <c r="Q89" i="6"/>
  <c r="Q26" i="6"/>
  <c r="Q90" i="6"/>
  <c r="Q23" i="6"/>
  <c r="Q87" i="6"/>
  <c r="Q32" i="6"/>
  <c r="Q96" i="6"/>
  <c r="Q45" i="6"/>
  <c r="Q109" i="6"/>
  <c r="Q62" i="6"/>
  <c r="Q11" i="6"/>
  <c r="Q75" i="6"/>
  <c r="Q20" i="6"/>
  <c r="Q84" i="6"/>
  <c r="Q33" i="6"/>
  <c r="Q4" i="6"/>
  <c r="Q40" i="6"/>
  <c r="Q72" i="6"/>
  <c r="Q104" i="6"/>
  <c r="Q5" i="6"/>
  <c r="Q37" i="6"/>
  <c r="Q69" i="6"/>
  <c r="Q101" i="6"/>
  <c r="H9" i="4"/>
  <c r="H6" i="4"/>
  <c r="O24" i="6"/>
  <c r="O56" i="6"/>
  <c r="O88" i="6"/>
  <c r="O120" i="6"/>
  <c r="O21" i="6"/>
  <c r="O53" i="6"/>
  <c r="O85" i="6"/>
  <c r="O117" i="6"/>
  <c r="O22" i="6"/>
  <c r="O54" i="6"/>
  <c r="O86" i="6"/>
  <c r="O118" i="6"/>
  <c r="O35" i="6"/>
  <c r="O67" i="6"/>
  <c r="O99" i="6"/>
  <c r="O12" i="6"/>
  <c r="O44" i="6"/>
  <c r="O76" i="6"/>
  <c r="O108" i="6"/>
  <c r="O25" i="6"/>
  <c r="O57" i="6"/>
  <c r="O89" i="6"/>
  <c r="O121" i="6"/>
  <c r="O26" i="6"/>
  <c r="O58" i="6"/>
  <c r="O90" i="6"/>
  <c r="O122" i="6"/>
  <c r="O23" i="6"/>
  <c r="O55" i="6"/>
  <c r="O87" i="6"/>
  <c r="O119" i="6"/>
  <c r="O32" i="6"/>
  <c r="O64" i="6"/>
  <c r="O96" i="6"/>
  <c r="O13" i="6"/>
  <c r="O45" i="6"/>
  <c r="O77" i="6"/>
  <c r="O109" i="6"/>
  <c r="O30" i="6"/>
  <c r="O62" i="6"/>
  <c r="O94" i="6"/>
  <c r="O11" i="6"/>
  <c r="O43" i="6"/>
  <c r="O75" i="6"/>
  <c r="O107" i="6"/>
  <c r="O20" i="6"/>
  <c r="O52" i="6"/>
  <c r="O84" i="6"/>
  <c r="O116" i="6"/>
  <c r="O33" i="6"/>
  <c r="O65" i="6"/>
  <c r="O97" i="6"/>
  <c r="O18" i="6"/>
  <c r="O50" i="6"/>
  <c r="O82" i="6"/>
  <c r="O114" i="6"/>
  <c r="O31" i="6"/>
  <c r="O63" i="6"/>
  <c r="O95" i="6"/>
  <c r="O8" i="6"/>
  <c r="O40" i="6"/>
  <c r="O72" i="6"/>
  <c r="O104" i="6"/>
  <c r="O5" i="6"/>
  <c r="O37" i="6"/>
  <c r="O69" i="6"/>
  <c r="O101" i="6"/>
  <c r="O38" i="6"/>
  <c r="O70" i="6"/>
  <c r="O102" i="6"/>
  <c r="O19" i="6"/>
  <c r="O51" i="6"/>
  <c r="O83" i="6"/>
  <c r="O115" i="6"/>
  <c r="O28" i="6"/>
  <c r="O60" i="6"/>
  <c r="O92" i="6"/>
  <c r="O9" i="6"/>
  <c r="O41" i="6"/>
  <c r="O73" i="6"/>
  <c r="O105" i="6"/>
  <c r="O10" i="6"/>
  <c r="O42" i="6"/>
  <c r="O74" i="6"/>
  <c r="O106" i="6"/>
  <c r="O7" i="6"/>
  <c r="O39" i="6"/>
  <c r="O71" i="6"/>
  <c r="O103" i="6"/>
  <c r="O16" i="6"/>
  <c r="O48" i="6"/>
  <c r="O80" i="6"/>
  <c r="O112" i="6"/>
  <c r="O29" i="6"/>
  <c r="O61" i="6"/>
  <c r="O93" i="6"/>
  <c r="O14" i="6"/>
  <c r="O46" i="6"/>
  <c r="O78" i="6"/>
  <c r="O110" i="6"/>
  <c r="O27" i="6"/>
  <c r="O59" i="6"/>
  <c r="O91" i="6"/>
  <c r="O123" i="6"/>
  <c r="O36" i="6"/>
  <c r="O68" i="6"/>
  <c r="O100" i="6"/>
  <c r="O17" i="6"/>
  <c r="O49" i="6"/>
  <c r="O81" i="6"/>
  <c r="O113" i="6"/>
  <c r="O34" i="6"/>
  <c r="O66" i="6"/>
  <c r="O98" i="6"/>
  <c r="O15" i="6"/>
  <c r="O47" i="6"/>
  <c r="O79" i="6"/>
  <c r="O111" i="6"/>
  <c r="O124" i="6"/>
  <c r="H3" i="4"/>
  <c r="U18" i="5"/>
  <c r="U19" i="5" s="1"/>
  <c r="U16" i="5"/>
  <c r="U17" i="5" s="1"/>
  <c r="U8" i="5"/>
  <c r="U9" i="5" s="1"/>
  <c r="U6" i="5"/>
  <c r="U7" i="5" s="1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S4" i="5"/>
  <c r="S5" i="5"/>
  <c r="S6" i="5"/>
  <c r="S7" i="5"/>
  <c r="S8" i="5"/>
  <c r="R4" i="5"/>
  <c r="R5" i="5"/>
  <c r="R6" i="5"/>
  <c r="R7" i="5"/>
  <c r="R8" i="5"/>
  <c r="S11" i="5"/>
  <c r="R11" i="5"/>
  <c r="S3" i="5"/>
  <c r="R3" i="5"/>
  <c r="U111" i="6" l="1"/>
  <c r="U79" i="6"/>
  <c r="U66" i="6"/>
  <c r="U49" i="6"/>
  <c r="U36" i="6"/>
  <c r="U27" i="6"/>
  <c r="U14" i="6"/>
  <c r="U112" i="6"/>
  <c r="U103" i="6"/>
  <c r="U106" i="6"/>
  <c r="U105" i="6"/>
  <c r="U92" i="6"/>
  <c r="U83" i="6"/>
  <c r="U70" i="6"/>
  <c r="U37" i="6"/>
  <c r="U40" i="6"/>
  <c r="U31" i="6"/>
  <c r="U18" i="6"/>
  <c r="U116" i="6"/>
  <c r="U107" i="6"/>
  <c r="U94" i="6"/>
  <c r="U77" i="6"/>
  <c r="U64" i="6"/>
  <c r="U55" i="6"/>
  <c r="U58" i="6"/>
  <c r="U57" i="6"/>
  <c r="U44" i="6"/>
  <c r="U35" i="6"/>
  <c r="U22" i="6"/>
  <c r="U21" i="6"/>
  <c r="U24" i="6"/>
  <c r="U47" i="6"/>
  <c r="U34" i="6"/>
  <c r="U17" i="6"/>
  <c r="U123" i="6"/>
  <c r="U110" i="6"/>
  <c r="U93" i="6"/>
  <c r="U80" i="6"/>
  <c r="U71" i="6"/>
  <c r="U74" i="6"/>
  <c r="U73" i="6"/>
  <c r="U60" i="6"/>
  <c r="U51" i="6"/>
  <c r="U38" i="6"/>
  <c r="U5" i="6"/>
  <c r="U4" i="6"/>
  <c r="U8" i="6"/>
  <c r="U114" i="6"/>
  <c r="U97" i="6"/>
  <c r="U84" i="6"/>
  <c r="U75" i="6"/>
  <c r="U62" i="6"/>
  <c r="U45" i="6"/>
  <c r="U32" i="6"/>
  <c r="U23" i="6"/>
  <c r="U26" i="6"/>
  <c r="U25" i="6"/>
  <c r="U12" i="6"/>
  <c r="U118" i="6"/>
  <c r="U117" i="6"/>
  <c r="U120" i="6"/>
  <c r="U124" i="6"/>
  <c r="U15" i="6"/>
  <c r="U113" i="6"/>
  <c r="U100" i="6"/>
  <c r="U91" i="6"/>
  <c r="U78" i="6"/>
  <c r="U61" i="6"/>
  <c r="U48" i="6"/>
  <c r="U39" i="6"/>
  <c r="U42" i="6"/>
  <c r="U41" i="6"/>
  <c r="U28" i="6"/>
  <c r="U19" i="6"/>
  <c r="U101" i="6"/>
  <c r="U104" i="6"/>
  <c r="U95" i="6"/>
  <c r="U82" i="6"/>
  <c r="U65" i="6"/>
  <c r="U52" i="6"/>
  <c r="U43" i="6"/>
  <c r="U30" i="6"/>
  <c r="U13" i="6"/>
  <c r="U119" i="6"/>
  <c r="U122" i="6"/>
  <c r="U121" i="6"/>
  <c r="U108" i="6"/>
  <c r="U99" i="6"/>
  <c r="U86" i="6"/>
  <c r="U85" i="6"/>
  <c r="U88" i="6"/>
  <c r="U98" i="6"/>
  <c r="U81" i="6"/>
  <c r="U68" i="6"/>
  <c r="U59" i="6"/>
  <c r="U46" i="6"/>
  <c r="U29" i="6"/>
  <c r="U16" i="6"/>
  <c r="U7" i="6"/>
  <c r="U10" i="6"/>
  <c r="U9" i="6"/>
  <c r="U115" i="6"/>
  <c r="U102" i="6"/>
  <c r="U69" i="6"/>
  <c r="U72" i="6"/>
  <c r="U63" i="6"/>
  <c r="U50" i="6"/>
  <c r="U33" i="6"/>
  <c r="U20" i="6"/>
  <c r="U11" i="6"/>
  <c r="U109" i="6"/>
  <c r="U96" i="6"/>
  <c r="U87" i="6"/>
  <c r="U90" i="6"/>
  <c r="U89" i="6"/>
  <c r="U76" i="6"/>
  <c r="U67" i="6"/>
  <c r="U54" i="6"/>
  <c r="U53" i="6"/>
  <c r="U56" i="6"/>
  <c r="U6" i="6"/>
  <c r="R5" i="6"/>
  <c r="S5" i="6" s="1"/>
  <c r="R6" i="6"/>
  <c r="S6" i="6" s="1"/>
  <c r="R10" i="6"/>
  <c r="S10" i="6" s="1"/>
  <c r="R14" i="6"/>
  <c r="S14" i="6" s="1"/>
  <c r="R18" i="6"/>
  <c r="S18" i="6" s="1"/>
  <c r="R22" i="6"/>
  <c r="S22" i="6" s="1"/>
  <c r="R26" i="6"/>
  <c r="S26" i="6" s="1"/>
  <c r="R30" i="6"/>
  <c r="S30" i="6" s="1"/>
  <c r="R34" i="6"/>
  <c r="S34" i="6" s="1"/>
  <c r="R38" i="6"/>
  <c r="S38" i="6" s="1"/>
  <c r="R42" i="6"/>
  <c r="S42" i="6" s="1"/>
  <c r="R46" i="6"/>
  <c r="S46" i="6" s="1"/>
  <c r="R50" i="6"/>
  <c r="S50" i="6" s="1"/>
  <c r="R54" i="6"/>
  <c r="S54" i="6" s="1"/>
  <c r="R58" i="6"/>
  <c r="S58" i="6" s="1"/>
  <c r="R62" i="6"/>
  <c r="S62" i="6" s="1"/>
  <c r="R66" i="6"/>
  <c r="S66" i="6" s="1"/>
  <c r="R70" i="6"/>
  <c r="S70" i="6" s="1"/>
  <c r="R74" i="6"/>
  <c r="S74" i="6" s="1"/>
  <c r="R78" i="6"/>
  <c r="S78" i="6" s="1"/>
  <c r="R82" i="6"/>
  <c r="S82" i="6" s="1"/>
  <c r="R86" i="6"/>
  <c r="S86" i="6" s="1"/>
  <c r="R90" i="6"/>
  <c r="S90" i="6" s="1"/>
  <c r="R94" i="6"/>
  <c r="S94" i="6" s="1"/>
  <c r="R98" i="6"/>
  <c r="S98" i="6" s="1"/>
  <c r="R102" i="6"/>
  <c r="S102" i="6" s="1"/>
  <c r="R106" i="6"/>
  <c r="S106" i="6" s="1"/>
  <c r="R110" i="6"/>
  <c r="S110" i="6" s="1"/>
  <c r="R114" i="6"/>
  <c r="S114" i="6" s="1"/>
  <c r="R118" i="6"/>
  <c r="S118" i="6" s="1"/>
  <c r="R122" i="6"/>
  <c r="S122" i="6" s="1"/>
  <c r="R4" i="6"/>
  <c r="S4" i="6" s="1"/>
  <c r="R7" i="6"/>
  <c r="S7" i="6" s="1"/>
  <c r="R11" i="6"/>
  <c r="S11" i="6" s="1"/>
  <c r="R15" i="6"/>
  <c r="S15" i="6" s="1"/>
  <c r="R19" i="6"/>
  <c r="S19" i="6" s="1"/>
  <c r="R23" i="6"/>
  <c r="S23" i="6" s="1"/>
  <c r="R27" i="6"/>
  <c r="S27" i="6" s="1"/>
  <c r="R31" i="6"/>
  <c r="S31" i="6" s="1"/>
  <c r="R35" i="6"/>
  <c r="S35" i="6" s="1"/>
  <c r="R39" i="6"/>
  <c r="S39" i="6" s="1"/>
  <c r="R43" i="6"/>
  <c r="S43" i="6" s="1"/>
  <c r="R47" i="6"/>
  <c r="S47" i="6" s="1"/>
  <c r="R51" i="6"/>
  <c r="S51" i="6" s="1"/>
  <c r="R55" i="6"/>
  <c r="S55" i="6" s="1"/>
  <c r="R59" i="6"/>
  <c r="S59" i="6" s="1"/>
  <c r="R63" i="6"/>
  <c r="S63" i="6" s="1"/>
  <c r="R67" i="6"/>
  <c r="S67" i="6" s="1"/>
  <c r="R71" i="6"/>
  <c r="S71" i="6" s="1"/>
  <c r="R75" i="6"/>
  <c r="S75" i="6" s="1"/>
  <c r="R79" i="6"/>
  <c r="S79" i="6" s="1"/>
  <c r="R83" i="6"/>
  <c r="S83" i="6" s="1"/>
  <c r="R87" i="6"/>
  <c r="S87" i="6" s="1"/>
  <c r="R91" i="6"/>
  <c r="S91" i="6" s="1"/>
  <c r="R95" i="6"/>
  <c r="S95" i="6" s="1"/>
  <c r="R99" i="6"/>
  <c r="S99" i="6" s="1"/>
  <c r="R103" i="6"/>
  <c r="S103" i="6" s="1"/>
  <c r="R107" i="6"/>
  <c r="S107" i="6" s="1"/>
  <c r="R111" i="6"/>
  <c r="S111" i="6" s="1"/>
  <c r="R115" i="6"/>
  <c r="S115" i="6" s="1"/>
  <c r="R119" i="6"/>
  <c r="S119" i="6" s="1"/>
  <c r="R123" i="6"/>
  <c r="S123" i="6" s="1"/>
  <c r="R16" i="6"/>
  <c r="S16" i="6" s="1"/>
  <c r="R48" i="6"/>
  <c r="S48" i="6" s="1"/>
  <c r="R9" i="6"/>
  <c r="S9" i="6" s="1"/>
  <c r="R17" i="6"/>
  <c r="S17" i="6" s="1"/>
  <c r="R25" i="6"/>
  <c r="S25" i="6" s="1"/>
  <c r="R33" i="6"/>
  <c r="S33" i="6" s="1"/>
  <c r="R41" i="6"/>
  <c r="S41" i="6" s="1"/>
  <c r="R49" i="6"/>
  <c r="S49" i="6" s="1"/>
  <c r="R57" i="6"/>
  <c r="S57" i="6" s="1"/>
  <c r="R65" i="6"/>
  <c r="S65" i="6" s="1"/>
  <c r="R73" i="6"/>
  <c r="S73" i="6" s="1"/>
  <c r="R81" i="6"/>
  <c r="S81" i="6" s="1"/>
  <c r="R89" i="6"/>
  <c r="S89" i="6" s="1"/>
  <c r="R97" i="6"/>
  <c r="S97" i="6" s="1"/>
  <c r="R105" i="6"/>
  <c r="S105" i="6" s="1"/>
  <c r="R113" i="6"/>
  <c r="S113" i="6" s="1"/>
  <c r="R121" i="6"/>
  <c r="S121" i="6" s="1"/>
  <c r="R101" i="6"/>
  <c r="S101" i="6" s="1"/>
  <c r="R117" i="6"/>
  <c r="S117" i="6" s="1"/>
  <c r="R8" i="6"/>
  <c r="S8" i="6" s="1"/>
  <c r="R40" i="6"/>
  <c r="S40" i="6" s="1"/>
  <c r="R104" i="6"/>
  <c r="S104" i="6" s="1"/>
  <c r="R120" i="6"/>
  <c r="S120" i="6" s="1"/>
  <c r="R12" i="6"/>
  <c r="S12" i="6" s="1"/>
  <c r="R20" i="6"/>
  <c r="S20" i="6" s="1"/>
  <c r="R28" i="6"/>
  <c r="S28" i="6" s="1"/>
  <c r="R36" i="6"/>
  <c r="S36" i="6" s="1"/>
  <c r="R44" i="6"/>
  <c r="S44" i="6" s="1"/>
  <c r="R52" i="6"/>
  <c r="S52" i="6" s="1"/>
  <c r="R60" i="6"/>
  <c r="S60" i="6" s="1"/>
  <c r="R68" i="6"/>
  <c r="S68" i="6" s="1"/>
  <c r="R76" i="6"/>
  <c r="S76" i="6" s="1"/>
  <c r="R84" i="6"/>
  <c r="S84" i="6" s="1"/>
  <c r="R92" i="6"/>
  <c r="S92" i="6" s="1"/>
  <c r="R100" i="6"/>
  <c r="S100" i="6" s="1"/>
  <c r="R108" i="6"/>
  <c r="S108" i="6" s="1"/>
  <c r="R116" i="6"/>
  <c r="S116" i="6" s="1"/>
  <c r="R124" i="6"/>
  <c r="R13" i="6"/>
  <c r="S13" i="6" s="1"/>
  <c r="R21" i="6"/>
  <c r="S21" i="6" s="1"/>
  <c r="R29" i="6"/>
  <c r="S29" i="6" s="1"/>
  <c r="R37" i="6"/>
  <c r="S37" i="6" s="1"/>
  <c r="R45" i="6"/>
  <c r="S45" i="6" s="1"/>
  <c r="R53" i="6"/>
  <c r="S53" i="6" s="1"/>
  <c r="R61" i="6"/>
  <c r="S61" i="6" s="1"/>
  <c r="R69" i="6"/>
  <c r="S69" i="6" s="1"/>
  <c r="R77" i="6"/>
  <c r="S77" i="6" s="1"/>
  <c r="R85" i="6"/>
  <c r="S85" i="6" s="1"/>
  <c r="R93" i="6"/>
  <c r="S93" i="6" s="1"/>
  <c r="R109" i="6"/>
  <c r="S109" i="6" s="1"/>
  <c r="R24" i="6"/>
  <c r="S24" i="6" s="1"/>
  <c r="R32" i="6"/>
  <c r="S32" i="6" s="1"/>
  <c r="R56" i="6"/>
  <c r="S56" i="6" s="1"/>
  <c r="R64" i="6"/>
  <c r="S64" i="6" s="1"/>
  <c r="R72" i="6"/>
  <c r="S72" i="6" s="1"/>
  <c r="R80" i="6"/>
  <c r="S80" i="6" s="1"/>
  <c r="R88" i="6"/>
  <c r="S88" i="6" s="1"/>
  <c r="R96" i="6"/>
  <c r="S96" i="6" s="1"/>
  <c r="R112" i="6"/>
  <c r="S112" i="6" s="1"/>
  <c r="H8" i="4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3" i="5"/>
  <c r="R127" i="6" l="1"/>
  <c r="S124" i="6"/>
  <c r="S125" i="6" s="1"/>
  <c r="V5" i="6"/>
  <c r="W5" i="6" s="1"/>
  <c r="V9" i="6"/>
  <c r="W9" i="6" s="1"/>
  <c r="V13" i="6"/>
  <c r="W13" i="6" s="1"/>
  <c r="V17" i="6"/>
  <c r="W17" i="6" s="1"/>
  <c r="V21" i="6"/>
  <c r="W21" i="6" s="1"/>
  <c r="V25" i="6"/>
  <c r="W25" i="6" s="1"/>
  <c r="V29" i="6"/>
  <c r="W29" i="6" s="1"/>
  <c r="V33" i="6"/>
  <c r="W33" i="6" s="1"/>
  <c r="V37" i="6"/>
  <c r="W37" i="6" s="1"/>
  <c r="V41" i="6"/>
  <c r="W41" i="6" s="1"/>
  <c r="V45" i="6"/>
  <c r="W45" i="6" s="1"/>
  <c r="V49" i="6"/>
  <c r="W49" i="6" s="1"/>
  <c r="V53" i="6"/>
  <c r="W53" i="6" s="1"/>
  <c r="V57" i="6"/>
  <c r="W57" i="6" s="1"/>
  <c r="V61" i="6"/>
  <c r="W61" i="6" s="1"/>
  <c r="V65" i="6"/>
  <c r="W65" i="6" s="1"/>
  <c r="V69" i="6"/>
  <c r="W69" i="6" s="1"/>
  <c r="V73" i="6"/>
  <c r="W73" i="6" s="1"/>
  <c r="V77" i="6"/>
  <c r="W77" i="6" s="1"/>
  <c r="V81" i="6"/>
  <c r="W81" i="6" s="1"/>
  <c r="V85" i="6"/>
  <c r="W85" i="6" s="1"/>
  <c r="V89" i="6"/>
  <c r="W89" i="6" s="1"/>
  <c r="V93" i="6"/>
  <c r="W93" i="6" s="1"/>
  <c r="V97" i="6"/>
  <c r="W97" i="6" s="1"/>
  <c r="V101" i="6"/>
  <c r="W101" i="6" s="1"/>
  <c r="V105" i="6"/>
  <c r="W105" i="6" s="1"/>
  <c r="V109" i="6"/>
  <c r="W109" i="6" s="1"/>
  <c r="V113" i="6"/>
  <c r="W113" i="6" s="1"/>
  <c r="V117" i="6"/>
  <c r="W117" i="6" s="1"/>
  <c r="V121" i="6"/>
  <c r="W121" i="6" s="1"/>
  <c r="V6" i="6"/>
  <c r="W6" i="6" s="1"/>
  <c r="V10" i="6"/>
  <c r="W10" i="6" s="1"/>
  <c r="V14" i="6"/>
  <c r="W14" i="6" s="1"/>
  <c r="V18" i="6"/>
  <c r="W18" i="6" s="1"/>
  <c r="V22" i="6"/>
  <c r="W22" i="6" s="1"/>
  <c r="V26" i="6"/>
  <c r="W26" i="6" s="1"/>
  <c r="V30" i="6"/>
  <c r="W30" i="6" s="1"/>
  <c r="V34" i="6"/>
  <c r="W34" i="6" s="1"/>
  <c r="V38" i="6"/>
  <c r="W38" i="6" s="1"/>
  <c r="V42" i="6"/>
  <c r="W42" i="6" s="1"/>
  <c r="V46" i="6"/>
  <c r="W46" i="6" s="1"/>
  <c r="V7" i="6"/>
  <c r="W7" i="6" s="1"/>
  <c r="V11" i="6"/>
  <c r="W11" i="6" s="1"/>
  <c r="V15" i="6"/>
  <c r="W15" i="6" s="1"/>
  <c r="V19" i="6"/>
  <c r="W19" i="6" s="1"/>
  <c r="V23" i="6"/>
  <c r="W23" i="6" s="1"/>
  <c r="V27" i="6"/>
  <c r="W27" i="6" s="1"/>
  <c r="V31" i="6"/>
  <c r="W31" i="6" s="1"/>
  <c r="V35" i="6"/>
  <c r="W35" i="6" s="1"/>
  <c r="V39" i="6"/>
  <c r="W39" i="6" s="1"/>
  <c r="V43" i="6"/>
  <c r="W43" i="6" s="1"/>
  <c r="V47" i="6"/>
  <c r="W47" i="6" s="1"/>
  <c r="V51" i="6"/>
  <c r="W51" i="6" s="1"/>
  <c r="V55" i="6"/>
  <c r="W55" i="6" s="1"/>
  <c r="V59" i="6"/>
  <c r="W59" i="6" s="1"/>
  <c r="V63" i="6"/>
  <c r="W63" i="6" s="1"/>
  <c r="V67" i="6"/>
  <c r="W67" i="6" s="1"/>
  <c r="V71" i="6"/>
  <c r="W71" i="6" s="1"/>
  <c r="V75" i="6"/>
  <c r="W75" i="6" s="1"/>
  <c r="V79" i="6"/>
  <c r="W79" i="6" s="1"/>
  <c r="V83" i="6"/>
  <c r="W83" i="6" s="1"/>
  <c r="V87" i="6"/>
  <c r="W87" i="6" s="1"/>
  <c r="V91" i="6"/>
  <c r="W91" i="6" s="1"/>
  <c r="V95" i="6"/>
  <c r="W95" i="6" s="1"/>
  <c r="V99" i="6"/>
  <c r="W99" i="6" s="1"/>
  <c r="V103" i="6"/>
  <c r="W103" i="6" s="1"/>
  <c r="V107" i="6"/>
  <c r="W107" i="6" s="1"/>
  <c r="V111" i="6"/>
  <c r="W111" i="6" s="1"/>
  <c r="V115" i="6"/>
  <c r="W115" i="6" s="1"/>
  <c r="V119" i="6"/>
  <c r="W119" i="6" s="1"/>
  <c r="V123" i="6"/>
  <c r="W123" i="6" s="1"/>
  <c r="V8" i="6"/>
  <c r="W8" i="6" s="1"/>
  <c r="V24" i="6"/>
  <c r="W24" i="6" s="1"/>
  <c r="V40" i="6"/>
  <c r="W40" i="6" s="1"/>
  <c r="V52" i="6"/>
  <c r="W52" i="6" s="1"/>
  <c r="V60" i="6"/>
  <c r="W60" i="6" s="1"/>
  <c r="V68" i="6"/>
  <c r="W68" i="6" s="1"/>
  <c r="V76" i="6"/>
  <c r="W76" i="6" s="1"/>
  <c r="V84" i="6"/>
  <c r="W84" i="6" s="1"/>
  <c r="V92" i="6"/>
  <c r="W92" i="6" s="1"/>
  <c r="V100" i="6"/>
  <c r="W100" i="6" s="1"/>
  <c r="V108" i="6"/>
  <c r="W108" i="6" s="1"/>
  <c r="V116" i="6"/>
  <c r="W116" i="6" s="1"/>
  <c r="V124" i="6"/>
  <c r="V12" i="6"/>
  <c r="W12" i="6" s="1"/>
  <c r="V28" i="6"/>
  <c r="W28" i="6" s="1"/>
  <c r="V44" i="6"/>
  <c r="W44" i="6" s="1"/>
  <c r="V54" i="6"/>
  <c r="W54" i="6" s="1"/>
  <c r="V62" i="6"/>
  <c r="W62" i="6" s="1"/>
  <c r="V70" i="6"/>
  <c r="W70" i="6" s="1"/>
  <c r="V78" i="6"/>
  <c r="W78" i="6" s="1"/>
  <c r="V86" i="6"/>
  <c r="W86" i="6" s="1"/>
  <c r="V94" i="6"/>
  <c r="W94" i="6" s="1"/>
  <c r="V102" i="6"/>
  <c r="W102" i="6" s="1"/>
  <c r="V110" i="6"/>
  <c r="W110" i="6" s="1"/>
  <c r="V118" i="6"/>
  <c r="W118" i="6" s="1"/>
  <c r="V20" i="6"/>
  <c r="W20" i="6" s="1"/>
  <c r="V36" i="6"/>
  <c r="W36" i="6" s="1"/>
  <c r="V50" i="6"/>
  <c r="W50" i="6" s="1"/>
  <c r="V58" i="6"/>
  <c r="W58" i="6" s="1"/>
  <c r="V66" i="6"/>
  <c r="W66" i="6" s="1"/>
  <c r="V74" i="6"/>
  <c r="W74" i="6" s="1"/>
  <c r="V82" i="6"/>
  <c r="W82" i="6" s="1"/>
  <c r="V16" i="6"/>
  <c r="W16" i="6" s="1"/>
  <c r="V32" i="6"/>
  <c r="W32" i="6" s="1"/>
  <c r="V48" i="6"/>
  <c r="W48" i="6" s="1"/>
  <c r="V56" i="6"/>
  <c r="W56" i="6" s="1"/>
  <c r="V64" i="6"/>
  <c r="W64" i="6" s="1"/>
  <c r="V72" i="6"/>
  <c r="W72" i="6" s="1"/>
  <c r="V80" i="6"/>
  <c r="W80" i="6" s="1"/>
  <c r="V88" i="6"/>
  <c r="W88" i="6" s="1"/>
  <c r="V96" i="6"/>
  <c r="W96" i="6" s="1"/>
  <c r="V104" i="6"/>
  <c r="W104" i="6" s="1"/>
  <c r="V112" i="6"/>
  <c r="W112" i="6" s="1"/>
  <c r="V120" i="6"/>
  <c r="W120" i="6" s="1"/>
  <c r="V90" i="6"/>
  <c r="W90" i="6" s="1"/>
  <c r="V122" i="6"/>
  <c r="W122" i="6" s="1"/>
  <c r="V98" i="6"/>
  <c r="W98" i="6" s="1"/>
  <c r="V106" i="6"/>
  <c r="W106" i="6" s="1"/>
  <c r="V114" i="6"/>
  <c r="W114" i="6" s="1"/>
  <c r="V4" i="6"/>
  <c r="W4" i="6" s="1"/>
  <c r="R18" i="4"/>
  <c r="R16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P11" i="4"/>
  <c r="O11" i="4"/>
  <c r="R8" i="4"/>
  <c r="R9" i="4" s="1"/>
  <c r="R6" i="4"/>
  <c r="R7" i="4" s="1"/>
  <c r="P4" i="4"/>
  <c r="P5" i="4"/>
  <c r="P6" i="4"/>
  <c r="P7" i="4"/>
  <c r="P8" i="4"/>
  <c r="O4" i="4"/>
  <c r="O5" i="4"/>
  <c r="O6" i="4"/>
  <c r="O7" i="4"/>
  <c r="O8" i="4"/>
  <c r="P3" i="4"/>
  <c r="O3" i="4"/>
  <c r="V127" i="6" l="1"/>
  <c r="W124" i="6"/>
  <c r="W125" i="6" s="1"/>
  <c r="T125" i="6"/>
  <c r="R129" i="6" s="1"/>
  <c r="R128" i="6"/>
  <c r="R19" i="4"/>
  <c r="R17" i="4"/>
  <c r="X125" i="6" l="1"/>
  <c r="V129" i="6" s="1"/>
  <c r="V128" i="6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1" i="5"/>
  <c r="Q4" i="5"/>
  <c r="Q5" i="5"/>
  <c r="Q6" i="5"/>
  <c r="Q7" i="5"/>
  <c r="Q8" i="5"/>
  <c r="Q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P129" i="5"/>
  <c r="C129" i="5"/>
  <c r="P128" i="5"/>
  <c r="C128" i="5"/>
  <c r="P127" i="5"/>
  <c r="C127" i="5"/>
  <c r="P126" i="5"/>
  <c r="C126" i="5"/>
  <c r="P125" i="5"/>
  <c r="C125" i="5"/>
  <c r="P124" i="5"/>
  <c r="C124" i="5"/>
  <c r="P123" i="5"/>
  <c r="C123" i="5"/>
  <c r="P122" i="5"/>
  <c r="C122" i="5"/>
  <c r="P121" i="5"/>
  <c r="C121" i="5"/>
  <c r="P120" i="5"/>
  <c r="C120" i="5"/>
  <c r="P119" i="5"/>
  <c r="C119" i="5"/>
  <c r="P118" i="5"/>
  <c r="C118" i="5"/>
  <c r="P117" i="5"/>
  <c r="C117" i="5"/>
  <c r="P116" i="5"/>
  <c r="C116" i="5"/>
  <c r="P115" i="5"/>
  <c r="C115" i="5"/>
  <c r="P114" i="5"/>
  <c r="C114" i="5"/>
  <c r="P113" i="5"/>
  <c r="C113" i="5"/>
  <c r="P112" i="5"/>
  <c r="C112" i="5"/>
  <c r="P111" i="5"/>
  <c r="C111" i="5"/>
  <c r="P110" i="5"/>
  <c r="C110" i="5"/>
  <c r="P109" i="5"/>
  <c r="C109" i="5"/>
  <c r="P108" i="5"/>
  <c r="C108" i="5"/>
  <c r="P107" i="5"/>
  <c r="C107" i="5"/>
  <c r="P106" i="5"/>
  <c r="C106" i="5"/>
  <c r="P105" i="5"/>
  <c r="C105" i="5"/>
  <c r="P104" i="5"/>
  <c r="C104" i="5"/>
  <c r="P103" i="5"/>
  <c r="C103" i="5"/>
  <c r="P102" i="5"/>
  <c r="C102" i="5"/>
  <c r="P101" i="5"/>
  <c r="C101" i="5"/>
  <c r="P100" i="5"/>
  <c r="C100" i="5"/>
  <c r="P99" i="5"/>
  <c r="C99" i="5"/>
  <c r="P98" i="5"/>
  <c r="C98" i="5"/>
  <c r="P97" i="5"/>
  <c r="C97" i="5"/>
  <c r="P96" i="5"/>
  <c r="C96" i="5"/>
  <c r="P95" i="5"/>
  <c r="C95" i="5"/>
  <c r="P94" i="5"/>
  <c r="C94" i="5"/>
  <c r="P93" i="5"/>
  <c r="C93" i="5"/>
  <c r="P92" i="5"/>
  <c r="C92" i="5"/>
  <c r="P91" i="5"/>
  <c r="C91" i="5"/>
  <c r="P90" i="5"/>
  <c r="C90" i="5"/>
  <c r="P89" i="5"/>
  <c r="C89" i="5"/>
  <c r="P88" i="5"/>
  <c r="C88" i="5"/>
  <c r="P87" i="5"/>
  <c r="C87" i="5"/>
  <c r="P86" i="5"/>
  <c r="C86" i="5"/>
  <c r="P85" i="5"/>
  <c r="C85" i="5"/>
  <c r="P84" i="5"/>
  <c r="C84" i="5"/>
  <c r="P83" i="5"/>
  <c r="C83" i="5"/>
  <c r="P82" i="5"/>
  <c r="C82" i="5"/>
  <c r="P81" i="5"/>
  <c r="C81" i="5"/>
  <c r="P80" i="5"/>
  <c r="C80" i="5"/>
  <c r="P79" i="5"/>
  <c r="C79" i="5"/>
  <c r="P78" i="5"/>
  <c r="C78" i="5"/>
  <c r="P77" i="5"/>
  <c r="C77" i="5"/>
  <c r="P76" i="5"/>
  <c r="C76" i="5"/>
  <c r="P75" i="5"/>
  <c r="C75" i="5"/>
  <c r="P74" i="5"/>
  <c r="C74" i="5"/>
  <c r="P73" i="5"/>
  <c r="C73" i="5"/>
  <c r="P72" i="5"/>
  <c r="C72" i="5"/>
  <c r="P71" i="5"/>
  <c r="C71" i="5"/>
  <c r="P70" i="5"/>
  <c r="C70" i="5"/>
  <c r="P69" i="5"/>
  <c r="C69" i="5"/>
  <c r="P68" i="5"/>
  <c r="C68" i="5"/>
  <c r="P67" i="5"/>
  <c r="C67" i="5"/>
  <c r="P66" i="5"/>
  <c r="C66" i="5"/>
  <c r="P65" i="5"/>
  <c r="C65" i="5"/>
  <c r="P64" i="5"/>
  <c r="C64" i="5"/>
  <c r="P63" i="5"/>
  <c r="C63" i="5"/>
  <c r="P62" i="5"/>
  <c r="C62" i="5"/>
  <c r="P61" i="5"/>
  <c r="C61" i="5"/>
  <c r="P60" i="5"/>
  <c r="C60" i="5"/>
  <c r="P59" i="5"/>
  <c r="C59" i="5"/>
  <c r="P58" i="5"/>
  <c r="C58" i="5"/>
  <c r="P57" i="5"/>
  <c r="C57" i="5"/>
  <c r="P56" i="5"/>
  <c r="C56" i="5"/>
  <c r="P55" i="5"/>
  <c r="C55" i="5"/>
  <c r="P54" i="5"/>
  <c r="C54" i="5"/>
  <c r="P53" i="5"/>
  <c r="C53" i="5"/>
  <c r="P52" i="5"/>
  <c r="C52" i="5"/>
  <c r="P51" i="5"/>
  <c r="C51" i="5"/>
  <c r="P50" i="5"/>
  <c r="C50" i="5"/>
  <c r="P49" i="5"/>
  <c r="C49" i="5"/>
  <c r="P48" i="5"/>
  <c r="C48" i="5"/>
  <c r="P47" i="5"/>
  <c r="C47" i="5"/>
  <c r="P46" i="5"/>
  <c r="C46" i="5"/>
  <c r="P45" i="5"/>
  <c r="C45" i="5"/>
  <c r="P44" i="5"/>
  <c r="C44" i="5"/>
  <c r="P43" i="5"/>
  <c r="C43" i="5"/>
  <c r="P42" i="5"/>
  <c r="C42" i="5"/>
  <c r="P41" i="5"/>
  <c r="C41" i="5"/>
  <c r="P40" i="5"/>
  <c r="C40" i="5"/>
  <c r="P39" i="5"/>
  <c r="C39" i="5"/>
  <c r="P38" i="5"/>
  <c r="C38" i="5"/>
  <c r="P37" i="5"/>
  <c r="C37" i="5"/>
  <c r="P36" i="5"/>
  <c r="C36" i="5"/>
  <c r="P35" i="5"/>
  <c r="C35" i="5"/>
  <c r="P34" i="5"/>
  <c r="C34" i="5"/>
  <c r="P33" i="5"/>
  <c r="C33" i="5"/>
  <c r="P32" i="5"/>
  <c r="C32" i="5"/>
  <c r="P31" i="5"/>
  <c r="C31" i="5"/>
  <c r="P30" i="5"/>
  <c r="C30" i="5"/>
  <c r="P29" i="5"/>
  <c r="C29" i="5"/>
  <c r="P28" i="5"/>
  <c r="C28" i="5"/>
  <c r="P27" i="5"/>
  <c r="C27" i="5"/>
  <c r="P26" i="5"/>
  <c r="C26" i="5"/>
  <c r="P25" i="5"/>
  <c r="C25" i="5"/>
  <c r="P24" i="5"/>
  <c r="C24" i="5"/>
  <c r="P23" i="5"/>
  <c r="C23" i="5"/>
  <c r="P22" i="5"/>
  <c r="C22" i="5"/>
  <c r="P21" i="5"/>
  <c r="C21" i="5"/>
  <c r="P20" i="5"/>
  <c r="C20" i="5"/>
  <c r="P19" i="5"/>
  <c r="C19" i="5"/>
  <c r="P18" i="5"/>
  <c r="C18" i="5"/>
  <c r="P17" i="5"/>
  <c r="C17" i="5"/>
  <c r="P16" i="5"/>
  <c r="C16" i="5"/>
  <c r="P15" i="5"/>
  <c r="C15" i="5"/>
  <c r="P14" i="5"/>
  <c r="C14" i="5"/>
  <c r="P13" i="5"/>
  <c r="C13" i="5"/>
  <c r="P12" i="5"/>
  <c r="C12" i="5"/>
  <c r="P11" i="5"/>
  <c r="C11" i="5"/>
  <c r="C10" i="5"/>
  <c r="C9" i="5"/>
  <c r="P8" i="5"/>
  <c r="C8" i="5"/>
  <c r="P7" i="5"/>
  <c r="C7" i="5"/>
  <c r="P6" i="5"/>
  <c r="C6" i="5"/>
  <c r="P5" i="5"/>
  <c r="C5" i="5"/>
  <c r="P4" i="5"/>
  <c r="C4" i="5"/>
  <c r="P3" i="5"/>
  <c r="R15" i="4"/>
  <c r="R14" i="4"/>
  <c r="R13" i="4"/>
  <c r="R12" i="4"/>
  <c r="U3" i="5" l="1"/>
  <c r="U13" i="5"/>
  <c r="X3" i="5"/>
  <c r="D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M129" i="4"/>
  <c r="C129" i="4"/>
  <c r="M128" i="4"/>
  <c r="C128" i="4"/>
  <c r="M127" i="4"/>
  <c r="C127" i="4"/>
  <c r="M126" i="4"/>
  <c r="C126" i="4"/>
  <c r="M125" i="4"/>
  <c r="C125" i="4"/>
  <c r="M124" i="4"/>
  <c r="C124" i="4"/>
  <c r="M123" i="4"/>
  <c r="C123" i="4"/>
  <c r="M122" i="4"/>
  <c r="C122" i="4"/>
  <c r="M121" i="4"/>
  <c r="C121" i="4"/>
  <c r="M120" i="4"/>
  <c r="C120" i="4"/>
  <c r="M119" i="4"/>
  <c r="C119" i="4"/>
  <c r="M118" i="4"/>
  <c r="C118" i="4"/>
  <c r="M117" i="4"/>
  <c r="C117" i="4"/>
  <c r="M116" i="4"/>
  <c r="C116" i="4"/>
  <c r="M115" i="4"/>
  <c r="C115" i="4"/>
  <c r="M114" i="4"/>
  <c r="C114" i="4"/>
  <c r="M113" i="4"/>
  <c r="C113" i="4"/>
  <c r="M112" i="4"/>
  <c r="C112" i="4"/>
  <c r="M111" i="4"/>
  <c r="C111" i="4"/>
  <c r="M110" i="4"/>
  <c r="C110" i="4"/>
  <c r="M109" i="4"/>
  <c r="C109" i="4"/>
  <c r="M108" i="4"/>
  <c r="C108" i="4"/>
  <c r="M107" i="4"/>
  <c r="C107" i="4"/>
  <c r="M106" i="4"/>
  <c r="C106" i="4"/>
  <c r="M105" i="4"/>
  <c r="C105" i="4"/>
  <c r="M104" i="4"/>
  <c r="C104" i="4"/>
  <c r="M103" i="4"/>
  <c r="C103" i="4"/>
  <c r="M102" i="4"/>
  <c r="C102" i="4"/>
  <c r="M101" i="4"/>
  <c r="C101" i="4"/>
  <c r="M100" i="4"/>
  <c r="C100" i="4"/>
  <c r="M99" i="4"/>
  <c r="C99" i="4"/>
  <c r="M98" i="4"/>
  <c r="C98" i="4"/>
  <c r="M97" i="4"/>
  <c r="C97" i="4"/>
  <c r="M96" i="4"/>
  <c r="C96" i="4"/>
  <c r="M95" i="4"/>
  <c r="C95" i="4"/>
  <c r="M94" i="4"/>
  <c r="C94" i="4"/>
  <c r="M93" i="4"/>
  <c r="C93" i="4"/>
  <c r="M92" i="4"/>
  <c r="C92" i="4"/>
  <c r="M91" i="4"/>
  <c r="C91" i="4"/>
  <c r="M90" i="4"/>
  <c r="C90" i="4"/>
  <c r="M89" i="4"/>
  <c r="C89" i="4"/>
  <c r="M88" i="4"/>
  <c r="C88" i="4"/>
  <c r="M87" i="4"/>
  <c r="C87" i="4"/>
  <c r="M86" i="4"/>
  <c r="C86" i="4"/>
  <c r="M85" i="4"/>
  <c r="C85" i="4"/>
  <c r="M84" i="4"/>
  <c r="C84" i="4"/>
  <c r="M83" i="4"/>
  <c r="C83" i="4"/>
  <c r="M82" i="4"/>
  <c r="C82" i="4"/>
  <c r="M81" i="4"/>
  <c r="C81" i="4"/>
  <c r="M80" i="4"/>
  <c r="C80" i="4"/>
  <c r="M79" i="4"/>
  <c r="C79" i="4"/>
  <c r="M78" i="4"/>
  <c r="C78" i="4"/>
  <c r="M77" i="4"/>
  <c r="C77" i="4"/>
  <c r="M76" i="4"/>
  <c r="C76" i="4"/>
  <c r="M75" i="4"/>
  <c r="C75" i="4"/>
  <c r="M74" i="4"/>
  <c r="C74" i="4"/>
  <c r="M73" i="4"/>
  <c r="C73" i="4"/>
  <c r="M72" i="4"/>
  <c r="C72" i="4"/>
  <c r="M71" i="4"/>
  <c r="C71" i="4"/>
  <c r="M70" i="4"/>
  <c r="C70" i="4"/>
  <c r="M69" i="4"/>
  <c r="C69" i="4"/>
  <c r="M68" i="4"/>
  <c r="C68" i="4"/>
  <c r="M67" i="4"/>
  <c r="C67" i="4"/>
  <c r="M66" i="4"/>
  <c r="C66" i="4"/>
  <c r="M65" i="4"/>
  <c r="C65" i="4"/>
  <c r="M64" i="4"/>
  <c r="C64" i="4"/>
  <c r="M63" i="4"/>
  <c r="C63" i="4"/>
  <c r="M62" i="4"/>
  <c r="C62" i="4"/>
  <c r="M61" i="4"/>
  <c r="C61" i="4"/>
  <c r="M60" i="4"/>
  <c r="C60" i="4"/>
  <c r="M59" i="4"/>
  <c r="C59" i="4"/>
  <c r="M58" i="4"/>
  <c r="C58" i="4"/>
  <c r="M57" i="4"/>
  <c r="C57" i="4"/>
  <c r="M56" i="4"/>
  <c r="C56" i="4"/>
  <c r="M55" i="4"/>
  <c r="C55" i="4"/>
  <c r="M54" i="4"/>
  <c r="C54" i="4"/>
  <c r="M53" i="4"/>
  <c r="C53" i="4"/>
  <c r="M52" i="4"/>
  <c r="C52" i="4"/>
  <c r="M51" i="4"/>
  <c r="C51" i="4"/>
  <c r="M50" i="4"/>
  <c r="C50" i="4"/>
  <c r="M49" i="4"/>
  <c r="C49" i="4"/>
  <c r="M48" i="4"/>
  <c r="C48" i="4"/>
  <c r="M47" i="4"/>
  <c r="C47" i="4"/>
  <c r="M46" i="4"/>
  <c r="C46" i="4"/>
  <c r="M45" i="4"/>
  <c r="C45" i="4"/>
  <c r="M44" i="4"/>
  <c r="C44" i="4"/>
  <c r="M43" i="4"/>
  <c r="C43" i="4"/>
  <c r="M42" i="4"/>
  <c r="C42" i="4"/>
  <c r="M41" i="4"/>
  <c r="C41" i="4"/>
  <c r="M40" i="4"/>
  <c r="C40" i="4"/>
  <c r="M39" i="4"/>
  <c r="C39" i="4"/>
  <c r="M38" i="4"/>
  <c r="C38" i="4"/>
  <c r="M37" i="4"/>
  <c r="C37" i="4"/>
  <c r="M36" i="4"/>
  <c r="C36" i="4"/>
  <c r="M35" i="4"/>
  <c r="C35" i="4"/>
  <c r="M34" i="4"/>
  <c r="C34" i="4"/>
  <c r="M33" i="4"/>
  <c r="C33" i="4"/>
  <c r="M32" i="4"/>
  <c r="C32" i="4"/>
  <c r="M31" i="4"/>
  <c r="C31" i="4"/>
  <c r="M30" i="4"/>
  <c r="C30" i="4"/>
  <c r="M29" i="4"/>
  <c r="C29" i="4"/>
  <c r="M28" i="4"/>
  <c r="C28" i="4"/>
  <c r="M27" i="4"/>
  <c r="C27" i="4"/>
  <c r="M26" i="4"/>
  <c r="C26" i="4"/>
  <c r="M25" i="4"/>
  <c r="C25" i="4"/>
  <c r="M24" i="4"/>
  <c r="C24" i="4"/>
  <c r="M23" i="4"/>
  <c r="C23" i="4"/>
  <c r="M22" i="4"/>
  <c r="C22" i="4"/>
  <c r="M21" i="4"/>
  <c r="C21" i="4"/>
  <c r="M20" i="4"/>
  <c r="C20" i="4"/>
  <c r="M19" i="4"/>
  <c r="C19" i="4"/>
  <c r="M18" i="4"/>
  <c r="C18" i="4"/>
  <c r="M17" i="4"/>
  <c r="C17" i="4"/>
  <c r="M16" i="4"/>
  <c r="C16" i="4"/>
  <c r="M15" i="4"/>
  <c r="C15" i="4"/>
  <c r="M14" i="4"/>
  <c r="C14" i="4"/>
  <c r="M13" i="4"/>
  <c r="C13" i="4"/>
  <c r="M12" i="4"/>
  <c r="C12" i="4"/>
  <c r="M11" i="4"/>
  <c r="C11" i="4"/>
  <c r="C10" i="4"/>
  <c r="C9" i="4"/>
  <c r="M8" i="4"/>
  <c r="C8" i="4"/>
  <c r="M7" i="4"/>
  <c r="C7" i="4"/>
  <c r="M6" i="4"/>
  <c r="C6" i="4"/>
  <c r="M5" i="4"/>
  <c r="C5" i="4"/>
  <c r="M4" i="4"/>
  <c r="C4" i="4"/>
  <c r="M3" i="4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U15" i="5" l="1"/>
  <c r="U5" i="5"/>
  <c r="U2" i="5"/>
  <c r="U4" i="5" s="1"/>
  <c r="U12" i="5"/>
  <c r="U14" i="5" s="1"/>
  <c r="N29" i="4"/>
  <c r="N49" i="4"/>
  <c r="N53" i="4"/>
  <c r="N61" i="4"/>
  <c r="N65" i="4"/>
  <c r="N69" i="4"/>
  <c r="N73" i="4"/>
  <c r="N77" i="4"/>
  <c r="N81" i="4"/>
  <c r="N85" i="4"/>
  <c r="N89" i="4"/>
  <c r="N97" i="4"/>
  <c r="N101" i="4"/>
  <c r="N105" i="4"/>
  <c r="N109" i="4"/>
  <c r="N113" i="4"/>
  <c r="N117" i="4"/>
  <c r="N121" i="4"/>
  <c r="N125" i="4"/>
  <c r="N129" i="4"/>
  <c r="N8" i="4"/>
  <c r="N16" i="4"/>
  <c r="N20" i="4"/>
  <c r="N24" i="4"/>
  <c r="N28" i="4"/>
  <c r="N32" i="4"/>
  <c r="N36" i="4"/>
  <c r="N40" i="4"/>
  <c r="N44" i="4"/>
  <c r="N48" i="4"/>
  <c r="N52" i="4"/>
  <c r="N56" i="4"/>
  <c r="N60" i="4"/>
  <c r="N64" i="4"/>
  <c r="N68" i="4"/>
  <c r="N72" i="4"/>
  <c r="N76" i="4"/>
  <c r="N80" i="4"/>
  <c r="N84" i="4"/>
  <c r="N88" i="4"/>
  <c r="N92" i="4"/>
  <c r="N96" i="4"/>
  <c r="N100" i="4"/>
  <c r="N104" i="4"/>
  <c r="N108" i="4"/>
  <c r="N112" i="4"/>
  <c r="N116" i="4"/>
  <c r="N120" i="4"/>
  <c r="N124" i="4"/>
  <c r="N128" i="4"/>
  <c r="N21" i="4"/>
  <c r="N37" i="4"/>
  <c r="N45" i="4"/>
  <c r="N57" i="4"/>
  <c r="N3" i="4"/>
  <c r="N7" i="4"/>
  <c r="N15" i="4"/>
  <c r="N19" i="4"/>
  <c r="N23" i="4"/>
  <c r="N27" i="4"/>
  <c r="N31" i="4"/>
  <c r="N35" i="4"/>
  <c r="N39" i="4"/>
  <c r="N43" i="4"/>
  <c r="N47" i="4"/>
  <c r="N51" i="4"/>
  <c r="N55" i="4"/>
  <c r="N59" i="4"/>
  <c r="N63" i="4"/>
  <c r="N67" i="4"/>
  <c r="N71" i="4"/>
  <c r="N75" i="4"/>
  <c r="N79" i="4"/>
  <c r="N83" i="4"/>
  <c r="N87" i="4"/>
  <c r="N91" i="4"/>
  <c r="N95" i="4"/>
  <c r="N99" i="4"/>
  <c r="N103" i="4"/>
  <c r="N107" i="4"/>
  <c r="N111" i="4"/>
  <c r="N115" i="4"/>
  <c r="N119" i="4"/>
  <c r="N123" i="4"/>
  <c r="N127" i="4"/>
  <c r="U3" i="4"/>
  <c r="N17" i="4"/>
  <c r="N25" i="4"/>
  <c r="N33" i="4"/>
  <c r="N41" i="4"/>
  <c r="N93" i="4"/>
  <c r="N4" i="4"/>
  <c r="N5" i="4"/>
  <c r="N6" i="4"/>
  <c r="N11" i="4"/>
  <c r="N12" i="4"/>
  <c r="N13" i="4"/>
  <c r="N14" i="4"/>
  <c r="N18" i="4"/>
  <c r="N22" i="4"/>
  <c r="N26" i="4"/>
  <c r="N30" i="4"/>
  <c r="N34" i="4"/>
  <c r="N38" i="4"/>
  <c r="N42" i="4"/>
  <c r="N46" i="4"/>
  <c r="N50" i="4"/>
  <c r="N54" i="4"/>
  <c r="N58" i="4"/>
  <c r="N62" i="4"/>
  <c r="N66" i="4"/>
  <c r="N70" i="4"/>
  <c r="N74" i="4"/>
  <c r="N78" i="4"/>
  <c r="N82" i="4"/>
  <c r="N86" i="4"/>
  <c r="N90" i="4"/>
  <c r="N94" i="4"/>
  <c r="N98" i="4"/>
  <c r="N102" i="4"/>
  <c r="N106" i="4"/>
  <c r="N110" i="4"/>
  <c r="N114" i="4"/>
  <c r="N118" i="4"/>
  <c r="N122" i="4"/>
  <c r="N126" i="4"/>
  <c r="R3" i="4" l="1"/>
  <c r="R5" i="4" s="1"/>
  <c r="R2" i="4"/>
  <c r="R4" i="4" s="1"/>
  <c r="S124" i="8" l="1"/>
  <c r="Q124" i="8"/>
  <c r="T20" i="8" l="1"/>
  <c r="Z20" i="8" s="1"/>
  <c r="T84" i="8"/>
  <c r="Z84" i="8" s="1"/>
  <c r="T124" i="8"/>
  <c r="Z124" i="8" s="1"/>
  <c r="T68" i="8"/>
  <c r="Z68" i="8" s="1"/>
  <c r="T36" i="8"/>
  <c r="Z36" i="8" s="1"/>
  <c r="T100" i="8"/>
  <c r="Z100" i="8" s="1"/>
  <c r="T52" i="8"/>
  <c r="Z52" i="8" s="1"/>
  <c r="T108" i="8"/>
  <c r="Z108" i="8" s="1"/>
  <c r="T116" i="8"/>
  <c r="Z116" i="8" s="1"/>
  <c r="T96" i="8"/>
  <c r="Z96" i="8" s="1"/>
  <c r="T76" i="8"/>
  <c r="Z76" i="8" s="1"/>
  <c r="T56" i="8"/>
  <c r="Z56" i="8" s="1"/>
  <c r="T32" i="8"/>
  <c r="Z32" i="8" s="1"/>
  <c r="T12" i="8"/>
  <c r="Z12" i="8" s="1"/>
  <c r="T7" i="8"/>
  <c r="Z7" i="8" s="1"/>
  <c r="T23" i="8"/>
  <c r="Z23" i="8" s="1"/>
  <c r="T39" i="8"/>
  <c r="Z39" i="8" s="1"/>
  <c r="T55" i="8"/>
  <c r="Z55" i="8" s="1"/>
  <c r="T71" i="8"/>
  <c r="Z71" i="8" s="1"/>
  <c r="T87" i="8"/>
  <c r="Z87" i="8" s="1"/>
  <c r="T115" i="8"/>
  <c r="Z115" i="8" s="1"/>
  <c r="T123" i="8"/>
  <c r="Z123" i="8" s="1"/>
  <c r="T103" i="8"/>
  <c r="Z103" i="8" s="1"/>
  <c r="T114" i="8"/>
  <c r="Z114" i="8" s="1"/>
  <c r="T98" i="8"/>
  <c r="Z98" i="8" s="1"/>
  <c r="T82" i="8"/>
  <c r="Z82" i="8" s="1"/>
  <c r="T66" i="8"/>
  <c r="Z66" i="8" s="1"/>
  <c r="T50" i="8"/>
  <c r="Z50" i="8" s="1"/>
  <c r="T34" i="8"/>
  <c r="Z34" i="8" s="1"/>
  <c r="T18" i="8"/>
  <c r="Z18" i="8" s="1"/>
  <c r="T117" i="8"/>
  <c r="Z117" i="8" s="1"/>
  <c r="T101" i="8"/>
  <c r="Z101" i="8" s="1"/>
  <c r="T85" i="8"/>
  <c r="Z85" i="8" s="1"/>
  <c r="T69" i="8"/>
  <c r="Z69" i="8" s="1"/>
  <c r="T53" i="8"/>
  <c r="Z53" i="8" s="1"/>
  <c r="T37" i="8"/>
  <c r="Z37" i="8" s="1"/>
  <c r="T21" i="8"/>
  <c r="Z21" i="8" s="1"/>
  <c r="T120" i="8"/>
  <c r="Z120" i="8" s="1"/>
  <c r="T92" i="8"/>
  <c r="Z92" i="8" s="1"/>
  <c r="T72" i="8"/>
  <c r="Z72" i="8" s="1"/>
  <c r="T48" i="8"/>
  <c r="Z48" i="8" s="1"/>
  <c r="T28" i="8"/>
  <c r="Z28" i="8" s="1"/>
  <c r="T11" i="8"/>
  <c r="Z11" i="8" s="1"/>
  <c r="T43" i="8"/>
  <c r="Z43" i="8" s="1"/>
  <c r="T59" i="8"/>
  <c r="Z59" i="8" s="1"/>
  <c r="T75" i="8"/>
  <c r="Z75" i="8" s="1"/>
  <c r="T6" i="8"/>
  <c r="Z6" i="8" s="1"/>
  <c r="T107" i="8"/>
  <c r="Z107" i="8" s="1"/>
  <c r="T110" i="8"/>
  <c r="Z110" i="8" s="1"/>
  <c r="T27" i="8"/>
  <c r="Z27" i="8" s="1"/>
  <c r="T91" i="8"/>
  <c r="Z91" i="8" s="1"/>
  <c r="T8" i="8"/>
  <c r="Z8" i="8" s="1"/>
  <c r="T94" i="8"/>
  <c r="Z94" i="8" s="1"/>
  <c r="T112" i="8"/>
  <c r="Z112" i="8" s="1"/>
  <c r="T64" i="8"/>
  <c r="Z64" i="8" s="1"/>
  <c r="T24" i="8"/>
  <c r="Z24" i="8" s="1"/>
  <c r="T15" i="8"/>
  <c r="Z15" i="8" s="1"/>
  <c r="T47" i="8"/>
  <c r="Z47" i="8" s="1"/>
  <c r="T79" i="8"/>
  <c r="Z79" i="8" s="1"/>
  <c r="T4" i="8"/>
  <c r="Z4" i="8" s="1"/>
  <c r="T122" i="8"/>
  <c r="Z122" i="8" s="1"/>
  <c r="T90" i="8"/>
  <c r="Z90" i="8" s="1"/>
  <c r="T70" i="8"/>
  <c r="Z70" i="8" s="1"/>
  <c r="T46" i="8"/>
  <c r="Z46" i="8" s="1"/>
  <c r="T26" i="8"/>
  <c r="Z26" i="8" s="1"/>
  <c r="T121" i="8"/>
  <c r="Z121" i="8" s="1"/>
  <c r="T97" i="8"/>
  <c r="Z97" i="8" s="1"/>
  <c r="T77" i="8"/>
  <c r="Z77" i="8" s="1"/>
  <c r="T57" i="8"/>
  <c r="Z57" i="8" s="1"/>
  <c r="T33" i="8"/>
  <c r="Z33" i="8" s="1"/>
  <c r="T13" i="8"/>
  <c r="Z13" i="8" s="1"/>
  <c r="T29" i="8"/>
  <c r="Z29" i="8" s="1"/>
  <c r="T88" i="8"/>
  <c r="Z88" i="8" s="1"/>
  <c r="T31" i="8"/>
  <c r="Z31" i="8" s="1"/>
  <c r="T95" i="8"/>
  <c r="Z95" i="8" s="1"/>
  <c r="T106" i="8"/>
  <c r="Z106" i="8" s="1"/>
  <c r="T58" i="8"/>
  <c r="Z58" i="8" s="1"/>
  <c r="T38" i="8"/>
  <c r="Z38" i="8" s="1"/>
  <c r="T109" i="8"/>
  <c r="Z109" i="8" s="1"/>
  <c r="T65" i="8"/>
  <c r="Z65" i="8" s="1"/>
  <c r="T25" i="8"/>
  <c r="Z25" i="8" s="1"/>
  <c r="T40" i="8"/>
  <c r="Z40" i="8" s="1"/>
  <c r="T35" i="8"/>
  <c r="Z35" i="8" s="1"/>
  <c r="T99" i="8"/>
  <c r="Z99" i="8" s="1"/>
  <c r="T111" i="8"/>
  <c r="Z111" i="8" s="1"/>
  <c r="T74" i="8"/>
  <c r="Z74" i="8" s="1"/>
  <c r="T30" i="8"/>
  <c r="Z30" i="8" s="1"/>
  <c r="T105" i="8"/>
  <c r="Z105" i="8" s="1"/>
  <c r="T61" i="8"/>
  <c r="Z61" i="8" s="1"/>
  <c r="T41" i="8"/>
  <c r="Z41" i="8" s="1"/>
  <c r="T104" i="8"/>
  <c r="Z104" i="8" s="1"/>
  <c r="T60" i="8"/>
  <c r="Z60" i="8" s="1"/>
  <c r="T16" i="8"/>
  <c r="Z16" i="8" s="1"/>
  <c r="T19" i="8"/>
  <c r="Z19" i="8" s="1"/>
  <c r="T51" i="8"/>
  <c r="Z51" i="8" s="1"/>
  <c r="T83" i="8"/>
  <c r="Z83" i="8" s="1"/>
  <c r="T5" i="8"/>
  <c r="Z5" i="8" s="1"/>
  <c r="T118" i="8"/>
  <c r="Z118" i="8" s="1"/>
  <c r="T86" i="8"/>
  <c r="Z86" i="8" s="1"/>
  <c r="T62" i="8"/>
  <c r="Z62" i="8" s="1"/>
  <c r="T42" i="8"/>
  <c r="Z42" i="8" s="1"/>
  <c r="T22" i="8"/>
  <c r="Z22" i="8" s="1"/>
  <c r="T113" i="8"/>
  <c r="Z113" i="8" s="1"/>
  <c r="T93" i="8"/>
  <c r="Z93" i="8" s="1"/>
  <c r="T73" i="8"/>
  <c r="Z73" i="8" s="1"/>
  <c r="T49" i="8"/>
  <c r="Z49" i="8" s="1"/>
  <c r="T9" i="8"/>
  <c r="Z9" i="8" s="1"/>
  <c r="T44" i="8"/>
  <c r="Z44" i="8" s="1"/>
  <c r="T63" i="8"/>
  <c r="Z63" i="8" s="1"/>
  <c r="T119" i="8"/>
  <c r="Z119" i="8" s="1"/>
  <c r="T78" i="8"/>
  <c r="Z78" i="8" s="1"/>
  <c r="T14" i="8"/>
  <c r="Z14" i="8" s="1"/>
  <c r="T89" i="8"/>
  <c r="Z89" i="8" s="1"/>
  <c r="T45" i="8"/>
  <c r="Z45" i="8" s="1"/>
  <c r="T80" i="8"/>
  <c r="Z80" i="8" s="1"/>
  <c r="T67" i="8"/>
  <c r="Z67" i="8" s="1"/>
  <c r="T102" i="8"/>
  <c r="Z102" i="8" s="1"/>
  <c r="T54" i="8"/>
  <c r="Z54" i="8" s="1"/>
  <c r="T10" i="8"/>
  <c r="Z10" i="8" s="1"/>
  <c r="T81" i="8"/>
  <c r="Z81" i="8" s="1"/>
  <c r="T17" i="8"/>
  <c r="Z17" i="8" s="1"/>
  <c r="R16" i="8"/>
  <c r="V16" i="8" s="1"/>
  <c r="R8" i="8"/>
  <c r="V8" i="8" s="1"/>
  <c r="R28" i="8"/>
  <c r="V28" i="8" s="1"/>
  <c r="R44" i="8"/>
  <c r="V44" i="8" s="1"/>
  <c r="R60" i="8"/>
  <c r="V60" i="8" s="1"/>
  <c r="R76" i="8"/>
  <c r="V76" i="8" s="1"/>
  <c r="R92" i="8"/>
  <c r="V92" i="8" s="1"/>
  <c r="R108" i="8"/>
  <c r="V108" i="8" s="1"/>
  <c r="R124" i="8"/>
  <c r="V124" i="8" s="1"/>
  <c r="R12" i="8"/>
  <c r="V12" i="8" s="1"/>
  <c r="R32" i="8"/>
  <c r="V32" i="8" s="1"/>
  <c r="R48" i="8"/>
  <c r="V48" i="8" s="1"/>
  <c r="R64" i="8"/>
  <c r="V64" i="8" s="1"/>
  <c r="R80" i="8"/>
  <c r="V80" i="8" s="1"/>
  <c r="R96" i="8"/>
  <c r="V96" i="8" s="1"/>
  <c r="R112" i="8"/>
  <c r="V112" i="8" s="1"/>
  <c r="R20" i="8"/>
  <c r="V20" i="8" s="1"/>
  <c r="R36" i="8"/>
  <c r="V36" i="8" s="1"/>
  <c r="R52" i="8"/>
  <c r="V52" i="8" s="1"/>
  <c r="R68" i="8"/>
  <c r="V68" i="8" s="1"/>
  <c r="R84" i="8"/>
  <c r="V84" i="8" s="1"/>
  <c r="R100" i="8"/>
  <c r="V100" i="8" s="1"/>
  <c r="R116" i="8"/>
  <c r="V116" i="8" s="1"/>
  <c r="R4" i="8"/>
  <c r="V4" i="8" s="1"/>
  <c r="R24" i="8"/>
  <c r="V24" i="8" s="1"/>
  <c r="R40" i="8"/>
  <c r="V40" i="8" s="1"/>
  <c r="R56" i="8"/>
  <c r="V56" i="8" s="1"/>
  <c r="R72" i="8"/>
  <c r="V72" i="8" s="1"/>
  <c r="R88" i="8"/>
  <c r="V88" i="8" s="1"/>
  <c r="R104" i="8"/>
  <c r="V104" i="8" s="1"/>
  <c r="R120" i="8"/>
  <c r="V120" i="8" s="1"/>
  <c r="R5" i="8"/>
  <c r="V5" i="8" s="1"/>
  <c r="R123" i="8"/>
  <c r="V123" i="8" s="1"/>
  <c r="R91" i="8"/>
  <c r="V91" i="8" s="1"/>
  <c r="R59" i="8"/>
  <c r="V59" i="8" s="1"/>
  <c r="R27" i="8"/>
  <c r="V27" i="8" s="1"/>
  <c r="R118" i="8"/>
  <c r="V118" i="8" s="1"/>
  <c r="R102" i="8"/>
  <c r="V102" i="8" s="1"/>
  <c r="R86" i="8"/>
  <c r="V86" i="8" s="1"/>
  <c r="R70" i="8"/>
  <c r="V70" i="8" s="1"/>
  <c r="R54" i="8"/>
  <c r="V54" i="8" s="1"/>
  <c r="R38" i="8"/>
  <c r="V38" i="8" s="1"/>
  <c r="R22" i="8"/>
  <c r="V22" i="8" s="1"/>
  <c r="R6" i="8"/>
  <c r="V6" i="8" s="1"/>
  <c r="R95" i="8"/>
  <c r="V95" i="8" s="1"/>
  <c r="R63" i="8"/>
  <c r="V63" i="8" s="1"/>
  <c r="R31" i="8"/>
  <c r="V31" i="8" s="1"/>
  <c r="R117" i="8"/>
  <c r="V117" i="8" s="1"/>
  <c r="R101" i="8"/>
  <c r="V101" i="8" s="1"/>
  <c r="R85" i="8"/>
  <c r="V85" i="8" s="1"/>
  <c r="R69" i="8"/>
  <c r="V69" i="8" s="1"/>
  <c r="R53" i="8"/>
  <c r="V53" i="8" s="1"/>
  <c r="R37" i="8"/>
  <c r="V37" i="8" s="1"/>
  <c r="R21" i="8"/>
  <c r="V21" i="8" s="1"/>
  <c r="R11" i="8"/>
  <c r="V11" i="8" s="1"/>
  <c r="R115" i="8"/>
  <c r="V115" i="8" s="1"/>
  <c r="R83" i="8"/>
  <c r="V83" i="8" s="1"/>
  <c r="R51" i="8"/>
  <c r="V51" i="8" s="1"/>
  <c r="R15" i="8"/>
  <c r="V15" i="8" s="1"/>
  <c r="R114" i="8"/>
  <c r="V114" i="8" s="1"/>
  <c r="R98" i="8"/>
  <c r="V98" i="8" s="1"/>
  <c r="R82" i="8"/>
  <c r="V82" i="8" s="1"/>
  <c r="R66" i="8"/>
  <c r="V66" i="8" s="1"/>
  <c r="R50" i="8"/>
  <c r="V50" i="8" s="1"/>
  <c r="R34" i="8"/>
  <c r="V34" i="8" s="1"/>
  <c r="R119" i="8"/>
  <c r="V119" i="8" s="1"/>
  <c r="R87" i="8"/>
  <c r="V87" i="8" s="1"/>
  <c r="R55" i="8"/>
  <c r="V55" i="8" s="1"/>
  <c r="R23" i="8"/>
  <c r="V23" i="8" s="1"/>
  <c r="R113" i="8"/>
  <c r="V113" i="8" s="1"/>
  <c r="R97" i="8"/>
  <c r="V97" i="8" s="1"/>
  <c r="R81" i="8"/>
  <c r="V81" i="8" s="1"/>
  <c r="R65" i="8"/>
  <c r="V65" i="8" s="1"/>
  <c r="R49" i="8"/>
  <c r="V49" i="8" s="1"/>
  <c r="R33" i="8"/>
  <c r="V33" i="8" s="1"/>
  <c r="R17" i="8"/>
  <c r="V17" i="8" s="1"/>
  <c r="R18" i="8"/>
  <c r="V18" i="8" s="1"/>
  <c r="R107" i="8"/>
  <c r="V107" i="8" s="1"/>
  <c r="R47" i="8"/>
  <c r="V47" i="8" s="1"/>
  <c r="R110" i="8"/>
  <c r="V110" i="8" s="1"/>
  <c r="R78" i="8"/>
  <c r="V78" i="8" s="1"/>
  <c r="R46" i="8"/>
  <c r="V46" i="8" s="1"/>
  <c r="R14" i="8"/>
  <c r="V14" i="8" s="1"/>
  <c r="R79" i="8"/>
  <c r="V79" i="8" s="1"/>
  <c r="R19" i="8"/>
  <c r="V19" i="8" s="1"/>
  <c r="R93" i="8"/>
  <c r="V93" i="8" s="1"/>
  <c r="R61" i="8"/>
  <c r="V61" i="8" s="1"/>
  <c r="R29" i="8"/>
  <c r="V29" i="8" s="1"/>
  <c r="R75" i="8"/>
  <c r="V75" i="8" s="1"/>
  <c r="R94" i="8"/>
  <c r="V94" i="8" s="1"/>
  <c r="R30" i="8"/>
  <c r="V30" i="8" s="1"/>
  <c r="R43" i="8"/>
  <c r="V43" i="8" s="1"/>
  <c r="R77" i="8"/>
  <c r="V77" i="8" s="1"/>
  <c r="R45" i="8"/>
  <c r="V45" i="8" s="1"/>
  <c r="R67" i="8"/>
  <c r="V67" i="8" s="1"/>
  <c r="R90" i="8"/>
  <c r="V90" i="8" s="1"/>
  <c r="R26" i="8"/>
  <c r="V26" i="8" s="1"/>
  <c r="R103" i="8"/>
  <c r="V103" i="8" s="1"/>
  <c r="R105" i="8"/>
  <c r="V105" i="8" s="1"/>
  <c r="R41" i="8"/>
  <c r="V41" i="8" s="1"/>
  <c r="R99" i="8"/>
  <c r="V99" i="8" s="1"/>
  <c r="R35" i="8"/>
  <c r="V35" i="8" s="1"/>
  <c r="R106" i="8"/>
  <c r="V106" i="8" s="1"/>
  <c r="R74" i="8"/>
  <c r="V74" i="8" s="1"/>
  <c r="R42" i="8"/>
  <c r="V42" i="8" s="1"/>
  <c r="R10" i="8"/>
  <c r="V10" i="8" s="1"/>
  <c r="R71" i="8"/>
  <c r="V71" i="8" s="1"/>
  <c r="R121" i="8"/>
  <c r="V121" i="8" s="1"/>
  <c r="R89" i="8"/>
  <c r="V89" i="8" s="1"/>
  <c r="R57" i="8"/>
  <c r="V57" i="8" s="1"/>
  <c r="R25" i="8"/>
  <c r="V25" i="8" s="1"/>
  <c r="R7" i="8"/>
  <c r="V7" i="8" s="1"/>
  <c r="R62" i="8"/>
  <c r="V62" i="8" s="1"/>
  <c r="R111" i="8"/>
  <c r="V111" i="8" s="1"/>
  <c r="R109" i="8"/>
  <c r="V109" i="8" s="1"/>
  <c r="R13" i="8"/>
  <c r="V13" i="8" s="1"/>
  <c r="R122" i="8"/>
  <c r="V122" i="8" s="1"/>
  <c r="R58" i="8"/>
  <c r="V58" i="8" s="1"/>
  <c r="R39" i="8"/>
  <c r="V39" i="8" s="1"/>
  <c r="R73" i="8"/>
  <c r="V73" i="8" s="1"/>
  <c r="R9" i="8"/>
  <c r="V9" i="8" s="1"/>
  <c r="AA13" i="8" l="1"/>
  <c r="AB13" i="8" s="1"/>
  <c r="AA29" i="8"/>
  <c r="AB29" i="8" s="1"/>
  <c r="AA45" i="8"/>
  <c r="AB45" i="8" s="1"/>
  <c r="AA61" i="8"/>
  <c r="AB61" i="8" s="1"/>
  <c r="AA77" i="8"/>
  <c r="AB77" i="8" s="1"/>
  <c r="AA93" i="8"/>
  <c r="AB93" i="8" s="1"/>
  <c r="AA109" i="8"/>
  <c r="AB109" i="8" s="1"/>
  <c r="AA6" i="8"/>
  <c r="AB6" i="8" s="1"/>
  <c r="AA22" i="8"/>
  <c r="AB22" i="8" s="1"/>
  <c r="AA38" i="8"/>
  <c r="AB38" i="8" s="1"/>
  <c r="AA54" i="8"/>
  <c r="AB54" i="8" s="1"/>
  <c r="AA70" i="8"/>
  <c r="AB70" i="8" s="1"/>
  <c r="AA86" i="8"/>
  <c r="AB86" i="8" s="1"/>
  <c r="AA102" i="8"/>
  <c r="AB102" i="8" s="1"/>
  <c r="AA118" i="8"/>
  <c r="AB118" i="8" s="1"/>
  <c r="AA15" i="8"/>
  <c r="AB15" i="8" s="1"/>
  <c r="AA31" i="8"/>
  <c r="AB31" i="8" s="1"/>
  <c r="AA47" i="8"/>
  <c r="AB47" i="8" s="1"/>
  <c r="AA63" i="8"/>
  <c r="AB63" i="8" s="1"/>
  <c r="AA79" i="8"/>
  <c r="AB79" i="8" s="1"/>
  <c r="AA95" i="8"/>
  <c r="AB95" i="8" s="1"/>
  <c r="AA111" i="8"/>
  <c r="AB111" i="8" s="1"/>
  <c r="AA8" i="8"/>
  <c r="AB8" i="8" s="1"/>
  <c r="AA24" i="8"/>
  <c r="AB24" i="8" s="1"/>
  <c r="AA40" i="8"/>
  <c r="AB40" i="8" s="1"/>
  <c r="AA56" i="8"/>
  <c r="AB56" i="8" s="1"/>
  <c r="AA72" i="8"/>
  <c r="AB72" i="8" s="1"/>
  <c r="AA88" i="8"/>
  <c r="AB88" i="8" s="1"/>
  <c r="AA104" i="8"/>
  <c r="AB104" i="8" s="1"/>
  <c r="AA120" i="8"/>
  <c r="AB120" i="8" s="1"/>
  <c r="AA21" i="8"/>
  <c r="AB21" i="8" s="1"/>
  <c r="AA85" i="8"/>
  <c r="AB85" i="8" s="1"/>
  <c r="AA117" i="8"/>
  <c r="AB117" i="8" s="1"/>
  <c r="AA30" i="8"/>
  <c r="AB30" i="8" s="1"/>
  <c r="AA62" i="8"/>
  <c r="AB62" i="8" s="1"/>
  <c r="AA110" i="8"/>
  <c r="AB110" i="8" s="1"/>
  <c r="AA23" i="8"/>
  <c r="AB23" i="8" s="1"/>
  <c r="AA39" i="8"/>
  <c r="AB39" i="8" s="1"/>
  <c r="AA87" i="8"/>
  <c r="AB87" i="8" s="1"/>
  <c r="AA119" i="8"/>
  <c r="AB119" i="8" s="1"/>
  <c r="AA16" i="8"/>
  <c r="AB16" i="8" s="1"/>
  <c r="AA32" i="8"/>
  <c r="AB32" i="8" s="1"/>
  <c r="AA48" i="8"/>
  <c r="AB48" i="8" s="1"/>
  <c r="AA80" i="8"/>
  <c r="AB80" i="8" s="1"/>
  <c r="AA96" i="8"/>
  <c r="AB96" i="8" s="1"/>
  <c r="AA4" i="8"/>
  <c r="AB4" i="8" s="1"/>
  <c r="AA17" i="8"/>
  <c r="AB17" i="8" s="1"/>
  <c r="AA33" i="8"/>
  <c r="AB33" i="8" s="1"/>
  <c r="AA49" i="8"/>
  <c r="AB49" i="8" s="1"/>
  <c r="AA65" i="8"/>
  <c r="AB65" i="8" s="1"/>
  <c r="AA81" i="8"/>
  <c r="AB81" i="8" s="1"/>
  <c r="AA97" i="8"/>
  <c r="AB97" i="8" s="1"/>
  <c r="AA113" i="8"/>
  <c r="AB113" i="8" s="1"/>
  <c r="AA10" i="8"/>
  <c r="AB10" i="8" s="1"/>
  <c r="AA26" i="8"/>
  <c r="AB26" i="8" s="1"/>
  <c r="AA42" i="8"/>
  <c r="AB42" i="8" s="1"/>
  <c r="AA58" i="8"/>
  <c r="AB58" i="8" s="1"/>
  <c r="AA74" i="8"/>
  <c r="AB74" i="8" s="1"/>
  <c r="AA90" i="8"/>
  <c r="AB90" i="8" s="1"/>
  <c r="AA106" i="8"/>
  <c r="AB106" i="8" s="1"/>
  <c r="AA122" i="8"/>
  <c r="AB122" i="8" s="1"/>
  <c r="AA19" i="8"/>
  <c r="AB19" i="8" s="1"/>
  <c r="AA35" i="8"/>
  <c r="AB35" i="8" s="1"/>
  <c r="AA51" i="8"/>
  <c r="AB51" i="8" s="1"/>
  <c r="AA67" i="8"/>
  <c r="AB67" i="8" s="1"/>
  <c r="AA83" i="8"/>
  <c r="AB83" i="8" s="1"/>
  <c r="AA99" i="8"/>
  <c r="AB99" i="8" s="1"/>
  <c r="AA115" i="8"/>
  <c r="AB115" i="8" s="1"/>
  <c r="AA12" i="8"/>
  <c r="AB12" i="8" s="1"/>
  <c r="AA28" i="8"/>
  <c r="AB28" i="8" s="1"/>
  <c r="AA44" i="8"/>
  <c r="AB44" i="8" s="1"/>
  <c r="AA60" i="8"/>
  <c r="AB60" i="8" s="1"/>
  <c r="AA76" i="8"/>
  <c r="AB76" i="8" s="1"/>
  <c r="AA92" i="8"/>
  <c r="AB92" i="8" s="1"/>
  <c r="AA108" i="8"/>
  <c r="AB108" i="8" s="1"/>
  <c r="AA124" i="8"/>
  <c r="AA5" i="8"/>
  <c r="AB5" i="8" s="1"/>
  <c r="AA37" i="8"/>
  <c r="AB37" i="8" s="1"/>
  <c r="AA53" i="8"/>
  <c r="AB53" i="8" s="1"/>
  <c r="AA69" i="8"/>
  <c r="AB69" i="8" s="1"/>
  <c r="AA101" i="8"/>
  <c r="AB101" i="8" s="1"/>
  <c r="AA14" i="8"/>
  <c r="AB14" i="8" s="1"/>
  <c r="AA46" i="8"/>
  <c r="AB46" i="8" s="1"/>
  <c r="AA78" i="8"/>
  <c r="AB78" i="8" s="1"/>
  <c r="AA94" i="8"/>
  <c r="AB94" i="8" s="1"/>
  <c r="AA7" i="8"/>
  <c r="AB7" i="8" s="1"/>
  <c r="AA55" i="8"/>
  <c r="AB55" i="8" s="1"/>
  <c r="AA71" i="8"/>
  <c r="AB71" i="8" s="1"/>
  <c r="AA103" i="8"/>
  <c r="AB103" i="8" s="1"/>
  <c r="AA64" i="8"/>
  <c r="AB64" i="8" s="1"/>
  <c r="AA112" i="8"/>
  <c r="AB112" i="8" s="1"/>
  <c r="AA9" i="8"/>
  <c r="AB9" i="8" s="1"/>
  <c r="AA73" i="8"/>
  <c r="AB73" i="8" s="1"/>
  <c r="AA18" i="8"/>
  <c r="AB18" i="8" s="1"/>
  <c r="AA82" i="8"/>
  <c r="AB82" i="8" s="1"/>
  <c r="AA27" i="8"/>
  <c r="AB27" i="8" s="1"/>
  <c r="AA91" i="8"/>
  <c r="AB91" i="8" s="1"/>
  <c r="AA36" i="8"/>
  <c r="AB36" i="8" s="1"/>
  <c r="AA100" i="8"/>
  <c r="AB100" i="8" s="1"/>
  <c r="AA59" i="8"/>
  <c r="AB59" i="8" s="1"/>
  <c r="AA20" i="8"/>
  <c r="AB20" i="8" s="1"/>
  <c r="AA25" i="8"/>
  <c r="AB25" i="8" s="1"/>
  <c r="AA89" i="8"/>
  <c r="AB89" i="8" s="1"/>
  <c r="AA34" i="8"/>
  <c r="AB34" i="8" s="1"/>
  <c r="AA98" i="8"/>
  <c r="AB98" i="8" s="1"/>
  <c r="AA43" i="8"/>
  <c r="AB43" i="8" s="1"/>
  <c r="AA107" i="8"/>
  <c r="AB107" i="8" s="1"/>
  <c r="AA52" i="8"/>
  <c r="AB52" i="8" s="1"/>
  <c r="AA116" i="8"/>
  <c r="AB116" i="8" s="1"/>
  <c r="AA41" i="8"/>
  <c r="AB41" i="8" s="1"/>
  <c r="AA105" i="8"/>
  <c r="AB105" i="8" s="1"/>
  <c r="AA50" i="8"/>
  <c r="AB50" i="8" s="1"/>
  <c r="AA114" i="8"/>
  <c r="AB114" i="8" s="1"/>
  <c r="AA123" i="8"/>
  <c r="AB123" i="8" s="1"/>
  <c r="AA68" i="8"/>
  <c r="AB68" i="8" s="1"/>
  <c r="AA57" i="8"/>
  <c r="AB57" i="8" s="1"/>
  <c r="AA121" i="8"/>
  <c r="AB121" i="8" s="1"/>
  <c r="AA66" i="8"/>
  <c r="AB66" i="8" s="1"/>
  <c r="AA11" i="8"/>
  <c r="AB11" i="8" s="1"/>
  <c r="AA75" i="8"/>
  <c r="AB75" i="8" s="1"/>
  <c r="AA84" i="8"/>
  <c r="AB84" i="8" s="1"/>
  <c r="W20" i="8"/>
  <c r="X20" i="8" s="1"/>
  <c r="W4" i="8"/>
  <c r="X4" i="8" s="1"/>
  <c r="W5" i="8"/>
  <c r="X5" i="8" s="1"/>
  <c r="W72" i="8"/>
  <c r="X72" i="8" s="1"/>
  <c r="W43" i="8"/>
  <c r="X43" i="8" s="1"/>
  <c r="W89" i="8"/>
  <c r="X89" i="8" s="1"/>
  <c r="W8" i="8"/>
  <c r="X8" i="8" s="1"/>
  <c r="W103" i="8"/>
  <c r="X103" i="8" s="1"/>
  <c r="W39" i="8"/>
  <c r="X39" i="8" s="1"/>
  <c r="W94" i="8"/>
  <c r="X94" i="8" s="1"/>
  <c r="W30" i="8"/>
  <c r="X30" i="8" s="1"/>
  <c r="W85" i="8"/>
  <c r="X85" i="8" s="1"/>
  <c r="W21" i="8"/>
  <c r="X21" i="8" s="1"/>
  <c r="W88" i="8"/>
  <c r="X88" i="8" s="1"/>
  <c r="W27" i="8"/>
  <c r="X27" i="8" s="1"/>
  <c r="W41" i="8"/>
  <c r="X41" i="8" s="1"/>
  <c r="W115" i="8"/>
  <c r="X115" i="8" s="1"/>
  <c r="W51" i="8"/>
  <c r="X51" i="8" s="1"/>
  <c r="W106" i="8"/>
  <c r="X106" i="8" s="1"/>
  <c r="W42" i="8"/>
  <c r="X42" i="8" s="1"/>
  <c r="W97" i="8"/>
  <c r="X97" i="8" s="1"/>
  <c r="W33" i="8"/>
  <c r="X33" i="8" s="1"/>
  <c r="W40" i="8"/>
  <c r="X40" i="8" s="1"/>
  <c r="W107" i="8"/>
  <c r="X107" i="8" s="1"/>
  <c r="W18" i="8"/>
  <c r="X18" i="8" s="1"/>
  <c r="W52" i="8"/>
  <c r="X52" i="8" s="1"/>
  <c r="W111" i="8"/>
  <c r="X111" i="8" s="1"/>
  <c r="W47" i="8"/>
  <c r="X47" i="8" s="1"/>
  <c r="W102" i="8"/>
  <c r="X102" i="8" s="1"/>
  <c r="W38" i="8"/>
  <c r="X38" i="8" s="1"/>
  <c r="W93" i="8"/>
  <c r="X93" i="8" s="1"/>
  <c r="W29" i="8"/>
  <c r="X29" i="8" s="1"/>
  <c r="W108" i="8"/>
  <c r="X108" i="8" s="1"/>
  <c r="W82" i="8"/>
  <c r="X82" i="8" s="1"/>
  <c r="W112" i="8"/>
  <c r="X112" i="8" s="1"/>
  <c r="W7" i="8"/>
  <c r="X7" i="8" s="1"/>
  <c r="W53" i="8"/>
  <c r="X53" i="8" s="1"/>
  <c r="W12" i="8"/>
  <c r="X12" i="8" s="1"/>
  <c r="W50" i="8"/>
  <c r="X50" i="8" s="1"/>
  <c r="W83" i="8"/>
  <c r="X83" i="8" s="1"/>
  <c r="W74" i="8"/>
  <c r="X74" i="8" s="1"/>
  <c r="W84" i="8"/>
  <c r="X84" i="8" s="1"/>
  <c r="W11" i="8"/>
  <c r="X11" i="8" s="1"/>
  <c r="W57" i="8"/>
  <c r="X57" i="8" s="1"/>
  <c r="W48" i="8"/>
  <c r="X48" i="8" s="1"/>
  <c r="W87" i="8"/>
  <c r="X87" i="8" s="1"/>
  <c r="W23" i="8"/>
  <c r="X23" i="8" s="1"/>
  <c r="W78" i="8"/>
  <c r="X78" i="8" s="1"/>
  <c r="W14" i="8"/>
  <c r="X14" i="8" s="1"/>
  <c r="W69" i="8"/>
  <c r="X69" i="8" s="1"/>
  <c r="W68" i="8"/>
  <c r="X68" i="8" s="1"/>
  <c r="W76" i="8"/>
  <c r="X76" i="8" s="1"/>
  <c r="W98" i="8"/>
  <c r="X98" i="8" s="1"/>
  <c r="W28" i="8"/>
  <c r="X28" i="8" s="1"/>
  <c r="W99" i="8"/>
  <c r="X99" i="8" s="1"/>
  <c r="W35" i="8"/>
  <c r="X35" i="8" s="1"/>
  <c r="W90" i="8"/>
  <c r="X90" i="8" s="1"/>
  <c r="W26" i="8"/>
  <c r="X26" i="8" s="1"/>
  <c r="W81" i="8"/>
  <c r="X81" i="8" s="1"/>
  <c r="W17" i="8"/>
  <c r="X17" i="8" s="1"/>
  <c r="W104" i="8"/>
  <c r="X104" i="8" s="1"/>
  <c r="W59" i="8"/>
  <c r="X59" i="8" s="1"/>
  <c r="W105" i="8"/>
  <c r="X105" i="8" s="1"/>
  <c r="W16" i="8"/>
  <c r="X16" i="8" s="1"/>
  <c r="W95" i="8"/>
  <c r="X95" i="8" s="1"/>
  <c r="W31" i="8"/>
  <c r="X31" i="8" s="1"/>
  <c r="W86" i="8"/>
  <c r="X86" i="8" s="1"/>
  <c r="W22" i="8"/>
  <c r="X22" i="8" s="1"/>
  <c r="W77" i="8"/>
  <c r="X77" i="8" s="1"/>
  <c r="W13" i="8"/>
  <c r="X13" i="8" s="1"/>
  <c r="W56" i="8"/>
  <c r="X56" i="8" s="1"/>
  <c r="W96" i="8"/>
  <c r="X96" i="8" s="1"/>
  <c r="W9" i="8"/>
  <c r="X9" i="8" s="1"/>
  <c r="W71" i="8"/>
  <c r="X71" i="8" s="1"/>
  <c r="W62" i="8"/>
  <c r="X62" i="8" s="1"/>
  <c r="W117" i="8"/>
  <c r="X117" i="8" s="1"/>
  <c r="W123" i="8"/>
  <c r="X123" i="8" s="1"/>
  <c r="W64" i="8"/>
  <c r="X64" i="8" s="1"/>
  <c r="W19" i="8"/>
  <c r="X19" i="8" s="1"/>
  <c r="W10" i="8"/>
  <c r="X10" i="8" s="1"/>
  <c r="W65" i="8"/>
  <c r="X65" i="8" s="1"/>
  <c r="W116" i="8"/>
  <c r="X116" i="8" s="1"/>
  <c r="W46" i="8"/>
  <c r="X46" i="8" s="1"/>
  <c r="W75" i="8"/>
  <c r="X75" i="8" s="1"/>
  <c r="W122" i="8"/>
  <c r="X122" i="8" s="1"/>
  <c r="W60" i="8"/>
  <c r="X60" i="8" s="1"/>
  <c r="W66" i="8"/>
  <c r="X66" i="8" s="1"/>
  <c r="W92" i="8"/>
  <c r="X92" i="8" s="1"/>
  <c r="W118" i="8"/>
  <c r="X118" i="8" s="1"/>
  <c r="W109" i="8"/>
  <c r="X109" i="8" s="1"/>
  <c r="W100" i="8"/>
  <c r="X100" i="8" s="1"/>
  <c r="W91" i="8"/>
  <c r="X91" i="8" s="1"/>
  <c r="W55" i="8"/>
  <c r="X55" i="8" s="1"/>
  <c r="W44" i="8"/>
  <c r="X44" i="8" s="1"/>
  <c r="W113" i="8"/>
  <c r="X113" i="8" s="1"/>
  <c r="W25" i="8"/>
  <c r="X25" i="8" s="1"/>
  <c r="W45" i="8"/>
  <c r="X45" i="8" s="1"/>
  <c r="W34" i="8"/>
  <c r="X34" i="8" s="1"/>
  <c r="W110" i="8"/>
  <c r="X110" i="8" s="1"/>
  <c r="W67" i="8"/>
  <c r="X67" i="8" s="1"/>
  <c r="W114" i="8"/>
  <c r="X114" i="8" s="1"/>
  <c r="W15" i="8"/>
  <c r="X15" i="8" s="1"/>
  <c r="W6" i="8"/>
  <c r="X6" i="8" s="1"/>
  <c r="W119" i="8"/>
  <c r="X119" i="8" s="1"/>
  <c r="W101" i="8"/>
  <c r="X101" i="8" s="1"/>
  <c r="W121" i="8"/>
  <c r="X121" i="8" s="1"/>
  <c r="W58" i="8"/>
  <c r="X58" i="8" s="1"/>
  <c r="W124" i="8"/>
  <c r="W73" i="8"/>
  <c r="X73" i="8" s="1"/>
  <c r="W79" i="8"/>
  <c r="X79" i="8" s="1"/>
  <c r="W70" i="8"/>
  <c r="X70" i="8" s="1"/>
  <c r="W61" i="8"/>
  <c r="X61" i="8" s="1"/>
  <c r="W120" i="8"/>
  <c r="X120" i="8" s="1"/>
  <c r="W37" i="8"/>
  <c r="X37" i="8" s="1"/>
  <c r="W32" i="8"/>
  <c r="X32" i="8" s="1"/>
  <c r="W63" i="8"/>
  <c r="X63" i="8" s="1"/>
  <c r="W54" i="8"/>
  <c r="X54" i="8" s="1"/>
  <c r="W24" i="8"/>
  <c r="X24" i="8" s="1"/>
  <c r="W49" i="8"/>
  <c r="X49" i="8" s="1"/>
  <c r="W80" i="8"/>
  <c r="X80" i="8" s="1"/>
  <c r="W36" i="8"/>
  <c r="X36" i="8" s="1"/>
  <c r="AB124" i="8" l="1"/>
  <c r="AB125" i="8" s="1"/>
  <c r="AA127" i="8"/>
  <c r="X124" i="8"/>
  <c r="X125" i="8" s="1"/>
  <c r="W127" i="8"/>
  <c r="Y125" i="8" l="1"/>
  <c r="W129" i="8" s="1"/>
  <c r="W128" i="8"/>
  <c r="AA128" i="8"/>
  <c r="AC125" i="8"/>
  <c r="AA129" i="8" s="1"/>
</calcChain>
</file>

<file path=xl/sharedStrings.xml><?xml version="1.0" encoding="utf-8"?>
<sst xmlns="http://schemas.openxmlformats.org/spreadsheetml/2006/main" count="399" uniqueCount="76">
  <si>
    <t>Security</t>
  </si>
  <si>
    <t>Ticker</t>
  </si>
  <si>
    <t>Date of Short Squeeze</t>
  </si>
  <si>
    <t>T(-1)</t>
  </si>
  <si>
    <t>T(0)</t>
  </si>
  <si>
    <t>T(1)</t>
  </si>
  <si>
    <t>T(2)</t>
  </si>
  <si>
    <t>Date</t>
  </si>
  <si>
    <t>PX_LAST</t>
  </si>
  <si>
    <t>DAY_TO_DAY_TOT_RETURN_GROSS_DVDS</t>
  </si>
  <si>
    <t>DAY_TO_DAY_TOT_RETURN_NET_DVDS</t>
  </si>
  <si>
    <t>COUNTRY_RISK_RFR</t>
  </si>
  <si>
    <t>COUNTRY_RISK_MARKET_RETURN</t>
  </si>
  <si>
    <t>COUNTRY_RISK_PREMIUM</t>
  </si>
  <si>
    <t>CUR_MKT_CAP</t>
  </si>
  <si>
    <t>TOTAL_EQUITY</t>
  </si>
  <si>
    <t>EQY_SH_OUT</t>
  </si>
  <si>
    <t>VOLATILITY_10D</t>
  </si>
  <si>
    <t>VOLATILITY_30D</t>
  </si>
  <si>
    <t>Returns</t>
  </si>
  <si>
    <t>Mean Adjusted Return (Estimation Period 120 days)</t>
  </si>
  <si>
    <t>T0-T1</t>
  </si>
  <si>
    <t>price</t>
  </si>
  <si>
    <t>return</t>
  </si>
  <si>
    <t>1+ return</t>
  </si>
  <si>
    <t>Abnormal returns T0-T1</t>
  </si>
  <si>
    <t>Cumulative Abnormal Return</t>
  </si>
  <si>
    <t>Buy-And-Hold Abnormal Return</t>
  </si>
  <si>
    <t>1+Expected return</t>
  </si>
  <si>
    <t>Average Abnormal Return (CAAR)</t>
  </si>
  <si>
    <t>Average Abnormal Return (BHAR)</t>
  </si>
  <si>
    <t>T0-T2</t>
  </si>
  <si>
    <t>Abnormal returns T0-T2</t>
  </si>
  <si>
    <t>Volkswagen AG</t>
  </si>
  <si>
    <t>VOW GR Equity</t>
  </si>
  <si>
    <t>#N/A N/A</t>
  </si>
  <si>
    <t>Market adj return daily</t>
  </si>
  <si>
    <t>1+market adj return</t>
  </si>
  <si>
    <t xml:space="preserve"> Squared Difference from average CAR</t>
  </si>
  <si>
    <t xml:space="preserve"> Squared Difference from average BHAR</t>
  </si>
  <si>
    <t>Variance CAR</t>
  </si>
  <si>
    <t>Standard deviation CAR</t>
  </si>
  <si>
    <t>Variance BHAR</t>
  </si>
  <si>
    <t>Standard deviation BHAR</t>
  </si>
  <si>
    <t>BETA_RAW_OVERRIDABLE</t>
  </si>
  <si>
    <t>Abnormal Returns</t>
  </si>
  <si>
    <t>Squared Difference from the mean</t>
  </si>
  <si>
    <t>Variance Estimation Window</t>
  </si>
  <si>
    <t>Standard Dev Estimation Window</t>
  </si>
  <si>
    <t>CAR 1</t>
  </si>
  <si>
    <t>CAR 2</t>
  </si>
  <si>
    <t>Scar 1</t>
  </si>
  <si>
    <t>Scar 2</t>
  </si>
  <si>
    <t>SCAR 1</t>
  </si>
  <si>
    <t>SCAR 2</t>
  </si>
  <si>
    <t>U(t)</t>
  </si>
  <si>
    <t>SARit</t>
  </si>
  <si>
    <t>GSAR 1</t>
  </si>
  <si>
    <t>Rank(GSAR1)</t>
  </si>
  <si>
    <t>GSAR 2</t>
  </si>
  <si>
    <t>Rank(GSAR2)</t>
  </si>
  <si>
    <t>Demeaned stand. Abnormal ranks 1</t>
  </si>
  <si>
    <t>Demeaned stand. Abnormal ranks 2</t>
  </si>
  <si>
    <t>SCAR* 1 &amp; SCAR*2</t>
  </si>
  <si>
    <t>AR^2</t>
  </si>
  <si>
    <t>AR</t>
  </si>
  <si>
    <t>Market Expected Return Yearly</t>
  </si>
  <si>
    <t>CAPM</t>
  </si>
  <si>
    <t>Nt</t>
  </si>
  <si>
    <t>Function of average U()t for Nt</t>
  </si>
  <si>
    <t>step 1 S (average U)</t>
  </si>
  <si>
    <t>Step 2 S (average U)</t>
  </si>
  <si>
    <t>Average U(t) at t=0</t>
  </si>
  <si>
    <t>Sum of (nt/n*U(t))</t>
  </si>
  <si>
    <t>Stdev average U</t>
  </si>
  <si>
    <t>stdev (average 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</si>
</sst>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m/yyyy"/>
    <numFmt numFmtId="165" formatCode="0.00000"/>
    <numFmt numFmtId="166" formatCode="0.000000000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2" borderId="0" xfId="0" applyFont="1" applyFill="1"/>
    <xf numFmtId="14" fontId="1" fillId="2" borderId="0" xfId="0" applyNumberFormat="1" applyFont="1" applyFill="1"/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4" xfId="0" applyFont="1" applyBorder="1"/>
    <xf numFmtId="14" fontId="0" fillId="0" borderId="5" xfId="0" applyNumberFormat="1" applyBorder="1"/>
    <xf numFmtId="0" fontId="0" fillId="0" borderId="6" xfId="0" applyBorder="1"/>
    <xf numFmtId="0" fontId="0" fillId="0" borderId="0" xfId="0" applyFill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14" fontId="0" fillId="0" borderId="0" xfId="0" applyNumberFormat="1" applyBorder="1"/>
    <xf numFmtId="0" fontId="2" fillId="0" borderId="0" xfId="0" applyFont="1" applyBorder="1"/>
    <xf numFmtId="0" fontId="0" fillId="0" borderId="2" xfId="0" applyFill="1" applyBorder="1"/>
    <xf numFmtId="0" fontId="0" fillId="0" borderId="3" xfId="0" applyFill="1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2" fontId="0" fillId="0" borderId="0" xfId="0" applyNumberFormat="1"/>
    <xf numFmtId="2" fontId="0" fillId="0" borderId="0" xfId="0" applyNumberFormat="1" applyFill="1" applyBorder="1"/>
    <xf numFmtId="0" fontId="0" fillId="0" borderId="0" xfId="0" applyNumberFormat="1"/>
    <xf numFmtId="0" fontId="0" fillId="0" borderId="0" xfId="0" applyNumberFormat="1" applyBorder="1"/>
    <xf numFmtId="14" fontId="0" fillId="0" borderId="10" xfId="0" applyNumberFormat="1" applyBorder="1"/>
    <xf numFmtId="0" fontId="0" fillId="0" borderId="10" xfId="0" applyBorder="1"/>
    <xf numFmtId="0" fontId="0" fillId="0" borderId="10" xfId="0" applyNumberFormat="1" applyBorder="1"/>
    <xf numFmtId="14" fontId="0" fillId="0" borderId="11" xfId="0" applyNumberFormat="1" applyBorder="1"/>
    <xf numFmtId="0" fontId="0" fillId="0" borderId="12" xfId="0" applyNumberFormat="1" applyBorder="1"/>
    <xf numFmtId="0" fontId="0" fillId="0" borderId="12" xfId="0" applyBorder="1"/>
    <xf numFmtId="0" fontId="0" fillId="0" borderId="13" xfId="0" applyNumberFormat="1" applyBorder="1"/>
    <xf numFmtId="165" fontId="0" fillId="0" borderId="0" xfId="0" applyNumberFormat="1"/>
    <xf numFmtId="165" fontId="0" fillId="0" borderId="0" xfId="0" applyNumberFormat="1" applyBorder="1"/>
    <xf numFmtId="0" fontId="2" fillId="0" borderId="10" xfId="0" applyFont="1" applyBorder="1"/>
    <xf numFmtId="165" fontId="0" fillId="0" borderId="10" xfId="0" applyNumberFormat="1" applyBorder="1"/>
    <xf numFmtId="0" fontId="0" fillId="0" borderId="0" xfId="0" applyNumberFormat="1" applyFill="1" applyBorder="1"/>
    <xf numFmtId="166" fontId="0" fillId="0" borderId="0" xfId="0" applyNumberFormat="1"/>
    <xf numFmtId="166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c8f7edc25d94b47/Thesis/Excel/Finals/Parametric%20Analysis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ean Adj Return"/>
      <sheetName val="Market Adj Return"/>
      <sheetName val="CAPM Adj Return"/>
      <sheetName val="SAR"/>
      <sheetName val="SCAR"/>
      <sheetName val="Cross-Section"/>
      <sheetName val="tGRANK"/>
      <sheetName val="SCAR() 1"/>
      <sheetName val="SCAR() 2"/>
      <sheetName val="CAAR BHAR"/>
    </sheetNames>
    <sheetDataSet>
      <sheetData sheetId="0"/>
      <sheetData sheetId="1">
        <row r="19">
          <cell r="M19">
            <v>3.0498327524344342</v>
          </cell>
        </row>
        <row r="20">
          <cell r="M20">
            <v>1.3464367776513826</v>
          </cell>
        </row>
      </sheetData>
      <sheetData sheetId="2">
        <row r="19">
          <cell r="M19">
            <v>3.0813487968846562</v>
          </cell>
        </row>
        <row r="20">
          <cell r="M20">
            <v>1.9687481710103942</v>
          </cell>
        </row>
      </sheetData>
      <sheetData sheetId="3">
        <row r="19">
          <cell r="M19">
            <v>3.0808691775510311</v>
          </cell>
        </row>
        <row r="20">
          <cell r="M20">
            <v>1.9811163301885963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3" workbookViewId="0">
      <selection activeCell="C8" sqref="C8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33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39748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39576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39745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39755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39920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opLeftCell="A2" workbookViewId="0">
      <selection activeCell="G39" sqref="G38:G39"/>
    </sheetView>
  </sheetViews>
  <sheetFormatPr defaultColWidth="11.42578125" defaultRowHeight="15" x14ac:dyDescent="0.25"/>
  <sheetData>
    <row r="1" spans="1:13" x14ac:dyDescent="0.25">
      <c r="A1" t="s">
        <v>34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44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 s="4">
        <v>39576</v>
      </c>
      <c r="B3">
        <v>186.53299999999999</v>
      </c>
      <c r="C3">
        <v>0</v>
      </c>
      <c r="D3">
        <v>0</v>
      </c>
      <c r="E3" t="s">
        <v>35</v>
      </c>
      <c r="F3" t="s">
        <v>35</v>
      </c>
      <c r="G3" t="s">
        <v>35</v>
      </c>
      <c r="H3">
        <v>0.58489999999999998</v>
      </c>
      <c r="I3">
        <v>65681.289999999994</v>
      </c>
      <c r="J3">
        <v>33852</v>
      </c>
      <c r="K3">
        <v>293.10199999999998</v>
      </c>
      <c r="L3">
        <v>19.664999999999999</v>
      </c>
      <c r="M3">
        <v>20.622</v>
      </c>
    </row>
    <row r="4" spans="1:13" x14ac:dyDescent="0.25">
      <c r="A4" s="5">
        <v>39577</v>
      </c>
      <c r="B4">
        <v>185.947</v>
      </c>
      <c r="C4">
        <v>-0.3145</v>
      </c>
      <c r="D4">
        <v>-0.3145</v>
      </c>
      <c r="E4" t="s">
        <v>35</v>
      </c>
      <c r="F4" t="s">
        <v>35</v>
      </c>
      <c r="G4" t="s">
        <v>35</v>
      </c>
      <c r="H4">
        <v>0.58489999999999998</v>
      </c>
      <c r="I4">
        <v>65404.124000000003</v>
      </c>
      <c r="J4">
        <v>33852</v>
      </c>
      <c r="K4">
        <v>293.10199999999998</v>
      </c>
      <c r="L4">
        <v>19.263999999999999</v>
      </c>
      <c r="M4">
        <v>20.654</v>
      </c>
    </row>
    <row r="5" spans="1:13" x14ac:dyDescent="0.25">
      <c r="A5" s="5">
        <v>39580</v>
      </c>
      <c r="B5">
        <v>186.345</v>
      </c>
      <c r="C5">
        <v>0.21390000000000001</v>
      </c>
      <c r="D5">
        <v>0.21390000000000001</v>
      </c>
      <c r="E5" t="s">
        <v>35</v>
      </c>
      <c r="F5" t="s">
        <v>35</v>
      </c>
      <c r="G5" t="s">
        <v>35</v>
      </c>
      <c r="H5">
        <v>0.57469999999999999</v>
      </c>
      <c r="I5">
        <v>65510.160400000001</v>
      </c>
      <c r="J5">
        <v>33852</v>
      </c>
      <c r="K5">
        <v>293.10199999999998</v>
      </c>
      <c r="L5">
        <v>19.213999999999999</v>
      </c>
      <c r="M5">
        <v>20.632999999999999</v>
      </c>
    </row>
    <row r="6" spans="1:13" x14ac:dyDescent="0.25">
      <c r="A6" s="5">
        <v>39581</v>
      </c>
      <c r="B6">
        <v>185.69800000000001</v>
      </c>
      <c r="C6">
        <v>-0.3468</v>
      </c>
      <c r="D6">
        <v>-0.3468</v>
      </c>
      <c r="E6" t="s">
        <v>35</v>
      </c>
      <c r="F6" t="s">
        <v>35</v>
      </c>
      <c r="G6" t="s">
        <v>35</v>
      </c>
      <c r="H6">
        <v>0.57020000000000004</v>
      </c>
      <c r="I6">
        <v>65344.954299999998</v>
      </c>
      <c r="J6">
        <v>33852</v>
      </c>
      <c r="K6">
        <v>293.10199999999998</v>
      </c>
      <c r="L6">
        <v>13.850999999999999</v>
      </c>
      <c r="M6">
        <v>20.234999999999999</v>
      </c>
    </row>
    <row r="7" spans="1:13" x14ac:dyDescent="0.25">
      <c r="A7" s="5">
        <v>39582</v>
      </c>
      <c r="B7">
        <v>189.79400000000001</v>
      </c>
      <c r="C7">
        <v>2.2058</v>
      </c>
      <c r="D7">
        <v>2.2058</v>
      </c>
      <c r="E7" t="s">
        <v>35</v>
      </c>
      <c r="F7" t="s">
        <v>35</v>
      </c>
      <c r="G7" t="s">
        <v>35</v>
      </c>
      <c r="H7">
        <v>0.57099999999999995</v>
      </c>
      <c r="I7">
        <v>66647.620999999999</v>
      </c>
      <c r="J7">
        <v>33852</v>
      </c>
      <c r="K7">
        <v>293.10199999999998</v>
      </c>
      <c r="L7">
        <v>18.355</v>
      </c>
      <c r="M7">
        <v>19.920999999999999</v>
      </c>
    </row>
    <row r="8" spans="1:13" x14ac:dyDescent="0.25">
      <c r="A8" s="5">
        <v>39583</v>
      </c>
      <c r="B8">
        <v>187.995</v>
      </c>
      <c r="C8">
        <v>-0.94810000000000005</v>
      </c>
      <c r="D8">
        <v>-0.94810000000000005</v>
      </c>
      <c r="E8" t="s">
        <v>35</v>
      </c>
      <c r="F8" t="s">
        <v>35</v>
      </c>
      <c r="G8" t="s">
        <v>35</v>
      </c>
      <c r="H8">
        <v>0.57110000000000005</v>
      </c>
      <c r="I8">
        <v>65909.702499999999</v>
      </c>
      <c r="J8">
        <v>33852</v>
      </c>
      <c r="K8">
        <v>293.10199999999998</v>
      </c>
      <c r="L8">
        <v>19.173999999999999</v>
      </c>
      <c r="M8">
        <v>19.802</v>
      </c>
    </row>
    <row r="9" spans="1:13" x14ac:dyDescent="0.25">
      <c r="A9" s="5">
        <v>39584</v>
      </c>
      <c r="B9">
        <v>191.96199999999999</v>
      </c>
      <c r="C9">
        <v>2.1101000000000001</v>
      </c>
      <c r="D9">
        <v>2.1101000000000001</v>
      </c>
      <c r="E9" t="s">
        <v>35</v>
      </c>
      <c r="F9" t="s">
        <v>35</v>
      </c>
      <c r="G9" t="s">
        <v>35</v>
      </c>
      <c r="H9">
        <v>0.57279999999999998</v>
      </c>
      <c r="I9">
        <v>67072.409199999995</v>
      </c>
      <c r="J9">
        <v>33852</v>
      </c>
      <c r="K9">
        <v>293.10199999999998</v>
      </c>
      <c r="L9">
        <v>22.233000000000001</v>
      </c>
      <c r="M9">
        <v>18.728999999999999</v>
      </c>
    </row>
    <row r="10" spans="1:13" x14ac:dyDescent="0.25">
      <c r="A10" s="5">
        <v>39587</v>
      </c>
      <c r="B10">
        <v>191.88200000000001</v>
      </c>
      <c r="C10">
        <v>-4.1399999999999999E-2</v>
      </c>
      <c r="D10">
        <v>-4.1399999999999999E-2</v>
      </c>
      <c r="E10" t="s">
        <v>35</v>
      </c>
      <c r="F10" t="s">
        <v>35</v>
      </c>
      <c r="G10" t="s">
        <v>35</v>
      </c>
      <c r="H10">
        <v>0.57120000000000004</v>
      </c>
      <c r="I10">
        <v>67417.430300000007</v>
      </c>
      <c r="J10">
        <v>33852</v>
      </c>
      <c r="K10">
        <v>293.10199999999998</v>
      </c>
      <c r="L10">
        <v>20.564</v>
      </c>
      <c r="M10">
        <v>18.689</v>
      </c>
    </row>
    <row r="11" spans="1:13" x14ac:dyDescent="0.25">
      <c r="A11" s="5">
        <v>39588</v>
      </c>
      <c r="B11">
        <v>188.04499999999999</v>
      </c>
      <c r="C11">
        <v>-2</v>
      </c>
      <c r="D11">
        <v>-2</v>
      </c>
      <c r="E11" t="s">
        <v>35</v>
      </c>
      <c r="F11" t="s">
        <v>35</v>
      </c>
      <c r="G11" t="s">
        <v>35</v>
      </c>
      <c r="H11">
        <v>0.57250000000000001</v>
      </c>
      <c r="I11">
        <v>65972.683900000004</v>
      </c>
      <c r="J11">
        <v>33852</v>
      </c>
      <c r="K11">
        <v>293.10199999999998</v>
      </c>
      <c r="L11">
        <v>22.952999999999999</v>
      </c>
      <c r="M11">
        <v>19.734999999999999</v>
      </c>
    </row>
    <row r="12" spans="1:13" x14ac:dyDescent="0.25">
      <c r="A12" s="5">
        <v>39589</v>
      </c>
      <c r="B12">
        <v>183.78</v>
      </c>
      <c r="C12">
        <v>-2.2682000000000002</v>
      </c>
      <c r="D12">
        <v>-2.2682000000000002</v>
      </c>
      <c r="E12" t="s">
        <v>35</v>
      </c>
      <c r="F12" t="s">
        <v>35</v>
      </c>
      <c r="G12" t="s">
        <v>35</v>
      </c>
      <c r="H12">
        <v>0.57569999999999999</v>
      </c>
      <c r="I12">
        <v>64454.201399999998</v>
      </c>
      <c r="J12">
        <v>33852</v>
      </c>
      <c r="K12">
        <v>293.10199999999998</v>
      </c>
      <c r="L12">
        <v>25.106000000000002</v>
      </c>
      <c r="M12">
        <v>20.936</v>
      </c>
    </row>
    <row r="13" spans="1:13" x14ac:dyDescent="0.25">
      <c r="A13" s="5">
        <v>39590</v>
      </c>
      <c r="B13">
        <v>184.12799999999999</v>
      </c>
      <c r="C13">
        <v>0.1893</v>
      </c>
      <c r="D13">
        <v>0.1893</v>
      </c>
      <c r="E13" t="s">
        <v>35</v>
      </c>
      <c r="F13" t="s">
        <v>35</v>
      </c>
      <c r="G13" t="s">
        <v>35</v>
      </c>
      <c r="H13">
        <v>0.5756</v>
      </c>
      <c r="I13">
        <v>64575.133300000001</v>
      </c>
      <c r="J13">
        <v>33852</v>
      </c>
      <c r="K13">
        <v>293.10199999999998</v>
      </c>
      <c r="L13">
        <v>25.155000000000001</v>
      </c>
      <c r="M13">
        <v>20.146000000000001</v>
      </c>
    </row>
    <row r="14" spans="1:13" x14ac:dyDescent="0.25">
      <c r="A14" s="5">
        <v>39591</v>
      </c>
      <c r="B14">
        <v>179.654</v>
      </c>
      <c r="C14">
        <v>-2.4298000000000002</v>
      </c>
      <c r="D14">
        <v>-2.4298000000000002</v>
      </c>
      <c r="E14" t="s">
        <v>35</v>
      </c>
      <c r="F14" t="s">
        <v>35</v>
      </c>
      <c r="G14" t="s">
        <v>35</v>
      </c>
      <c r="H14">
        <v>0.57230000000000003</v>
      </c>
      <c r="I14">
        <v>63115.4254</v>
      </c>
      <c r="J14">
        <v>33852</v>
      </c>
      <c r="K14">
        <v>293.10199999999998</v>
      </c>
      <c r="L14">
        <v>27.984999999999999</v>
      </c>
      <c r="M14">
        <v>21.507000000000001</v>
      </c>
    </row>
    <row r="15" spans="1:13" x14ac:dyDescent="0.25">
      <c r="A15" s="5">
        <v>39594</v>
      </c>
      <c r="B15">
        <v>177.91399999999999</v>
      </c>
      <c r="C15">
        <v>-0.96850000000000003</v>
      </c>
      <c r="D15">
        <v>-0.96850000000000003</v>
      </c>
      <c r="E15" t="s">
        <v>35</v>
      </c>
      <c r="F15" t="s">
        <v>35</v>
      </c>
      <c r="G15" t="s">
        <v>35</v>
      </c>
      <c r="H15">
        <v>0.57040000000000002</v>
      </c>
      <c r="I15">
        <v>62423.405200000001</v>
      </c>
      <c r="J15">
        <v>33852</v>
      </c>
      <c r="K15">
        <v>293.10199999999998</v>
      </c>
      <c r="L15">
        <v>28.143999999999998</v>
      </c>
      <c r="M15">
        <v>21.369</v>
      </c>
    </row>
    <row r="16" spans="1:13" x14ac:dyDescent="0.25">
      <c r="A16" s="5">
        <v>39595</v>
      </c>
      <c r="B16">
        <v>179.852</v>
      </c>
      <c r="C16">
        <v>1.0897000000000001</v>
      </c>
      <c r="D16">
        <v>1.0897000000000001</v>
      </c>
      <c r="E16" t="s">
        <v>35</v>
      </c>
      <c r="F16" t="s">
        <v>35</v>
      </c>
      <c r="G16" t="s">
        <v>35</v>
      </c>
      <c r="H16">
        <v>0.57120000000000004</v>
      </c>
      <c r="I16">
        <v>63086.3583</v>
      </c>
      <c r="J16">
        <v>33852</v>
      </c>
      <c r="K16">
        <v>293.10199999999998</v>
      </c>
      <c r="L16">
        <v>25.242999999999999</v>
      </c>
      <c r="M16">
        <v>21.603999999999999</v>
      </c>
    </row>
    <row r="17" spans="1:13" x14ac:dyDescent="0.25">
      <c r="A17" s="5">
        <v>39596</v>
      </c>
      <c r="B17">
        <v>180.727</v>
      </c>
      <c r="C17">
        <v>0.48649999999999999</v>
      </c>
      <c r="D17">
        <v>0.48649999999999999</v>
      </c>
      <c r="E17" t="s">
        <v>35</v>
      </c>
      <c r="F17" t="s">
        <v>35</v>
      </c>
      <c r="G17" t="s">
        <v>35</v>
      </c>
      <c r="H17">
        <v>0.57069999999999999</v>
      </c>
      <c r="I17">
        <v>63313.328500000003</v>
      </c>
      <c r="J17">
        <v>33852</v>
      </c>
      <c r="K17">
        <v>293.10199999999998</v>
      </c>
      <c r="L17">
        <v>25.763999999999999</v>
      </c>
      <c r="M17">
        <v>21.507999999999999</v>
      </c>
    </row>
    <row r="18" spans="1:13" x14ac:dyDescent="0.25">
      <c r="A18" s="5">
        <v>39597</v>
      </c>
      <c r="B18">
        <v>178.51</v>
      </c>
      <c r="C18">
        <v>-1.2267999999999999</v>
      </c>
      <c r="D18">
        <v>-1.2267999999999999</v>
      </c>
      <c r="E18" t="s">
        <v>35</v>
      </c>
      <c r="F18" t="s">
        <v>35</v>
      </c>
      <c r="G18" t="s">
        <v>35</v>
      </c>
      <c r="H18">
        <v>0.56999999999999995</v>
      </c>
      <c r="I18">
        <v>62574.044699999999</v>
      </c>
      <c r="J18">
        <v>33852</v>
      </c>
      <c r="K18">
        <v>293.10199999999998</v>
      </c>
      <c r="L18">
        <v>20.907</v>
      </c>
      <c r="M18">
        <v>21.417000000000002</v>
      </c>
    </row>
    <row r="19" spans="1:13" x14ac:dyDescent="0.25">
      <c r="A19" s="5">
        <v>39598</v>
      </c>
      <c r="B19">
        <v>175.667</v>
      </c>
      <c r="C19">
        <v>-1.5929</v>
      </c>
      <c r="D19">
        <v>-1.5929</v>
      </c>
      <c r="E19" t="s">
        <v>35</v>
      </c>
      <c r="F19" t="s">
        <v>35</v>
      </c>
      <c r="G19" t="s">
        <v>35</v>
      </c>
      <c r="H19">
        <v>0.5635</v>
      </c>
      <c r="I19">
        <v>61740.626900000003</v>
      </c>
      <c r="J19">
        <v>33852</v>
      </c>
      <c r="K19">
        <v>293.10199999999998</v>
      </c>
      <c r="L19">
        <v>20.734999999999999</v>
      </c>
      <c r="M19">
        <v>21.786999999999999</v>
      </c>
    </row>
    <row r="20" spans="1:13" x14ac:dyDescent="0.25">
      <c r="A20" s="5">
        <v>39601</v>
      </c>
      <c r="B20">
        <v>171.99799999999999</v>
      </c>
      <c r="C20">
        <v>-2.0884</v>
      </c>
      <c r="D20">
        <v>-2.0884</v>
      </c>
      <c r="E20" t="s">
        <v>35</v>
      </c>
      <c r="F20" t="s">
        <v>35</v>
      </c>
      <c r="G20" t="s">
        <v>35</v>
      </c>
      <c r="H20">
        <v>0.56679999999999997</v>
      </c>
      <c r="I20">
        <v>60336.999499999998</v>
      </c>
      <c r="J20">
        <v>33852</v>
      </c>
      <c r="K20">
        <v>293.10199999999998</v>
      </c>
      <c r="L20">
        <v>20.887</v>
      </c>
      <c r="M20">
        <v>22.332000000000001</v>
      </c>
    </row>
    <row r="21" spans="1:13" x14ac:dyDescent="0.25">
      <c r="A21" s="5">
        <v>39602</v>
      </c>
      <c r="B21">
        <v>171.65</v>
      </c>
      <c r="C21">
        <v>-0.20230000000000001</v>
      </c>
      <c r="D21">
        <v>-0.20230000000000001</v>
      </c>
      <c r="E21" t="s">
        <v>35</v>
      </c>
      <c r="F21" t="s">
        <v>35</v>
      </c>
      <c r="G21" t="s">
        <v>35</v>
      </c>
      <c r="H21">
        <v>0.56279999999999997</v>
      </c>
      <c r="I21">
        <v>60251.0936</v>
      </c>
      <c r="J21">
        <v>33852</v>
      </c>
      <c r="K21">
        <v>293.13499999999999</v>
      </c>
      <c r="L21">
        <v>19.634</v>
      </c>
      <c r="M21">
        <v>21.367000000000001</v>
      </c>
    </row>
    <row r="22" spans="1:13" x14ac:dyDescent="0.25">
      <c r="A22" s="5">
        <v>39603</v>
      </c>
      <c r="B22">
        <v>171.392</v>
      </c>
      <c r="C22">
        <v>-0.15060000000000001</v>
      </c>
      <c r="D22">
        <v>-0.15060000000000001</v>
      </c>
      <c r="E22" t="s">
        <v>35</v>
      </c>
      <c r="F22" t="s">
        <v>35</v>
      </c>
      <c r="G22" t="s">
        <v>35</v>
      </c>
      <c r="H22">
        <v>0.56269999999999998</v>
      </c>
      <c r="I22">
        <v>60095.340300000003</v>
      </c>
      <c r="J22">
        <v>33852</v>
      </c>
      <c r="K22">
        <v>293.13499999999999</v>
      </c>
      <c r="L22">
        <v>19.18</v>
      </c>
      <c r="M22">
        <v>20.914999999999999</v>
      </c>
    </row>
    <row r="23" spans="1:13" x14ac:dyDescent="0.25">
      <c r="A23" s="5">
        <v>39604</v>
      </c>
      <c r="B23">
        <v>171.93899999999999</v>
      </c>
      <c r="C23">
        <v>0.31900000000000001</v>
      </c>
      <c r="D23">
        <v>0.31900000000000001</v>
      </c>
      <c r="E23" t="s">
        <v>35</v>
      </c>
      <c r="F23" t="s">
        <v>35</v>
      </c>
      <c r="G23" t="s">
        <v>35</v>
      </c>
      <c r="H23">
        <v>0.56259999999999999</v>
      </c>
      <c r="I23">
        <v>60223.007899999997</v>
      </c>
      <c r="J23">
        <v>33852</v>
      </c>
      <c r="K23">
        <v>293.13499999999999</v>
      </c>
      <c r="L23">
        <v>17.042999999999999</v>
      </c>
      <c r="M23">
        <v>20.937999999999999</v>
      </c>
    </row>
    <row r="24" spans="1:13" x14ac:dyDescent="0.25">
      <c r="A24" s="5">
        <v>39605</v>
      </c>
      <c r="B24">
        <v>170.13900000000001</v>
      </c>
      <c r="C24">
        <v>-1.0466</v>
      </c>
      <c r="D24">
        <v>-1.0466</v>
      </c>
      <c r="E24" t="s">
        <v>35</v>
      </c>
      <c r="F24" t="s">
        <v>35</v>
      </c>
      <c r="G24" t="s">
        <v>35</v>
      </c>
      <c r="H24">
        <v>0.55820000000000003</v>
      </c>
      <c r="I24">
        <v>59631.3122</v>
      </c>
      <c r="J24">
        <v>33852</v>
      </c>
      <c r="K24">
        <v>293.13499999999999</v>
      </c>
      <c r="L24">
        <v>17.122</v>
      </c>
      <c r="M24">
        <v>21.04</v>
      </c>
    </row>
    <row r="25" spans="1:13" x14ac:dyDescent="0.25">
      <c r="A25" s="5">
        <v>39608</v>
      </c>
      <c r="B25">
        <v>174.27500000000001</v>
      </c>
      <c r="C25">
        <v>2.4308999999999998</v>
      </c>
      <c r="D25">
        <v>2.4308999999999998</v>
      </c>
      <c r="E25" t="s">
        <v>35</v>
      </c>
      <c r="F25" t="s">
        <v>35</v>
      </c>
      <c r="G25" t="s">
        <v>35</v>
      </c>
      <c r="H25">
        <v>0.56100000000000005</v>
      </c>
      <c r="I25">
        <v>61004.701300000001</v>
      </c>
      <c r="J25">
        <v>33852</v>
      </c>
      <c r="K25">
        <v>293.13499999999999</v>
      </c>
      <c r="L25">
        <v>21.88</v>
      </c>
      <c r="M25">
        <v>22.489000000000001</v>
      </c>
    </row>
    <row r="26" spans="1:13" x14ac:dyDescent="0.25">
      <c r="A26" s="5">
        <v>39609</v>
      </c>
      <c r="B26">
        <v>175.637</v>
      </c>
      <c r="C26">
        <v>0.78159999999999996</v>
      </c>
      <c r="D26">
        <v>0.78159999999999996</v>
      </c>
      <c r="E26" t="s">
        <v>35</v>
      </c>
      <c r="F26" t="s">
        <v>35</v>
      </c>
      <c r="G26" t="s">
        <v>35</v>
      </c>
      <c r="H26">
        <v>0.55789999999999995</v>
      </c>
      <c r="I26">
        <v>61406.077400000002</v>
      </c>
      <c r="J26">
        <v>33852</v>
      </c>
      <c r="K26">
        <v>293.13499999999999</v>
      </c>
      <c r="L26">
        <v>22.295999999999999</v>
      </c>
      <c r="M26">
        <v>21.236000000000001</v>
      </c>
    </row>
    <row r="27" spans="1:13" x14ac:dyDescent="0.25">
      <c r="A27" s="5">
        <v>39610</v>
      </c>
      <c r="B27">
        <v>172.137</v>
      </c>
      <c r="C27">
        <v>-1.9925000000000002</v>
      </c>
      <c r="D27">
        <v>-1.9925000000000002</v>
      </c>
      <c r="E27" t="s">
        <v>35</v>
      </c>
      <c r="F27" t="s">
        <v>35</v>
      </c>
      <c r="G27" t="s">
        <v>35</v>
      </c>
      <c r="H27">
        <v>0.56140000000000001</v>
      </c>
      <c r="I27">
        <v>60146.589500000002</v>
      </c>
      <c r="J27">
        <v>33852</v>
      </c>
      <c r="K27">
        <v>293.13499999999999</v>
      </c>
      <c r="L27">
        <v>23.686</v>
      </c>
      <c r="M27">
        <v>21.738</v>
      </c>
    </row>
    <row r="28" spans="1:13" x14ac:dyDescent="0.25">
      <c r="A28" s="5">
        <v>39611</v>
      </c>
      <c r="B28">
        <v>172.79400000000001</v>
      </c>
      <c r="C28">
        <v>0.38119999999999998</v>
      </c>
      <c r="D28">
        <v>0.38119999999999998</v>
      </c>
      <c r="E28" t="s">
        <v>35</v>
      </c>
      <c r="F28" t="s">
        <v>35</v>
      </c>
      <c r="G28" t="s">
        <v>35</v>
      </c>
      <c r="H28">
        <v>0.56079999999999997</v>
      </c>
      <c r="I28">
        <v>60369.457399999999</v>
      </c>
      <c r="J28">
        <v>33852</v>
      </c>
      <c r="K28">
        <v>293.13499999999999</v>
      </c>
      <c r="L28">
        <v>22.8</v>
      </c>
      <c r="M28">
        <v>21.829000000000001</v>
      </c>
    </row>
    <row r="29" spans="1:13" x14ac:dyDescent="0.25">
      <c r="A29" s="5">
        <v>39612</v>
      </c>
      <c r="B29">
        <v>172.24700000000001</v>
      </c>
      <c r="C29">
        <v>-0.3165</v>
      </c>
      <c r="D29">
        <v>-0.3165</v>
      </c>
      <c r="E29" t="s">
        <v>35</v>
      </c>
      <c r="F29" t="s">
        <v>35</v>
      </c>
      <c r="G29" t="s">
        <v>35</v>
      </c>
      <c r="H29">
        <v>0.56299999999999994</v>
      </c>
      <c r="I29">
        <v>60174.438199999997</v>
      </c>
      <c r="J29">
        <v>33852</v>
      </c>
      <c r="K29">
        <v>293.13499999999999</v>
      </c>
      <c r="L29">
        <v>19.7</v>
      </c>
      <c r="M29">
        <v>21.821000000000002</v>
      </c>
    </row>
    <row r="30" spans="1:13" x14ac:dyDescent="0.25">
      <c r="A30" s="5">
        <v>39615</v>
      </c>
      <c r="B30">
        <v>173.619</v>
      </c>
      <c r="C30">
        <v>0.79649999999999999</v>
      </c>
      <c r="D30">
        <v>0.79649999999999999</v>
      </c>
      <c r="E30" t="s">
        <v>35</v>
      </c>
      <c r="F30" t="s">
        <v>35</v>
      </c>
      <c r="G30" t="s">
        <v>35</v>
      </c>
      <c r="H30">
        <v>0.54930000000000001</v>
      </c>
      <c r="I30">
        <v>60615.560299999997</v>
      </c>
      <c r="J30">
        <v>33852</v>
      </c>
      <c r="K30">
        <v>293.13499999999999</v>
      </c>
      <c r="L30">
        <v>20.064</v>
      </c>
      <c r="M30">
        <v>21.864999999999998</v>
      </c>
    </row>
    <row r="31" spans="1:13" x14ac:dyDescent="0.25">
      <c r="A31" s="5">
        <v>39616</v>
      </c>
      <c r="B31">
        <v>179.57400000000001</v>
      </c>
      <c r="C31">
        <v>3.4300999999999999</v>
      </c>
      <c r="D31">
        <v>3.4300999999999999</v>
      </c>
      <c r="E31" t="s">
        <v>35</v>
      </c>
      <c r="F31" t="s">
        <v>35</v>
      </c>
      <c r="G31" t="s">
        <v>35</v>
      </c>
      <c r="H31">
        <v>0.55269999999999997</v>
      </c>
      <c r="I31">
        <v>62607.523200000003</v>
      </c>
      <c r="J31">
        <v>33852</v>
      </c>
      <c r="K31">
        <v>293.13499999999999</v>
      </c>
      <c r="L31">
        <v>26.413</v>
      </c>
      <c r="M31">
        <v>24.163</v>
      </c>
    </row>
    <row r="32" spans="1:13" x14ac:dyDescent="0.25">
      <c r="A32" s="5">
        <v>39617</v>
      </c>
      <c r="B32">
        <v>180.00200000000001</v>
      </c>
      <c r="C32">
        <v>0.23810000000000001</v>
      </c>
      <c r="D32">
        <v>0.23810000000000001</v>
      </c>
      <c r="E32" t="s">
        <v>35</v>
      </c>
      <c r="F32" t="s">
        <v>35</v>
      </c>
      <c r="G32" t="s">
        <v>35</v>
      </c>
      <c r="H32">
        <v>0.55179999999999996</v>
      </c>
      <c r="I32">
        <v>62829.662499999999</v>
      </c>
      <c r="J32">
        <v>33852</v>
      </c>
      <c r="K32">
        <v>293.13499999999999</v>
      </c>
      <c r="L32">
        <v>26.437000000000001</v>
      </c>
      <c r="M32">
        <v>23.643999999999998</v>
      </c>
    </row>
    <row r="33" spans="1:13" x14ac:dyDescent="0.25">
      <c r="A33" s="5">
        <v>39618</v>
      </c>
      <c r="B33">
        <v>182.398</v>
      </c>
      <c r="C33">
        <v>1.3310999999999999</v>
      </c>
      <c r="D33">
        <v>1.3310999999999999</v>
      </c>
      <c r="E33" t="s">
        <v>35</v>
      </c>
      <c r="F33" t="s">
        <v>35</v>
      </c>
      <c r="G33" t="s">
        <v>35</v>
      </c>
      <c r="H33">
        <v>0.55149999999999999</v>
      </c>
      <c r="I33">
        <v>63701.460500000001</v>
      </c>
      <c r="J33">
        <v>33852</v>
      </c>
      <c r="K33">
        <v>293.13499999999999</v>
      </c>
      <c r="L33">
        <v>24.916</v>
      </c>
      <c r="M33">
        <v>24.026</v>
      </c>
    </row>
    <row r="34" spans="1:13" x14ac:dyDescent="0.25">
      <c r="A34" s="5">
        <v>39619</v>
      </c>
      <c r="B34">
        <v>180.946</v>
      </c>
      <c r="C34">
        <v>-0.79579999999999995</v>
      </c>
      <c r="D34">
        <v>-0.79579999999999995</v>
      </c>
      <c r="E34" t="s">
        <v>35</v>
      </c>
      <c r="F34" t="s">
        <v>35</v>
      </c>
      <c r="G34" t="s">
        <v>35</v>
      </c>
      <c r="H34">
        <v>0.55189999999999995</v>
      </c>
      <c r="I34">
        <v>63097.055699999997</v>
      </c>
      <c r="J34">
        <v>33852</v>
      </c>
      <c r="K34">
        <v>293.13499999999999</v>
      </c>
      <c r="L34">
        <v>24.039000000000001</v>
      </c>
      <c r="M34">
        <v>24.108000000000001</v>
      </c>
    </row>
    <row r="35" spans="1:13" x14ac:dyDescent="0.25">
      <c r="A35" s="5">
        <v>39622</v>
      </c>
      <c r="B35">
        <v>180.50899999999999</v>
      </c>
      <c r="C35">
        <v>-0.24179999999999999</v>
      </c>
      <c r="D35">
        <v>-0.24179999999999999</v>
      </c>
      <c r="E35" t="s">
        <v>35</v>
      </c>
      <c r="F35" t="s">
        <v>35</v>
      </c>
      <c r="G35" t="s">
        <v>35</v>
      </c>
      <c r="H35">
        <v>0.55269999999999997</v>
      </c>
      <c r="I35">
        <v>62874.108099999998</v>
      </c>
      <c r="J35">
        <v>33852</v>
      </c>
      <c r="K35">
        <v>293.13499999999999</v>
      </c>
      <c r="L35">
        <v>24.167000000000002</v>
      </c>
      <c r="M35">
        <v>24.1</v>
      </c>
    </row>
    <row r="36" spans="1:13" x14ac:dyDescent="0.25">
      <c r="A36" s="5">
        <v>39623</v>
      </c>
      <c r="B36">
        <v>177.874</v>
      </c>
      <c r="C36">
        <v>-1.4596</v>
      </c>
      <c r="D36">
        <v>-1.4596</v>
      </c>
      <c r="E36" t="s">
        <v>35</v>
      </c>
      <c r="F36" t="s">
        <v>35</v>
      </c>
      <c r="G36" t="s">
        <v>35</v>
      </c>
      <c r="H36">
        <v>0.55379999999999996</v>
      </c>
      <c r="I36">
        <v>61912.372499999998</v>
      </c>
      <c r="J36">
        <v>33852</v>
      </c>
      <c r="K36">
        <v>293.13499999999999</v>
      </c>
      <c r="L36">
        <v>22.602</v>
      </c>
      <c r="M36">
        <v>23.361999999999998</v>
      </c>
    </row>
    <row r="37" spans="1:13" x14ac:dyDescent="0.25">
      <c r="A37" s="5">
        <v>39624</v>
      </c>
      <c r="B37">
        <v>181.29400000000001</v>
      </c>
      <c r="C37">
        <v>1.9228000000000001</v>
      </c>
      <c r="D37">
        <v>1.9228000000000001</v>
      </c>
      <c r="E37" t="s">
        <v>35</v>
      </c>
      <c r="F37" t="s">
        <v>35</v>
      </c>
      <c r="G37" t="s">
        <v>35</v>
      </c>
      <c r="H37">
        <v>0.55569999999999997</v>
      </c>
      <c r="I37">
        <v>63062.2503</v>
      </c>
      <c r="J37">
        <v>33852</v>
      </c>
      <c r="K37">
        <v>293.13499999999999</v>
      </c>
      <c r="L37">
        <v>24.074000000000002</v>
      </c>
      <c r="M37">
        <v>24.088999999999999</v>
      </c>
    </row>
    <row r="38" spans="1:13" x14ac:dyDescent="0.25">
      <c r="A38" s="5">
        <v>39625</v>
      </c>
      <c r="B38">
        <v>176.37299999999999</v>
      </c>
      <c r="C38">
        <v>-2.7145999999999999</v>
      </c>
      <c r="D38">
        <v>-2.7145999999999999</v>
      </c>
      <c r="E38" t="s">
        <v>35</v>
      </c>
      <c r="F38" t="s">
        <v>35</v>
      </c>
      <c r="G38" t="s">
        <v>35</v>
      </c>
      <c r="H38">
        <v>0.56169999999999998</v>
      </c>
      <c r="I38">
        <v>61349.171199999997</v>
      </c>
      <c r="J38">
        <v>33852</v>
      </c>
      <c r="K38">
        <v>293.13499999999999</v>
      </c>
      <c r="L38">
        <v>29.757000000000001</v>
      </c>
      <c r="M38">
        <v>24.318000000000001</v>
      </c>
    </row>
    <row r="39" spans="1:13" x14ac:dyDescent="0.25">
      <c r="A39" s="5">
        <v>39626</v>
      </c>
      <c r="B39">
        <v>177.46600000000001</v>
      </c>
      <c r="C39">
        <v>0.62009999999999998</v>
      </c>
      <c r="D39">
        <v>0.62009999999999998</v>
      </c>
      <c r="E39" t="s">
        <v>35</v>
      </c>
      <c r="F39" t="s">
        <v>35</v>
      </c>
      <c r="G39" t="s">
        <v>35</v>
      </c>
      <c r="H39">
        <v>0.55840000000000001</v>
      </c>
      <c r="I39">
        <v>61661.3344</v>
      </c>
      <c r="J39">
        <v>33852</v>
      </c>
      <c r="K39">
        <v>293.13499999999999</v>
      </c>
      <c r="L39">
        <v>29.670999999999999</v>
      </c>
      <c r="M39">
        <v>24.460999999999999</v>
      </c>
    </row>
    <row r="40" spans="1:13" x14ac:dyDescent="0.25">
      <c r="A40" s="5">
        <v>39629</v>
      </c>
      <c r="B40">
        <v>181.74100000000001</v>
      </c>
      <c r="C40">
        <v>2.4089999999999998</v>
      </c>
      <c r="D40">
        <v>2.4089999999999998</v>
      </c>
      <c r="E40" t="s">
        <v>35</v>
      </c>
      <c r="F40" t="s">
        <v>35</v>
      </c>
      <c r="G40" t="s">
        <v>35</v>
      </c>
      <c r="H40">
        <v>0.55349999999999999</v>
      </c>
      <c r="I40">
        <v>62941.963799999998</v>
      </c>
      <c r="J40">
        <v>35171</v>
      </c>
      <c r="K40">
        <v>293.14699999999999</v>
      </c>
      <c r="L40">
        <v>26.588999999999999</v>
      </c>
      <c r="M40">
        <v>25.077000000000002</v>
      </c>
    </row>
    <row r="41" spans="1:13" x14ac:dyDescent="0.25">
      <c r="A41" s="5">
        <v>39630</v>
      </c>
      <c r="B41">
        <v>178.31100000000001</v>
      </c>
      <c r="C41">
        <v>-1.8873</v>
      </c>
      <c r="D41">
        <v>-1.8873</v>
      </c>
      <c r="E41">
        <v>4.6074000000000002</v>
      </c>
      <c r="F41">
        <v>12.5016</v>
      </c>
      <c r="G41">
        <v>7.8941999999999997</v>
      </c>
      <c r="H41">
        <v>0.55649999999999999</v>
      </c>
      <c r="I41">
        <v>61821.756300000001</v>
      </c>
      <c r="J41">
        <v>35171</v>
      </c>
      <c r="K41">
        <v>293.14699999999999</v>
      </c>
      <c r="L41">
        <v>28.725000000000001</v>
      </c>
      <c r="M41">
        <v>24.789000000000001</v>
      </c>
    </row>
    <row r="42" spans="1:13" x14ac:dyDescent="0.25">
      <c r="A42" s="5">
        <v>39631</v>
      </c>
      <c r="B42">
        <v>177.13800000000001</v>
      </c>
      <c r="C42">
        <v>-0.65790000000000004</v>
      </c>
      <c r="D42">
        <v>-0.65790000000000004</v>
      </c>
      <c r="E42">
        <v>4.6530000000000005</v>
      </c>
      <c r="F42">
        <v>12.613099999999999</v>
      </c>
      <c r="G42">
        <v>7.9600999999999997</v>
      </c>
      <c r="H42">
        <v>0.55669999999999997</v>
      </c>
      <c r="I42">
        <v>61518.887000000002</v>
      </c>
      <c r="J42">
        <v>35171</v>
      </c>
      <c r="K42">
        <v>293.14699999999999</v>
      </c>
      <c r="L42">
        <v>27.472999999999999</v>
      </c>
      <c r="M42">
        <v>24.826000000000001</v>
      </c>
    </row>
    <row r="43" spans="1:13" x14ac:dyDescent="0.25">
      <c r="A43" s="5">
        <v>39632</v>
      </c>
      <c r="B43">
        <v>177.387</v>
      </c>
      <c r="C43">
        <v>0.14030000000000001</v>
      </c>
      <c r="D43">
        <v>0.14030000000000001</v>
      </c>
      <c r="E43">
        <v>4.5563000000000002</v>
      </c>
      <c r="F43">
        <v>12.6861</v>
      </c>
      <c r="G43">
        <v>8.1297999999999995</v>
      </c>
      <c r="H43">
        <v>0.55620000000000003</v>
      </c>
      <c r="I43">
        <v>61473.882100000003</v>
      </c>
      <c r="J43">
        <v>35171</v>
      </c>
      <c r="K43">
        <v>293.14699999999999</v>
      </c>
      <c r="L43">
        <v>27.41</v>
      </c>
      <c r="M43">
        <v>23.760999999999999</v>
      </c>
    </row>
    <row r="44" spans="1:13" x14ac:dyDescent="0.25">
      <c r="A44" s="5">
        <v>39633</v>
      </c>
      <c r="B44">
        <v>174.54300000000001</v>
      </c>
      <c r="C44">
        <v>-1.603</v>
      </c>
      <c r="D44">
        <v>-1.603</v>
      </c>
      <c r="E44">
        <v>4.4950000000000001</v>
      </c>
      <c r="F44">
        <v>12.773300000000001</v>
      </c>
      <c r="G44">
        <v>8.2782999999999998</v>
      </c>
      <c r="H44">
        <v>0.55859999999999999</v>
      </c>
      <c r="I44">
        <v>60540.361700000001</v>
      </c>
      <c r="J44">
        <v>35171</v>
      </c>
      <c r="K44">
        <v>293.14699999999999</v>
      </c>
      <c r="L44">
        <v>28.420999999999999</v>
      </c>
      <c r="M44">
        <v>24.071000000000002</v>
      </c>
    </row>
    <row r="45" spans="1:13" x14ac:dyDescent="0.25">
      <c r="A45" s="5">
        <v>39636</v>
      </c>
      <c r="B45">
        <v>172.52500000000001</v>
      </c>
      <c r="C45">
        <v>-1.1562999999999999</v>
      </c>
      <c r="D45">
        <v>-1.1562999999999999</v>
      </c>
      <c r="E45">
        <v>4.4269999999999996</v>
      </c>
      <c r="F45">
        <v>12.709199999999999</v>
      </c>
      <c r="G45">
        <v>8.2821999999999996</v>
      </c>
      <c r="H45">
        <v>0.54900000000000004</v>
      </c>
      <c r="I45">
        <v>59862.425199999998</v>
      </c>
      <c r="J45">
        <v>35171</v>
      </c>
      <c r="K45">
        <v>293.14699999999999</v>
      </c>
      <c r="L45">
        <v>28.081</v>
      </c>
      <c r="M45">
        <v>24.013999999999999</v>
      </c>
    </row>
    <row r="46" spans="1:13" x14ac:dyDescent="0.25">
      <c r="A46" s="5">
        <v>39637</v>
      </c>
      <c r="B46">
        <v>171.7</v>
      </c>
      <c r="C46">
        <v>-0.4783</v>
      </c>
      <c r="D46">
        <v>-0.4783</v>
      </c>
      <c r="E46">
        <v>4.4134000000000002</v>
      </c>
      <c r="F46">
        <v>12.765700000000001</v>
      </c>
      <c r="G46">
        <v>8.3522999999999996</v>
      </c>
      <c r="H46">
        <v>0.5494</v>
      </c>
      <c r="I46">
        <v>59534.226600000002</v>
      </c>
      <c r="J46">
        <v>35171</v>
      </c>
      <c r="K46">
        <v>293.14699999999999</v>
      </c>
      <c r="L46">
        <v>24.597999999999999</v>
      </c>
      <c r="M46">
        <v>23.954000000000001</v>
      </c>
    </row>
    <row r="47" spans="1:13" x14ac:dyDescent="0.25">
      <c r="A47" s="5">
        <v>39638</v>
      </c>
      <c r="B47">
        <v>170.905</v>
      </c>
      <c r="C47">
        <v>-0.4632</v>
      </c>
      <c r="D47">
        <v>-0.4632</v>
      </c>
      <c r="E47">
        <v>4.4127000000000001</v>
      </c>
      <c r="F47">
        <v>12.6706</v>
      </c>
      <c r="G47">
        <v>8.2579999999999991</v>
      </c>
      <c r="H47">
        <v>0.54659999999999997</v>
      </c>
      <c r="I47">
        <v>59332.638299999999</v>
      </c>
      <c r="J47">
        <v>35171</v>
      </c>
      <c r="K47">
        <v>293.14699999999999</v>
      </c>
      <c r="L47">
        <v>20.901</v>
      </c>
      <c r="M47">
        <v>23.748000000000001</v>
      </c>
    </row>
    <row r="48" spans="1:13" x14ac:dyDescent="0.25">
      <c r="A48" s="5">
        <v>39639</v>
      </c>
      <c r="B48">
        <v>168.876</v>
      </c>
      <c r="C48">
        <v>-1.1867000000000001</v>
      </c>
      <c r="D48">
        <v>-1.1867000000000001</v>
      </c>
      <c r="E48">
        <v>4.3997999999999999</v>
      </c>
      <c r="F48">
        <v>12.7463</v>
      </c>
      <c r="G48">
        <v>8.3465000000000007</v>
      </c>
      <c r="H48">
        <v>0.54800000000000004</v>
      </c>
      <c r="I48">
        <v>58464.464099999997</v>
      </c>
      <c r="J48">
        <v>35171</v>
      </c>
      <c r="K48">
        <v>293.14699999999999</v>
      </c>
      <c r="L48">
        <v>20.437000000000001</v>
      </c>
      <c r="M48">
        <v>23.545000000000002</v>
      </c>
    </row>
    <row r="49" spans="1:13" x14ac:dyDescent="0.25">
      <c r="A49" s="5">
        <v>39640</v>
      </c>
      <c r="B49">
        <v>168.678</v>
      </c>
      <c r="C49">
        <v>-0.1177</v>
      </c>
      <c r="D49">
        <v>-0.1177</v>
      </c>
      <c r="E49">
        <v>4.4274000000000004</v>
      </c>
      <c r="F49">
        <v>12.8445</v>
      </c>
      <c r="G49">
        <v>8.4170999999999996</v>
      </c>
      <c r="H49">
        <v>0.54310000000000003</v>
      </c>
      <c r="I49">
        <v>58325.142</v>
      </c>
      <c r="J49">
        <v>35171</v>
      </c>
      <c r="K49">
        <v>293.14699999999999</v>
      </c>
      <c r="L49">
        <v>11.042</v>
      </c>
      <c r="M49">
        <v>22.734999999999999</v>
      </c>
    </row>
    <row r="50" spans="1:13" x14ac:dyDescent="0.25">
      <c r="A50" s="5">
        <v>39643</v>
      </c>
      <c r="B50">
        <v>168.61799999999999</v>
      </c>
      <c r="C50">
        <v>-3.5400000000000001E-2</v>
      </c>
      <c r="D50">
        <v>-3.5400000000000001E-2</v>
      </c>
      <c r="E50">
        <v>4.3981000000000003</v>
      </c>
      <c r="F50">
        <v>12.8467</v>
      </c>
      <c r="G50">
        <v>8.4486000000000008</v>
      </c>
      <c r="H50">
        <v>0.54430000000000001</v>
      </c>
      <c r="I50">
        <v>58380.270499999999</v>
      </c>
      <c r="J50">
        <v>35171</v>
      </c>
      <c r="K50">
        <v>293.14699999999999</v>
      </c>
      <c r="L50">
        <v>9.5960000000000001</v>
      </c>
      <c r="M50">
        <v>22.731000000000002</v>
      </c>
    </row>
    <row r="51" spans="1:13" x14ac:dyDescent="0.25">
      <c r="A51" s="5">
        <v>39644</v>
      </c>
      <c r="B51">
        <v>173.57900000000001</v>
      </c>
      <c r="C51">
        <v>2.9422000000000001</v>
      </c>
      <c r="D51">
        <v>2.9422000000000001</v>
      </c>
      <c r="E51">
        <v>4.3848000000000003</v>
      </c>
      <c r="F51">
        <v>12.9597</v>
      </c>
      <c r="G51">
        <v>8.5748999999999995</v>
      </c>
      <c r="H51">
        <v>0.53280000000000005</v>
      </c>
      <c r="I51">
        <v>59904.055</v>
      </c>
      <c r="J51">
        <v>35171</v>
      </c>
      <c r="K51">
        <v>293.14699999999999</v>
      </c>
      <c r="L51">
        <v>21.193000000000001</v>
      </c>
      <c r="M51">
        <v>24.393999999999998</v>
      </c>
    </row>
    <row r="52" spans="1:13" x14ac:dyDescent="0.25">
      <c r="A52" s="5">
        <v>39645</v>
      </c>
      <c r="B52">
        <v>186.08600000000001</v>
      </c>
      <c r="C52">
        <v>7.2054999999999998</v>
      </c>
      <c r="D52">
        <v>7.2054999999999998</v>
      </c>
      <c r="E52">
        <v>4.3918999999999997</v>
      </c>
      <c r="F52">
        <v>12.9178</v>
      </c>
      <c r="G52">
        <v>8.5258000000000003</v>
      </c>
      <c r="H52">
        <v>0.54430000000000001</v>
      </c>
      <c r="I52">
        <v>64132.457000000002</v>
      </c>
      <c r="J52">
        <v>35171</v>
      </c>
      <c r="K52">
        <v>293.14699999999999</v>
      </c>
      <c r="L52">
        <v>44.203000000000003</v>
      </c>
      <c r="M52">
        <v>32.002000000000002</v>
      </c>
    </row>
    <row r="53" spans="1:13" x14ac:dyDescent="0.25">
      <c r="A53" s="5">
        <v>39646</v>
      </c>
      <c r="B53">
        <v>186.524</v>
      </c>
      <c r="C53">
        <v>0.2351</v>
      </c>
      <c r="D53">
        <v>0.2351</v>
      </c>
      <c r="E53">
        <v>4.4432</v>
      </c>
      <c r="F53">
        <v>12.8437</v>
      </c>
      <c r="G53">
        <v>8.4004999999999992</v>
      </c>
      <c r="H53">
        <v>0.54139999999999999</v>
      </c>
      <c r="I53">
        <v>64455.385900000001</v>
      </c>
      <c r="J53">
        <v>35171</v>
      </c>
      <c r="K53">
        <v>293.14699999999999</v>
      </c>
      <c r="L53">
        <v>42.360999999999997</v>
      </c>
      <c r="M53">
        <v>31.739000000000001</v>
      </c>
    </row>
    <row r="54" spans="1:13" x14ac:dyDescent="0.25">
      <c r="A54" s="5">
        <v>39647</v>
      </c>
      <c r="B54">
        <v>189.04900000000001</v>
      </c>
      <c r="C54">
        <v>1.3538999999999999</v>
      </c>
      <c r="D54">
        <v>1.3538999999999999</v>
      </c>
      <c r="E54">
        <v>4.5712000000000002</v>
      </c>
      <c r="F54">
        <v>12.741400000000001</v>
      </c>
      <c r="G54">
        <v>8.1701999999999995</v>
      </c>
      <c r="H54">
        <v>0.54079999999999995</v>
      </c>
      <c r="I54">
        <v>65360.888500000001</v>
      </c>
      <c r="J54">
        <v>35171</v>
      </c>
      <c r="K54">
        <v>293.14699999999999</v>
      </c>
      <c r="L54">
        <v>40.820999999999998</v>
      </c>
      <c r="M54">
        <v>31.248000000000001</v>
      </c>
    </row>
    <row r="55" spans="1:13" x14ac:dyDescent="0.25">
      <c r="A55" s="5">
        <v>39650</v>
      </c>
      <c r="B55">
        <v>189.19800000000001</v>
      </c>
      <c r="C55">
        <v>7.8899999999999998E-2</v>
      </c>
      <c r="D55">
        <v>7.8899999999999998E-2</v>
      </c>
      <c r="E55">
        <v>4.6348000000000003</v>
      </c>
      <c r="F55">
        <v>12.639200000000001</v>
      </c>
      <c r="G55">
        <v>8.0044000000000004</v>
      </c>
      <c r="H55">
        <v>0.52929999999999999</v>
      </c>
      <c r="I55">
        <v>65600.351899999994</v>
      </c>
      <c r="J55">
        <v>35171</v>
      </c>
      <c r="K55">
        <v>293.14699999999999</v>
      </c>
      <c r="L55">
        <v>40.262999999999998</v>
      </c>
      <c r="M55">
        <v>31.213999999999999</v>
      </c>
    </row>
    <row r="56" spans="1:13" x14ac:dyDescent="0.25">
      <c r="A56" s="5">
        <v>39651</v>
      </c>
      <c r="B56">
        <v>193.29400000000001</v>
      </c>
      <c r="C56">
        <v>2.165</v>
      </c>
      <c r="D56">
        <v>2.165</v>
      </c>
      <c r="E56">
        <v>4.6406000000000001</v>
      </c>
      <c r="F56">
        <v>12.8073</v>
      </c>
      <c r="G56">
        <v>8.1667000000000005</v>
      </c>
      <c r="H56">
        <v>0.52149999999999996</v>
      </c>
      <c r="I56">
        <v>66870.5772</v>
      </c>
      <c r="J56">
        <v>35171</v>
      </c>
      <c r="K56">
        <v>293.14699999999999</v>
      </c>
      <c r="L56">
        <v>39.445999999999998</v>
      </c>
      <c r="M56">
        <v>30.887</v>
      </c>
    </row>
    <row r="57" spans="1:13" x14ac:dyDescent="0.25">
      <c r="A57" s="5">
        <v>39652</v>
      </c>
      <c r="B57">
        <v>207.49100000000001</v>
      </c>
      <c r="C57">
        <v>7.3449</v>
      </c>
      <c r="D57">
        <v>7.3449</v>
      </c>
      <c r="E57">
        <v>4.6620999999999997</v>
      </c>
      <c r="F57">
        <v>12.750999999999999</v>
      </c>
      <c r="G57">
        <v>8.0889000000000006</v>
      </c>
      <c r="H57">
        <v>0.5353</v>
      </c>
      <c r="I57">
        <v>71473.417400000006</v>
      </c>
      <c r="J57">
        <v>35171</v>
      </c>
      <c r="K57">
        <v>293.14699999999999</v>
      </c>
      <c r="L57">
        <v>46.457999999999998</v>
      </c>
      <c r="M57">
        <v>36.81</v>
      </c>
    </row>
    <row r="58" spans="1:13" x14ac:dyDescent="0.25">
      <c r="A58" s="5">
        <v>39653</v>
      </c>
      <c r="B58">
        <v>201.42699999999999</v>
      </c>
      <c r="C58">
        <v>-2.9229000000000003</v>
      </c>
      <c r="D58">
        <v>-2.9229000000000003</v>
      </c>
      <c r="E58">
        <v>4.5663</v>
      </c>
      <c r="F58">
        <v>12.770300000000001</v>
      </c>
      <c r="G58">
        <v>8.2040000000000006</v>
      </c>
      <c r="H58">
        <v>0.54090000000000005</v>
      </c>
      <c r="I58">
        <v>69270.418300000005</v>
      </c>
      <c r="J58">
        <v>35171</v>
      </c>
      <c r="K58">
        <v>293.14699999999999</v>
      </c>
      <c r="L58">
        <v>53.274999999999999</v>
      </c>
      <c r="M58">
        <v>38.268999999999998</v>
      </c>
    </row>
    <row r="59" spans="1:13" x14ac:dyDescent="0.25">
      <c r="A59" s="5">
        <v>39654</v>
      </c>
      <c r="B59">
        <v>203.51499999999999</v>
      </c>
      <c r="C59">
        <v>1.0365</v>
      </c>
      <c r="D59">
        <v>1.0365</v>
      </c>
      <c r="E59">
        <v>4.6036000000000001</v>
      </c>
      <c r="F59">
        <v>12.7676</v>
      </c>
      <c r="G59">
        <v>8.1639999999999997</v>
      </c>
      <c r="H59">
        <v>0.54110000000000003</v>
      </c>
      <c r="I59">
        <v>70004.535300000003</v>
      </c>
      <c r="J59">
        <v>35171</v>
      </c>
      <c r="K59">
        <v>293.14699999999999</v>
      </c>
      <c r="L59">
        <v>52.268000000000001</v>
      </c>
      <c r="M59">
        <v>38.29</v>
      </c>
    </row>
    <row r="60" spans="1:13" x14ac:dyDescent="0.25">
      <c r="A60" s="5">
        <v>39657</v>
      </c>
      <c r="B60">
        <v>206.477</v>
      </c>
      <c r="C60">
        <v>1.4558</v>
      </c>
      <c r="D60">
        <v>1.4558</v>
      </c>
      <c r="E60">
        <v>4.5251999999999999</v>
      </c>
      <c r="F60">
        <v>12.696999999999999</v>
      </c>
      <c r="G60">
        <v>8.1717999999999993</v>
      </c>
      <c r="H60">
        <v>0.52500000000000002</v>
      </c>
      <c r="I60">
        <v>70876.209099999993</v>
      </c>
      <c r="J60">
        <v>35171</v>
      </c>
      <c r="K60">
        <v>293.14699999999999</v>
      </c>
      <c r="L60">
        <v>52.12</v>
      </c>
      <c r="M60">
        <v>37.395000000000003</v>
      </c>
    </row>
    <row r="61" spans="1:13" x14ac:dyDescent="0.25">
      <c r="A61" s="5">
        <v>39658</v>
      </c>
      <c r="B61">
        <v>209.03200000000001</v>
      </c>
      <c r="C61">
        <v>1.2375</v>
      </c>
      <c r="D61">
        <v>1.2375</v>
      </c>
      <c r="E61">
        <v>4.4767000000000001</v>
      </c>
      <c r="F61">
        <v>12.6411</v>
      </c>
      <c r="G61">
        <v>8.1644000000000005</v>
      </c>
      <c r="H61">
        <v>0.52569999999999995</v>
      </c>
      <c r="I61">
        <v>71688.377999999997</v>
      </c>
      <c r="J61">
        <v>35171</v>
      </c>
      <c r="K61">
        <v>293.14699999999999</v>
      </c>
      <c r="L61">
        <v>42.33</v>
      </c>
      <c r="M61">
        <v>37.451999999999998</v>
      </c>
    </row>
    <row r="62" spans="1:13" x14ac:dyDescent="0.25">
      <c r="A62" s="5">
        <v>39659</v>
      </c>
      <c r="B62">
        <v>206.05</v>
      </c>
      <c r="C62">
        <v>-1.4269000000000001</v>
      </c>
      <c r="D62">
        <v>-1.4269000000000001</v>
      </c>
      <c r="E62">
        <v>4.4154999999999998</v>
      </c>
      <c r="F62">
        <v>12.616099999999999</v>
      </c>
      <c r="G62">
        <v>8.2004999999999999</v>
      </c>
      <c r="H62">
        <v>0.52259999999999995</v>
      </c>
      <c r="I62">
        <v>70803.507299999997</v>
      </c>
      <c r="J62">
        <v>35171</v>
      </c>
      <c r="K62">
        <v>293.14699999999999</v>
      </c>
      <c r="L62">
        <v>44.581000000000003</v>
      </c>
      <c r="M62">
        <v>37.81</v>
      </c>
    </row>
    <row r="63" spans="1:13" x14ac:dyDescent="0.25">
      <c r="A63" s="5">
        <v>39660</v>
      </c>
      <c r="B63">
        <v>203.18600000000001</v>
      </c>
      <c r="C63">
        <v>-1.3895999999999999</v>
      </c>
      <c r="D63">
        <v>-1.3895999999999999</v>
      </c>
      <c r="E63">
        <v>4.3552999999999997</v>
      </c>
      <c r="F63">
        <v>12.511200000000001</v>
      </c>
      <c r="G63">
        <v>8.1560000000000006</v>
      </c>
      <c r="H63">
        <v>0.52180000000000004</v>
      </c>
      <c r="I63">
        <v>70608.781400000007</v>
      </c>
      <c r="J63">
        <v>35171</v>
      </c>
      <c r="K63">
        <v>295.70800000000003</v>
      </c>
      <c r="L63">
        <v>46.503</v>
      </c>
      <c r="M63">
        <v>38.031999999999996</v>
      </c>
    </row>
    <row r="64" spans="1:13" x14ac:dyDescent="0.25">
      <c r="A64" s="5">
        <v>39661</v>
      </c>
      <c r="B64">
        <v>194.398</v>
      </c>
      <c r="C64">
        <v>-4.3254999999999999</v>
      </c>
      <c r="D64">
        <v>-4.3254999999999999</v>
      </c>
      <c r="E64">
        <v>4.3487999999999998</v>
      </c>
      <c r="F64">
        <v>12.622199999999999</v>
      </c>
      <c r="G64">
        <v>8.2734000000000005</v>
      </c>
      <c r="H64">
        <v>0.52810000000000001</v>
      </c>
      <c r="I64">
        <v>67759.392900000006</v>
      </c>
      <c r="J64">
        <v>35171</v>
      </c>
      <c r="K64">
        <v>295.70800000000003</v>
      </c>
      <c r="L64">
        <v>54.396999999999998</v>
      </c>
      <c r="M64">
        <v>40.655999999999999</v>
      </c>
    </row>
    <row r="65" spans="1:13" x14ac:dyDescent="0.25">
      <c r="A65" s="5">
        <v>39664</v>
      </c>
      <c r="B65">
        <v>191.584</v>
      </c>
      <c r="C65">
        <v>-1.4473</v>
      </c>
      <c r="D65">
        <v>-1.4473</v>
      </c>
      <c r="E65">
        <v>4.3335999999999997</v>
      </c>
      <c r="F65">
        <v>12.6259</v>
      </c>
      <c r="G65">
        <v>8.2923000000000009</v>
      </c>
      <c r="H65">
        <v>0.53310000000000002</v>
      </c>
      <c r="I65">
        <v>66756.899000000005</v>
      </c>
      <c r="J65">
        <v>35171</v>
      </c>
      <c r="K65">
        <v>295.70800000000003</v>
      </c>
      <c r="L65">
        <v>53.877000000000002</v>
      </c>
      <c r="M65">
        <v>40.651000000000003</v>
      </c>
    </row>
    <row r="66" spans="1:13" x14ac:dyDescent="0.25">
      <c r="A66" s="5">
        <v>39665</v>
      </c>
      <c r="B66">
        <v>196.96299999999999</v>
      </c>
      <c r="C66">
        <v>2.8075000000000001</v>
      </c>
      <c r="D66">
        <v>2.8075000000000001</v>
      </c>
      <c r="E66">
        <v>4.3102999999999998</v>
      </c>
      <c r="F66">
        <v>12.504899999999999</v>
      </c>
      <c r="G66">
        <v>8.1945999999999994</v>
      </c>
      <c r="H66">
        <v>0.53910000000000002</v>
      </c>
      <c r="I66">
        <v>68556.840800000005</v>
      </c>
      <c r="J66">
        <v>35171</v>
      </c>
      <c r="K66">
        <v>295.70800000000003</v>
      </c>
      <c r="L66">
        <v>37.738</v>
      </c>
      <c r="M66">
        <v>41.057000000000002</v>
      </c>
    </row>
    <row r="67" spans="1:13" x14ac:dyDescent="0.25">
      <c r="A67" s="5">
        <v>39666</v>
      </c>
      <c r="B67">
        <v>196.13800000000001</v>
      </c>
      <c r="C67">
        <v>-0.41899999999999998</v>
      </c>
      <c r="D67">
        <v>-0.41899999999999998</v>
      </c>
      <c r="E67">
        <v>4.3405000000000005</v>
      </c>
      <c r="F67">
        <v>12.4344</v>
      </c>
      <c r="G67">
        <v>8.0938999999999997</v>
      </c>
      <c r="H67">
        <v>0.53820000000000001</v>
      </c>
      <c r="I67">
        <v>68418.062099999996</v>
      </c>
      <c r="J67">
        <v>35171</v>
      </c>
      <c r="K67">
        <v>295.70800000000003</v>
      </c>
      <c r="L67">
        <v>34.874000000000002</v>
      </c>
      <c r="M67">
        <v>40.034999999999997</v>
      </c>
    </row>
    <row r="68" spans="1:13" x14ac:dyDescent="0.25">
      <c r="A68" s="5">
        <v>39667</v>
      </c>
      <c r="B68">
        <v>195.36199999999999</v>
      </c>
      <c r="C68">
        <v>-0.39539999999999997</v>
      </c>
      <c r="D68">
        <v>-0.39539999999999997</v>
      </c>
      <c r="E68">
        <v>4.2622999999999998</v>
      </c>
      <c r="F68">
        <v>12.4495</v>
      </c>
      <c r="G68">
        <v>8.1873000000000005</v>
      </c>
      <c r="H68">
        <v>0.53839999999999999</v>
      </c>
      <c r="I68">
        <v>68264.517500000002</v>
      </c>
      <c r="J68">
        <v>35171</v>
      </c>
      <c r="K68">
        <v>295.70800000000003</v>
      </c>
      <c r="L68">
        <v>33.941000000000003</v>
      </c>
      <c r="M68">
        <v>40.091000000000001</v>
      </c>
    </row>
    <row r="69" spans="1:13" x14ac:dyDescent="0.25">
      <c r="A69" s="5">
        <v>39668</v>
      </c>
      <c r="B69">
        <v>199.19</v>
      </c>
      <c r="C69">
        <v>1.9593</v>
      </c>
      <c r="D69">
        <v>1.9593</v>
      </c>
      <c r="E69">
        <v>4.2606999999999999</v>
      </c>
      <c r="F69">
        <v>12.4893</v>
      </c>
      <c r="G69">
        <v>8.2285000000000004</v>
      </c>
      <c r="H69">
        <v>0.5383</v>
      </c>
      <c r="I69">
        <v>69708.960600000006</v>
      </c>
      <c r="J69">
        <v>35171</v>
      </c>
      <c r="K69">
        <v>295.70800000000003</v>
      </c>
      <c r="L69">
        <v>34.930999999999997</v>
      </c>
      <c r="M69">
        <v>39.904000000000003</v>
      </c>
    </row>
    <row r="70" spans="1:13" x14ac:dyDescent="0.25">
      <c r="A70" s="5">
        <v>39671</v>
      </c>
      <c r="B70">
        <v>203.60400000000001</v>
      </c>
      <c r="C70">
        <v>2.2161</v>
      </c>
      <c r="D70">
        <v>2.2161</v>
      </c>
      <c r="E70">
        <v>4.2732000000000001</v>
      </c>
      <c r="F70">
        <v>12.4801</v>
      </c>
      <c r="G70">
        <v>8.2067999999999994</v>
      </c>
      <c r="H70">
        <v>0.53969999999999996</v>
      </c>
      <c r="I70">
        <v>71257.398000000001</v>
      </c>
      <c r="J70">
        <v>35171</v>
      </c>
      <c r="K70">
        <v>295.70800000000003</v>
      </c>
      <c r="L70">
        <v>36.725999999999999</v>
      </c>
      <c r="M70">
        <v>39.670999999999999</v>
      </c>
    </row>
    <row r="71" spans="1:13" x14ac:dyDescent="0.25">
      <c r="A71" s="5">
        <v>39672</v>
      </c>
      <c r="B71">
        <v>208.52500000000001</v>
      </c>
      <c r="C71">
        <v>2.4171</v>
      </c>
      <c r="D71">
        <v>2.4171</v>
      </c>
      <c r="E71">
        <v>4.2301000000000002</v>
      </c>
      <c r="F71">
        <v>12.4603</v>
      </c>
      <c r="G71">
        <v>8.2302</v>
      </c>
      <c r="H71">
        <v>0.53759999999999997</v>
      </c>
      <c r="I71">
        <v>72838.965899999996</v>
      </c>
      <c r="J71">
        <v>35171</v>
      </c>
      <c r="K71">
        <v>295.70800000000003</v>
      </c>
      <c r="L71">
        <v>38.56</v>
      </c>
      <c r="M71">
        <v>39.923000000000002</v>
      </c>
    </row>
    <row r="72" spans="1:13" x14ac:dyDescent="0.25">
      <c r="A72" s="5">
        <v>39673</v>
      </c>
      <c r="B72">
        <v>203.56399999999999</v>
      </c>
      <c r="C72">
        <v>-2.3791000000000002</v>
      </c>
      <c r="D72">
        <v>-2.3791000000000002</v>
      </c>
      <c r="E72">
        <v>4.2056000000000004</v>
      </c>
      <c r="F72">
        <v>12.5434</v>
      </c>
      <c r="G72">
        <v>8.3376999999999999</v>
      </c>
      <c r="H72">
        <v>0.54249999999999998</v>
      </c>
      <c r="I72">
        <v>71099.358900000007</v>
      </c>
      <c r="J72">
        <v>35171</v>
      </c>
      <c r="K72">
        <v>295.70800000000003</v>
      </c>
      <c r="L72">
        <v>40.207999999999998</v>
      </c>
      <c r="M72">
        <v>40.89</v>
      </c>
    </row>
    <row r="73" spans="1:13" x14ac:dyDescent="0.25">
      <c r="A73" s="5">
        <v>39674</v>
      </c>
      <c r="B73">
        <v>205.39400000000001</v>
      </c>
      <c r="C73">
        <v>0.89870000000000005</v>
      </c>
      <c r="D73">
        <v>0.89870000000000005</v>
      </c>
      <c r="E73">
        <v>4.2034000000000002</v>
      </c>
      <c r="F73">
        <v>12.654400000000001</v>
      </c>
      <c r="G73">
        <v>8.4510000000000005</v>
      </c>
      <c r="H73">
        <v>0.54279999999999995</v>
      </c>
      <c r="I73">
        <v>71691.876499999998</v>
      </c>
      <c r="J73">
        <v>35171</v>
      </c>
      <c r="K73">
        <v>295.70800000000003</v>
      </c>
      <c r="L73">
        <v>29.968</v>
      </c>
      <c r="M73">
        <v>40.386000000000003</v>
      </c>
    </row>
    <row r="74" spans="1:13" x14ac:dyDescent="0.25">
      <c r="A74" s="5">
        <v>39675</v>
      </c>
      <c r="B74">
        <v>203.505</v>
      </c>
      <c r="C74">
        <v>-0.91969999999999996</v>
      </c>
      <c r="D74">
        <v>-0.91969999999999996</v>
      </c>
      <c r="E74">
        <v>4.1650999999999998</v>
      </c>
      <c r="F74">
        <v>12.683999999999999</v>
      </c>
      <c r="G74">
        <v>8.5189000000000004</v>
      </c>
      <c r="H74">
        <v>0.54549999999999998</v>
      </c>
      <c r="I74">
        <v>71143.810100000002</v>
      </c>
      <c r="J74">
        <v>35171</v>
      </c>
      <c r="K74">
        <v>295.70800000000003</v>
      </c>
      <c r="L74">
        <v>28.888000000000002</v>
      </c>
      <c r="M74">
        <v>40.298000000000002</v>
      </c>
    </row>
    <row r="75" spans="1:13" x14ac:dyDescent="0.25">
      <c r="A75" s="5">
        <v>39678</v>
      </c>
      <c r="B75">
        <v>202.07300000000001</v>
      </c>
      <c r="C75">
        <v>-0.70350000000000001</v>
      </c>
      <c r="D75">
        <v>-0.70350000000000001</v>
      </c>
      <c r="E75">
        <v>4.1433999999999997</v>
      </c>
      <c r="F75">
        <v>12.758900000000001</v>
      </c>
      <c r="G75">
        <v>8.6155000000000008</v>
      </c>
      <c r="H75">
        <v>0.54510000000000003</v>
      </c>
      <c r="I75">
        <v>70589.960300000006</v>
      </c>
      <c r="J75">
        <v>35171</v>
      </c>
      <c r="K75">
        <v>295.70800000000003</v>
      </c>
      <c r="L75">
        <v>26.635000000000002</v>
      </c>
      <c r="M75">
        <v>40.357999999999997</v>
      </c>
    </row>
    <row r="76" spans="1:13" x14ac:dyDescent="0.25">
      <c r="A76" s="5">
        <v>39679</v>
      </c>
      <c r="B76">
        <v>200.47200000000001</v>
      </c>
      <c r="C76">
        <v>-0.79210000000000003</v>
      </c>
      <c r="D76">
        <v>-0.79210000000000003</v>
      </c>
      <c r="E76">
        <v>4.1652000000000005</v>
      </c>
      <c r="F76">
        <v>12.882300000000001</v>
      </c>
      <c r="G76">
        <v>8.7171000000000003</v>
      </c>
      <c r="H76">
        <v>0.54359999999999997</v>
      </c>
      <c r="I76">
        <v>70069.270199999999</v>
      </c>
      <c r="J76">
        <v>35171</v>
      </c>
      <c r="K76">
        <v>295.70800000000003</v>
      </c>
      <c r="L76">
        <v>27.030999999999999</v>
      </c>
      <c r="M76">
        <v>40.448</v>
      </c>
    </row>
    <row r="77" spans="1:13" x14ac:dyDescent="0.25">
      <c r="A77" s="5">
        <v>39680</v>
      </c>
      <c r="B77">
        <v>200.47200000000001</v>
      </c>
      <c r="C77">
        <v>0</v>
      </c>
      <c r="D77">
        <v>0</v>
      </c>
      <c r="E77">
        <v>4.1231999999999998</v>
      </c>
      <c r="F77">
        <v>12.8851</v>
      </c>
      <c r="G77">
        <v>8.7619000000000007</v>
      </c>
      <c r="H77">
        <v>0.54320000000000002</v>
      </c>
      <c r="I77">
        <v>70074.531600000002</v>
      </c>
      <c r="J77">
        <v>35171</v>
      </c>
      <c r="K77">
        <v>295.70800000000003</v>
      </c>
      <c r="L77">
        <v>26.81</v>
      </c>
      <c r="M77">
        <v>40.127000000000002</v>
      </c>
    </row>
    <row r="78" spans="1:13" x14ac:dyDescent="0.25">
      <c r="A78" s="5">
        <v>39681</v>
      </c>
      <c r="B78">
        <v>198.32499999999999</v>
      </c>
      <c r="C78">
        <v>-1.0711999999999999</v>
      </c>
      <c r="D78">
        <v>-1.0711999999999999</v>
      </c>
      <c r="E78">
        <v>4.1753</v>
      </c>
      <c r="F78">
        <v>12.946300000000001</v>
      </c>
      <c r="G78">
        <v>8.7710000000000008</v>
      </c>
      <c r="H78">
        <v>0.5444</v>
      </c>
      <c r="I78">
        <v>69342.680800000002</v>
      </c>
      <c r="J78">
        <v>35171</v>
      </c>
      <c r="K78">
        <v>295.70800000000003</v>
      </c>
      <c r="L78">
        <v>25.641999999999999</v>
      </c>
      <c r="M78">
        <v>40.387</v>
      </c>
    </row>
    <row r="79" spans="1:13" x14ac:dyDescent="0.25">
      <c r="A79" s="5">
        <v>39682</v>
      </c>
      <c r="B79">
        <v>201.92400000000001</v>
      </c>
      <c r="C79">
        <v>1.8147</v>
      </c>
      <c r="D79">
        <v>1.8147</v>
      </c>
      <c r="E79">
        <v>4.2191000000000001</v>
      </c>
      <c r="F79">
        <v>12.8773</v>
      </c>
      <c r="G79">
        <v>8.6582000000000008</v>
      </c>
      <c r="H79">
        <v>0.5474</v>
      </c>
      <c r="I79">
        <v>70572.172300000006</v>
      </c>
      <c r="J79">
        <v>35171</v>
      </c>
      <c r="K79">
        <v>295.70800000000003</v>
      </c>
      <c r="L79">
        <v>24.59</v>
      </c>
      <c r="M79">
        <v>40.509</v>
      </c>
    </row>
    <row r="80" spans="1:13" x14ac:dyDescent="0.25">
      <c r="A80" s="5">
        <v>39685</v>
      </c>
      <c r="B80">
        <v>199.53800000000001</v>
      </c>
      <c r="C80">
        <v>-1.1817</v>
      </c>
      <c r="D80">
        <v>-1.1817</v>
      </c>
      <c r="E80">
        <v>4.1214000000000004</v>
      </c>
      <c r="F80">
        <v>12.919700000000001</v>
      </c>
      <c r="G80">
        <v>8.7982999999999993</v>
      </c>
      <c r="H80">
        <v>0.54849999999999999</v>
      </c>
      <c r="I80">
        <v>69833.956399999995</v>
      </c>
      <c r="J80">
        <v>35171</v>
      </c>
      <c r="K80">
        <v>295.70800000000003</v>
      </c>
      <c r="L80">
        <v>19.940000000000001</v>
      </c>
      <c r="M80">
        <v>40.222999999999999</v>
      </c>
    </row>
    <row r="81" spans="1:13" x14ac:dyDescent="0.25">
      <c r="A81" s="5">
        <v>39686</v>
      </c>
      <c r="B81">
        <v>202.91800000000001</v>
      </c>
      <c r="C81">
        <v>1.6941000000000002</v>
      </c>
      <c r="D81">
        <v>1.6941000000000002</v>
      </c>
      <c r="E81">
        <v>4.1140999999999996</v>
      </c>
      <c r="F81">
        <v>12.9072</v>
      </c>
      <c r="G81">
        <v>8.7929999999999993</v>
      </c>
      <c r="H81">
        <v>0.55079999999999996</v>
      </c>
      <c r="I81">
        <v>70938.782699999996</v>
      </c>
      <c r="J81">
        <v>35171</v>
      </c>
      <c r="K81">
        <v>295.70800000000003</v>
      </c>
      <c r="L81">
        <v>19.251000000000001</v>
      </c>
      <c r="M81">
        <v>35.110999999999997</v>
      </c>
    </row>
    <row r="82" spans="1:13" x14ac:dyDescent="0.25">
      <c r="A82" s="5">
        <v>39687</v>
      </c>
      <c r="B82">
        <v>201.82400000000001</v>
      </c>
      <c r="C82">
        <v>-0.53900000000000003</v>
      </c>
      <c r="D82">
        <v>-0.53900000000000003</v>
      </c>
      <c r="E82">
        <v>4.1738999999999997</v>
      </c>
      <c r="F82">
        <v>12.901</v>
      </c>
      <c r="G82">
        <v>8.7271000000000001</v>
      </c>
      <c r="H82">
        <v>0.55110000000000003</v>
      </c>
      <c r="I82">
        <v>70510.147400000002</v>
      </c>
      <c r="J82">
        <v>35171</v>
      </c>
      <c r="K82">
        <v>295.70800000000003</v>
      </c>
      <c r="L82">
        <v>18.53</v>
      </c>
      <c r="M82">
        <v>35.200000000000003</v>
      </c>
    </row>
    <row r="83" spans="1:13" x14ac:dyDescent="0.25">
      <c r="A83" s="5">
        <v>39688</v>
      </c>
      <c r="B83">
        <v>204.191</v>
      </c>
      <c r="C83">
        <v>1.1724000000000001</v>
      </c>
      <c r="D83">
        <v>1.1724000000000001</v>
      </c>
      <c r="E83">
        <v>4.1786000000000003</v>
      </c>
      <c r="F83">
        <v>12.8635</v>
      </c>
      <c r="G83">
        <v>8.6849000000000007</v>
      </c>
      <c r="H83">
        <v>0.55120000000000002</v>
      </c>
      <c r="I83">
        <v>71388.763300000006</v>
      </c>
      <c r="J83">
        <v>35171</v>
      </c>
      <c r="K83">
        <v>295.70800000000003</v>
      </c>
      <c r="L83">
        <v>19.247</v>
      </c>
      <c r="M83">
        <v>35.154000000000003</v>
      </c>
    </row>
    <row r="84" spans="1:13" x14ac:dyDescent="0.25">
      <c r="A84" s="5">
        <v>39689</v>
      </c>
      <c r="B84">
        <v>202.79900000000001</v>
      </c>
      <c r="C84">
        <v>-0.68169999999999997</v>
      </c>
      <c r="D84">
        <v>-0.68169999999999997</v>
      </c>
      <c r="E84">
        <v>4.1764000000000001</v>
      </c>
      <c r="F84">
        <v>12.8437</v>
      </c>
      <c r="G84">
        <v>8.6673000000000009</v>
      </c>
      <c r="H84">
        <v>0.55130000000000001</v>
      </c>
      <c r="I84">
        <v>71115.401599999997</v>
      </c>
      <c r="J84">
        <v>35171</v>
      </c>
      <c r="K84">
        <v>296.084</v>
      </c>
      <c r="L84">
        <v>19.22</v>
      </c>
      <c r="M84">
        <v>35.265000000000001</v>
      </c>
    </row>
    <row r="85" spans="1:13" x14ac:dyDescent="0.25">
      <c r="A85" s="5">
        <v>39692</v>
      </c>
      <c r="B85">
        <v>203.982</v>
      </c>
      <c r="C85">
        <v>0.58340000000000003</v>
      </c>
      <c r="D85">
        <v>0.58340000000000003</v>
      </c>
      <c r="E85">
        <v>4.1261000000000001</v>
      </c>
      <c r="F85">
        <v>12.8565</v>
      </c>
      <c r="G85">
        <v>8.7303999999999995</v>
      </c>
      <c r="H85">
        <v>0.55059999999999998</v>
      </c>
      <c r="I85">
        <v>71488.854000000007</v>
      </c>
      <c r="J85">
        <v>35171</v>
      </c>
      <c r="K85">
        <v>296.084</v>
      </c>
      <c r="L85">
        <v>18.693000000000001</v>
      </c>
      <c r="M85">
        <v>34.79</v>
      </c>
    </row>
    <row r="86" spans="1:13" x14ac:dyDescent="0.25">
      <c r="A86" s="5">
        <v>39693</v>
      </c>
      <c r="B86">
        <v>205.90100000000001</v>
      </c>
      <c r="C86">
        <v>0.94069999999999998</v>
      </c>
      <c r="D86">
        <v>0.94069999999999998</v>
      </c>
      <c r="E86">
        <v>4.1413000000000002</v>
      </c>
      <c r="F86">
        <v>12.7118</v>
      </c>
      <c r="G86">
        <v>8.5704999999999991</v>
      </c>
      <c r="H86">
        <v>0.55059999999999998</v>
      </c>
      <c r="I86">
        <v>72109.607600000003</v>
      </c>
      <c r="J86">
        <v>35171</v>
      </c>
      <c r="K86">
        <v>296.084</v>
      </c>
      <c r="L86">
        <v>19.053000000000001</v>
      </c>
      <c r="M86">
        <v>27.588000000000001</v>
      </c>
    </row>
    <row r="87" spans="1:13" x14ac:dyDescent="0.25">
      <c r="A87" s="5">
        <v>39694</v>
      </c>
      <c r="B87">
        <v>204.31</v>
      </c>
      <c r="C87">
        <v>-0.77259999999999995</v>
      </c>
      <c r="D87">
        <v>-0.77259999999999995</v>
      </c>
      <c r="E87">
        <v>4.1399999999999997</v>
      </c>
      <c r="F87">
        <v>12.4069</v>
      </c>
      <c r="G87">
        <v>8.2668999999999997</v>
      </c>
      <c r="H87">
        <v>0.55130000000000001</v>
      </c>
      <c r="I87">
        <v>71500.752699999997</v>
      </c>
      <c r="J87">
        <v>35171</v>
      </c>
      <c r="K87">
        <v>296.084</v>
      </c>
      <c r="L87">
        <v>18.404</v>
      </c>
      <c r="M87">
        <v>26.163</v>
      </c>
    </row>
    <row r="88" spans="1:13" x14ac:dyDescent="0.25">
      <c r="A88" s="5">
        <v>39695</v>
      </c>
      <c r="B88">
        <v>197.75800000000001</v>
      </c>
      <c r="C88">
        <v>-3.2067999999999999</v>
      </c>
      <c r="D88">
        <v>-3.2067999999999999</v>
      </c>
      <c r="E88">
        <v>4.0698999999999996</v>
      </c>
      <c r="F88">
        <v>12.4597</v>
      </c>
      <c r="G88">
        <v>8.3897999999999993</v>
      </c>
      <c r="H88">
        <v>0.55930000000000002</v>
      </c>
      <c r="I88">
        <v>69375.642500000002</v>
      </c>
      <c r="J88">
        <v>35171</v>
      </c>
      <c r="K88">
        <v>296.084</v>
      </c>
      <c r="L88">
        <v>24.395</v>
      </c>
      <c r="M88">
        <v>27.771999999999998</v>
      </c>
    </row>
    <row r="89" spans="1:13" x14ac:dyDescent="0.25">
      <c r="A89" s="5">
        <v>39696</v>
      </c>
      <c r="B89">
        <v>196.15700000000001</v>
      </c>
      <c r="C89">
        <v>-0.80940000000000001</v>
      </c>
      <c r="D89">
        <v>-0.80940000000000001</v>
      </c>
      <c r="E89">
        <v>4.0014000000000003</v>
      </c>
      <c r="F89">
        <v>12.5616</v>
      </c>
      <c r="G89">
        <v>8.5602</v>
      </c>
      <c r="H89">
        <v>0.5585</v>
      </c>
      <c r="I89">
        <v>68929.070399999997</v>
      </c>
      <c r="J89">
        <v>35171</v>
      </c>
      <c r="K89">
        <v>296.084</v>
      </c>
      <c r="L89">
        <v>23.995999999999999</v>
      </c>
      <c r="M89">
        <v>27.427</v>
      </c>
    </row>
    <row r="90" spans="1:13" x14ac:dyDescent="0.25">
      <c r="A90" s="5">
        <v>39699</v>
      </c>
      <c r="B90">
        <v>200.114</v>
      </c>
      <c r="C90">
        <v>2.0171999999999999</v>
      </c>
      <c r="D90">
        <v>2.0171999999999999</v>
      </c>
      <c r="E90">
        <v>4.0636999999999999</v>
      </c>
      <c r="F90">
        <v>12.4672</v>
      </c>
      <c r="G90">
        <v>8.4034999999999993</v>
      </c>
      <c r="H90">
        <v>0.55930000000000002</v>
      </c>
      <c r="I90">
        <v>70258.515199999994</v>
      </c>
      <c r="J90">
        <v>35171</v>
      </c>
      <c r="K90">
        <v>296.084</v>
      </c>
      <c r="L90">
        <v>24.844999999999999</v>
      </c>
      <c r="M90">
        <v>27.885000000000002</v>
      </c>
    </row>
    <row r="91" spans="1:13" x14ac:dyDescent="0.25">
      <c r="A91" s="5">
        <v>39700</v>
      </c>
      <c r="B91">
        <v>200.88</v>
      </c>
      <c r="C91">
        <v>0.3826</v>
      </c>
      <c r="D91">
        <v>0.3826</v>
      </c>
      <c r="E91">
        <v>4.0427999999999997</v>
      </c>
      <c r="F91">
        <v>12.4596</v>
      </c>
      <c r="G91">
        <v>8.4169</v>
      </c>
      <c r="H91">
        <v>0.55900000000000005</v>
      </c>
      <c r="I91">
        <v>70337.846799999999</v>
      </c>
      <c r="J91">
        <v>35171</v>
      </c>
      <c r="K91">
        <v>296.084</v>
      </c>
      <c r="L91">
        <v>24.873999999999999</v>
      </c>
      <c r="M91">
        <v>27.635999999999999</v>
      </c>
    </row>
    <row r="92" spans="1:13" x14ac:dyDescent="0.25">
      <c r="A92" s="5">
        <v>39701</v>
      </c>
      <c r="B92">
        <v>203.54400000000001</v>
      </c>
      <c r="C92">
        <v>1.3264</v>
      </c>
      <c r="D92">
        <v>1.3264</v>
      </c>
      <c r="E92">
        <v>4.0663999999999998</v>
      </c>
      <c r="F92">
        <v>12.4803</v>
      </c>
      <c r="G92">
        <v>8.4138999999999999</v>
      </c>
      <c r="H92">
        <v>0.55830000000000002</v>
      </c>
      <c r="I92">
        <v>71043.615999999995</v>
      </c>
      <c r="J92">
        <v>35171</v>
      </c>
      <c r="K92">
        <v>296.084</v>
      </c>
      <c r="L92">
        <v>25.128</v>
      </c>
      <c r="M92">
        <v>27.635999999999999</v>
      </c>
    </row>
    <row r="93" spans="1:13" x14ac:dyDescent="0.25">
      <c r="A93" s="5">
        <v>39702</v>
      </c>
      <c r="B93">
        <v>209.46</v>
      </c>
      <c r="C93">
        <v>2.9062999999999999</v>
      </c>
      <c r="D93">
        <v>2.9062999999999999</v>
      </c>
      <c r="E93">
        <v>4.0810000000000004</v>
      </c>
      <c r="F93">
        <v>12.505700000000001</v>
      </c>
      <c r="G93">
        <v>8.4246999999999996</v>
      </c>
      <c r="H93">
        <v>0.55600000000000005</v>
      </c>
      <c r="I93">
        <v>72858.253400000001</v>
      </c>
      <c r="J93">
        <v>35171</v>
      </c>
      <c r="K93">
        <v>296.084</v>
      </c>
      <c r="L93">
        <v>29.079000000000001</v>
      </c>
      <c r="M93">
        <v>25.31</v>
      </c>
    </row>
    <row r="94" spans="1:13" x14ac:dyDescent="0.25">
      <c r="A94" s="5">
        <v>39703</v>
      </c>
      <c r="B94">
        <v>210.77199999999999</v>
      </c>
      <c r="C94">
        <v>0.62649999999999995</v>
      </c>
      <c r="D94">
        <v>0.62649999999999995</v>
      </c>
      <c r="E94">
        <v>4.1848000000000001</v>
      </c>
      <c r="F94">
        <v>12.461399999999999</v>
      </c>
      <c r="G94">
        <v>8.2766000000000002</v>
      </c>
      <c r="H94">
        <v>0.55420000000000003</v>
      </c>
      <c r="I94">
        <v>73398.3652</v>
      </c>
      <c r="J94">
        <v>35171</v>
      </c>
      <c r="K94">
        <v>296.084</v>
      </c>
      <c r="L94">
        <v>29.09</v>
      </c>
      <c r="M94">
        <v>24.762</v>
      </c>
    </row>
    <row r="95" spans="1:13" x14ac:dyDescent="0.25">
      <c r="A95" s="5">
        <v>39706</v>
      </c>
      <c r="B95">
        <v>205.93100000000001</v>
      </c>
      <c r="C95">
        <v>-2.2972000000000001</v>
      </c>
      <c r="D95">
        <v>-2.2972000000000001</v>
      </c>
      <c r="E95">
        <v>4.0514000000000001</v>
      </c>
      <c r="F95">
        <v>12.571</v>
      </c>
      <c r="G95">
        <v>8.5196000000000005</v>
      </c>
      <c r="H95">
        <v>0.55769999999999997</v>
      </c>
      <c r="I95">
        <v>71388.084300000002</v>
      </c>
      <c r="J95">
        <v>35171</v>
      </c>
      <c r="K95">
        <v>296.084</v>
      </c>
      <c r="L95">
        <v>32.125</v>
      </c>
      <c r="M95">
        <v>24.798000000000002</v>
      </c>
    </row>
    <row r="96" spans="1:13" x14ac:dyDescent="0.25">
      <c r="A96" s="5">
        <v>39707</v>
      </c>
      <c r="B96">
        <v>223.49799999999999</v>
      </c>
      <c r="C96">
        <v>8.5309000000000008</v>
      </c>
      <c r="D96">
        <v>8.5309000000000008</v>
      </c>
      <c r="E96">
        <v>3.9962999999999997</v>
      </c>
      <c r="F96">
        <v>12.621499999999999</v>
      </c>
      <c r="G96">
        <v>8.6251999999999995</v>
      </c>
      <c r="H96">
        <v>0.53580000000000005</v>
      </c>
      <c r="I96">
        <v>76803.217399999994</v>
      </c>
      <c r="J96">
        <v>35171</v>
      </c>
      <c r="K96">
        <v>296.084</v>
      </c>
      <c r="L96">
        <v>53.847999999999999</v>
      </c>
      <c r="M96">
        <v>34.457999999999998</v>
      </c>
    </row>
    <row r="97" spans="1:13" x14ac:dyDescent="0.25">
      <c r="A97" s="5">
        <v>39708</v>
      </c>
      <c r="B97">
        <v>236.393</v>
      </c>
      <c r="C97">
        <v>5.7695999999999996</v>
      </c>
      <c r="D97">
        <v>5.7695999999999996</v>
      </c>
      <c r="E97">
        <v>4.0155000000000003</v>
      </c>
      <c r="F97">
        <v>12.685499999999999</v>
      </c>
      <c r="G97">
        <v>8.6699000000000002</v>
      </c>
      <c r="H97">
        <v>0.51939999999999997</v>
      </c>
      <c r="I97">
        <v>80990.570099999997</v>
      </c>
      <c r="J97">
        <v>35171</v>
      </c>
      <c r="K97">
        <v>296.084</v>
      </c>
      <c r="L97">
        <v>52.134</v>
      </c>
      <c r="M97">
        <v>37.634</v>
      </c>
    </row>
    <row r="98" spans="1:13" x14ac:dyDescent="0.25">
      <c r="A98" s="5">
        <v>39709</v>
      </c>
      <c r="B98">
        <v>296.54300000000001</v>
      </c>
      <c r="C98">
        <v>25.444800000000001</v>
      </c>
      <c r="D98">
        <v>25.444800000000001</v>
      </c>
      <c r="E98">
        <v>4.0355999999999996</v>
      </c>
      <c r="F98">
        <v>12.556100000000001</v>
      </c>
      <c r="G98">
        <v>8.5205000000000002</v>
      </c>
      <c r="H98">
        <v>0.52080000000000004</v>
      </c>
      <c r="I98">
        <v>98341.050399999993</v>
      </c>
      <c r="J98">
        <v>35171</v>
      </c>
      <c r="K98">
        <v>296.084</v>
      </c>
      <c r="L98">
        <v>119.92</v>
      </c>
      <c r="M98">
        <v>75.912000000000006</v>
      </c>
    </row>
    <row r="99" spans="1:13" x14ac:dyDescent="0.25">
      <c r="A99" s="5">
        <v>39710</v>
      </c>
      <c r="B99">
        <v>257.262</v>
      </c>
      <c r="C99">
        <v>-13.2464</v>
      </c>
      <c r="D99">
        <v>-13.2464</v>
      </c>
      <c r="E99">
        <v>4.2080000000000002</v>
      </c>
      <c r="F99">
        <v>12.3413</v>
      </c>
      <c r="G99">
        <v>8.1333000000000002</v>
      </c>
      <c r="H99">
        <v>0.39439999999999997</v>
      </c>
      <c r="I99">
        <v>86537.947</v>
      </c>
      <c r="J99">
        <v>35171</v>
      </c>
      <c r="K99">
        <v>296.084</v>
      </c>
      <c r="L99">
        <v>157.16999999999999</v>
      </c>
      <c r="M99">
        <v>89.022000000000006</v>
      </c>
    </row>
    <row r="100" spans="1:13" x14ac:dyDescent="0.25">
      <c r="A100" s="5">
        <v>39713</v>
      </c>
      <c r="B100">
        <v>277.762</v>
      </c>
      <c r="C100">
        <v>7.9687999999999999</v>
      </c>
      <c r="D100">
        <v>7.9687999999999999</v>
      </c>
      <c r="E100">
        <v>4.2568000000000001</v>
      </c>
      <c r="F100">
        <v>12.6439</v>
      </c>
      <c r="G100">
        <v>8.3871000000000002</v>
      </c>
      <c r="H100">
        <v>0.37619999999999998</v>
      </c>
      <c r="I100">
        <v>92248.9712</v>
      </c>
      <c r="J100">
        <v>35171</v>
      </c>
      <c r="K100">
        <v>296.084</v>
      </c>
      <c r="L100">
        <v>158.41300000000001</v>
      </c>
      <c r="M100">
        <v>91.266999999999996</v>
      </c>
    </row>
    <row r="101" spans="1:13" x14ac:dyDescent="0.25">
      <c r="A101" s="5">
        <v>39714</v>
      </c>
      <c r="B101">
        <v>265.62299999999999</v>
      </c>
      <c r="C101">
        <v>-4.3704000000000001</v>
      </c>
      <c r="D101">
        <v>-4.3704000000000001</v>
      </c>
      <c r="E101">
        <v>4.2409999999999997</v>
      </c>
      <c r="F101">
        <v>12.6997</v>
      </c>
      <c r="G101">
        <v>8.4587000000000003</v>
      </c>
      <c r="H101">
        <v>0.37990000000000002</v>
      </c>
      <c r="I101">
        <v>88728.395600000003</v>
      </c>
      <c r="J101">
        <v>35171</v>
      </c>
      <c r="K101">
        <v>296.084</v>
      </c>
      <c r="L101">
        <v>164.07499999999999</v>
      </c>
      <c r="M101">
        <v>92.183999999999997</v>
      </c>
    </row>
    <row r="102" spans="1:13" x14ac:dyDescent="0.25">
      <c r="A102" s="5">
        <v>39715</v>
      </c>
      <c r="B102">
        <v>250.541</v>
      </c>
      <c r="C102">
        <v>-5.6779999999999999</v>
      </c>
      <c r="D102">
        <v>-5.6779999999999999</v>
      </c>
      <c r="E102">
        <v>4.1638000000000002</v>
      </c>
      <c r="F102">
        <v>12.6937</v>
      </c>
      <c r="G102">
        <v>8.5299999999999994</v>
      </c>
      <c r="H102">
        <v>0.3821</v>
      </c>
      <c r="I102">
        <v>83976.565799999997</v>
      </c>
      <c r="J102">
        <v>35171</v>
      </c>
      <c r="K102">
        <v>296.084</v>
      </c>
      <c r="L102">
        <v>170.77799999999999</v>
      </c>
      <c r="M102">
        <v>94.382000000000005</v>
      </c>
    </row>
    <row r="103" spans="1:13" x14ac:dyDescent="0.25">
      <c r="A103" s="5">
        <v>39716</v>
      </c>
      <c r="B103">
        <v>251.535</v>
      </c>
      <c r="C103">
        <v>0.39679999999999999</v>
      </c>
      <c r="D103">
        <v>0.39679999999999999</v>
      </c>
      <c r="E103">
        <v>4.2302</v>
      </c>
      <c r="F103">
        <v>12.6015</v>
      </c>
      <c r="G103">
        <v>8.3712999999999997</v>
      </c>
      <c r="H103">
        <v>0.38030000000000003</v>
      </c>
      <c r="I103">
        <v>84209.896399999998</v>
      </c>
      <c r="J103">
        <v>35171</v>
      </c>
      <c r="K103">
        <v>296.084</v>
      </c>
      <c r="L103">
        <v>170.84200000000001</v>
      </c>
      <c r="M103">
        <v>94.256</v>
      </c>
    </row>
    <row r="104" spans="1:13" x14ac:dyDescent="0.25">
      <c r="A104" s="5">
        <v>39717</v>
      </c>
      <c r="B104">
        <v>257.99700000000001</v>
      </c>
      <c r="C104">
        <v>2.5691999999999999</v>
      </c>
      <c r="D104">
        <v>2.5691999999999999</v>
      </c>
      <c r="E104">
        <v>4.1638999999999999</v>
      </c>
      <c r="F104">
        <v>12.6166</v>
      </c>
      <c r="G104">
        <v>8.4527000000000001</v>
      </c>
      <c r="H104">
        <v>0.37319999999999998</v>
      </c>
      <c r="I104">
        <v>85723.388999999996</v>
      </c>
      <c r="J104">
        <v>35171</v>
      </c>
      <c r="K104">
        <v>296.084</v>
      </c>
      <c r="L104">
        <v>168.863</v>
      </c>
      <c r="M104">
        <v>94.296999999999997</v>
      </c>
    </row>
    <row r="105" spans="1:13" x14ac:dyDescent="0.25">
      <c r="A105" s="5">
        <v>39720</v>
      </c>
      <c r="B105">
        <v>270.69299999999998</v>
      </c>
      <c r="C105">
        <v>4.9210000000000003</v>
      </c>
      <c r="D105">
        <v>4.9210000000000003</v>
      </c>
      <c r="E105">
        <v>3.9717000000000002</v>
      </c>
      <c r="F105">
        <v>12.507899999999999</v>
      </c>
      <c r="G105">
        <v>8.5362000000000009</v>
      </c>
      <c r="H105">
        <v>0.3372</v>
      </c>
      <c r="I105">
        <v>88912.086299999995</v>
      </c>
      <c r="J105">
        <v>35171</v>
      </c>
      <c r="K105">
        <v>296.084</v>
      </c>
      <c r="L105">
        <v>166.12</v>
      </c>
      <c r="M105">
        <v>94.882999999999996</v>
      </c>
    </row>
    <row r="106" spans="1:13" x14ac:dyDescent="0.25">
      <c r="A106" s="5">
        <v>39721</v>
      </c>
      <c r="B106">
        <v>276.98700000000002</v>
      </c>
      <c r="C106">
        <v>2.3249</v>
      </c>
      <c r="D106">
        <v>2.3249</v>
      </c>
      <c r="E106">
        <v>4.0148999999999999</v>
      </c>
      <c r="F106">
        <v>12.4405</v>
      </c>
      <c r="G106">
        <v>8.4255999999999993</v>
      </c>
      <c r="H106">
        <v>0.33810000000000001</v>
      </c>
      <c r="I106">
        <v>91350.104800000001</v>
      </c>
      <c r="J106">
        <v>38675</v>
      </c>
      <c r="K106">
        <v>296.3</v>
      </c>
      <c r="L106">
        <v>164.81299999999999</v>
      </c>
      <c r="M106">
        <v>94.899000000000001</v>
      </c>
    </row>
    <row r="107" spans="1:13" x14ac:dyDescent="0.25">
      <c r="A107" s="5">
        <v>39722</v>
      </c>
      <c r="B107">
        <v>272.41300000000001</v>
      </c>
      <c r="C107">
        <v>-1.6511</v>
      </c>
      <c r="D107">
        <v>-1.6511</v>
      </c>
      <c r="E107">
        <v>3.9954000000000001</v>
      </c>
      <c r="F107">
        <v>11.776299999999999</v>
      </c>
      <c r="G107">
        <v>7.7808999999999999</v>
      </c>
      <c r="H107">
        <v>0.33910000000000001</v>
      </c>
      <c r="I107">
        <v>89634.046900000001</v>
      </c>
      <c r="J107">
        <v>38675</v>
      </c>
      <c r="K107">
        <v>296.3</v>
      </c>
      <c r="L107">
        <v>105.822</v>
      </c>
      <c r="M107">
        <v>95.040999999999997</v>
      </c>
    </row>
    <row r="108" spans="1:13" x14ac:dyDescent="0.25">
      <c r="A108" s="5">
        <v>39723</v>
      </c>
      <c r="B108">
        <v>261.82499999999999</v>
      </c>
      <c r="C108">
        <v>-3.8868999999999998</v>
      </c>
      <c r="D108">
        <v>-3.8868999999999998</v>
      </c>
      <c r="E108">
        <v>3.9313000000000002</v>
      </c>
      <c r="F108">
        <v>11.6845</v>
      </c>
      <c r="G108">
        <v>7.7531999999999996</v>
      </c>
      <c r="H108">
        <v>0.3503</v>
      </c>
      <c r="I108">
        <v>86184.165900000007</v>
      </c>
      <c r="J108">
        <v>38675</v>
      </c>
      <c r="K108">
        <v>296.3</v>
      </c>
      <c r="L108">
        <v>73.454999999999998</v>
      </c>
      <c r="M108">
        <v>96.203999999999994</v>
      </c>
    </row>
    <row r="109" spans="1:13" x14ac:dyDescent="0.25">
      <c r="A109" s="5">
        <v>39724</v>
      </c>
      <c r="B109">
        <v>273.65600000000001</v>
      </c>
      <c r="C109">
        <v>4.5186999999999999</v>
      </c>
      <c r="D109">
        <v>4.5186999999999999</v>
      </c>
      <c r="E109">
        <v>3.9237000000000002</v>
      </c>
      <c r="F109">
        <v>11.5413</v>
      </c>
      <c r="G109">
        <v>7.6174999999999997</v>
      </c>
      <c r="H109">
        <v>0.36120000000000002</v>
      </c>
      <c r="I109">
        <v>89887.568199999994</v>
      </c>
      <c r="J109">
        <v>38675</v>
      </c>
      <c r="K109">
        <v>296.3</v>
      </c>
      <c r="L109">
        <v>64.212000000000003</v>
      </c>
      <c r="M109">
        <v>96.540999999999997</v>
      </c>
    </row>
    <row r="110" spans="1:13" x14ac:dyDescent="0.25">
      <c r="A110" s="5">
        <v>39727</v>
      </c>
      <c r="B110">
        <v>287.96300000000002</v>
      </c>
      <c r="C110">
        <v>5.2279999999999998</v>
      </c>
      <c r="D110">
        <v>5.2279999999999998</v>
      </c>
      <c r="E110">
        <v>3.7530000000000001</v>
      </c>
      <c r="F110">
        <v>11.8492</v>
      </c>
      <c r="G110">
        <v>8.0961999999999996</v>
      </c>
      <c r="H110">
        <v>0.29509999999999997</v>
      </c>
      <c r="I110">
        <v>93706.742899999997</v>
      </c>
      <c r="J110">
        <v>38675</v>
      </c>
      <c r="K110">
        <v>296.3</v>
      </c>
      <c r="L110">
        <v>63.957999999999998</v>
      </c>
      <c r="M110">
        <v>97.274000000000001</v>
      </c>
    </row>
    <row r="111" spans="1:13" x14ac:dyDescent="0.25">
      <c r="A111" s="5">
        <v>39728</v>
      </c>
      <c r="B111">
        <v>281.858</v>
      </c>
      <c r="C111">
        <v>-2.1198999999999999</v>
      </c>
      <c r="D111">
        <v>-2.1198999999999999</v>
      </c>
      <c r="E111">
        <v>3.7519</v>
      </c>
      <c r="F111">
        <v>12.004300000000001</v>
      </c>
      <c r="G111">
        <v>8.2523999999999997</v>
      </c>
      <c r="H111">
        <v>0.29799999999999999</v>
      </c>
      <c r="I111">
        <v>91497.031300000002</v>
      </c>
      <c r="J111">
        <v>38675</v>
      </c>
      <c r="K111">
        <v>296.3</v>
      </c>
      <c r="L111">
        <v>53.514000000000003</v>
      </c>
      <c r="M111">
        <v>97.659000000000006</v>
      </c>
    </row>
    <row r="112" spans="1:13" x14ac:dyDescent="0.25">
      <c r="A112" s="5">
        <v>39729</v>
      </c>
      <c r="B112">
        <v>292.26799999999997</v>
      </c>
      <c r="C112">
        <v>3.6931000000000003</v>
      </c>
      <c r="D112">
        <v>3.6931000000000003</v>
      </c>
      <c r="E112">
        <v>3.8028</v>
      </c>
      <c r="F112">
        <v>12.372400000000001</v>
      </c>
      <c r="G112">
        <v>8.5696999999999992</v>
      </c>
      <c r="H112">
        <v>0.26229999999999998</v>
      </c>
      <c r="I112">
        <v>94320.340899999996</v>
      </c>
      <c r="J112">
        <v>38675</v>
      </c>
      <c r="K112">
        <v>296.3</v>
      </c>
      <c r="L112">
        <v>54.530999999999999</v>
      </c>
      <c r="M112">
        <v>97.94</v>
      </c>
    </row>
    <row r="113" spans="1:13" x14ac:dyDescent="0.25">
      <c r="A113" s="5">
        <v>39730</v>
      </c>
      <c r="B113">
        <v>293.23200000000003</v>
      </c>
      <c r="C113">
        <v>0.33</v>
      </c>
      <c r="D113">
        <v>0.33</v>
      </c>
      <c r="E113">
        <v>3.8769999999999998</v>
      </c>
      <c r="F113">
        <v>12.466100000000001</v>
      </c>
      <c r="G113">
        <v>8.5891000000000002</v>
      </c>
      <c r="H113">
        <v>0.26029999999999998</v>
      </c>
      <c r="I113">
        <v>94232.491899999994</v>
      </c>
      <c r="J113">
        <v>38675</v>
      </c>
      <c r="K113">
        <v>296.3</v>
      </c>
      <c r="L113">
        <v>54.677999999999997</v>
      </c>
      <c r="M113">
        <v>97.802000000000007</v>
      </c>
    </row>
    <row r="114" spans="1:13" x14ac:dyDescent="0.25">
      <c r="A114" s="5">
        <v>39731</v>
      </c>
      <c r="B114">
        <v>335.048</v>
      </c>
      <c r="C114">
        <v>14.2605</v>
      </c>
      <c r="D114">
        <v>14.2605</v>
      </c>
      <c r="E114">
        <v>3.9956</v>
      </c>
      <c r="F114">
        <v>12.6996</v>
      </c>
      <c r="G114">
        <v>8.7040000000000006</v>
      </c>
      <c r="H114">
        <v>0.13750000000000001</v>
      </c>
      <c r="I114">
        <v>107209.94530000001</v>
      </c>
      <c r="J114">
        <v>38675</v>
      </c>
      <c r="K114">
        <v>296.3</v>
      </c>
      <c r="L114">
        <v>83.453999999999994</v>
      </c>
      <c r="M114">
        <v>104.208</v>
      </c>
    </row>
    <row r="115" spans="1:13" x14ac:dyDescent="0.25">
      <c r="A115" s="5">
        <v>39734</v>
      </c>
      <c r="B115">
        <v>345.61700000000002</v>
      </c>
      <c r="C115">
        <v>3.1543000000000001</v>
      </c>
      <c r="D115">
        <v>3.1543000000000001</v>
      </c>
      <c r="E115">
        <v>4.0735000000000001</v>
      </c>
      <c r="F115">
        <v>12.304399999999999</v>
      </c>
      <c r="G115">
        <v>8.2309000000000001</v>
      </c>
      <c r="H115">
        <v>0.15160000000000001</v>
      </c>
      <c r="I115">
        <v>110583.4276</v>
      </c>
      <c r="J115">
        <v>38675</v>
      </c>
      <c r="K115">
        <v>296.3</v>
      </c>
      <c r="L115">
        <v>83.543999999999997</v>
      </c>
      <c r="M115">
        <v>104.26</v>
      </c>
    </row>
    <row r="116" spans="1:13" x14ac:dyDescent="0.25">
      <c r="A116" s="5">
        <v>39735</v>
      </c>
      <c r="B116">
        <v>346.48200000000003</v>
      </c>
      <c r="C116">
        <v>0.25030000000000002</v>
      </c>
      <c r="D116">
        <v>0.25030000000000002</v>
      </c>
      <c r="E116">
        <v>4.1159999999999997</v>
      </c>
      <c r="F116">
        <v>11.943899999999999</v>
      </c>
      <c r="G116">
        <v>7.8278999999999996</v>
      </c>
      <c r="H116">
        <v>0.15040000000000001</v>
      </c>
      <c r="I116">
        <v>110981.787</v>
      </c>
      <c r="J116">
        <v>38675</v>
      </c>
      <c r="K116">
        <v>296.3</v>
      </c>
      <c r="L116">
        <v>81.069000000000003</v>
      </c>
      <c r="M116">
        <v>104.071</v>
      </c>
    </row>
    <row r="117" spans="1:13" x14ac:dyDescent="0.25">
      <c r="A117" s="5">
        <v>39736</v>
      </c>
      <c r="B117">
        <v>386.85700000000003</v>
      </c>
      <c r="C117">
        <v>11.652799999999999</v>
      </c>
      <c r="D117">
        <v>11.652799999999999</v>
      </c>
      <c r="E117">
        <v>4.1233000000000004</v>
      </c>
      <c r="F117">
        <v>11.910600000000001</v>
      </c>
      <c r="G117">
        <v>7.7873000000000001</v>
      </c>
      <c r="H117">
        <v>7.6600000000000001E-2</v>
      </c>
      <c r="I117">
        <v>123448.9501</v>
      </c>
      <c r="J117">
        <v>38675</v>
      </c>
      <c r="K117">
        <v>296.3</v>
      </c>
      <c r="L117">
        <v>81.213999999999999</v>
      </c>
      <c r="M117">
        <v>106.358</v>
      </c>
    </row>
    <row r="118" spans="1:13" x14ac:dyDescent="0.25">
      <c r="A118" s="5">
        <v>39737</v>
      </c>
      <c r="B118">
        <v>399.17500000000001</v>
      </c>
      <c r="C118">
        <v>3.1842000000000001</v>
      </c>
      <c r="D118">
        <v>3.1842000000000001</v>
      </c>
      <c r="E118">
        <v>4.0693000000000001</v>
      </c>
      <c r="F118">
        <v>12.005100000000001</v>
      </c>
      <c r="G118">
        <v>7.9358000000000004</v>
      </c>
      <c r="H118">
        <v>6.25E-2</v>
      </c>
      <c r="I118">
        <v>126621.0753</v>
      </c>
      <c r="J118">
        <v>38675</v>
      </c>
      <c r="K118">
        <v>296.3</v>
      </c>
      <c r="L118">
        <v>81.465000000000003</v>
      </c>
      <c r="M118">
        <v>105.93600000000001</v>
      </c>
    </row>
    <row r="119" spans="1:13" x14ac:dyDescent="0.25">
      <c r="A119" s="5">
        <v>39738</v>
      </c>
      <c r="B119">
        <v>360.55</v>
      </c>
      <c r="C119">
        <v>-9.6761999999999997</v>
      </c>
      <c r="D119">
        <v>-9.6761999999999997</v>
      </c>
      <c r="E119">
        <v>4.0141999999999998</v>
      </c>
      <c r="F119">
        <v>11.8939</v>
      </c>
      <c r="G119">
        <v>7.8798000000000004</v>
      </c>
      <c r="H119">
        <v>3.0200000000000001E-2</v>
      </c>
      <c r="I119">
        <v>114887.06020000001</v>
      </c>
      <c r="J119">
        <v>38675</v>
      </c>
      <c r="K119">
        <v>296.3</v>
      </c>
      <c r="L119">
        <v>111.71599999999999</v>
      </c>
      <c r="M119">
        <v>112.488</v>
      </c>
    </row>
    <row r="120" spans="1:13" x14ac:dyDescent="0.25">
      <c r="A120" s="5">
        <v>39741</v>
      </c>
      <c r="B120">
        <v>277.04599999999999</v>
      </c>
      <c r="C120">
        <v>-23.1601</v>
      </c>
      <c r="D120">
        <v>-23.1601</v>
      </c>
      <c r="E120">
        <v>4.0106999999999999</v>
      </c>
      <c r="F120">
        <v>11.9918</v>
      </c>
      <c r="G120">
        <v>7.9810999999999996</v>
      </c>
      <c r="H120">
        <v>4.8999999999999998E-3</v>
      </c>
      <c r="I120">
        <v>89811.304600000003</v>
      </c>
      <c r="J120">
        <v>38675</v>
      </c>
      <c r="K120">
        <v>296.3</v>
      </c>
      <c r="L120">
        <v>191.577</v>
      </c>
      <c r="M120">
        <v>140.982</v>
      </c>
    </row>
    <row r="121" spans="1:13" x14ac:dyDescent="0.25">
      <c r="A121" s="5">
        <v>39742</v>
      </c>
      <c r="B121">
        <v>236.62200000000001</v>
      </c>
      <c r="C121">
        <v>-14.5913</v>
      </c>
      <c r="D121">
        <v>-14.5913</v>
      </c>
      <c r="E121">
        <v>3.9403999999999999</v>
      </c>
      <c r="F121">
        <v>12.188599999999999</v>
      </c>
      <c r="G121">
        <v>8.2482000000000006</v>
      </c>
      <c r="H121">
        <v>1.7999999999999999E-2</v>
      </c>
      <c r="I121">
        <v>77409.387499999997</v>
      </c>
      <c r="J121">
        <v>38675</v>
      </c>
      <c r="K121">
        <v>296.3</v>
      </c>
      <c r="L121">
        <v>206.78200000000001</v>
      </c>
      <c r="M121">
        <v>149.76</v>
      </c>
    </row>
    <row r="122" spans="1:13" x14ac:dyDescent="0.25">
      <c r="A122" s="5">
        <v>39743</v>
      </c>
      <c r="B122">
        <v>240.36</v>
      </c>
      <c r="C122">
        <v>1.5798000000000001</v>
      </c>
      <c r="D122">
        <v>1.5798000000000001</v>
      </c>
      <c r="E122">
        <v>3.8066</v>
      </c>
      <c r="F122">
        <v>12.372</v>
      </c>
      <c r="G122">
        <v>8.5654000000000003</v>
      </c>
      <c r="H122">
        <v>1.26E-2</v>
      </c>
      <c r="I122">
        <v>78020.298699999999</v>
      </c>
      <c r="J122">
        <v>38675</v>
      </c>
      <c r="K122">
        <v>296.3</v>
      </c>
      <c r="L122">
        <v>207.40899999999999</v>
      </c>
      <c r="M122">
        <v>149.62100000000001</v>
      </c>
    </row>
    <row r="123" spans="1:13" x14ac:dyDescent="0.25">
      <c r="A123" s="5">
        <v>39744</v>
      </c>
      <c r="B123">
        <v>221.21199999999999</v>
      </c>
      <c r="C123">
        <v>-7.9665999999999997</v>
      </c>
      <c r="D123">
        <v>-7.9665999999999997</v>
      </c>
      <c r="E123">
        <v>3.7789000000000001</v>
      </c>
      <c r="F123">
        <v>12.5359</v>
      </c>
      <c r="G123">
        <v>8.7569999999999997</v>
      </c>
      <c r="H123">
        <v>2.0400000000000001E-2</v>
      </c>
      <c r="I123">
        <v>70975.347899999993</v>
      </c>
      <c r="J123">
        <v>38675</v>
      </c>
      <c r="K123">
        <v>296.3</v>
      </c>
      <c r="L123">
        <v>186.24199999999999</v>
      </c>
      <c r="M123">
        <v>151.90799999999999</v>
      </c>
    </row>
    <row r="124" spans="1:13" x14ac:dyDescent="0.25">
      <c r="A124" s="5">
        <v>39745</v>
      </c>
      <c r="B124">
        <v>209.30099999999999</v>
      </c>
      <c r="C124">
        <v>-5.3842999999999996</v>
      </c>
      <c r="D124">
        <v>-5.3842999999999996</v>
      </c>
      <c r="E124">
        <v>3.7511999999999999</v>
      </c>
      <c r="F124">
        <v>12.848100000000001</v>
      </c>
      <c r="G124">
        <v>9.0968999999999998</v>
      </c>
      <c r="H124">
        <v>4.3799999999999999E-2</v>
      </c>
      <c r="I124">
        <v>66636.944499999998</v>
      </c>
      <c r="J124">
        <v>38675</v>
      </c>
      <c r="K124">
        <v>296.3</v>
      </c>
      <c r="L124">
        <v>180.3</v>
      </c>
      <c r="M124">
        <v>152.69900000000001</v>
      </c>
    </row>
    <row r="125" spans="1:13" x14ac:dyDescent="0.25">
      <c r="A125" s="5">
        <v>39748</v>
      </c>
      <c r="B125">
        <v>468.27199999999999</v>
      </c>
      <c r="C125">
        <v>123.7317</v>
      </c>
      <c r="D125">
        <v>123.7317</v>
      </c>
      <c r="E125">
        <v>3.7598000000000003</v>
      </c>
      <c r="F125">
        <v>12.192500000000001</v>
      </c>
      <c r="G125">
        <v>8.4327000000000005</v>
      </c>
      <c r="H125">
        <v>0.14680000000000001</v>
      </c>
      <c r="I125">
        <v>142774.66579999999</v>
      </c>
      <c r="J125">
        <v>38675</v>
      </c>
      <c r="K125">
        <v>296.3</v>
      </c>
      <c r="L125">
        <v>499.06599999999997</v>
      </c>
      <c r="M125">
        <v>284.88400000000001</v>
      </c>
    </row>
    <row r="126" spans="1:13" x14ac:dyDescent="0.25">
      <c r="A126" s="5">
        <v>39749</v>
      </c>
      <c r="B126">
        <v>912.68399999999997</v>
      </c>
      <c r="C126">
        <v>94.904499999999999</v>
      </c>
      <c r="D126">
        <v>94.904499999999999</v>
      </c>
      <c r="E126">
        <v>3.7515999999999998</v>
      </c>
      <c r="F126">
        <v>10.648199999999999</v>
      </c>
      <c r="G126">
        <v>6.8966000000000003</v>
      </c>
      <c r="H126">
        <v>0.96450000000000002</v>
      </c>
      <c r="I126">
        <v>275264.27370000002</v>
      </c>
      <c r="J126">
        <v>38675</v>
      </c>
      <c r="K126">
        <v>296.3</v>
      </c>
      <c r="L126">
        <v>605.41399999999999</v>
      </c>
      <c r="M126">
        <v>343.69799999999998</v>
      </c>
    </row>
    <row r="127" spans="1:13" x14ac:dyDescent="0.25">
      <c r="A127" s="5">
        <v>39750</v>
      </c>
      <c r="B127">
        <v>509.03500000000003</v>
      </c>
      <c r="C127">
        <v>-44.226599999999998</v>
      </c>
      <c r="D127">
        <v>-44.226599999999998</v>
      </c>
      <c r="E127">
        <v>3.7865000000000002</v>
      </c>
      <c r="F127">
        <v>10.9513</v>
      </c>
      <c r="G127">
        <v>7.1646999999999998</v>
      </c>
      <c r="H127">
        <v>0.9738</v>
      </c>
      <c r="I127">
        <v>155089.4166</v>
      </c>
      <c r="J127">
        <v>38675</v>
      </c>
      <c r="K127">
        <v>296.3</v>
      </c>
      <c r="L127">
        <v>708.14700000000005</v>
      </c>
      <c r="M127">
        <v>387.19600000000003</v>
      </c>
    </row>
    <row r="128" spans="1:13" x14ac:dyDescent="0.25">
      <c r="A128" s="5">
        <v>39751</v>
      </c>
      <c r="B128">
        <v>497.20400000000001</v>
      </c>
      <c r="C128">
        <v>-2.3241999999999998</v>
      </c>
      <c r="D128">
        <v>-2.3241999999999998</v>
      </c>
      <c r="E128">
        <v>3.7707999999999999</v>
      </c>
      <c r="F128">
        <v>11.7364</v>
      </c>
      <c r="G128">
        <v>7.9657</v>
      </c>
      <c r="H128">
        <v>0.96960000000000002</v>
      </c>
      <c r="I128">
        <v>151823.80600000001</v>
      </c>
      <c r="J128">
        <v>38675</v>
      </c>
      <c r="K128">
        <v>296.3</v>
      </c>
      <c r="L128">
        <v>704.76300000000003</v>
      </c>
      <c r="M128">
        <v>384.24200000000002</v>
      </c>
    </row>
    <row r="129" spans="1:13" x14ac:dyDescent="0.25">
      <c r="A129" s="5">
        <v>39752</v>
      </c>
      <c r="B129">
        <v>472.34899999999999</v>
      </c>
      <c r="C129">
        <v>-4.9989999999999997</v>
      </c>
      <c r="D129">
        <v>-4.9989999999999997</v>
      </c>
      <c r="E129">
        <v>3.9001000000000001</v>
      </c>
      <c r="F129">
        <v>11.847099999999999</v>
      </c>
      <c r="G129">
        <v>7.9470000000000001</v>
      </c>
      <c r="H129">
        <v>0.95450000000000002</v>
      </c>
      <c r="I129">
        <v>145248.78289999999</v>
      </c>
      <c r="J129">
        <v>38675</v>
      </c>
      <c r="K129">
        <v>296.38600000000002</v>
      </c>
      <c r="L129">
        <v>684.42600000000004</v>
      </c>
      <c r="M129">
        <v>384.483</v>
      </c>
    </row>
    <row r="130" spans="1:13" x14ac:dyDescent="0.25">
      <c r="A130" s="5">
        <v>39755</v>
      </c>
      <c r="B130">
        <v>396.68900000000002</v>
      </c>
      <c r="C130">
        <v>-16.017700000000001</v>
      </c>
      <c r="D130">
        <v>-16.017700000000001</v>
      </c>
      <c r="E130">
        <v>3.8307000000000002</v>
      </c>
      <c r="F130">
        <v>11.9107</v>
      </c>
      <c r="G130">
        <v>8.08</v>
      </c>
      <c r="H130">
        <v>0.94450000000000001</v>
      </c>
      <c r="I130">
        <v>121632.09639999999</v>
      </c>
      <c r="J130">
        <v>38675</v>
      </c>
      <c r="K130">
        <v>296.38600000000002</v>
      </c>
      <c r="L130">
        <v>686.21900000000005</v>
      </c>
      <c r="M130">
        <v>388.40600000000001</v>
      </c>
    </row>
    <row r="131" spans="1:13" x14ac:dyDescent="0.25">
      <c r="A131" s="5">
        <v>39756</v>
      </c>
      <c r="B131">
        <v>391.63900000000001</v>
      </c>
      <c r="C131">
        <v>-1.2732000000000001</v>
      </c>
      <c r="D131">
        <v>-1.2732000000000001</v>
      </c>
      <c r="E131">
        <v>3.8039000000000001</v>
      </c>
      <c r="F131">
        <v>11.6631</v>
      </c>
      <c r="G131">
        <v>7.8591999999999995</v>
      </c>
      <c r="H131">
        <v>0.91969999999999996</v>
      </c>
      <c r="I131">
        <v>120443.5285</v>
      </c>
      <c r="J131">
        <v>38675</v>
      </c>
      <c r="K131">
        <v>296.38600000000002</v>
      </c>
      <c r="L131">
        <v>686.95299999999997</v>
      </c>
      <c r="M131">
        <v>387.85700000000003</v>
      </c>
    </row>
    <row r="132" spans="1:13" x14ac:dyDescent="0.25">
      <c r="A132" s="5">
        <v>39757</v>
      </c>
      <c r="B132">
        <v>394.95</v>
      </c>
      <c r="C132">
        <v>0.84530000000000005</v>
      </c>
      <c r="D132">
        <v>0.84530000000000005</v>
      </c>
      <c r="E132">
        <v>3.7671999999999999</v>
      </c>
      <c r="F132">
        <v>11.5962</v>
      </c>
      <c r="G132">
        <v>7.8289999999999997</v>
      </c>
      <c r="H132">
        <v>0.91620000000000001</v>
      </c>
      <c r="I132">
        <v>121291.12059999999</v>
      </c>
      <c r="J132">
        <v>38675</v>
      </c>
      <c r="K132">
        <v>296.38600000000002</v>
      </c>
      <c r="L132">
        <v>682.76</v>
      </c>
      <c r="M132">
        <v>387.84699999999998</v>
      </c>
    </row>
    <row r="133" spans="1:13" x14ac:dyDescent="0.25">
      <c r="A133" s="5">
        <v>39758</v>
      </c>
      <c r="B133">
        <v>392.911</v>
      </c>
      <c r="C133">
        <v>-0.51600000000000001</v>
      </c>
      <c r="D133">
        <v>-0.51600000000000001</v>
      </c>
      <c r="E133">
        <v>3.7039</v>
      </c>
      <c r="F133">
        <v>11.9351</v>
      </c>
      <c r="G133">
        <v>8.2311999999999994</v>
      </c>
      <c r="H133">
        <v>0.89029999999999998</v>
      </c>
      <c r="I133">
        <v>120347.13250000001</v>
      </c>
      <c r="J133">
        <v>38675</v>
      </c>
      <c r="K133">
        <v>296.38600000000002</v>
      </c>
      <c r="L133">
        <v>680.42899999999997</v>
      </c>
      <c r="M133">
        <v>387.88299999999998</v>
      </c>
    </row>
    <row r="134" spans="1:13" x14ac:dyDescent="0.25">
      <c r="A134" s="5">
        <v>39759</v>
      </c>
      <c r="B134">
        <v>398.42899999999997</v>
      </c>
      <c r="C134">
        <v>1.4043000000000001</v>
      </c>
      <c r="D134">
        <v>1.4043000000000001</v>
      </c>
      <c r="E134">
        <v>3.6806000000000001</v>
      </c>
      <c r="F134">
        <v>11.8744</v>
      </c>
      <c r="G134">
        <v>8.1937999999999995</v>
      </c>
      <c r="H134">
        <v>0.88719999999999999</v>
      </c>
      <c r="I134">
        <v>121872.0434</v>
      </c>
      <c r="J134">
        <v>38675</v>
      </c>
      <c r="K134">
        <v>296.38600000000002</v>
      </c>
      <c r="L134">
        <v>515.43700000000001</v>
      </c>
      <c r="M134">
        <v>387.74400000000003</v>
      </c>
    </row>
    <row r="135" spans="1:13" x14ac:dyDescent="0.25">
      <c r="A135" s="5">
        <v>39762</v>
      </c>
      <c r="B135">
        <v>385.654</v>
      </c>
      <c r="C135">
        <v>-3.2065000000000001</v>
      </c>
      <c r="D135">
        <v>-3.2065000000000001</v>
      </c>
      <c r="E135">
        <v>3.6829999999999998</v>
      </c>
      <c r="F135">
        <v>11.754</v>
      </c>
      <c r="G135">
        <v>8.0709999999999997</v>
      </c>
      <c r="H135">
        <v>0.87990000000000002</v>
      </c>
      <c r="I135">
        <v>118121.322</v>
      </c>
      <c r="J135">
        <v>38675</v>
      </c>
      <c r="K135">
        <v>296.38600000000002</v>
      </c>
      <c r="L135">
        <v>308.91500000000002</v>
      </c>
      <c r="M135">
        <v>387.97300000000001</v>
      </c>
    </row>
    <row r="136" spans="1:13" x14ac:dyDescent="0.25">
      <c r="A136" s="5">
        <v>39763</v>
      </c>
      <c r="B136">
        <v>387.75099999999998</v>
      </c>
      <c r="C136">
        <v>0.54400000000000004</v>
      </c>
      <c r="D136">
        <v>0.54400000000000004</v>
      </c>
      <c r="E136">
        <v>3.6707000000000001</v>
      </c>
      <c r="F136">
        <v>11.8523</v>
      </c>
      <c r="G136">
        <v>8.1814999999999998</v>
      </c>
      <c r="H136">
        <v>0.86339999999999995</v>
      </c>
      <c r="I136">
        <v>118402.1067</v>
      </c>
      <c r="J136">
        <v>38675</v>
      </c>
      <c r="K136">
        <v>296.38600000000002</v>
      </c>
      <c r="L136">
        <v>93.629000000000005</v>
      </c>
      <c r="M136">
        <v>387.88099999999997</v>
      </c>
    </row>
    <row r="137" spans="1:13" x14ac:dyDescent="0.25">
      <c r="A137" s="5">
        <v>39764</v>
      </c>
      <c r="B137">
        <v>382.96899999999999</v>
      </c>
      <c r="C137">
        <v>-1.2333000000000001</v>
      </c>
      <c r="D137">
        <v>-1.2333000000000001</v>
      </c>
      <c r="E137">
        <v>3.6311999999999998</v>
      </c>
      <c r="F137">
        <v>12.0379</v>
      </c>
      <c r="G137">
        <v>8.4065999999999992</v>
      </c>
      <c r="H137">
        <v>0.86180000000000001</v>
      </c>
      <c r="I137">
        <v>116558.533</v>
      </c>
      <c r="J137">
        <v>38675</v>
      </c>
      <c r="K137">
        <v>296.38600000000002</v>
      </c>
      <c r="L137">
        <v>94.078000000000003</v>
      </c>
      <c r="M137">
        <v>387.62799999999999</v>
      </c>
    </row>
    <row r="138" spans="1:13" x14ac:dyDescent="0.25">
      <c r="A138" s="5">
        <v>39765</v>
      </c>
      <c r="B138">
        <v>395.69499999999999</v>
      </c>
      <c r="C138">
        <v>3.3229000000000002</v>
      </c>
      <c r="D138">
        <v>3.3229000000000002</v>
      </c>
      <c r="E138">
        <v>3.6395999999999997</v>
      </c>
      <c r="F138">
        <v>11.99</v>
      </c>
      <c r="G138">
        <v>8.3503000000000007</v>
      </c>
      <c r="H138">
        <v>0.8629</v>
      </c>
      <c r="I138">
        <v>120742.8305</v>
      </c>
      <c r="J138">
        <v>38675</v>
      </c>
      <c r="K138">
        <v>296.38600000000002</v>
      </c>
      <c r="L138">
        <v>98.344999999999999</v>
      </c>
      <c r="M138">
        <v>387.55799999999999</v>
      </c>
    </row>
    <row r="139" spans="1:13" x14ac:dyDescent="0.25">
      <c r="A139" s="5">
        <v>39766</v>
      </c>
      <c r="B139">
        <v>391.84800000000001</v>
      </c>
      <c r="C139">
        <v>-0.97240000000000004</v>
      </c>
      <c r="D139">
        <v>-0.97240000000000004</v>
      </c>
      <c r="E139">
        <v>3.6728000000000001</v>
      </c>
      <c r="F139">
        <v>11.8644</v>
      </c>
      <c r="G139">
        <v>8.1915999999999993</v>
      </c>
      <c r="H139">
        <v>0.86029999999999995</v>
      </c>
      <c r="I139">
        <v>119800.3098</v>
      </c>
      <c r="J139">
        <v>38675</v>
      </c>
      <c r="K139">
        <v>296.38600000000002</v>
      </c>
      <c r="L139">
        <v>30.43</v>
      </c>
      <c r="M139">
        <v>387.428</v>
      </c>
    </row>
    <row r="140" spans="1:13" x14ac:dyDescent="0.25">
      <c r="A140" s="5">
        <v>39769</v>
      </c>
      <c r="B140">
        <v>365.87900000000002</v>
      </c>
      <c r="C140">
        <v>-6.6273</v>
      </c>
      <c r="D140">
        <v>-6.6273</v>
      </c>
      <c r="E140">
        <v>3.6606000000000001</v>
      </c>
      <c r="F140">
        <v>11.9947</v>
      </c>
      <c r="G140">
        <v>8.3340999999999994</v>
      </c>
      <c r="H140">
        <v>0.86639999999999995</v>
      </c>
      <c r="I140">
        <v>111766.7864</v>
      </c>
      <c r="J140">
        <v>38675</v>
      </c>
      <c r="K140">
        <v>296.38600000000002</v>
      </c>
      <c r="L140">
        <v>47.317999999999998</v>
      </c>
      <c r="M140">
        <v>388.04700000000003</v>
      </c>
    </row>
    <row r="141" spans="1:13" x14ac:dyDescent="0.25">
      <c r="A141" s="5">
        <v>39770</v>
      </c>
      <c r="B141">
        <v>377.45100000000002</v>
      </c>
      <c r="C141">
        <v>3.1629999999999998</v>
      </c>
      <c r="D141">
        <v>3.1629999999999998</v>
      </c>
      <c r="E141">
        <v>3.6459999999999999</v>
      </c>
      <c r="F141">
        <v>12.0121</v>
      </c>
      <c r="G141">
        <v>8.3660999999999994</v>
      </c>
      <c r="H141">
        <v>0.86819999999999997</v>
      </c>
      <c r="I141">
        <v>115175.6848</v>
      </c>
      <c r="J141">
        <v>38675</v>
      </c>
      <c r="K141">
        <v>296.38600000000002</v>
      </c>
      <c r="L141">
        <v>51.225999999999999</v>
      </c>
      <c r="M141">
        <v>388.01600000000002</v>
      </c>
    </row>
    <row r="142" spans="1:13" x14ac:dyDescent="0.25">
      <c r="A142" s="5">
        <v>39771</v>
      </c>
      <c r="B142">
        <v>372.79899999999998</v>
      </c>
      <c r="C142">
        <v>-1.2326999999999999</v>
      </c>
      <c r="D142">
        <v>-1.2326999999999999</v>
      </c>
      <c r="E142">
        <v>3.5415000000000001</v>
      </c>
      <c r="F142">
        <v>12.0588</v>
      </c>
      <c r="G142">
        <v>8.5173000000000005</v>
      </c>
      <c r="H142">
        <v>0.8599</v>
      </c>
      <c r="I142">
        <v>114038.6828</v>
      </c>
      <c r="J142">
        <v>38675</v>
      </c>
      <c r="K142">
        <v>296.38600000000002</v>
      </c>
      <c r="L142">
        <v>51.38</v>
      </c>
      <c r="M142">
        <v>388.06599999999997</v>
      </c>
    </row>
    <row r="143" spans="1:13" x14ac:dyDescent="0.25">
      <c r="A143" s="5">
        <v>39772</v>
      </c>
      <c r="B143">
        <v>349.017</v>
      </c>
      <c r="C143">
        <v>-6.3792</v>
      </c>
      <c r="D143">
        <v>-6.3792</v>
      </c>
      <c r="E143">
        <v>3.4013</v>
      </c>
      <c r="F143">
        <v>12.177300000000001</v>
      </c>
      <c r="G143">
        <v>8.7759999999999998</v>
      </c>
      <c r="H143">
        <v>0.86880000000000002</v>
      </c>
      <c r="I143">
        <v>106872.3221</v>
      </c>
      <c r="J143">
        <v>38675</v>
      </c>
      <c r="K143">
        <v>296.38600000000002</v>
      </c>
      <c r="L143">
        <v>58.783000000000001</v>
      </c>
      <c r="M143">
        <v>386.68799999999999</v>
      </c>
    </row>
    <row r="144" spans="1:13" x14ac:dyDescent="0.25">
      <c r="A144" s="5">
        <v>39773</v>
      </c>
      <c r="B144">
        <v>357.91500000000002</v>
      </c>
      <c r="C144">
        <v>2.5495000000000001</v>
      </c>
      <c r="D144">
        <v>2.5495000000000001</v>
      </c>
      <c r="E144">
        <v>3.3898000000000001</v>
      </c>
      <c r="F144">
        <v>12.330500000000001</v>
      </c>
      <c r="G144">
        <v>8.9406999999999996</v>
      </c>
      <c r="H144">
        <v>0.86309999999999998</v>
      </c>
      <c r="I144">
        <v>109589.59699999999</v>
      </c>
      <c r="J144">
        <v>38675</v>
      </c>
      <c r="K144">
        <v>296.38600000000002</v>
      </c>
      <c r="L144">
        <v>61.222000000000001</v>
      </c>
      <c r="M144">
        <v>386.65</v>
      </c>
    </row>
    <row r="145" spans="1:13" x14ac:dyDescent="0.25">
      <c r="A145" s="5">
        <v>39776</v>
      </c>
      <c r="B145">
        <v>321.44799999999998</v>
      </c>
      <c r="C145">
        <v>-10.1889</v>
      </c>
      <c r="D145">
        <v>-10.1889</v>
      </c>
      <c r="E145">
        <v>3.4260000000000002</v>
      </c>
      <c r="F145">
        <v>11.8924</v>
      </c>
      <c r="G145">
        <v>8.4664000000000001</v>
      </c>
      <c r="H145">
        <v>0.73119999999999996</v>
      </c>
      <c r="I145">
        <v>98950.5625</v>
      </c>
      <c r="J145">
        <v>38675</v>
      </c>
      <c r="K145">
        <v>296.38600000000002</v>
      </c>
      <c r="L145">
        <v>80.143000000000001</v>
      </c>
      <c r="M145">
        <v>388.01499999999999</v>
      </c>
    </row>
    <row r="146" spans="1:13" x14ac:dyDescent="0.25">
      <c r="A146" s="5">
        <v>39777</v>
      </c>
      <c r="B146">
        <v>253.792</v>
      </c>
      <c r="C146">
        <v>-21.0473</v>
      </c>
      <c r="D146">
        <v>-21.0473</v>
      </c>
      <c r="E146">
        <v>3.35</v>
      </c>
      <c r="F146">
        <v>11.8005</v>
      </c>
      <c r="G146">
        <v>8.4504999999999999</v>
      </c>
      <c r="H146">
        <v>0.72689999999999999</v>
      </c>
      <c r="I146">
        <v>78721.514599999995</v>
      </c>
      <c r="J146">
        <v>38675</v>
      </c>
      <c r="K146">
        <v>296.38600000000002</v>
      </c>
      <c r="L146">
        <v>140.286</v>
      </c>
      <c r="M146">
        <v>392.50799999999998</v>
      </c>
    </row>
    <row r="147" spans="1:13" x14ac:dyDescent="0.25">
      <c r="A147" s="5">
        <v>39778</v>
      </c>
      <c r="B147">
        <v>298.31200000000001</v>
      </c>
      <c r="C147">
        <v>17.542200000000001</v>
      </c>
      <c r="D147">
        <v>17.542200000000001</v>
      </c>
      <c r="E147">
        <v>3.2839999999999998</v>
      </c>
      <c r="F147">
        <v>11.728999999999999</v>
      </c>
      <c r="G147">
        <v>8.4449000000000005</v>
      </c>
      <c r="H147">
        <v>0.72740000000000005</v>
      </c>
      <c r="I147">
        <v>91972.577699999994</v>
      </c>
      <c r="J147">
        <v>38675</v>
      </c>
      <c r="K147">
        <v>296.38600000000002</v>
      </c>
      <c r="L147">
        <v>176.22200000000001</v>
      </c>
      <c r="M147">
        <v>395.846</v>
      </c>
    </row>
    <row r="148" spans="1:13" x14ac:dyDescent="0.25">
      <c r="A148" s="5">
        <v>39779</v>
      </c>
      <c r="B148">
        <v>291.09399999999999</v>
      </c>
      <c r="C148">
        <v>-2.4196</v>
      </c>
      <c r="D148">
        <v>-2.4196</v>
      </c>
      <c r="E148">
        <v>3.2942999999999998</v>
      </c>
      <c r="F148">
        <v>11.399900000000001</v>
      </c>
      <c r="G148">
        <v>8.1056000000000008</v>
      </c>
      <c r="H148">
        <v>0.72050000000000003</v>
      </c>
      <c r="I148">
        <v>89801.713199999998</v>
      </c>
      <c r="J148">
        <v>38675</v>
      </c>
      <c r="K148">
        <v>296.38600000000002</v>
      </c>
      <c r="L148">
        <v>175.81200000000001</v>
      </c>
      <c r="M148">
        <v>394.85899999999998</v>
      </c>
    </row>
    <row r="149" spans="1:13" x14ac:dyDescent="0.25">
      <c r="A149" s="5">
        <v>39780</v>
      </c>
      <c r="B149">
        <v>279.09399999999999</v>
      </c>
      <c r="C149">
        <v>-4.1223999999999998</v>
      </c>
      <c r="D149">
        <v>-4.1223999999999998</v>
      </c>
      <c r="E149">
        <v>3.2576999999999998</v>
      </c>
      <c r="F149">
        <v>11.2759</v>
      </c>
      <c r="G149">
        <v>8.0182000000000002</v>
      </c>
      <c r="H149">
        <v>0.72060000000000002</v>
      </c>
      <c r="I149">
        <v>86178.738200000007</v>
      </c>
      <c r="J149">
        <v>38675</v>
      </c>
      <c r="K149">
        <v>296.63400000000001</v>
      </c>
      <c r="L149">
        <v>174.64400000000001</v>
      </c>
      <c r="M149">
        <v>387.01400000000001</v>
      </c>
    </row>
    <row r="150" spans="1:13" x14ac:dyDescent="0.25">
      <c r="A150" s="5">
        <v>39783</v>
      </c>
      <c r="B150">
        <v>270.42500000000001</v>
      </c>
      <c r="C150">
        <v>-3.1063000000000001</v>
      </c>
      <c r="D150">
        <v>-3.1063000000000001</v>
      </c>
      <c r="E150">
        <v>3.1644000000000001</v>
      </c>
      <c r="F150">
        <v>11.604800000000001</v>
      </c>
      <c r="G150">
        <v>8.4404000000000003</v>
      </c>
      <c r="H150">
        <v>0.71289999999999998</v>
      </c>
      <c r="I150">
        <v>83379.749599999996</v>
      </c>
      <c r="J150">
        <v>38675</v>
      </c>
      <c r="K150">
        <v>296.63400000000001</v>
      </c>
      <c r="L150">
        <v>170.708</v>
      </c>
      <c r="M150">
        <v>384.06400000000002</v>
      </c>
    </row>
    <row r="151" spans="1:13" x14ac:dyDescent="0.25">
      <c r="A151" s="5">
        <v>39784</v>
      </c>
      <c r="B151">
        <v>290.40800000000002</v>
      </c>
      <c r="C151">
        <v>7.3897000000000004</v>
      </c>
      <c r="D151">
        <v>7.3897000000000004</v>
      </c>
      <c r="E151">
        <v>3.0476999999999999</v>
      </c>
      <c r="F151">
        <v>11.426</v>
      </c>
      <c r="G151">
        <v>8.3782999999999994</v>
      </c>
      <c r="H151">
        <v>0.72219999999999995</v>
      </c>
      <c r="I151">
        <v>89360.195999999996</v>
      </c>
      <c r="J151">
        <v>38675</v>
      </c>
      <c r="K151">
        <v>296.63400000000001</v>
      </c>
      <c r="L151">
        <v>180.29400000000001</v>
      </c>
      <c r="M151">
        <v>384.57400000000001</v>
      </c>
    </row>
    <row r="152" spans="1:13" x14ac:dyDescent="0.25">
      <c r="A152" s="5">
        <v>39785</v>
      </c>
      <c r="B152">
        <v>291.55200000000002</v>
      </c>
      <c r="C152">
        <v>0.39369999999999999</v>
      </c>
      <c r="D152">
        <v>0.39369999999999999</v>
      </c>
      <c r="E152">
        <v>3.0358000000000001</v>
      </c>
      <c r="F152">
        <v>11.310600000000001</v>
      </c>
      <c r="G152">
        <v>8.2748000000000008</v>
      </c>
      <c r="H152">
        <v>0.72189999999999999</v>
      </c>
      <c r="I152">
        <v>89662.515100000004</v>
      </c>
      <c r="J152">
        <v>38675</v>
      </c>
      <c r="K152">
        <v>296.63400000000001</v>
      </c>
      <c r="L152">
        <v>179.39500000000001</v>
      </c>
      <c r="M152">
        <v>383.57400000000001</v>
      </c>
    </row>
    <row r="153" spans="1:13" x14ac:dyDescent="0.25">
      <c r="A153" s="5">
        <v>39786</v>
      </c>
      <c r="B153">
        <v>287.32600000000002</v>
      </c>
      <c r="C153">
        <v>-1.4493</v>
      </c>
      <c r="D153">
        <v>-1.4493</v>
      </c>
      <c r="E153">
        <v>3.0960000000000001</v>
      </c>
      <c r="F153">
        <v>11.1807</v>
      </c>
      <c r="G153">
        <v>8.0847999999999995</v>
      </c>
      <c r="H153">
        <v>0.72189999999999999</v>
      </c>
      <c r="I153">
        <v>88524.881099999999</v>
      </c>
      <c r="J153">
        <v>38675</v>
      </c>
      <c r="K153">
        <v>296.63400000000001</v>
      </c>
      <c r="L153">
        <v>177.40299999999999</v>
      </c>
      <c r="M153">
        <v>383.12799999999999</v>
      </c>
    </row>
    <row r="154" spans="1:13" x14ac:dyDescent="0.25">
      <c r="A154" s="5">
        <v>39787</v>
      </c>
      <c r="B154">
        <v>286.33199999999999</v>
      </c>
      <c r="C154">
        <v>-0.34599999999999997</v>
      </c>
      <c r="D154">
        <v>-0.34599999999999997</v>
      </c>
      <c r="E154">
        <v>3.0293999999999999</v>
      </c>
      <c r="F154">
        <v>11.2781</v>
      </c>
      <c r="G154">
        <v>8.2486999999999995</v>
      </c>
      <c r="H154">
        <v>0.71809999999999996</v>
      </c>
      <c r="I154">
        <v>88139.459700000007</v>
      </c>
      <c r="J154">
        <v>38675</v>
      </c>
      <c r="K154">
        <v>296.63400000000001</v>
      </c>
      <c r="L154">
        <v>170.24100000000001</v>
      </c>
      <c r="M154">
        <v>293.46100000000001</v>
      </c>
    </row>
    <row r="155" spans="1:13" x14ac:dyDescent="0.25">
      <c r="A155" s="5">
        <v>39790</v>
      </c>
      <c r="B155">
        <v>296.29399999999998</v>
      </c>
      <c r="C155">
        <v>3.4792000000000001</v>
      </c>
      <c r="D155">
        <v>3.4792000000000001</v>
      </c>
      <c r="E155">
        <v>3.1549999999999998</v>
      </c>
      <c r="F155">
        <v>10.717600000000001</v>
      </c>
      <c r="G155">
        <v>7.5625</v>
      </c>
      <c r="H155">
        <v>0.70669999999999999</v>
      </c>
      <c r="I155">
        <v>91137.669299999994</v>
      </c>
      <c r="J155">
        <v>38675</v>
      </c>
      <c r="K155">
        <v>296.63400000000001</v>
      </c>
      <c r="L155">
        <v>104.063</v>
      </c>
      <c r="M155">
        <v>203.953</v>
      </c>
    </row>
    <row r="156" spans="1:13" x14ac:dyDescent="0.25">
      <c r="A156" s="5">
        <v>39791</v>
      </c>
      <c r="B156">
        <v>300.99700000000001</v>
      </c>
      <c r="C156">
        <v>1.5871</v>
      </c>
      <c r="D156">
        <v>1.5871</v>
      </c>
      <c r="E156">
        <v>3.2330999999999999</v>
      </c>
      <c r="F156">
        <v>10.4824</v>
      </c>
      <c r="G156">
        <v>7.2492999999999999</v>
      </c>
      <c r="H156">
        <v>0.70640000000000003</v>
      </c>
      <c r="I156">
        <v>92527.366399999999</v>
      </c>
      <c r="J156">
        <v>38675</v>
      </c>
      <c r="K156">
        <v>296.63400000000001</v>
      </c>
      <c r="L156">
        <v>57.292999999999999</v>
      </c>
      <c r="M156">
        <v>114.6</v>
      </c>
    </row>
    <row r="157" spans="1:13" x14ac:dyDescent="0.25">
      <c r="A157" s="5">
        <v>39792</v>
      </c>
      <c r="B157">
        <v>304.52600000000001</v>
      </c>
      <c r="C157">
        <v>1.1726000000000001</v>
      </c>
      <c r="D157">
        <v>1.1726000000000001</v>
      </c>
      <c r="E157">
        <v>3.2082000000000002</v>
      </c>
      <c r="F157">
        <v>10.3901</v>
      </c>
      <c r="G157">
        <v>7.1818999999999997</v>
      </c>
      <c r="H157">
        <v>0.70650000000000002</v>
      </c>
      <c r="I157">
        <v>93574.3171</v>
      </c>
      <c r="J157">
        <v>38675</v>
      </c>
      <c r="K157">
        <v>296.63400000000001</v>
      </c>
      <c r="L157">
        <v>55.326999999999998</v>
      </c>
      <c r="M157">
        <v>114.93</v>
      </c>
    </row>
    <row r="158" spans="1:13" x14ac:dyDescent="0.25">
      <c r="A158" s="5">
        <v>39793</v>
      </c>
      <c r="B158">
        <v>302.24900000000002</v>
      </c>
      <c r="C158">
        <v>-0.74760000000000004</v>
      </c>
      <c r="D158">
        <v>-0.74760000000000004</v>
      </c>
      <c r="E158">
        <v>3.2151999999999998</v>
      </c>
      <c r="F158">
        <v>10.361700000000001</v>
      </c>
      <c r="G158">
        <v>7.1464999999999996</v>
      </c>
      <c r="H158">
        <v>0.70679999999999998</v>
      </c>
      <c r="I158">
        <v>93325.179399999994</v>
      </c>
      <c r="J158">
        <v>38675</v>
      </c>
      <c r="K158">
        <v>296.63400000000001</v>
      </c>
      <c r="L158">
        <v>48.451000000000001</v>
      </c>
      <c r="M158">
        <v>114.46</v>
      </c>
    </row>
    <row r="159" spans="1:13" x14ac:dyDescent="0.25">
      <c r="A159" s="5">
        <v>39794</v>
      </c>
      <c r="B159">
        <v>302.96499999999997</v>
      </c>
      <c r="C159">
        <v>0.23680000000000001</v>
      </c>
      <c r="D159">
        <v>0.23680000000000001</v>
      </c>
      <c r="E159">
        <v>3.2972999999999999</v>
      </c>
      <c r="F159">
        <v>10.417999999999999</v>
      </c>
      <c r="G159">
        <v>7.1208</v>
      </c>
      <c r="H159">
        <v>0.70530000000000004</v>
      </c>
      <c r="I159">
        <v>93585.929699999993</v>
      </c>
      <c r="J159">
        <v>38675</v>
      </c>
      <c r="K159">
        <v>296.63400000000001</v>
      </c>
      <c r="L159">
        <v>42.295999999999999</v>
      </c>
      <c r="M159">
        <v>103.333</v>
      </c>
    </row>
    <row r="160" spans="1:13" x14ac:dyDescent="0.25">
      <c r="A160" s="5">
        <v>39797</v>
      </c>
      <c r="B160">
        <v>305.71899999999999</v>
      </c>
      <c r="C160">
        <v>0.90900000000000003</v>
      </c>
      <c r="D160">
        <v>0.90900000000000003</v>
      </c>
      <c r="E160">
        <v>3.1974</v>
      </c>
      <c r="F160">
        <v>10.3849</v>
      </c>
      <c r="G160">
        <v>7.1875999999999998</v>
      </c>
      <c r="H160">
        <v>0.70599999999999996</v>
      </c>
      <c r="I160">
        <v>94297.607399999994</v>
      </c>
      <c r="J160">
        <v>38675</v>
      </c>
      <c r="K160">
        <v>296.63400000000001</v>
      </c>
      <c r="L160">
        <v>23.119</v>
      </c>
      <c r="M160">
        <v>103.471</v>
      </c>
    </row>
    <row r="161" spans="1:13" x14ac:dyDescent="0.25">
      <c r="A161" s="5">
        <v>39798</v>
      </c>
      <c r="B161">
        <v>305.22199999999998</v>
      </c>
      <c r="C161">
        <v>-0.16259999999999999</v>
      </c>
      <c r="D161">
        <v>-0.16259999999999999</v>
      </c>
      <c r="E161">
        <v>3.1349</v>
      </c>
      <c r="F161">
        <v>10.329499999999999</v>
      </c>
      <c r="G161">
        <v>7.1946000000000003</v>
      </c>
      <c r="H161">
        <v>0.70420000000000005</v>
      </c>
      <c r="I161">
        <v>94005.972299999994</v>
      </c>
      <c r="J161">
        <v>38675</v>
      </c>
      <c r="K161">
        <v>296.63400000000001</v>
      </c>
      <c r="L161">
        <v>23.449000000000002</v>
      </c>
      <c r="M161">
        <v>103.36199999999999</v>
      </c>
    </row>
    <row r="162" spans="1:13" x14ac:dyDescent="0.25">
      <c r="A162" s="5">
        <v>39799</v>
      </c>
      <c r="B162">
        <v>308.86099999999999</v>
      </c>
      <c r="C162">
        <v>1.1921999999999999</v>
      </c>
      <c r="D162">
        <v>1.1921999999999999</v>
      </c>
      <c r="E162">
        <v>2.9868000000000001</v>
      </c>
      <c r="F162">
        <v>10.287800000000001</v>
      </c>
      <c r="G162">
        <v>7.3010000000000002</v>
      </c>
      <c r="H162">
        <v>0.70399999999999996</v>
      </c>
      <c r="I162">
        <v>95398.978499999997</v>
      </c>
      <c r="J162">
        <v>38675</v>
      </c>
      <c r="K162">
        <v>296.63400000000001</v>
      </c>
      <c r="L162">
        <v>20.332999999999998</v>
      </c>
      <c r="M162">
        <v>103.544</v>
      </c>
    </row>
    <row r="163" spans="1:13" x14ac:dyDescent="0.25">
      <c r="A163" s="5">
        <v>39800</v>
      </c>
      <c r="B163">
        <v>306.36500000000001</v>
      </c>
      <c r="C163">
        <v>-0.80800000000000005</v>
      </c>
      <c r="D163">
        <v>-0.80800000000000005</v>
      </c>
      <c r="E163">
        <v>2.9742999999999999</v>
      </c>
      <c r="F163">
        <v>10.2387</v>
      </c>
      <c r="G163">
        <v>7.2644000000000002</v>
      </c>
      <c r="H163">
        <v>0.70269999999999999</v>
      </c>
      <c r="I163">
        <v>94926.040099999998</v>
      </c>
      <c r="J163">
        <v>38675</v>
      </c>
      <c r="K163">
        <v>296.63400000000001</v>
      </c>
      <c r="L163">
        <v>21.315999999999999</v>
      </c>
      <c r="M163">
        <v>103.315</v>
      </c>
    </row>
    <row r="164" spans="1:13" x14ac:dyDescent="0.25">
      <c r="A164" s="5">
        <v>39801</v>
      </c>
      <c r="B164">
        <v>284.34399999999999</v>
      </c>
      <c r="C164">
        <v>-7.1881000000000004</v>
      </c>
      <c r="D164">
        <v>-7.1881000000000004</v>
      </c>
      <c r="E164">
        <v>3.0024000000000002</v>
      </c>
      <c r="F164">
        <v>10.377800000000001</v>
      </c>
      <c r="G164">
        <v>7.3754</v>
      </c>
      <c r="H164">
        <v>0.70760000000000001</v>
      </c>
      <c r="I164">
        <v>88384.165800000002</v>
      </c>
      <c r="J164">
        <v>38675</v>
      </c>
      <c r="K164">
        <v>296.63400000000001</v>
      </c>
      <c r="L164">
        <v>44.570999999999998</v>
      </c>
      <c r="M164">
        <v>104.955</v>
      </c>
    </row>
    <row r="165" spans="1:13" x14ac:dyDescent="0.25">
      <c r="A165" s="5">
        <v>39804</v>
      </c>
      <c r="B165">
        <v>265.63299999999998</v>
      </c>
      <c r="C165">
        <v>-6.5804</v>
      </c>
      <c r="D165">
        <v>-6.5804</v>
      </c>
      <c r="E165">
        <v>2.9371999999999998</v>
      </c>
      <c r="F165">
        <v>10.4442</v>
      </c>
      <c r="G165">
        <v>7.5069999999999997</v>
      </c>
      <c r="H165">
        <v>0.71120000000000005</v>
      </c>
      <c r="I165">
        <v>82827.517600000006</v>
      </c>
      <c r="J165">
        <v>38675</v>
      </c>
      <c r="K165">
        <v>296.63400000000001</v>
      </c>
      <c r="L165">
        <v>53.935000000000002</v>
      </c>
      <c r="M165">
        <v>106.21899999999999</v>
      </c>
    </row>
    <row r="166" spans="1:13" x14ac:dyDescent="0.25">
      <c r="A166" s="5">
        <v>39805</v>
      </c>
      <c r="B166">
        <v>258.44499999999999</v>
      </c>
      <c r="C166">
        <v>-2.706</v>
      </c>
      <c r="D166">
        <v>-2.706</v>
      </c>
      <c r="E166">
        <v>2.9451000000000001</v>
      </c>
      <c r="F166">
        <v>10.472300000000001</v>
      </c>
      <c r="G166">
        <v>7.5271999999999997</v>
      </c>
      <c r="H166">
        <v>0.71160000000000001</v>
      </c>
      <c r="I166">
        <v>80539.523000000001</v>
      </c>
      <c r="J166">
        <v>38675</v>
      </c>
      <c r="K166">
        <v>296.63400000000001</v>
      </c>
      <c r="L166">
        <v>51.975000000000001</v>
      </c>
      <c r="M166">
        <v>106.306</v>
      </c>
    </row>
    <row r="167" spans="1:13" x14ac:dyDescent="0.25">
      <c r="A167" s="5">
        <v>39811</v>
      </c>
      <c r="B167">
        <v>252.65799999999999</v>
      </c>
      <c r="C167">
        <v>-2.2389000000000001</v>
      </c>
      <c r="D167">
        <v>-2.2389000000000001</v>
      </c>
      <c r="E167">
        <v>2.9085999999999999</v>
      </c>
      <c r="F167">
        <v>10.429600000000001</v>
      </c>
      <c r="G167">
        <v>7.5209000000000001</v>
      </c>
      <c r="H167">
        <v>0.70779999999999998</v>
      </c>
      <c r="I167">
        <v>78867.305699999997</v>
      </c>
      <c r="J167">
        <v>38675</v>
      </c>
      <c r="K167">
        <v>296.63400000000001</v>
      </c>
      <c r="L167">
        <v>51.594999999999999</v>
      </c>
      <c r="M167">
        <v>105.357</v>
      </c>
    </row>
    <row r="168" spans="1:13" x14ac:dyDescent="0.25">
      <c r="A168" s="5">
        <v>39812</v>
      </c>
      <c r="B168">
        <v>248.55199999999999</v>
      </c>
      <c r="C168">
        <v>-1.6252</v>
      </c>
      <c r="D168">
        <v>-1.6252</v>
      </c>
      <c r="E168">
        <v>2.9493999999999998</v>
      </c>
      <c r="F168">
        <v>10.3139</v>
      </c>
      <c r="G168">
        <v>7.3644999999999996</v>
      </c>
      <c r="H168">
        <v>0.70489999999999997</v>
      </c>
      <c r="I168">
        <v>77730.3318</v>
      </c>
      <c r="J168">
        <v>37388</v>
      </c>
      <c r="K168">
        <v>296.63400000000001</v>
      </c>
      <c r="L168">
        <v>49.920999999999999</v>
      </c>
      <c r="M168">
        <v>105.343</v>
      </c>
    </row>
    <row r="169" spans="1:13" x14ac:dyDescent="0.25">
      <c r="A169" s="5">
        <v>39815</v>
      </c>
      <c r="B169">
        <v>258.14600000000002</v>
      </c>
      <c r="C169">
        <v>3.86</v>
      </c>
      <c r="D169">
        <v>3.86</v>
      </c>
      <c r="E169">
        <v>2.9567999999999999</v>
      </c>
      <c r="F169">
        <v>10.2798</v>
      </c>
      <c r="G169">
        <v>7.3230000000000004</v>
      </c>
      <c r="H169">
        <v>0.70689999999999997</v>
      </c>
      <c r="I169">
        <v>80885.535600000003</v>
      </c>
      <c r="J169">
        <v>37388</v>
      </c>
      <c r="K169">
        <v>296.63799999999998</v>
      </c>
      <c r="L169">
        <v>57.564999999999998</v>
      </c>
      <c r="M169">
        <v>105.203</v>
      </c>
    </row>
    <row r="170" spans="1:13" x14ac:dyDescent="0.25">
      <c r="A170" s="5">
        <v>39818</v>
      </c>
      <c r="B170">
        <v>260.83100000000002</v>
      </c>
      <c r="C170">
        <v>1.0399</v>
      </c>
      <c r="D170">
        <v>1.0399</v>
      </c>
      <c r="E170">
        <v>3.0127999999999999</v>
      </c>
      <c r="F170">
        <v>10.241300000000001</v>
      </c>
      <c r="G170">
        <v>7.2285000000000004</v>
      </c>
      <c r="H170">
        <v>0.70909999999999995</v>
      </c>
      <c r="I170">
        <v>81792.323799999998</v>
      </c>
      <c r="J170">
        <v>37388</v>
      </c>
      <c r="K170">
        <v>296.63799999999998</v>
      </c>
      <c r="L170">
        <v>59.066000000000003</v>
      </c>
      <c r="M170">
        <v>104.593</v>
      </c>
    </row>
    <row r="171" spans="1:13" x14ac:dyDescent="0.25">
      <c r="A171" s="5">
        <v>39819</v>
      </c>
      <c r="B171">
        <v>286.62099999999998</v>
      </c>
      <c r="C171">
        <v>9.8875999999999991</v>
      </c>
      <c r="D171">
        <v>9.8875999999999991</v>
      </c>
      <c r="E171">
        <v>3.1532</v>
      </c>
      <c r="F171">
        <v>10.172499999999999</v>
      </c>
      <c r="G171">
        <v>7.0193000000000003</v>
      </c>
      <c r="H171">
        <v>0.71389999999999998</v>
      </c>
      <c r="I171">
        <v>89657.240699999995</v>
      </c>
      <c r="J171">
        <v>37388</v>
      </c>
      <c r="K171">
        <v>296.63799999999998</v>
      </c>
      <c r="L171">
        <v>83.802000000000007</v>
      </c>
      <c r="M171">
        <v>109.39400000000001</v>
      </c>
    </row>
    <row r="172" spans="1:13" x14ac:dyDescent="0.25">
      <c r="A172" s="5">
        <v>39820</v>
      </c>
      <c r="B172">
        <v>291.28300000000002</v>
      </c>
      <c r="C172">
        <v>1.6268</v>
      </c>
      <c r="D172">
        <v>1.6268</v>
      </c>
      <c r="E172">
        <v>3.1983999999999999</v>
      </c>
      <c r="F172">
        <v>10.2258</v>
      </c>
      <c r="G172">
        <v>7.0274000000000001</v>
      </c>
      <c r="H172">
        <v>0.71150000000000002</v>
      </c>
      <c r="I172">
        <v>90638.406799999997</v>
      </c>
      <c r="J172">
        <v>37388</v>
      </c>
      <c r="K172">
        <v>296.63799999999998</v>
      </c>
      <c r="L172">
        <v>84.826999999999998</v>
      </c>
      <c r="M172">
        <v>108.18600000000001</v>
      </c>
    </row>
    <row r="173" spans="1:13" x14ac:dyDescent="0.25">
      <c r="A173" s="5">
        <v>39821</v>
      </c>
      <c r="B173">
        <v>297.666</v>
      </c>
      <c r="C173">
        <v>2.1913</v>
      </c>
      <c r="D173">
        <v>2.1913</v>
      </c>
      <c r="E173">
        <v>3.1274999999999999</v>
      </c>
      <c r="F173">
        <v>10.214600000000001</v>
      </c>
      <c r="G173">
        <v>7.0871000000000004</v>
      </c>
      <c r="H173">
        <v>0.70989999999999998</v>
      </c>
      <c r="I173">
        <v>92561.256099999999</v>
      </c>
      <c r="J173">
        <v>37388</v>
      </c>
      <c r="K173">
        <v>296.63799999999998</v>
      </c>
      <c r="L173">
        <v>74.540000000000006</v>
      </c>
      <c r="M173">
        <v>108.09699999999999</v>
      </c>
    </row>
    <row r="174" spans="1:13" x14ac:dyDescent="0.25">
      <c r="A174" s="5">
        <v>39822</v>
      </c>
      <c r="B174">
        <v>283.35000000000002</v>
      </c>
      <c r="C174">
        <v>-4.8095999999999997</v>
      </c>
      <c r="D174">
        <v>-4.8095999999999997</v>
      </c>
      <c r="E174">
        <v>3.0173999999999999</v>
      </c>
      <c r="F174">
        <v>10.3337</v>
      </c>
      <c r="G174">
        <v>7.3163</v>
      </c>
      <c r="H174">
        <v>0.71450000000000002</v>
      </c>
      <c r="I174">
        <v>88404.911999999997</v>
      </c>
      <c r="J174">
        <v>37388</v>
      </c>
      <c r="K174">
        <v>296.63799999999998</v>
      </c>
      <c r="L174">
        <v>69.03</v>
      </c>
      <c r="M174">
        <v>104.384</v>
      </c>
    </row>
    <row r="175" spans="1:13" x14ac:dyDescent="0.25">
      <c r="A175" s="5">
        <v>39825</v>
      </c>
      <c r="B175">
        <v>258.49400000000003</v>
      </c>
      <c r="C175">
        <v>-8.7719000000000005</v>
      </c>
      <c r="D175">
        <v>-8.7719000000000005</v>
      </c>
      <c r="E175">
        <v>2.9858000000000002</v>
      </c>
      <c r="F175">
        <v>10.4739</v>
      </c>
      <c r="G175">
        <v>7.4879999999999995</v>
      </c>
      <c r="H175">
        <v>0.72189999999999999</v>
      </c>
      <c r="I175">
        <v>80788.806500000006</v>
      </c>
      <c r="J175">
        <v>37388</v>
      </c>
      <c r="K175">
        <v>296.63799999999998</v>
      </c>
      <c r="L175">
        <v>86.084000000000003</v>
      </c>
      <c r="M175">
        <v>80.888000000000005</v>
      </c>
    </row>
    <row r="176" spans="1:13" x14ac:dyDescent="0.25">
      <c r="A176" s="5">
        <v>39826</v>
      </c>
      <c r="B176">
        <v>239.60400000000001</v>
      </c>
      <c r="C176">
        <v>-7.3076999999999996</v>
      </c>
      <c r="D176">
        <v>-7.3076999999999996</v>
      </c>
      <c r="E176">
        <v>2.9906999999999999</v>
      </c>
      <c r="F176">
        <v>10.6158</v>
      </c>
      <c r="G176">
        <v>7.6250999999999998</v>
      </c>
      <c r="H176">
        <v>0.72809999999999997</v>
      </c>
      <c r="I176">
        <v>75103.236999999994</v>
      </c>
      <c r="J176">
        <v>37388</v>
      </c>
      <c r="K176">
        <v>296.63799999999998</v>
      </c>
      <c r="L176">
        <v>94.94</v>
      </c>
      <c r="M176">
        <v>67.075000000000003</v>
      </c>
    </row>
    <row r="177" spans="1:13" x14ac:dyDescent="0.25">
      <c r="A177" s="5">
        <v>39827</v>
      </c>
      <c r="B177">
        <v>237.61600000000001</v>
      </c>
      <c r="C177">
        <v>-0.82989999999999997</v>
      </c>
      <c r="D177">
        <v>-0.82989999999999997</v>
      </c>
      <c r="E177">
        <v>2.9337999999999997</v>
      </c>
      <c r="F177">
        <v>10.822100000000001</v>
      </c>
      <c r="G177">
        <v>7.8883000000000001</v>
      </c>
      <c r="H177">
        <v>0.72270000000000001</v>
      </c>
      <c r="I177">
        <v>74471.301099999997</v>
      </c>
      <c r="J177">
        <v>37388</v>
      </c>
      <c r="K177">
        <v>296.63799999999998</v>
      </c>
      <c r="L177">
        <v>94.75</v>
      </c>
      <c r="M177">
        <v>66.87</v>
      </c>
    </row>
    <row r="178" spans="1:13" x14ac:dyDescent="0.25">
      <c r="A178" s="5">
        <v>39828</v>
      </c>
      <c r="B178">
        <v>238.40100000000001</v>
      </c>
      <c r="C178">
        <v>0.33050000000000002</v>
      </c>
      <c r="D178">
        <v>0.33050000000000002</v>
      </c>
      <c r="E178">
        <v>2.8898999999999999</v>
      </c>
      <c r="F178">
        <v>10.896100000000001</v>
      </c>
      <c r="G178">
        <v>8.0061999999999998</v>
      </c>
      <c r="H178">
        <v>0.72130000000000005</v>
      </c>
      <c r="I178">
        <v>74770.5864</v>
      </c>
      <c r="J178">
        <v>37388</v>
      </c>
      <c r="K178">
        <v>296.63799999999998</v>
      </c>
      <c r="L178">
        <v>91.429000000000002</v>
      </c>
      <c r="M178">
        <v>66.034000000000006</v>
      </c>
    </row>
    <row r="179" spans="1:13" x14ac:dyDescent="0.25">
      <c r="A179" s="5">
        <v>39829</v>
      </c>
      <c r="B179">
        <v>242.18899999999999</v>
      </c>
      <c r="C179">
        <v>1.5889</v>
      </c>
      <c r="D179">
        <v>1.5889</v>
      </c>
      <c r="E179">
        <v>2.9302000000000001</v>
      </c>
      <c r="F179">
        <v>10.895799999999999</v>
      </c>
      <c r="G179">
        <v>7.9656000000000002</v>
      </c>
      <c r="H179">
        <v>0.72150000000000003</v>
      </c>
      <c r="I179">
        <v>75799.521500000003</v>
      </c>
      <c r="J179">
        <v>37388</v>
      </c>
      <c r="K179">
        <v>296.63799999999998</v>
      </c>
      <c r="L179">
        <v>91.843999999999994</v>
      </c>
      <c r="M179">
        <v>65.816000000000003</v>
      </c>
    </row>
    <row r="180" spans="1:13" x14ac:dyDescent="0.25">
      <c r="A180" s="5">
        <v>39832</v>
      </c>
      <c r="B180">
        <v>237.517</v>
      </c>
      <c r="C180">
        <v>-1.9294</v>
      </c>
      <c r="D180">
        <v>-1.9294</v>
      </c>
      <c r="E180">
        <v>2.9954999999999998</v>
      </c>
      <c r="F180">
        <v>10.8904</v>
      </c>
      <c r="G180">
        <v>7.8948999999999998</v>
      </c>
      <c r="H180">
        <v>0.72299999999999998</v>
      </c>
      <c r="I180">
        <v>74402.869300000006</v>
      </c>
      <c r="J180">
        <v>37388</v>
      </c>
      <c r="K180">
        <v>296.63799999999998</v>
      </c>
      <c r="L180">
        <v>67.77</v>
      </c>
      <c r="M180">
        <v>61.680999999999997</v>
      </c>
    </row>
    <row r="181" spans="1:13" x14ac:dyDescent="0.25">
      <c r="A181" s="5">
        <v>39833</v>
      </c>
      <c r="B181">
        <v>236.34299999999999</v>
      </c>
      <c r="C181">
        <v>-0.49390000000000001</v>
      </c>
      <c r="D181">
        <v>-0.49390000000000001</v>
      </c>
      <c r="E181">
        <v>3.0194000000000001</v>
      </c>
      <c r="F181">
        <v>10.973700000000001</v>
      </c>
      <c r="G181">
        <v>7.9542000000000002</v>
      </c>
      <c r="H181">
        <v>0.72230000000000005</v>
      </c>
      <c r="I181">
        <v>73989.618000000002</v>
      </c>
      <c r="J181">
        <v>37388</v>
      </c>
      <c r="K181">
        <v>296.63799999999998</v>
      </c>
      <c r="L181">
        <v>64.914000000000001</v>
      </c>
      <c r="M181">
        <v>61.593000000000004</v>
      </c>
    </row>
    <row r="182" spans="1:13" x14ac:dyDescent="0.25">
      <c r="A182" s="5">
        <v>39834</v>
      </c>
      <c r="B182">
        <v>232.148</v>
      </c>
      <c r="C182">
        <v>-1.7751999999999999</v>
      </c>
      <c r="D182">
        <v>-1.7751999999999999</v>
      </c>
      <c r="E182">
        <v>2.9986999999999999</v>
      </c>
      <c r="F182">
        <v>11.004300000000001</v>
      </c>
      <c r="G182">
        <v>8.0055999999999994</v>
      </c>
      <c r="H182">
        <v>0.72150000000000003</v>
      </c>
      <c r="I182">
        <v>72836.611600000004</v>
      </c>
      <c r="J182">
        <v>37388</v>
      </c>
      <c r="K182">
        <v>296.63799999999998</v>
      </c>
      <c r="L182">
        <v>59.255000000000003</v>
      </c>
      <c r="M182">
        <v>61.637</v>
      </c>
    </row>
    <row r="183" spans="1:13" x14ac:dyDescent="0.25">
      <c r="A183" s="5">
        <v>39835</v>
      </c>
      <c r="B183">
        <v>233.96700000000001</v>
      </c>
      <c r="C183">
        <v>0.78369999999999995</v>
      </c>
      <c r="D183">
        <v>0.78369999999999995</v>
      </c>
      <c r="E183">
        <v>3.1074999999999999</v>
      </c>
      <c r="F183">
        <v>11.065099999999999</v>
      </c>
      <c r="G183">
        <v>7.9574999999999996</v>
      </c>
      <c r="H183">
        <v>0.72089999999999999</v>
      </c>
      <c r="I183">
        <v>73111.1155</v>
      </c>
      <c r="J183">
        <v>37388</v>
      </c>
      <c r="K183">
        <v>296.63799999999998</v>
      </c>
      <c r="L183">
        <v>60.405000000000001</v>
      </c>
      <c r="M183">
        <v>61.795999999999999</v>
      </c>
    </row>
    <row r="184" spans="1:13" x14ac:dyDescent="0.25">
      <c r="A184" s="5">
        <v>39836</v>
      </c>
      <c r="B184">
        <v>232.874</v>
      </c>
      <c r="C184">
        <v>-0.46739999999999998</v>
      </c>
      <c r="D184">
        <v>-0.46739999999999998</v>
      </c>
      <c r="E184">
        <v>3.2368999999999999</v>
      </c>
      <c r="F184">
        <v>11.0921</v>
      </c>
      <c r="G184">
        <v>7.8552</v>
      </c>
      <c r="H184">
        <v>0.72109999999999996</v>
      </c>
      <c r="I184">
        <v>72657.258499999996</v>
      </c>
      <c r="J184">
        <v>37388</v>
      </c>
      <c r="K184">
        <v>296.63799999999998</v>
      </c>
      <c r="L184">
        <v>42.982999999999997</v>
      </c>
      <c r="M184">
        <v>60.472999999999999</v>
      </c>
    </row>
    <row r="185" spans="1:13" x14ac:dyDescent="0.25">
      <c r="A185" s="5">
        <v>39839</v>
      </c>
      <c r="B185">
        <v>252.87700000000001</v>
      </c>
      <c r="C185">
        <v>8.5899000000000001</v>
      </c>
      <c r="D185">
        <v>8.5899000000000001</v>
      </c>
      <c r="E185">
        <v>3.3273000000000001</v>
      </c>
      <c r="F185">
        <v>10.914899999999999</v>
      </c>
      <c r="G185">
        <v>7.5876000000000001</v>
      </c>
      <c r="H185">
        <v>0.73329999999999995</v>
      </c>
      <c r="I185">
        <v>78622.627299999993</v>
      </c>
      <c r="J185">
        <v>37388</v>
      </c>
      <c r="K185">
        <v>296.63799999999998</v>
      </c>
      <c r="L185">
        <v>49.713999999999999</v>
      </c>
      <c r="M185">
        <v>65.977999999999994</v>
      </c>
    </row>
    <row r="186" spans="1:13" x14ac:dyDescent="0.25">
      <c r="A186" s="5">
        <v>39840</v>
      </c>
      <c r="B186">
        <v>259.87599999999998</v>
      </c>
      <c r="C186">
        <v>2.7678000000000003</v>
      </c>
      <c r="D186">
        <v>2.7678000000000003</v>
      </c>
      <c r="E186">
        <v>3.2604000000000002</v>
      </c>
      <c r="F186">
        <v>10.8809</v>
      </c>
      <c r="G186">
        <v>7.6204999999999998</v>
      </c>
      <c r="H186">
        <v>0.73329999999999995</v>
      </c>
      <c r="I186">
        <v>80765.1682</v>
      </c>
      <c r="J186">
        <v>37388</v>
      </c>
      <c r="K186">
        <v>296.63799999999998</v>
      </c>
      <c r="L186">
        <v>50.066000000000003</v>
      </c>
      <c r="M186">
        <v>66.531000000000006</v>
      </c>
    </row>
    <row r="187" spans="1:13" x14ac:dyDescent="0.25">
      <c r="A187" s="5">
        <v>39841</v>
      </c>
      <c r="B187">
        <v>265.95100000000002</v>
      </c>
      <c r="C187">
        <v>2.3374999999999999</v>
      </c>
      <c r="D187">
        <v>2.3374999999999999</v>
      </c>
      <c r="E187">
        <v>3.2330999999999999</v>
      </c>
      <c r="F187">
        <v>10.661899999999999</v>
      </c>
      <c r="G187">
        <v>7.4287999999999998</v>
      </c>
      <c r="H187">
        <v>0.72950000000000004</v>
      </c>
      <c r="I187">
        <v>82903.888900000005</v>
      </c>
      <c r="J187">
        <v>37388</v>
      </c>
      <c r="K187">
        <v>296.63799999999998</v>
      </c>
      <c r="L187">
        <v>50.341999999999999</v>
      </c>
      <c r="M187">
        <v>67.072999999999993</v>
      </c>
    </row>
    <row r="188" spans="1:13" x14ac:dyDescent="0.25">
      <c r="A188" s="5">
        <v>39842</v>
      </c>
      <c r="B188">
        <v>252.87700000000001</v>
      </c>
      <c r="C188">
        <v>-4.9158999999999997</v>
      </c>
      <c r="D188">
        <v>-4.9158999999999997</v>
      </c>
      <c r="E188">
        <v>3.2593999999999999</v>
      </c>
      <c r="F188">
        <v>10.6297</v>
      </c>
      <c r="G188">
        <v>7.3701999999999996</v>
      </c>
      <c r="H188">
        <v>0.73380000000000001</v>
      </c>
      <c r="I188">
        <v>79036.213799999998</v>
      </c>
      <c r="J188">
        <v>37388</v>
      </c>
      <c r="K188">
        <v>296.63799999999998</v>
      </c>
      <c r="L188">
        <v>60.365000000000002</v>
      </c>
      <c r="M188">
        <v>68.426000000000002</v>
      </c>
    </row>
    <row r="189" spans="1:13" x14ac:dyDescent="0.25">
      <c r="A189" s="5">
        <v>39843</v>
      </c>
      <c r="B189">
        <v>250.34200000000001</v>
      </c>
      <c r="C189">
        <v>-1.0025999999999999</v>
      </c>
      <c r="D189">
        <v>-1.0025999999999999</v>
      </c>
      <c r="E189">
        <v>3.2955000000000001</v>
      </c>
      <c r="F189">
        <v>10.655200000000001</v>
      </c>
      <c r="G189">
        <v>7.3597000000000001</v>
      </c>
      <c r="H189">
        <v>0.73360000000000003</v>
      </c>
      <c r="I189">
        <v>78339.0671</v>
      </c>
      <c r="J189">
        <v>37388</v>
      </c>
      <c r="K189">
        <v>296.63900000000001</v>
      </c>
      <c r="L189">
        <v>59.338000000000001</v>
      </c>
      <c r="M189">
        <v>68.269000000000005</v>
      </c>
    </row>
    <row r="190" spans="1:13" x14ac:dyDescent="0.25">
      <c r="A190" s="5">
        <v>39846</v>
      </c>
      <c r="B190">
        <v>252.81700000000001</v>
      </c>
      <c r="C190">
        <v>0.9889</v>
      </c>
      <c r="D190">
        <v>0.9889</v>
      </c>
      <c r="E190">
        <v>3.2835000000000001</v>
      </c>
      <c r="F190">
        <v>10.7143</v>
      </c>
      <c r="G190">
        <v>7.4307999999999996</v>
      </c>
      <c r="H190">
        <v>0.73329999999999995</v>
      </c>
      <c r="I190">
        <v>78831.369300000006</v>
      </c>
      <c r="J190">
        <v>37388</v>
      </c>
      <c r="K190">
        <v>296.63900000000001</v>
      </c>
      <c r="L190">
        <v>58.994999999999997</v>
      </c>
      <c r="M190">
        <v>68.436999999999998</v>
      </c>
    </row>
    <row r="191" spans="1:13" x14ac:dyDescent="0.25">
      <c r="A191" s="5">
        <v>39847</v>
      </c>
      <c r="B191">
        <v>255.32300000000001</v>
      </c>
      <c r="C191">
        <v>0.99099999999999999</v>
      </c>
      <c r="D191">
        <v>0.99099999999999999</v>
      </c>
      <c r="E191">
        <v>3.3351999999999999</v>
      </c>
      <c r="F191">
        <v>10.6839</v>
      </c>
      <c r="G191">
        <v>7.3487</v>
      </c>
      <c r="H191">
        <v>0.73150000000000004</v>
      </c>
      <c r="I191">
        <v>79515.637600000002</v>
      </c>
      <c r="J191">
        <v>37388</v>
      </c>
      <c r="K191">
        <v>296.63900000000001</v>
      </c>
      <c r="L191">
        <v>56.963000000000001</v>
      </c>
      <c r="M191">
        <v>68.39</v>
      </c>
    </row>
    <row r="192" spans="1:13" x14ac:dyDescent="0.25">
      <c r="A192" s="5">
        <v>39848</v>
      </c>
      <c r="B192">
        <v>261.63600000000002</v>
      </c>
      <c r="C192">
        <v>2.4725999999999999</v>
      </c>
      <c r="D192">
        <v>2.4725999999999999</v>
      </c>
      <c r="E192">
        <v>3.363</v>
      </c>
      <c r="F192">
        <v>10.5169</v>
      </c>
      <c r="G192">
        <v>7.1539000000000001</v>
      </c>
      <c r="H192">
        <v>0.73150000000000004</v>
      </c>
      <c r="I192">
        <v>81482.049100000004</v>
      </c>
      <c r="J192">
        <v>37388</v>
      </c>
      <c r="K192">
        <v>296.63900000000001</v>
      </c>
      <c r="L192">
        <v>57.399000000000001</v>
      </c>
      <c r="M192">
        <v>69.013000000000005</v>
      </c>
    </row>
    <row r="193" spans="1:13" x14ac:dyDescent="0.25">
      <c r="A193" s="5">
        <v>39849</v>
      </c>
      <c r="B193">
        <v>259.43900000000002</v>
      </c>
      <c r="C193">
        <v>-0.83979999999999999</v>
      </c>
      <c r="D193">
        <v>-0.83979999999999999</v>
      </c>
      <c r="E193">
        <v>3.3388999999999998</v>
      </c>
      <c r="F193">
        <v>10.506399999999999</v>
      </c>
      <c r="G193">
        <v>7.1675000000000004</v>
      </c>
      <c r="H193">
        <v>0.73109999999999997</v>
      </c>
      <c r="I193">
        <v>80800.809899999993</v>
      </c>
      <c r="J193">
        <v>37388</v>
      </c>
      <c r="K193">
        <v>296.63900000000001</v>
      </c>
      <c r="L193">
        <v>57.795999999999999</v>
      </c>
      <c r="M193">
        <v>65.617000000000004</v>
      </c>
    </row>
    <row r="194" spans="1:13" x14ac:dyDescent="0.25">
      <c r="A194" s="5">
        <v>39850</v>
      </c>
      <c r="B194">
        <v>268.16800000000001</v>
      </c>
      <c r="C194">
        <v>3.3645999999999998</v>
      </c>
      <c r="D194">
        <v>3.3645999999999998</v>
      </c>
      <c r="E194">
        <v>3.3708</v>
      </c>
      <c r="F194">
        <v>10.3832</v>
      </c>
      <c r="G194">
        <v>7.0124000000000004</v>
      </c>
      <c r="H194">
        <v>0.73229999999999995</v>
      </c>
      <c r="I194">
        <v>83532.286500000002</v>
      </c>
      <c r="J194">
        <v>37388</v>
      </c>
      <c r="K194">
        <v>296.63900000000001</v>
      </c>
      <c r="L194">
        <v>42.262999999999998</v>
      </c>
      <c r="M194">
        <v>63.274000000000001</v>
      </c>
    </row>
    <row r="195" spans="1:13" x14ac:dyDescent="0.25">
      <c r="A195" s="5">
        <v>39853</v>
      </c>
      <c r="B195">
        <v>272.26400000000001</v>
      </c>
      <c r="C195">
        <v>1.5274999999999999</v>
      </c>
      <c r="D195">
        <v>1.5274999999999999</v>
      </c>
      <c r="E195">
        <v>3.4028999999999998</v>
      </c>
      <c r="F195">
        <v>10.3164</v>
      </c>
      <c r="G195">
        <v>6.9135</v>
      </c>
      <c r="H195">
        <v>0.73250000000000004</v>
      </c>
      <c r="I195">
        <v>84909.426300000006</v>
      </c>
      <c r="J195">
        <v>37388</v>
      </c>
      <c r="K195">
        <v>296.63900000000001</v>
      </c>
      <c r="L195">
        <v>40.801000000000002</v>
      </c>
      <c r="M195">
        <v>62.822000000000003</v>
      </c>
    </row>
    <row r="196" spans="1:13" x14ac:dyDescent="0.25">
      <c r="A196" s="5">
        <v>39854</v>
      </c>
      <c r="B196">
        <v>265.20499999999998</v>
      </c>
      <c r="C196">
        <v>-2.5926999999999998</v>
      </c>
      <c r="D196">
        <v>-2.5926999999999998</v>
      </c>
      <c r="E196">
        <v>3.3431999999999999</v>
      </c>
      <c r="F196">
        <v>10.397399999999999</v>
      </c>
      <c r="G196">
        <v>7.0541999999999998</v>
      </c>
      <c r="H196">
        <v>0.73350000000000004</v>
      </c>
      <c r="I196">
        <v>82437.680600000007</v>
      </c>
      <c r="J196">
        <v>37388</v>
      </c>
      <c r="K196">
        <v>296.63900000000001</v>
      </c>
      <c r="L196">
        <v>42.35</v>
      </c>
      <c r="M196">
        <v>62.963000000000001</v>
      </c>
    </row>
    <row r="197" spans="1:13" x14ac:dyDescent="0.25">
      <c r="A197" s="5">
        <v>39855</v>
      </c>
      <c r="B197">
        <v>267.64100000000002</v>
      </c>
      <c r="C197">
        <v>0.91849999999999998</v>
      </c>
      <c r="D197">
        <v>0.91849999999999998</v>
      </c>
      <c r="E197">
        <v>3.1894</v>
      </c>
      <c r="F197">
        <v>10.436199999999999</v>
      </c>
      <c r="G197">
        <v>7.2469000000000001</v>
      </c>
      <c r="H197">
        <v>0.73350000000000004</v>
      </c>
      <c r="I197">
        <v>83245.483600000007</v>
      </c>
      <c r="J197">
        <v>37388</v>
      </c>
      <c r="K197">
        <v>296.63900000000001</v>
      </c>
      <c r="L197">
        <v>29.645</v>
      </c>
      <c r="M197">
        <v>62.746000000000002</v>
      </c>
    </row>
    <row r="198" spans="1:13" x14ac:dyDescent="0.25">
      <c r="A198" s="5">
        <v>39856</v>
      </c>
      <c r="B198">
        <v>251.18700000000001</v>
      </c>
      <c r="C198">
        <v>-6.1478999999999999</v>
      </c>
      <c r="D198">
        <v>-6.1478999999999999</v>
      </c>
      <c r="E198">
        <v>3.0830000000000002</v>
      </c>
      <c r="F198">
        <v>10.568300000000001</v>
      </c>
      <c r="G198">
        <v>7.4851999999999999</v>
      </c>
      <c r="H198">
        <v>0.74019999999999997</v>
      </c>
      <c r="I198">
        <v>78247.722699999998</v>
      </c>
      <c r="J198">
        <v>37388</v>
      </c>
      <c r="K198">
        <v>296.63900000000001</v>
      </c>
      <c r="L198">
        <v>47.646000000000001</v>
      </c>
      <c r="M198">
        <v>64.751999999999995</v>
      </c>
    </row>
    <row r="199" spans="1:13" x14ac:dyDescent="0.25">
      <c r="A199" s="5">
        <v>39857</v>
      </c>
      <c r="B199">
        <v>247.55799999999999</v>
      </c>
      <c r="C199">
        <v>-1.4447000000000001</v>
      </c>
      <c r="D199">
        <v>-1.4447000000000001</v>
      </c>
      <c r="E199">
        <v>3.1074000000000002</v>
      </c>
      <c r="F199">
        <v>10.5884</v>
      </c>
      <c r="G199">
        <v>7.4809999999999999</v>
      </c>
      <c r="H199">
        <v>0.74</v>
      </c>
      <c r="I199">
        <v>77337.539900000003</v>
      </c>
      <c r="J199">
        <v>37388</v>
      </c>
      <c r="K199">
        <v>296.63900000000001</v>
      </c>
      <c r="L199">
        <v>47.874000000000002</v>
      </c>
      <c r="M199">
        <v>64.778999999999996</v>
      </c>
    </row>
    <row r="200" spans="1:13" x14ac:dyDescent="0.25">
      <c r="A200" s="5">
        <v>39860</v>
      </c>
      <c r="B200">
        <v>244.40600000000001</v>
      </c>
      <c r="C200">
        <v>-1.2730999999999999</v>
      </c>
      <c r="D200">
        <v>-1.2730999999999999</v>
      </c>
      <c r="E200">
        <v>3.0366</v>
      </c>
      <c r="F200">
        <v>10.663399999999999</v>
      </c>
      <c r="G200">
        <v>7.6269</v>
      </c>
      <c r="H200">
        <v>0.7399</v>
      </c>
      <c r="I200">
        <v>76472.098499999993</v>
      </c>
      <c r="J200">
        <v>37388</v>
      </c>
      <c r="K200">
        <v>296.63900000000001</v>
      </c>
      <c r="L200">
        <v>47.546999999999997</v>
      </c>
      <c r="M200">
        <v>57.563000000000002</v>
      </c>
    </row>
    <row r="201" spans="1:13" x14ac:dyDescent="0.25">
      <c r="A201" s="5">
        <v>39861</v>
      </c>
      <c r="B201">
        <v>235.52799999999999</v>
      </c>
      <c r="C201">
        <v>-3.6326000000000001</v>
      </c>
      <c r="D201">
        <v>-3.6326000000000001</v>
      </c>
      <c r="E201">
        <v>2.9746000000000001</v>
      </c>
      <c r="F201">
        <v>10.7979</v>
      </c>
      <c r="G201">
        <v>7.8232999999999997</v>
      </c>
      <c r="H201">
        <v>0.7429</v>
      </c>
      <c r="I201">
        <v>73732.161600000007</v>
      </c>
      <c r="J201">
        <v>37388</v>
      </c>
      <c r="K201">
        <v>296.63900000000001</v>
      </c>
      <c r="L201">
        <v>46.707999999999998</v>
      </c>
      <c r="M201">
        <v>57.905999999999999</v>
      </c>
    </row>
    <row r="202" spans="1:13" x14ac:dyDescent="0.25">
      <c r="A202" s="5">
        <v>39862</v>
      </c>
      <c r="B202">
        <v>234.63300000000001</v>
      </c>
      <c r="C202">
        <v>-0.37990000000000002</v>
      </c>
      <c r="D202">
        <v>-0.37990000000000002</v>
      </c>
      <c r="E202">
        <v>2.9937</v>
      </c>
      <c r="F202">
        <v>10.790900000000001</v>
      </c>
      <c r="G202">
        <v>7.7972000000000001</v>
      </c>
      <c r="H202">
        <v>0.74299999999999999</v>
      </c>
      <c r="I202">
        <v>73621.434999999998</v>
      </c>
      <c r="J202">
        <v>37388</v>
      </c>
      <c r="K202">
        <v>296.63900000000001</v>
      </c>
      <c r="L202">
        <v>46.878</v>
      </c>
      <c r="M202">
        <v>57.22</v>
      </c>
    </row>
    <row r="203" spans="1:13" x14ac:dyDescent="0.25">
      <c r="A203" s="5">
        <v>39863</v>
      </c>
      <c r="B203">
        <v>234.38499999999999</v>
      </c>
      <c r="C203">
        <v>-0.10589999999999999</v>
      </c>
      <c r="D203">
        <v>-0.10589999999999999</v>
      </c>
      <c r="E203">
        <v>3.0798000000000001</v>
      </c>
      <c r="F203">
        <v>10.7742</v>
      </c>
      <c r="G203">
        <v>7.6943999999999999</v>
      </c>
      <c r="H203">
        <v>0.74280000000000002</v>
      </c>
      <c r="I203">
        <v>73555.071500000005</v>
      </c>
      <c r="J203">
        <v>37388</v>
      </c>
      <c r="K203">
        <v>296.63900000000001</v>
      </c>
      <c r="L203">
        <v>39.396000000000001</v>
      </c>
      <c r="M203">
        <v>55.808999999999997</v>
      </c>
    </row>
    <row r="204" spans="1:13" x14ac:dyDescent="0.25">
      <c r="A204" s="5">
        <v>39864</v>
      </c>
      <c r="B204">
        <v>223.49799999999999</v>
      </c>
      <c r="C204">
        <v>-4.6447000000000003</v>
      </c>
      <c r="D204">
        <v>-4.6447000000000003</v>
      </c>
      <c r="E204">
        <v>3.0139</v>
      </c>
      <c r="F204">
        <v>10.9398</v>
      </c>
      <c r="G204">
        <v>7.9260000000000002</v>
      </c>
      <c r="H204">
        <v>0.74670000000000003</v>
      </c>
      <c r="I204">
        <v>70137.311900000001</v>
      </c>
      <c r="J204">
        <v>37388</v>
      </c>
      <c r="K204">
        <v>296.63900000000001</v>
      </c>
      <c r="L204">
        <v>38.216999999999999</v>
      </c>
      <c r="M204">
        <v>50.887</v>
      </c>
    </row>
    <row r="205" spans="1:13" x14ac:dyDescent="0.25">
      <c r="A205" s="5">
        <v>39867</v>
      </c>
      <c r="B205">
        <v>214.45099999999999</v>
      </c>
      <c r="C205">
        <v>-4.048</v>
      </c>
      <c r="D205">
        <v>-4.048</v>
      </c>
      <c r="E205">
        <v>3.0141</v>
      </c>
      <c r="F205">
        <v>11.117900000000001</v>
      </c>
      <c r="G205">
        <v>8.1037999999999997</v>
      </c>
      <c r="H205">
        <v>0.75019999999999998</v>
      </c>
      <c r="I205">
        <v>67437.744399999996</v>
      </c>
      <c r="J205">
        <v>37388</v>
      </c>
      <c r="K205">
        <v>296.63900000000001</v>
      </c>
      <c r="L205">
        <v>39.603999999999999</v>
      </c>
      <c r="M205">
        <v>47.347000000000001</v>
      </c>
    </row>
    <row r="206" spans="1:13" x14ac:dyDescent="0.25">
      <c r="A206" s="5">
        <v>39868</v>
      </c>
      <c r="B206">
        <v>208.03800000000001</v>
      </c>
      <c r="C206">
        <v>-2.9903</v>
      </c>
      <c r="D206">
        <v>-2.9903</v>
      </c>
      <c r="E206">
        <v>2.9882999999999997</v>
      </c>
      <c r="F206">
        <v>11.195399999999999</v>
      </c>
      <c r="G206">
        <v>8.2071000000000005</v>
      </c>
      <c r="H206">
        <v>0.752</v>
      </c>
      <c r="I206">
        <v>65346.076200000003</v>
      </c>
      <c r="J206">
        <v>37388</v>
      </c>
      <c r="K206">
        <v>296.63900000000001</v>
      </c>
      <c r="L206">
        <v>34.329000000000001</v>
      </c>
      <c r="M206">
        <v>47.997</v>
      </c>
    </row>
    <row r="207" spans="1:13" x14ac:dyDescent="0.25">
      <c r="A207" s="5">
        <v>39869</v>
      </c>
      <c r="B207">
        <v>200.035</v>
      </c>
      <c r="C207">
        <v>-3.8471000000000002</v>
      </c>
      <c r="D207">
        <v>-3.8471000000000002</v>
      </c>
      <c r="E207">
        <v>2.9925999999999999</v>
      </c>
      <c r="F207">
        <v>11.244999999999999</v>
      </c>
      <c r="G207">
        <v>8.2523999999999997</v>
      </c>
      <c r="H207">
        <v>0.75409999999999999</v>
      </c>
      <c r="I207">
        <v>62989.852800000001</v>
      </c>
      <c r="J207">
        <v>37388</v>
      </c>
      <c r="K207">
        <v>296.63900000000001</v>
      </c>
      <c r="L207">
        <v>28.102</v>
      </c>
      <c r="M207">
        <v>49.026000000000003</v>
      </c>
    </row>
    <row r="208" spans="1:13" x14ac:dyDescent="0.25">
      <c r="A208" s="5">
        <v>39870</v>
      </c>
      <c r="B208">
        <v>199.58699999999999</v>
      </c>
      <c r="C208">
        <v>-0.22370000000000001</v>
      </c>
      <c r="D208">
        <v>-0.22370000000000001</v>
      </c>
      <c r="E208">
        <v>3.1284000000000001</v>
      </c>
      <c r="F208">
        <v>11.084099999999999</v>
      </c>
      <c r="G208">
        <v>7.9557000000000002</v>
      </c>
      <c r="H208">
        <v>0.75049999999999994</v>
      </c>
      <c r="I208">
        <v>62940.277699999999</v>
      </c>
      <c r="J208">
        <v>37388</v>
      </c>
      <c r="K208">
        <v>296.63900000000001</v>
      </c>
      <c r="L208">
        <v>30.324000000000002</v>
      </c>
      <c r="M208">
        <v>48.576999999999998</v>
      </c>
    </row>
    <row r="209" spans="1:13" x14ac:dyDescent="0.25">
      <c r="A209" s="5">
        <v>39871</v>
      </c>
      <c r="B209">
        <v>186.911</v>
      </c>
      <c r="C209">
        <v>-6.3512000000000004</v>
      </c>
      <c r="D209">
        <v>-6.3512000000000004</v>
      </c>
      <c r="E209">
        <v>3.1118000000000001</v>
      </c>
      <c r="F209">
        <v>11.2239</v>
      </c>
      <c r="G209">
        <v>8.1120999999999999</v>
      </c>
      <c r="H209">
        <v>0.75380000000000003</v>
      </c>
      <c r="I209">
        <v>59193.716899999999</v>
      </c>
      <c r="J209">
        <v>37388</v>
      </c>
      <c r="K209">
        <v>296.63900000000001</v>
      </c>
      <c r="L209">
        <v>36.652999999999999</v>
      </c>
      <c r="M209">
        <v>51.578000000000003</v>
      </c>
    </row>
    <row r="210" spans="1:13" x14ac:dyDescent="0.25">
      <c r="A210" s="5">
        <v>39874</v>
      </c>
      <c r="B210">
        <v>185.321</v>
      </c>
      <c r="C210">
        <v>-0.85109999999999997</v>
      </c>
      <c r="D210">
        <v>-0.85109999999999997</v>
      </c>
      <c r="E210">
        <v>3.0301</v>
      </c>
      <c r="F210">
        <v>11.369</v>
      </c>
      <c r="G210">
        <v>8.3389000000000006</v>
      </c>
      <c r="H210">
        <v>0.75449999999999995</v>
      </c>
      <c r="I210">
        <v>58531.093000000001</v>
      </c>
      <c r="J210">
        <v>37388</v>
      </c>
      <c r="K210">
        <v>296.64299999999997</v>
      </c>
      <c r="L210">
        <v>38.000999999999998</v>
      </c>
      <c r="M210">
        <v>51.567999999999998</v>
      </c>
    </row>
    <row r="211" spans="1:13" x14ac:dyDescent="0.25">
      <c r="A211" s="5">
        <v>39875</v>
      </c>
      <c r="B211">
        <v>189.297</v>
      </c>
      <c r="C211">
        <v>2.1459000000000001</v>
      </c>
      <c r="D211">
        <v>2.1459000000000001</v>
      </c>
      <c r="E211">
        <v>3.048</v>
      </c>
      <c r="F211">
        <v>11.3651</v>
      </c>
      <c r="G211">
        <v>8.3170999999999999</v>
      </c>
      <c r="H211">
        <v>0.75249999999999995</v>
      </c>
      <c r="I211">
        <v>59848.6558</v>
      </c>
      <c r="J211">
        <v>37388</v>
      </c>
      <c r="K211">
        <v>296.64299999999997</v>
      </c>
      <c r="L211">
        <v>44.686</v>
      </c>
      <c r="M211">
        <v>52.223999999999997</v>
      </c>
    </row>
    <row r="212" spans="1:13" x14ac:dyDescent="0.25">
      <c r="A212" s="5">
        <v>39876</v>
      </c>
      <c r="B212">
        <v>203.81299999999999</v>
      </c>
      <c r="C212">
        <v>7.6680999999999999</v>
      </c>
      <c r="D212">
        <v>7.6680999999999999</v>
      </c>
      <c r="E212">
        <v>3.1360000000000001</v>
      </c>
      <c r="F212">
        <v>11.100899999999999</v>
      </c>
      <c r="G212">
        <v>7.9649000000000001</v>
      </c>
      <c r="H212">
        <v>0.76160000000000005</v>
      </c>
      <c r="I212">
        <v>64277.692799999997</v>
      </c>
      <c r="J212">
        <v>37388</v>
      </c>
      <c r="K212">
        <v>296.64299999999997</v>
      </c>
      <c r="L212">
        <v>68.774000000000001</v>
      </c>
      <c r="M212">
        <v>57.454000000000001</v>
      </c>
    </row>
    <row r="213" spans="1:13" x14ac:dyDescent="0.25">
      <c r="A213" s="5">
        <v>39877</v>
      </c>
      <c r="B213">
        <v>202.81899999999999</v>
      </c>
      <c r="C213">
        <v>-0.48780000000000001</v>
      </c>
      <c r="D213">
        <v>-0.48780000000000001</v>
      </c>
      <c r="E213">
        <v>3.0165000000000002</v>
      </c>
      <c r="F213">
        <v>11.213699999999999</v>
      </c>
      <c r="G213">
        <v>8.1971000000000007</v>
      </c>
      <c r="H213">
        <v>0.75419999999999998</v>
      </c>
      <c r="I213">
        <v>63640.743199999997</v>
      </c>
      <c r="J213">
        <v>37388</v>
      </c>
      <c r="K213">
        <v>296.64299999999997</v>
      </c>
      <c r="L213">
        <v>66.085999999999999</v>
      </c>
      <c r="M213">
        <v>57.454000000000001</v>
      </c>
    </row>
    <row r="214" spans="1:13" x14ac:dyDescent="0.25">
      <c r="A214" s="5">
        <v>39878</v>
      </c>
      <c r="B214">
        <v>202.322</v>
      </c>
      <c r="C214">
        <v>-0.24510000000000001</v>
      </c>
      <c r="D214">
        <v>-0.24510000000000001</v>
      </c>
      <c r="E214">
        <v>2.9253999999999998</v>
      </c>
      <c r="F214">
        <v>11.438000000000001</v>
      </c>
      <c r="G214">
        <v>8.5125999999999991</v>
      </c>
      <c r="H214">
        <v>0.75239999999999996</v>
      </c>
      <c r="I214">
        <v>63342.790099999998</v>
      </c>
      <c r="J214">
        <v>37388</v>
      </c>
      <c r="K214">
        <v>296.64299999999997</v>
      </c>
      <c r="L214">
        <v>63.500999999999998</v>
      </c>
      <c r="M214">
        <v>50.722000000000001</v>
      </c>
    </row>
    <row r="215" spans="1:13" x14ac:dyDescent="0.25">
      <c r="A215" s="5">
        <v>39881</v>
      </c>
      <c r="B215">
        <v>205.90100000000001</v>
      </c>
      <c r="C215">
        <v>1.7690000000000001</v>
      </c>
      <c r="D215">
        <v>1.7690000000000001</v>
      </c>
      <c r="E215">
        <v>2.9361999999999999</v>
      </c>
      <c r="F215">
        <v>11.4695</v>
      </c>
      <c r="G215">
        <v>8.5333000000000006</v>
      </c>
      <c r="H215">
        <v>0.75070000000000003</v>
      </c>
      <c r="I215">
        <v>64255.083899999998</v>
      </c>
      <c r="J215">
        <v>37388</v>
      </c>
      <c r="K215">
        <v>296.64299999999997</v>
      </c>
      <c r="L215">
        <v>62.86</v>
      </c>
      <c r="M215">
        <v>50.177999999999997</v>
      </c>
    </row>
    <row r="216" spans="1:13" x14ac:dyDescent="0.25">
      <c r="A216" s="5">
        <v>39882</v>
      </c>
      <c r="B216">
        <v>208.55500000000001</v>
      </c>
      <c r="C216">
        <v>1.2892000000000001</v>
      </c>
      <c r="D216">
        <v>1.2892000000000001</v>
      </c>
      <c r="E216">
        <v>3.0001000000000002</v>
      </c>
      <c r="F216">
        <v>11.154199999999999</v>
      </c>
      <c r="G216">
        <v>8.1540999999999997</v>
      </c>
      <c r="H216">
        <v>0.74209999999999998</v>
      </c>
      <c r="I216">
        <v>65144.614500000003</v>
      </c>
      <c r="J216">
        <v>37388</v>
      </c>
      <c r="K216">
        <v>296.64299999999997</v>
      </c>
      <c r="L216">
        <v>58.698</v>
      </c>
      <c r="M216">
        <v>49.677</v>
      </c>
    </row>
    <row r="217" spans="1:13" x14ac:dyDescent="0.25">
      <c r="A217" s="5">
        <v>39883</v>
      </c>
      <c r="B217">
        <v>209.13200000000001</v>
      </c>
      <c r="C217">
        <v>0.27650000000000002</v>
      </c>
      <c r="D217">
        <v>0.27650000000000002</v>
      </c>
      <c r="E217">
        <v>3.0699000000000001</v>
      </c>
      <c r="F217">
        <v>10.9885</v>
      </c>
      <c r="G217">
        <v>7.9185999999999996</v>
      </c>
      <c r="H217">
        <v>0.74180000000000001</v>
      </c>
      <c r="I217">
        <v>65783.981899999999</v>
      </c>
      <c r="J217">
        <v>37388</v>
      </c>
      <c r="K217">
        <v>296.64299999999997</v>
      </c>
      <c r="L217">
        <v>58.569000000000003</v>
      </c>
      <c r="M217">
        <v>48.024000000000001</v>
      </c>
    </row>
    <row r="218" spans="1:13" x14ac:dyDescent="0.25">
      <c r="A218" s="5">
        <v>39884</v>
      </c>
      <c r="B218">
        <v>213.85400000000001</v>
      </c>
      <c r="C218">
        <v>2.2580999999999998</v>
      </c>
      <c r="D218">
        <v>2.2580999999999998</v>
      </c>
      <c r="E218">
        <v>3.0066000000000002</v>
      </c>
      <c r="F218">
        <v>11.0097</v>
      </c>
      <c r="G218">
        <v>8.0030000000000001</v>
      </c>
      <c r="H218">
        <v>0.74239999999999995</v>
      </c>
      <c r="I218">
        <v>67237.495299999995</v>
      </c>
      <c r="J218">
        <v>37388</v>
      </c>
      <c r="K218">
        <v>296.64299999999997</v>
      </c>
      <c r="L218">
        <v>40.212000000000003</v>
      </c>
      <c r="M218">
        <v>48.777000000000001</v>
      </c>
    </row>
    <row r="219" spans="1:13" x14ac:dyDescent="0.25">
      <c r="A219" s="5">
        <v>39885</v>
      </c>
      <c r="B219">
        <v>214.65</v>
      </c>
      <c r="C219">
        <v>0.37190000000000001</v>
      </c>
      <c r="D219">
        <v>0.37190000000000001</v>
      </c>
      <c r="E219">
        <v>3.0587</v>
      </c>
      <c r="F219">
        <v>10.9831</v>
      </c>
      <c r="G219">
        <v>7.9244000000000003</v>
      </c>
      <c r="H219">
        <v>0.74119999999999997</v>
      </c>
      <c r="I219">
        <v>67499.741299999994</v>
      </c>
      <c r="J219">
        <v>37388</v>
      </c>
      <c r="K219">
        <v>296.64299999999997</v>
      </c>
      <c r="L219">
        <v>38.381</v>
      </c>
      <c r="M219">
        <v>48.634</v>
      </c>
    </row>
    <row r="220" spans="1:13" x14ac:dyDescent="0.25">
      <c r="A220" s="5">
        <v>39888</v>
      </c>
      <c r="B220">
        <v>214.053</v>
      </c>
      <c r="C220">
        <v>-0.27789999999999998</v>
      </c>
      <c r="D220">
        <v>-0.27789999999999998</v>
      </c>
      <c r="E220">
        <v>3.1448999999999998</v>
      </c>
      <c r="F220">
        <v>10.855499999999999</v>
      </c>
      <c r="G220">
        <v>7.7106000000000003</v>
      </c>
      <c r="H220">
        <v>0.74309999999999998</v>
      </c>
      <c r="I220">
        <v>67378.565499999997</v>
      </c>
      <c r="J220">
        <v>37388</v>
      </c>
      <c r="K220">
        <v>296.64299999999997</v>
      </c>
      <c r="L220">
        <v>39.536000000000001</v>
      </c>
      <c r="M220">
        <v>48.405999999999999</v>
      </c>
    </row>
    <row r="221" spans="1:13" x14ac:dyDescent="0.25">
      <c r="A221" s="5">
        <v>39889</v>
      </c>
      <c r="B221">
        <v>214.94800000000001</v>
      </c>
      <c r="C221">
        <v>0.41799999999999998</v>
      </c>
      <c r="D221">
        <v>0.41799999999999998</v>
      </c>
      <c r="E221">
        <v>3.1909000000000001</v>
      </c>
      <c r="F221">
        <v>10.8139</v>
      </c>
      <c r="G221">
        <v>7.6230000000000002</v>
      </c>
      <c r="H221">
        <v>0.74329999999999996</v>
      </c>
      <c r="I221">
        <v>67520.867299999998</v>
      </c>
      <c r="J221">
        <v>37388</v>
      </c>
      <c r="K221">
        <v>296.64299999999997</v>
      </c>
      <c r="L221">
        <v>15.427</v>
      </c>
      <c r="M221">
        <v>47.594000000000001</v>
      </c>
    </row>
    <row r="222" spans="1:13" x14ac:dyDescent="0.25">
      <c r="A222" s="5">
        <v>39890</v>
      </c>
      <c r="B222">
        <v>215.99199999999999</v>
      </c>
      <c r="C222">
        <v>0.48570000000000002</v>
      </c>
      <c r="D222">
        <v>0.48570000000000002</v>
      </c>
      <c r="E222">
        <v>3.2206999999999999</v>
      </c>
      <c r="F222">
        <v>10.751300000000001</v>
      </c>
      <c r="G222">
        <v>7.5305999999999997</v>
      </c>
      <c r="H222">
        <v>0.74319999999999997</v>
      </c>
      <c r="I222">
        <v>67764.239799999996</v>
      </c>
      <c r="J222">
        <v>37388</v>
      </c>
      <c r="K222">
        <v>296.64299999999997</v>
      </c>
      <c r="L222">
        <v>14.037000000000001</v>
      </c>
      <c r="M222">
        <v>47.716999999999999</v>
      </c>
    </row>
    <row r="223" spans="1:13" x14ac:dyDescent="0.25">
      <c r="A223" s="5">
        <v>39891</v>
      </c>
      <c r="B223">
        <v>207.38200000000001</v>
      </c>
      <c r="C223">
        <v>-3.9862000000000002</v>
      </c>
      <c r="D223">
        <v>-3.9862000000000002</v>
      </c>
      <c r="E223">
        <v>3.0448</v>
      </c>
      <c r="F223">
        <v>10.7166</v>
      </c>
      <c r="G223">
        <v>7.6718000000000002</v>
      </c>
      <c r="H223">
        <v>0.73980000000000001</v>
      </c>
      <c r="I223">
        <v>65338.577700000002</v>
      </c>
      <c r="J223">
        <v>37388</v>
      </c>
      <c r="K223">
        <v>296.64299999999997</v>
      </c>
      <c r="L223">
        <v>29.22</v>
      </c>
      <c r="M223">
        <v>47.167999999999999</v>
      </c>
    </row>
    <row r="224" spans="1:13" x14ac:dyDescent="0.25">
      <c r="A224" s="5">
        <v>39892</v>
      </c>
      <c r="B224">
        <v>207.29300000000001</v>
      </c>
      <c r="C224">
        <v>-4.3099999999999999E-2</v>
      </c>
      <c r="D224">
        <v>-4.3099999999999999E-2</v>
      </c>
      <c r="E224">
        <v>2.9739</v>
      </c>
      <c r="F224">
        <v>10.7568</v>
      </c>
      <c r="G224">
        <v>7.7828999999999997</v>
      </c>
      <c r="H224">
        <v>0.73939999999999995</v>
      </c>
      <c r="I224">
        <v>65217.321300000003</v>
      </c>
      <c r="J224">
        <v>37388</v>
      </c>
      <c r="K224">
        <v>296.64299999999997</v>
      </c>
      <c r="L224">
        <v>27.826999999999998</v>
      </c>
      <c r="M224">
        <v>46.658999999999999</v>
      </c>
    </row>
    <row r="225" spans="1:13" x14ac:dyDescent="0.25">
      <c r="A225" s="5">
        <v>39895</v>
      </c>
      <c r="B225">
        <v>210.971</v>
      </c>
      <c r="C225">
        <v>1.7746</v>
      </c>
      <c r="D225">
        <v>1.7746</v>
      </c>
      <c r="E225">
        <v>3.0190999999999999</v>
      </c>
      <c r="F225">
        <v>10.816800000000001</v>
      </c>
      <c r="G225">
        <v>7.7976000000000001</v>
      </c>
      <c r="H225">
        <v>0.73629999999999995</v>
      </c>
      <c r="I225">
        <v>66308.543300000005</v>
      </c>
      <c r="J225">
        <v>37388</v>
      </c>
      <c r="K225">
        <v>296.64299999999997</v>
      </c>
      <c r="L225">
        <v>28.608000000000001</v>
      </c>
      <c r="M225">
        <v>47.033999999999999</v>
      </c>
    </row>
    <row r="226" spans="1:13" x14ac:dyDescent="0.25">
      <c r="A226" s="5">
        <v>39896</v>
      </c>
      <c r="B226">
        <v>213.45699999999999</v>
      </c>
      <c r="C226">
        <v>1.1780999999999999</v>
      </c>
      <c r="D226">
        <v>1.1780999999999999</v>
      </c>
      <c r="E226">
        <v>3.1494</v>
      </c>
      <c r="F226">
        <v>10.8164</v>
      </c>
      <c r="G226">
        <v>7.6670999999999996</v>
      </c>
      <c r="H226">
        <v>0.7349</v>
      </c>
      <c r="I226">
        <v>67117.418099999995</v>
      </c>
      <c r="J226">
        <v>37388</v>
      </c>
      <c r="K226">
        <v>296.64299999999997</v>
      </c>
      <c r="L226">
        <v>29.158000000000001</v>
      </c>
      <c r="M226">
        <v>47.125999999999998</v>
      </c>
    </row>
    <row r="227" spans="1:13" x14ac:dyDescent="0.25">
      <c r="A227" s="5">
        <v>39897</v>
      </c>
      <c r="B227">
        <v>232.893</v>
      </c>
      <c r="C227">
        <v>9.1057000000000006</v>
      </c>
      <c r="D227">
        <v>9.1057000000000006</v>
      </c>
      <c r="E227">
        <v>3.1461999999999999</v>
      </c>
      <c r="F227">
        <v>10.7592</v>
      </c>
      <c r="G227">
        <v>7.6129999999999995</v>
      </c>
      <c r="H227">
        <v>0.73870000000000002</v>
      </c>
      <c r="I227">
        <v>73016.857199999999</v>
      </c>
      <c r="J227">
        <v>37388</v>
      </c>
      <c r="K227">
        <v>296.64299999999997</v>
      </c>
      <c r="L227">
        <v>53.933999999999997</v>
      </c>
      <c r="M227">
        <v>51.941000000000003</v>
      </c>
    </row>
    <row r="228" spans="1:13" x14ac:dyDescent="0.25">
      <c r="A228" s="5">
        <v>39898</v>
      </c>
      <c r="B228">
        <v>255.363</v>
      </c>
      <c r="C228">
        <v>9.6478000000000002</v>
      </c>
      <c r="D228">
        <v>9.6478000000000002</v>
      </c>
      <c r="E228">
        <v>3.1295999999999999</v>
      </c>
      <c r="F228">
        <v>10.704800000000001</v>
      </c>
      <c r="G228">
        <v>7.5750999999999999</v>
      </c>
      <c r="H228">
        <v>0.74280000000000002</v>
      </c>
      <c r="I228">
        <v>80029.453200000004</v>
      </c>
      <c r="J228">
        <v>37388</v>
      </c>
      <c r="K228">
        <v>296.64299999999997</v>
      </c>
      <c r="L228">
        <v>69.533000000000001</v>
      </c>
      <c r="M228">
        <v>59.000999999999998</v>
      </c>
    </row>
    <row r="229" spans="1:13" x14ac:dyDescent="0.25">
      <c r="A229" s="5">
        <v>39899</v>
      </c>
      <c r="B229">
        <v>247.21</v>
      </c>
      <c r="C229">
        <v>-3.1924999999999999</v>
      </c>
      <c r="D229">
        <v>-3.1924999999999999</v>
      </c>
      <c r="E229">
        <v>3.0857000000000001</v>
      </c>
      <c r="F229">
        <v>10.759</v>
      </c>
      <c r="G229">
        <v>7.6733000000000002</v>
      </c>
      <c r="H229">
        <v>0.74470000000000003</v>
      </c>
      <c r="I229">
        <v>77994.130999999994</v>
      </c>
      <c r="J229">
        <v>37388</v>
      </c>
      <c r="K229">
        <v>296.64299999999997</v>
      </c>
      <c r="L229">
        <v>74.260999999999996</v>
      </c>
      <c r="M229">
        <v>59.718000000000004</v>
      </c>
    </row>
    <row r="230" spans="1:13" x14ac:dyDescent="0.25">
      <c r="A230" s="5">
        <v>39902</v>
      </c>
      <c r="B230">
        <v>235.47800000000001</v>
      </c>
      <c r="C230">
        <v>-4.7455999999999996</v>
      </c>
      <c r="D230">
        <v>-4.7455999999999996</v>
      </c>
      <c r="E230">
        <v>3.0265</v>
      </c>
      <c r="F230">
        <v>10.956200000000001</v>
      </c>
      <c r="G230">
        <v>7.9297000000000004</v>
      </c>
      <c r="H230">
        <v>0.74739999999999995</v>
      </c>
      <c r="I230">
        <v>74197.250799999994</v>
      </c>
      <c r="J230">
        <v>37388</v>
      </c>
      <c r="K230">
        <v>296.64299999999997</v>
      </c>
      <c r="L230">
        <v>82.010999999999996</v>
      </c>
      <c r="M230">
        <v>60.49</v>
      </c>
    </row>
    <row r="231" spans="1:13" x14ac:dyDescent="0.25">
      <c r="A231" s="5">
        <v>39903</v>
      </c>
      <c r="B231">
        <v>228.37</v>
      </c>
      <c r="C231">
        <v>-3.0188000000000001</v>
      </c>
      <c r="D231">
        <v>-3.0188000000000001</v>
      </c>
      <c r="E231">
        <v>2.9943</v>
      </c>
      <c r="F231">
        <v>11.0053</v>
      </c>
      <c r="G231">
        <v>8.0109999999999992</v>
      </c>
      <c r="H231">
        <v>0.74109999999999998</v>
      </c>
      <c r="I231">
        <v>72305.577000000005</v>
      </c>
      <c r="J231">
        <v>36945</v>
      </c>
      <c r="K231">
        <v>296.64400000000001</v>
      </c>
      <c r="L231">
        <v>84.923000000000002</v>
      </c>
      <c r="M231">
        <v>61.177</v>
      </c>
    </row>
    <row r="232" spans="1:13" x14ac:dyDescent="0.25">
      <c r="A232" s="5">
        <v>39904</v>
      </c>
      <c r="B232">
        <v>231.8</v>
      </c>
      <c r="C232">
        <v>1.502</v>
      </c>
      <c r="D232">
        <v>1.502</v>
      </c>
      <c r="E232">
        <v>2.9935999999999998</v>
      </c>
      <c r="F232">
        <v>10.9618</v>
      </c>
      <c r="G232">
        <v>7.9681999999999995</v>
      </c>
      <c r="H232">
        <v>0.74119999999999997</v>
      </c>
      <c r="I232">
        <v>73639.838600000003</v>
      </c>
      <c r="J232">
        <v>36945</v>
      </c>
      <c r="K232">
        <v>296.64400000000001</v>
      </c>
      <c r="L232">
        <v>80.069000000000003</v>
      </c>
      <c r="M232">
        <v>61.36</v>
      </c>
    </row>
    <row r="233" spans="1:13" x14ac:dyDescent="0.25">
      <c r="A233" s="5">
        <v>39905</v>
      </c>
      <c r="B233">
        <v>241.84100000000001</v>
      </c>
      <c r="C233">
        <v>4.3319999999999999</v>
      </c>
      <c r="D233">
        <v>4.3319999999999999</v>
      </c>
      <c r="E233">
        <v>3.1598000000000002</v>
      </c>
      <c r="F233">
        <v>10.5176</v>
      </c>
      <c r="G233">
        <v>7.3578000000000001</v>
      </c>
      <c r="H233">
        <v>0.73939999999999995</v>
      </c>
      <c r="I233">
        <v>76933.257800000007</v>
      </c>
      <c r="J233">
        <v>36945</v>
      </c>
      <c r="K233">
        <v>296.64400000000001</v>
      </c>
      <c r="L233">
        <v>81.147000000000006</v>
      </c>
      <c r="M233">
        <v>60.847999999999999</v>
      </c>
    </row>
    <row r="234" spans="1:13" x14ac:dyDescent="0.25">
      <c r="A234" s="5">
        <v>39906</v>
      </c>
      <c r="B234">
        <v>233.739</v>
      </c>
      <c r="C234">
        <v>-3.3504999999999998</v>
      </c>
      <c r="D234">
        <v>-3.3504999999999998</v>
      </c>
      <c r="E234">
        <v>3.2212000000000001</v>
      </c>
      <c r="F234">
        <v>10.450799999999999</v>
      </c>
      <c r="G234">
        <v>7.2295999999999996</v>
      </c>
      <c r="H234">
        <v>0.74019999999999997</v>
      </c>
      <c r="I234">
        <v>74388.5916</v>
      </c>
      <c r="J234">
        <v>36945</v>
      </c>
      <c r="K234">
        <v>296.64400000000001</v>
      </c>
      <c r="L234">
        <v>85.677000000000007</v>
      </c>
      <c r="M234">
        <v>60.398000000000003</v>
      </c>
    </row>
    <row r="235" spans="1:13" x14ac:dyDescent="0.25">
      <c r="A235" s="5">
        <v>39909</v>
      </c>
      <c r="B235">
        <v>236.16399999999999</v>
      </c>
      <c r="C235">
        <v>1.0379</v>
      </c>
      <c r="D235">
        <v>1.0379</v>
      </c>
      <c r="E235">
        <v>3.2178</v>
      </c>
      <c r="F235">
        <v>10.460100000000001</v>
      </c>
      <c r="G235">
        <v>7.2423000000000002</v>
      </c>
      <c r="H235">
        <v>0.74119999999999997</v>
      </c>
      <c r="I235">
        <v>75318.684399999998</v>
      </c>
      <c r="J235">
        <v>36945</v>
      </c>
      <c r="K235">
        <v>296.64400000000001</v>
      </c>
      <c r="L235">
        <v>85.677999999999997</v>
      </c>
      <c r="M235">
        <v>59.536000000000001</v>
      </c>
    </row>
    <row r="236" spans="1:13" x14ac:dyDescent="0.25">
      <c r="A236" s="5">
        <v>39910</v>
      </c>
      <c r="B236">
        <v>236.73099999999999</v>
      </c>
      <c r="C236">
        <v>0.24</v>
      </c>
      <c r="D236">
        <v>0.24</v>
      </c>
      <c r="E236">
        <v>3.2166000000000001</v>
      </c>
      <c r="F236">
        <v>10.480499999999999</v>
      </c>
      <c r="G236">
        <v>7.2637999999999998</v>
      </c>
      <c r="H236">
        <v>0.74109999999999998</v>
      </c>
      <c r="I236">
        <v>75749.890299999999</v>
      </c>
      <c r="J236">
        <v>36945</v>
      </c>
      <c r="K236">
        <v>296.64400000000001</v>
      </c>
      <c r="L236">
        <v>72.344999999999999</v>
      </c>
      <c r="M236">
        <v>57.99</v>
      </c>
    </row>
    <row r="237" spans="1:13" x14ac:dyDescent="0.25">
      <c r="A237" s="5">
        <v>39911</v>
      </c>
      <c r="B237">
        <v>236.32300000000001</v>
      </c>
      <c r="C237">
        <v>-0.17219999999999999</v>
      </c>
      <c r="D237">
        <v>-0.17219999999999999</v>
      </c>
      <c r="E237">
        <v>3.2134999999999998</v>
      </c>
      <c r="F237">
        <v>10.462300000000001</v>
      </c>
      <c r="G237">
        <v>7.2488000000000001</v>
      </c>
      <c r="H237">
        <v>0.74050000000000005</v>
      </c>
      <c r="I237">
        <v>75771.040999999997</v>
      </c>
      <c r="J237">
        <v>36945</v>
      </c>
      <c r="K237">
        <v>296.64400000000001</v>
      </c>
      <c r="L237">
        <v>47.651000000000003</v>
      </c>
      <c r="M237">
        <v>57.982999999999997</v>
      </c>
    </row>
    <row r="238" spans="1:13" x14ac:dyDescent="0.25">
      <c r="A238" s="5">
        <v>39912</v>
      </c>
      <c r="B238">
        <v>235.18</v>
      </c>
      <c r="C238">
        <v>-0.48380000000000001</v>
      </c>
      <c r="D238">
        <v>-0.48380000000000001</v>
      </c>
      <c r="E238">
        <v>3.2566000000000002</v>
      </c>
      <c r="F238">
        <v>10.370799999999999</v>
      </c>
      <c r="G238">
        <v>7.1142000000000003</v>
      </c>
      <c r="H238">
        <v>0.73560000000000003</v>
      </c>
      <c r="I238">
        <v>75842.307100000005</v>
      </c>
      <c r="J238">
        <v>36945</v>
      </c>
      <c r="K238">
        <v>296.64400000000001</v>
      </c>
      <c r="L238">
        <v>45.420999999999999</v>
      </c>
      <c r="M238">
        <v>53.73</v>
      </c>
    </row>
    <row r="239" spans="1:13" x14ac:dyDescent="0.25">
      <c r="A239" s="5">
        <v>39917</v>
      </c>
      <c r="B239">
        <v>242.239</v>
      </c>
      <c r="C239">
        <v>3.0015000000000001</v>
      </c>
      <c r="D239">
        <v>3.0015000000000001</v>
      </c>
      <c r="E239">
        <v>3.1993999999999998</v>
      </c>
      <c r="F239">
        <v>10.286099999999999</v>
      </c>
      <c r="G239">
        <v>7.0868000000000002</v>
      </c>
      <c r="H239">
        <v>0.73809999999999998</v>
      </c>
      <c r="I239">
        <v>77856.299599999998</v>
      </c>
      <c r="J239">
        <v>36945</v>
      </c>
      <c r="K239">
        <v>296.64400000000001</v>
      </c>
      <c r="L239">
        <v>40.496000000000002</v>
      </c>
      <c r="M239">
        <v>53.856999999999999</v>
      </c>
    </row>
    <row r="240" spans="1:13" x14ac:dyDescent="0.25">
      <c r="A240" s="5">
        <v>39918</v>
      </c>
      <c r="B240">
        <v>240.53899999999999</v>
      </c>
      <c r="C240">
        <v>-0.70179999999999998</v>
      </c>
      <c r="D240">
        <v>-0.70179999999999998</v>
      </c>
      <c r="E240">
        <v>3.1419000000000001</v>
      </c>
      <c r="F240">
        <v>10.222300000000001</v>
      </c>
      <c r="G240">
        <v>7.0804</v>
      </c>
      <c r="H240">
        <v>0.73819999999999997</v>
      </c>
      <c r="I240">
        <v>76900.505900000004</v>
      </c>
      <c r="J240">
        <v>36945</v>
      </c>
      <c r="K240">
        <v>296.64400000000001</v>
      </c>
      <c r="L240">
        <v>35.808999999999997</v>
      </c>
      <c r="M240">
        <v>53.936999999999998</v>
      </c>
    </row>
    <row r="241" spans="1:13" x14ac:dyDescent="0.25">
      <c r="A241" s="5">
        <v>39919</v>
      </c>
      <c r="B241">
        <v>235.13</v>
      </c>
      <c r="C241">
        <v>-2.2484999999999999</v>
      </c>
      <c r="D241">
        <v>-2.2484999999999999</v>
      </c>
      <c r="E241">
        <v>3.1757</v>
      </c>
      <c r="F241">
        <v>10.1356</v>
      </c>
      <c r="G241">
        <v>6.9597999999999995</v>
      </c>
      <c r="H241">
        <v>0.73570000000000002</v>
      </c>
      <c r="I241">
        <v>75458.173699999999</v>
      </c>
      <c r="J241">
        <v>36945</v>
      </c>
      <c r="K241">
        <v>296.64400000000001</v>
      </c>
      <c r="L241">
        <v>38.316000000000003</v>
      </c>
      <c r="M241">
        <v>50.683</v>
      </c>
    </row>
    <row r="242" spans="1:13" x14ac:dyDescent="0.25">
      <c r="A242" s="5">
        <v>39920</v>
      </c>
      <c r="B242">
        <v>246.464</v>
      </c>
      <c r="C242">
        <v>4.8202999999999996</v>
      </c>
      <c r="D242">
        <v>4.8202999999999996</v>
      </c>
      <c r="E242">
        <v>3.2705000000000002</v>
      </c>
      <c r="F242">
        <v>10.245900000000001</v>
      </c>
      <c r="G242">
        <v>6.9754000000000005</v>
      </c>
      <c r="H242">
        <v>0.73799999999999999</v>
      </c>
      <c r="I242">
        <v>79073.954899999997</v>
      </c>
      <c r="J242">
        <v>36945</v>
      </c>
      <c r="K242">
        <v>296.64400000000001</v>
      </c>
      <c r="L242">
        <v>39.978999999999999</v>
      </c>
      <c r="M242">
        <v>52.116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2"/>
  <sheetViews>
    <sheetView topLeftCell="A208" workbookViewId="0">
      <selection sqref="A1:B242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34</v>
      </c>
    </row>
    <row r="2" spans="1:3" x14ac:dyDescent="0.25">
      <c r="A2" t="s">
        <v>7</v>
      </c>
      <c r="B2" t="s">
        <v>8</v>
      </c>
      <c r="C2" t="s">
        <v>19</v>
      </c>
    </row>
    <row r="3" spans="1:3" x14ac:dyDescent="0.25">
      <c r="A3" s="4">
        <v>39576</v>
      </c>
      <c r="B3">
        <v>186.53299999999999</v>
      </c>
      <c r="C3">
        <v>0</v>
      </c>
    </row>
    <row r="4" spans="1:3" x14ac:dyDescent="0.25">
      <c r="A4" s="5">
        <v>39577</v>
      </c>
      <c r="B4">
        <v>185.947</v>
      </c>
      <c r="C4">
        <f>(B4-B3)/B3</f>
        <v>-3.1415352779400126E-3</v>
      </c>
    </row>
    <row r="5" spans="1:3" x14ac:dyDescent="0.25">
      <c r="A5" s="5">
        <v>39580</v>
      </c>
      <c r="B5">
        <v>186.345</v>
      </c>
      <c r="C5">
        <f t="shared" ref="C5:C68" si="0">(B5-B4)/B4</f>
        <v>2.140394843691999E-3</v>
      </c>
    </row>
    <row r="6" spans="1:3" x14ac:dyDescent="0.25">
      <c r="A6" s="5">
        <v>39581</v>
      </c>
      <c r="B6">
        <v>185.69800000000001</v>
      </c>
      <c r="C6">
        <f t="shared" si="0"/>
        <v>-3.4720545225253767E-3</v>
      </c>
    </row>
    <row r="7" spans="1:3" x14ac:dyDescent="0.25">
      <c r="A7" s="5">
        <v>39582</v>
      </c>
      <c r="B7">
        <v>189.79400000000001</v>
      </c>
      <c r="C7">
        <f t="shared" si="0"/>
        <v>2.2057318872578075E-2</v>
      </c>
    </row>
    <row r="8" spans="1:3" x14ac:dyDescent="0.25">
      <c r="A8" s="5">
        <v>39583</v>
      </c>
      <c r="B8">
        <v>187.995</v>
      </c>
      <c r="C8">
        <f t="shared" si="0"/>
        <v>-9.4786979567320698E-3</v>
      </c>
    </row>
    <row r="9" spans="1:3" x14ac:dyDescent="0.25">
      <c r="A9" s="5">
        <v>39584</v>
      </c>
      <c r="B9">
        <v>191.96199999999999</v>
      </c>
      <c r="C9">
        <f t="shared" si="0"/>
        <v>2.1101625043219153E-2</v>
      </c>
    </row>
    <row r="10" spans="1:3" x14ac:dyDescent="0.25">
      <c r="A10" s="5">
        <v>39587</v>
      </c>
      <c r="B10">
        <v>191.88200000000001</v>
      </c>
      <c r="C10">
        <f t="shared" si="0"/>
        <v>-4.1674914826884534E-4</v>
      </c>
    </row>
    <row r="11" spans="1:3" x14ac:dyDescent="0.25">
      <c r="A11" s="5">
        <v>39588</v>
      </c>
      <c r="B11">
        <v>188.04499999999999</v>
      </c>
      <c r="C11">
        <f t="shared" si="0"/>
        <v>-1.999666461679583E-2</v>
      </c>
    </row>
    <row r="12" spans="1:3" x14ac:dyDescent="0.25">
      <c r="A12" s="5">
        <v>39589</v>
      </c>
      <c r="B12">
        <v>183.78</v>
      </c>
      <c r="C12">
        <f t="shared" si="0"/>
        <v>-2.2680741311919949E-2</v>
      </c>
    </row>
    <row r="13" spans="1:3" x14ac:dyDescent="0.25">
      <c r="A13" s="5">
        <v>39590</v>
      </c>
      <c r="B13">
        <v>184.12799999999999</v>
      </c>
      <c r="C13">
        <f t="shared" si="0"/>
        <v>1.8935683969963258E-3</v>
      </c>
    </row>
    <row r="14" spans="1:3" x14ac:dyDescent="0.25">
      <c r="A14" s="5">
        <v>39591</v>
      </c>
      <c r="B14">
        <v>179.654</v>
      </c>
      <c r="C14">
        <f t="shared" si="0"/>
        <v>-2.4298314216197374E-2</v>
      </c>
    </row>
    <row r="15" spans="1:3" x14ac:dyDescent="0.25">
      <c r="A15" s="5">
        <v>39594</v>
      </c>
      <c r="B15">
        <v>177.91399999999999</v>
      </c>
      <c r="C15">
        <f t="shared" si="0"/>
        <v>-9.6852839346744813E-3</v>
      </c>
    </row>
    <row r="16" spans="1:3" x14ac:dyDescent="0.25">
      <c r="A16" s="5">
        <v>39595</v>
      </c>
      <c r="B16">
        <v>179.852</v>
      </c>
      <c r="C16">
        <f t="shared" si="0"/>
        <v>1.0892903312836632E-2</v>
      </c>
    </row>
    <row r="17" spans="1:3" x14ac:dyDescent="0.25">
      <c r="A17" s="5">
        <v>39596</v>
      </c>
      <c r="B17">
        <v>180.727</v>
      </c>
      <c r="C17">
        <f t="shared" si="0"/>
        <v>4.8651113137468584E-3</v>
      </c>
    </row>
    <row r="18" spans="1:3" x14ac:dyDescent="0.25">
      <c r="A18" s="5">
        <v>39597</v>
      </c>
      <c r="B18">
        <v>178.51</v>
      </c>
      <c r="C18">
        <f t="shared" si="0"/>
        <v>-1.2267121127446441E-2</v>
      </c>
    </row>
    <row r="19" spans="1:3" x14ac:dyDescent="0.25">
      <c r="A19" s="5">
        <v>39598</v>
      </c>
      <c r="B19">
        <v>175.667</v>
      </c>
      <c r="C19">
        <f t="shared" si="0"/>
        <v>-1.5926278639852048E-2</v>
      </c>
    </row>
    <row r="20" spans="1:3" x14ac:dyDescent="0.25">
      <c r="A20" s="5">
        <v>39601</v>
      </c>
      <c r="B20">
        <v>171.99799999999999</v>
      </c>
      <c r="C20">
        <f t="shared" si="0"/>
        <v>-2.0886108375505991E-2</v>
      </c>
    </row>
    <row r="21" spans="1:3" x14ac:dyDescent="0.25">
      <c r="A21" s="5">
        <v>39602</v>
      </c>
      <c r="B21">
        <v>171.65</v>
      </c>
      <c r="C21">
        <f t="shared" si="0"/>
        <v>-2.0232793404573587E-3</v>
      </c>
    </row>
    <row r="22" spans="1:3" x14ac:dyDescent="0.25">
      <c r="A22" s="5">
        <v>39603</v>
      </c>
      <c r="B22">
        <v>171.392</v>
      </c>
      <c r="C22">
        <f t="shared" si="0"/>
        <v>-1.5030585493737826E-3</v>
      </c>
    </row>
    <row r="23" spans="1:3" x14ac:dyDescent="0.25">
      <c r="A23" s="5">
        <v>39604</v>
      </c>
      <c r="B23">
        <v>171.93899999999999</v>
      </c>
      <c r="C23">
        <f t="shared" si="0"/>
        <v>3.191514189693784E-3</v>
      </c>
    </row>
    <row r="24" spans="1:3" x14ac:dyDescent="0.25">
      <c r="A24" s="5">
        <v>39605</v>
      </c>
      <c r="B24">
        <v>170.13900000000001</v>
      </c>
      <c r="C24">
        <f t="shared" si="0"/>
        <v>-1.0468829061469375E-2</v>
      </c>
    </row>
    <row r="25" spans="1:3" x14ac:dyDescent="0.25">
      <c r="A25" s="5">
        <v>39608</v>
      </c>
      <c r="B25">
        <v>174.27500000000001</v>
      </c>
      <c r="C25">
        <f t="shared" si="0"/>
        <v>2.4309535144793348E-2</v>
      </c>
    </row>
    <row r="26" spans="1:3" x14ac:dyDescent="0.25">
      <c r="A26" s="5">
        <v>39609</v>
      </c>
      <c r="B26">
        <v>175.637</v>
      </c>
      <c r="C26">
        <f t="shared" si="0"/>
        <v>7.8152345431071277E-3</v>
      </c>
    </row>
    <row r="27" spans="1:3" x14ac:dyDescent="0.25">
      <c r="A27" s="5">
        <v>39610</v>
      </c>
      <c r="B27">
        <v>172.137</v>
      </c>
      <c r="C27">
        <f t="shared" si="0"/>
        <v>-1.9927464030927423E-2</v>
      </c>
    </row>
    <row r="28" spans="1:3" x14ac:dyDescent="0.25">
      <c r="A28" s="5">
        <v>39611</v>
      </c>
      <c r="B28">
        <v>172.79400000000001</v>
      </c>
      <c r="C28">
        <f t="shared" si="0"/>
        <v>3.8167273741264848E-3</v>
      </c>
    </row>
    <row r="29" spans="1:3" x14ac:dyDescent="0.25">
      <c r="A29" s="5">
        <v>39612</v>
      </c>
      <c r="B29">
        <v>172.24700000000001</v>
      </c>
      <c r="C29">
        <f t="shared" si="0"/>
        <v>-3.1656191765917626E-3</v>
      </c>
    </row>
    <row r="30" spans="1:3" x14ac:dyDescent="0.25">
      <c r="A30" s="5">
        <v>39615</v>
      </c>
      <c r="B30">
        <v>173.619</v>
      </c>
      <c r="C30">
        <f t="shared" si="0"/>
        <v>7.9653056366728332E-3</v>
      </c>
    </row>
    <row r="31" spans="1:3" x14ac:dyDescent="0.25">
      <c r="A31" s="5">
        <v>39616</v>
      </c>
      <c r="B31">
        <v>179.57400000000001</v>
      </c>
      <c r="C31">
        <f t="shared" si="0"/>
        <v>3.4299241442468924E-2</v>
      </c>
    </row>
    <row r="32" spans="1:3" x14ac:dyDescent="0.25">
      <c r="A32" s="5">
        <v>39617</v>
      </c>
      <c r="B32">
        <v>180.00200000000001</v>
      </c>
      <c r="C32">
        <f t="shared" si="0"/>
        <v>2.3834185349772084E-3</v>
      </c>
    </row>
    <row r="33" spans="1:3" x14ac:dyDescent="0.25">
      <c r="A33" s="5">
        <v>39618</v>
      </c>
      <c r="B33">
        <v>182.398</v>
      </c>
      <c r="C33">
        <f t="shared" si="0"/>
        <v>1.3310963211519797E-2</v>
      </c>
    </row>
    <row r="34" spans="1:3" x14ac:dyDescent="0.25">
      <c r="A34" s="5">
        <v>39619</v>
      </c>
      <c r="B34">
        <v>180.946</v>
      </c>
      <c r="C34">
        <f t="shared" si="0"/>
        <v>-7.9606136032193235E-3</v>
      </c>
    </row>
    <row r="35" spans="1:3" x14ac:dyDescent="0.25">
      <c r="A35" s="5">
        <v>39622</v>
      </c>
      <c r="B35">
        <v>180.50899999999999</v>
      </c>
      <c r="C35">
        <f t="shared" si="0"/>
        <v>-2.4150851635295163E-3</v>
      </c>
    </row>
    <row r="36" spans="1:3" x14ac:dyDescent="0.25">
      <c r="A36" s="5">
        <v>39623</v>
      </c>
      <c r="B36">
        <v>177.874</v>
      </c>
      <c r="C36">
        <f t="shared" si="0"/>
        <v>-1.4597610091463535E-2</v>
      </c>
    </row>
    <row r="37" spans="1:3" x14ac:dyDescent="0.25">
      <c r="A37" s="5">
        <v>39624</v>
      </c>
      <c r="B37">
        <v>181.29400000000001</v>
      </c>
      <c r="C37">
        <f t="shared" si="0"/>
        <v>1.9227093335732123E-2</v>
      </c>
    </row>
    <row r="38" spans="1:3" x14ac:dyDescent="0.25">
      <c r="A38" s="5">
        <v>39625</v>
      </c>
      <c r="B38">
        <v>176.37299999999999</v>
      </c>
      <c r="C38">
        <f t="shared" si="0"/>
        <v>-2.7143755446953681E-2</v>
      </c>
    </row>
    <row r="39" spans="1:3" x14ac:dyDescent="0.25">
      <c r="A39" s="5">
        <v>39626</v>
      </c>
      <c r="B39">
        <v>177.46600000000001</v>
      </c>
      <c r="C39">
        <f t="shared" si="0"/>
        <v>6.1970936594604488E-3</v>
      </c>
    </row>
    <row r="40" spans="1:3" x14ac:dyDescent="0.25">
      <c r="A40" s="5">
        <v>39629</v>
      </c>
      <c r="B40">
        <v>181.74100000000001</v>
      </c>
      <c r="C40">
        <f t="shared" si="0"/>
        <v>2.4089121296473722E-2</v>
      </c>
    </row>
    <row r="41" spans="1:3" x14ac:dyDescent="0.25">
      <c r="A41" s="5">
        <v>39630</v>
      </c>
      <c r="B41">
        <v>178.31100000000001</v>
      </c>
      <c r="C41">
        <f t="shared" si="0"/>
        <v>-1.8873011593421442E-2</v>
      </c>
    </row>
    <row r="42" spans="1:3" x14ac:dyDescent="0.25">
      <c r="A42" s="5">
        <v>39631</v>
      </c>
      <c r="B42">
        <v>177.13800000000001</v>
      </c>
      <c r="C42">
        <f t="shared" si="0"/>
        <v>-6.5783939297070944E-3</v>
      </c>
    </row>
    <row r="43" spans="1:3" x14ac:dyDescent="0.25">
      <c r="A43" s="5">
        <v>39632</v>
      </c>
      <c r="B43">
        <v>177.387</v>
      </c>
      <c r="C43">
        <f t="shared" si="0"/>
        <v>1.405683704230573E-3</v>
      </c>
    </row>
    <row r="44" spans="1:3" x14ac:dyDescent="0.25">
      <c r="A44" s="5">
        <v>39633</v>
      </c>
      <c r="B44">
        <v>174.54300000000001</v>
      </c>
      <c r="C44">
        <f t="shared" si="0"/>
        <v>-1.6032741970944848E-2</v>
      </c>
    </row>
    <row r="45" spans="1:3" x14ac:dyDescent="0.25">
      <c r="A45" s="5">
        <v>39636</v>
      </c>
      <c r="B45">
        <v>172.52500000000001</v>
      </c>
      <c r="C45">
        <f t="shared" si="0"/>
        <v>-1.1561620918627506E-2</v>
      </c>
    </row>
    <row r="46" spans="1:3" x14ac:dyDescent="0.25">
      <c r="A46" s="5">
        <v>39637</v>
      </c>
      <c r="B46">
        <v>171.7</v>
      </c>
      <c r="C46">
        <f t="shared" si="0"/>
        <v>-4.7819156643965632E-3</v>
      </c>
    </row>
    <row r="47" spans="1:3" x14ac:dyDescent="0.25">
      <c r="A47" s="5">
        <v>39638</v>
      </c>
      <c r="B47">
        <v>170.905</v>
      </c>
      <c r="C47">
        <f t="shared" si="0"/>
        <v>-4.6301688992427927E-3</v>
      </c>
    </row>
    <row r="48" spans="1:3" x14ac:dyDescent="0.25">
      <c r="A48" s="5">
        <v>39639</v>
      </c>
      <c r="B48">
        <v>168.876</v>
      </c>
      <c r="C48">
        <f t="shared" si="0"/>
        <v>-1.187209268306952E-2</v>
      </c>
    </row>
    <row r="49" spans="1:3" x14ac:dyDescent="0.25">
      <c r="A49" s="5">
        <v>39640</v>
      </c>
      <c r="B49">
        <v>168.678</v>
      </c>
      <c r="C49">
        <f t="shared" si="0"/>
        <v>-1.1724578981027944E-3</v>
      </c>
    </row>
    <row r="50" spans="1:3" x14ac:dyDescent="0.25">
      <c r="A50" s="5">
        <v>39643</v>
      </c>
      <c r="B50">
        <v>168.61799999999999</v>
      </c>
      <c r="C50">
        <f t="shared" si="0"/>
        <v>-3.5570732401381494E-4</v>
      </c>
    </row>
    <row r="51" spans="1:3" x14ac:dyDescent="0.25">
      <c r="A51" s="5">
        <v>39644</v>
      </c>
      <c r="B51">
        <v>173.57900000000001</v>
      </c>
      <c r="C51">
        <f t="shared" si="0"/>
        <v>2.9421532695204623E-2</v>
      </c>
    </row>
    <row r="52" spans="1:3" x14ac:dyDescent="0.25">
      <c r="A52" s="5">
        <v>39645</v>
      </c>
      <c r="B52">
        <v>186.08600000000001</v>
      </c>
      <c r="C52">
        <f t="shared" si="0"/>
        <v>7.2053647042557012E-2</v>
      </c>
    </row>
    <row r="53" spans="1:3" x14ac:dyDescent="0.25">
      <c r="A53" s="5">
        <v>39646</v>
      </c>
      <c r="B53">
        <v>186.524</v>
      </c>
      <c r="C53">
        <f t="shared" si="0"/>
        <v>2.3537504164740397E-3</v>
      </c>
    </row>
    <row r="54" spans="1:3" x14ac:dyDescent="0.25">
      <c r="A54" s="5">
        <v>39647</v>
      </c>
      <c r="B54">
        <v>189.04900000000001</v>
      </c>
      <c r="C54">
        <f t="shared" si="0"/>
        <v>1.3537131950848179E-2</v>
      </c>
    </row>
    <row r="55" spans="1:3" x14ac:dyDescent="0.25">
      <c r="A55" s="5">
        <v>39650</v>
      </c>
      <c r="B55">
        <v>189.19800000000001</v>
      </c>
      <c r="C55">
        <f t="shared" si="0"/>
        <v>7.8815545176118837E-4</v>
      </c>
    </row>
    <row r="56" spans="1:3" x14ac:dyDescent="0.25">
      <c r="A56" s="5">
        <v>39651</v>
      </c>
      <c r="B56">
        <v>193.29400000000001</v>
      </c>
      <c r="C56">
        <f t="shared" si="0"/>
        <v>2.1649277476506114E-2</v>
      </c>
    </row>
    <row r="57" spans="1:3" x14ac:dyDescent="0.25">
      <c r="A57" s="5">
        <v>39652</v>
      </c>
      <c r="B57">
        <v>207.49100000000001</v>
      </c>
      <c r="C57">
        <f t="shared" si="0"/>
        <v>7.3447701428911411E-2</v>
      </c>
    </row>
    <row r="58" spans="1:3" x14ac:dyDescent="0.25">
      <c r="A58" s="5">
        <v>39653</v>
      </c>
      <c r="B58">
        <v>201.42699999999999</v>
      </c>
      <c r="C58">
        <f t="shared" si="0"/>
        <v>-2.9225363991691306E-2</v>
      </c>
    </row>
    <row r="59" spans="1:3" x14ac:dyDescent="0.25">
      <c r="A59" s="5">
        <v>39654</v>
      </c>
      <c r="B59">
        <v>203.51499999999999</v>
      </c>
      <c r="C59">
        <f t="shared" si="0"/>
        <v>1.036603831661095E-2</v>
      </c>
    </row>
    <row r="60" spans="1:3" x14ac:dyDescent="0.25">
      <c r="A60" s="5">
        <v>39657</v>
      </c>
      <c r="B60">
        <v>206.477</v>
      </c>
      <c r="C60">
        <f t="shared" si="0"/>
        <v>1.4554209763408189E-2</v>
      </c>
    </row>
    <row r="61" spans="1:3" x14ac:dyDescent="0.25">
      <c r="A61" s="5">
        <v>39658</v>
      </c>
      <c r="B61">
        <v>209.03200000000001</v>
      </c>
      <c r="C61">
        <f t="shared" si="0"/>
        <v>1.2374259602764505E-2</v>
      </c>
    </row>
    <row r="62" spans="1:3" x14ac:dyDescent="0.25">
      <c r="A62" s="5">
        <v>39659</v>
      </c>
      <c r="B62">
        <v>206.05</v>
      </c>
      <c r="C62">
        <f t="shared" si="0"/>
        <v>-1.4265758352788085E-2</v>
      </c>
    </row>
    <row r="63" spans="1:3" x14ac:dyDescent="0.25">
      <c r="A63" s="5">
        <v>39660</v>
      </c>
      <c r="B63">
        <v>203.18600000000001</v>
      </c>
      <c r="C63">
        <f t="shared" si="0"/>
        <v>-1.389953894685758E-2</v>
      </c>
    </row>
    <row r="64" spans="1:3" x14ac:dyDescent="0.25">
      <c r="A64" s="5">
        <v>39661</v>
      </c>
      <c r="B64">
        <v>194.398</v>
      </c>
      <c r="C64">
        <f t="shared" si="0"/>
        <v>-4.3251011388579973E-2</v>
      </c>
    </row>
    <row r="65" spans="1:3" x14ac:dyDescent="0.25">
      <c r="A65" s="5">
        <v>39664</v>
      </c>
      <c r="B65">
        <v>191.584</v>
      </c>
      <c r="C65">
        <f t="shared" si="0"/>
        <v>-1.4475457566435833E-2</v>
      </c>
    </row>
    <row r="66" spans="1:3" x14ac:dyDescent="0.25">
      <c r="A66" s="5">
        <v>39665</v>
      </c>
      <c r="B66">
        <v>196.96299999999999</v>
      </c>
      <c r="C66">
        <f t="shared" si="0"/>
        <v>2.807645732420239E-2</v>
      </c>
    </row>
    <row r="67" spans="1:3" x14ac:dyDescent="0.25">
      <c r="A67" s="5">
        <v>39666</v>
      </c>
      <c r="B67">
        <v>196.13800000000001</v>
      </c>
      <c r="C67">
        <f t="shared" si="0"/>
        <v>-4.188603950995815E-3</v>
      </c>
    </row>
    <row r="68" spans="1:3" x14ac:dyDescent="0.25">
      <c r="A68" s="5">
        <v>39667</v>
      </c>
      <c r="B68">
        <v>195.36199999999999</v>
      </c>
      <c r="C68">
        <f t="shared" si="0"/>
        <v>-3.9563980462735951E-3</v>
      </c>
    </row>
    <row r="69" spans="1:3" x14ac:dyDescent="0.25">
      <c r="A69" s="5">
        <v>39668</v>
      </c>
      <c r="B69">
        <v>199.19</v>
      </c>
      <c r="C69">
        <f t="shared" ref="C69:C132" si="1">(B69-B68)/B68</f>
        <v>1.9594393996785472E-2</v>
      </c>
    </row>
    <row r="70" spans="1:3" x14ac:dyDescent="0.25">
      <c r="A70" s="5">
        <v>39671</v>
      </c>
      <c r="B70">
        <v>203.60400000000001</v>
      </c>
      <c r="C70">
        <f t="shared" si="1"/>
        <v>2.215974697524984E-2</v>
      </c>
    </row>
    <row r="71" spans="1:3" x14ac:dyDescent="0.25">
      <c r="A71" s="5">
        <v>39672</v>
      </c>
      <c r="B71">
        <v>208.52500000000001</v>
      </c>
      <c r="C71">
        <f t="shared" si="1"/>
        <v>2.4169466218738295E-2</v>
      </c>
    </row>
    <row r="72" spans="1:3" x14ac:dyDescent="0.25">
      <c r="A72" s="5">
        <v>39673</v>
      </c>
      <c r="B72">
        <v>203.56399999999999</v>
      </c>
      <c r="C72">
        <f t="shared" si="1"/>
        <v>-2.3790912360628282E-2</v>
      </c>
    </row>
    <row r="73" spans="1:3" x14ac:dyDescent="0.25">
      <c r="A73" s="5">
        <v>39674</v>
      </c>
      <c r="B73">
        <v>205.39400000000001</v>
      </c>
      <c r="C73">
        <f t="shared" si="1"/>
        <v>8.9898017331159364E-3</v>
      </c>
    </row>
    <row r="74" spans="1:3" x14ac:dyDescent="0.25">
      <c r="A74" s="5">
        <v>39675</v>
      </c>
      <c r="B74">
        <v>203.505</v>
      </c>
      <c r="C74">
        <f t="shared" si="1"/>
        <v>-9.1969580416176224E-3</v>
      </c>
    </row>
    <row r="75" spans="1:3" x14ac:dyDescent="0.25">
      <c r="A75" s="5">
        <v>39678</v>
      </c>
      <c r="B75">
        <v>202.07300000000001</v>
      </c>
      <c r="C75">
        <f t="shared" si="1"/>
        <v>-7.0366821454017738E-3</v>
      </c>
    </row>
    <row r="76" spans="1:3" x14ac:dyDescent="0.25">
      <c r="A76" s="5">
        <v>39679</v>
      </c>
      <c r="B76">
        <v>200.47200000000001</v>
      </c>
      <c r="C76">
        <f t="shared" si="1"/>
        <v>-7.9228793554804409E-3</v>
      </c>
    </row>
    <row r="77" spans="1:3" x14ac:dyDescent="0.25">
      <c r="A77" s="5">
        <v>39680</v>
      </c>
      <c r="B77">
        <v>200.47200000000001</v>
      </c>
      <c r="C77">
        <f t="shared" si="1"/>
        <v>0</v>
      </c>
    </row>
    <row r="78" spans="1:3" x14ac:dyDescent="0.25">
      <c r="A78" s="5">
        <v>39681</v>
      </c>
      <c r="B78">
        <v>198.32499999999999</v>
      </c>
      <c r="C78">
        <f t="shared" si="1"/>
        <v>-1.0709725048884731E-2</v>
      </c>
    </row>
    <row r="79" spans="1:3" x14ac:dyDescent="0.25">
      <c r="A79" s="5">
        <v>39682</v>
      </c>
      <c r="B79">
        <v>201.92400000000001</v>
      </c>
      <c r="C79">
        <f t="shared" si="1"/>
        <v>1.8146980965586881E-2</v>
      </c>
    </row>
    <row r="80" spans="1:3" x14ac:dyDescent="0.25">
      <c r="A80" s="5">
        <v>39685</v>
      </c>
      <c r="B80">
        <v>199.53800000000001</v>
      </c>
      <c r="C80">
        <f t="shared" si="1"/>
        <v>-1.1816326934886372E-2</v>
      </c>
    </row>
    <row r="81" spans="1:3" x14ac:dyDescent="0.25">
      <c r="A81" s="5">
        <v>39686</v>
      </c>
      <c r="B81">
        <v>202.91800000000001</v>
      </c>
      <c r="C81">
        <f t="shared" si="1"/>
        <v>1.6939129388888308E-2</v>
      </c>
    </row>
    <row r="82" spans="1:3" x14ac:dyDescent="0.25">
      <c r="A82" s="5">
        <v>39687</v>
      </c>
      <c r="B82">
        <v>201.82400000000001</v>
      </c>
      <c r="C82">
        <f t="shared" si="1"/>
        <v>-5.3913403443755312E-3</v>
      </c>
    </row>
    <row r="83" spans="1:3" x14ac:dyDescent="0.25">
      <c r="A83" s="5">
        <v>39688</v>
      </c>
      <c r="B83">
        <v>204.191</v>
      </c>
      <c r="C83">
        <f t="shared" si="1"/>
        <v>1.1728040272712809E-2</v>
      </c>
    </row>
    <row r="84" spans="1:3" x14ac:dyDescent="0.25">
      <c r="A84" s="5">
        <v>39689</v>
      </c>
      <c r="B84">
        <v>202.79900000000001</v>
      </c>
      <c r="C84">
        <f t="shared" si="1"/>
        <v>-6.8171466910882253E-3</v>
      </c>
    </row>
    <row r="85" spans="1:3" x14ac:dyDescent="0.25">
      <c r="A85" s="5">
        <v>39692</v>
      </c>
      <c r="B85">
        <v>203.982</v>
      </c>
      <c r="C85">
        <f t="shared" si="1"/>
        <v>5.8333620974462038E-3</v>
      </c>
    </row>
    <row r="86" spans="1:3" x14ac:dyDescent="0.25">
      <c r="A86" s="5">
        <v>39693</v>
      </c>
      <c r="B86">
        <v>205.90100000000001</v>
      </c>
      <c r="C86">
        <f t="shared" si="1"/>
        <v>9.4076928356424151E-3</v>
      </c>
    </row>
    <row r="87" spans="1:3" x14ac:dyDescent="0.25">
      <c r="A87" s="5">
        <v>39694</v>
      </c>
      <c r="B87">
        <v>204.31</v>
      </c>
      <c r="C87">
        <f t="shared" si="1"/>
        <v>-7.7270144389779945E-3</v>
      </c>
    </row>
    <row r="88" spans="1:3" x14ac:dyDescent="0.25">
      <c r="A88" s="5">
        <v>39695</v>
      </c>
      <c r="B88">
        <v>197.75800000000001</v>
      </c>
      <c r="C88">
        <f t="shared" si="1"/>
        <v>-3.2068914884244494E-2</v>
      </c>
    </row>
    <row r="89" spans="1:3" x14ac:dyDescent="0.25">
      <c r="A89" s="5">
        <v>39696</v>
      </c>
      <c r="B89">
        <v>196.15700000000001</v>
      </c>
      <c r="C89">
        <f t="shared" si="1"/>
        <v>-8.0957533955642712E-3</v>
      </c>
    </row>
    <row r="90" spans="1:3" x14ac:dyDescent="0.25">
      <c r="A90" s="5">
        <v>39699</v>
      </c>
      <c r="B90">
        <v>200.114</v>
      </c>
      <c r="C90">
        <f t="shared" si="1"/>
        <v>2.0172616832435208E-2</v>
      </c>
    </row>
    <row r="91" spans="1:3" x14ac:dyDescent="0.25">
      <c r="A91" s="5">
        <v>39700</v>
      </c>
      <c r="B91">
        <v>200.88</v>
      </c>
      <c r="C91">
        <f t="shared" si="1"/>
        <v>3.8278181436580704E-3</v>
      </c>
    </row>
    <row r="92" spans="1:3" x14ac:dyDescent="0.25">
      <c r="A92" s="5">
        <v>39701</v>
      </c>
      <c r="B92">
        <v>203.54400000000001</v>
      </c>
      <c r="C92">
        <f t="shared" si="1"/>
        <v>1.3261648745519791E-2</v>
      </c>
    </row>
    <row r="93" spans="1:3" x14ac:dyDescent="0.25">
      <c r="A93" s="5">
        <v>39702</v>
      </c>
      <c r="B93">
        <v>209.46</v>
      </c>
      <c r="C93">
        <f t="shared" si="1"/>
        <v>2.9064968753684691E-2</v>
      </c>
    </row>
    <row r="94" spans="1:3" x14ac:dyDescent="0.25">
      <c r="A94" s="5">
        <v>39703</v>
      </c>
      <c r="B94">
        <v>210.77199999999999</v>
      </c>
      <c r="C94">
        <f t="shared" si="1"/>
        <v>6.2637257710301888E-3</v>
      </c>
    </row>
    <row r="95" spans="1:3" x14ac:dyDescent="0.25">
      <c r="A95" s="5">
        <v>39706</v>
      </c>
      <c r="B95">
        <v>205.93100000000001</v>
      </c>
      <c r="C95">
        <f t="shared" si="1"/>
        <v>-2.2967946406543469E-2</v>
      </c>
    </row>
    <row r="96" spans="1:3" x14ac:dyDescent="0.25">
      <c r="A96" s="5">
        <v>39707</v>
      </c>
      <c r="B96">
        <v>223.49799999999999</v>
      </c>
      <c r="C96">
        <f t="shared" si="1"/>
        <v>8.5305272154265158E-2</v>
      </c>
    </row>
    <row r="97" spans="1:3" x14ac:dyDescent="0.25">
      <c r="A97" s="5">
        <v>39708</v>
      </c>
      <c r="B97">
        <v>236.393</v>
      </c>
      <c r="C97">
        <f t="shared" si="1"/>
        <v>5.7696265738395917E-2</v>
      </c>
    </row>
    <row r="98" spans="1:3" x14ac:dyDescent="0.25">
      <c r="A98" s="5">
        <v>39709</v>
      </c>
      <c r="B98">
        <v>296.54300000000001</v>
      </c>
      <c r="C98">
        <f t="shared" si="1"/>
        <v>0.25444915881603941</v>
      </c>
    </row>
    <row r="99" spans="1:3" x14ac:dyDescent="0.25">
      <c r="A99" s="5">
        <v>39710</v>
      </c>
      <c r="B99">
        <v>257.262</v>
      </c>
      <c r="C99">
        <f t="shared" si="1"/>
        <v>-0.1324630829255791</v>
      </c>
    </row>
    <row r="100" spans="1:3" x14ac:dyDescent="0.25">
      <c r="A100" s="5">
        <v>39713</v>
      </c>
      <c r="B100">
        <v>277.762</v>
      </c>
      <c r="C100">
        <f t="shared" si="1"/>
        <v>7.9685301365922681E-2</v>
      </c>
    </row>
    <row r="101" spans="1:3" x14ac:dyDescent="0.25">
      <c r="A101" s="5">
        <v>39714</v>
      </c>
      <c r="B101">
        <v>265.62299999999999</v>
      </c>
      <c r="C101">
        <f t="shared" si="1"/>
        <v>-4.3702882323716025E-2</v>
      </c>
    </row>
    <row r="102" spans="1:3" x14ac:dyDescent="0.25">
      <c r="A102" s="5">
        <v>39715</v>
      </c>
      <c r="B102">
        <v>250.541</v>
      </c>
      <c r="C102">
        <f t="shared" si="1"/>
        <v>-5.6779721635551117E-2</v>
      </c>
    </row>
    <row r="103" spans="1:3" x14ac:dyDescent="0.25">
      <c r="A103" s="5">
        <v>39716</v>
      </c>
      <c r="B103">
        <v>251.535</v>
      </c>
      <c r="C103">
        <f t="shared" si="1"/>
        <v>3.9674145149895621E-3</v>
      </c>
    </row>
    <row r="104" spans="1:3" x14ac:dyDescent="0.25">
      <c r="A104" s="5">
        <v>39717</v>
      </c>
      <c r="B104">
        <v>257.99700000000001</v>
      </c>
      <c r="C104">
        <f t="shared" si="1"/>
        <v>2.5690261792593545E-2</v>
      </c>
    </row>
    <row r="105" spans="1:3" x14ac:dyDescent="0.25">
      <c r="A105" s="5">
        <v>39720</v>
      </c>
      <c r="B105">
        <v>270.69299999999998</v>
      </c>
      <c r="C105">
        <f t="shared" si="1"/>
        <v>4.9209874533424687E-2</v>
      </c>
    </row>
    <row r="106" spans="1:3" x14ac:dyDescent="0.25">
      <c r="A106" s="5">
        <v>39721</v>
      </c>
      <c r="B106">
        <v>276.98700000000002</v>
      </c>
      <c r="C106">
        <f t="shared" si="1"/>
        <v>2.32514324345293E-2</v>
      </c>
    </row>
    <row r="107" spans="1:3" x14ac:dyDescent="0.25">
      <c r="A107" s="5">
        <v>39722</v>
      </c>
      <c r="B107">
        <v>272.41300000000001</v>
      </c>
      <c r="C107">
        <f t="shared" si="1"/>
        <v>-1.651341037666032E-2</v>
      </c>
    </row>
    <row r="108" spans="1:3" x14ac:dyDescent="0.25">
      <c r="A108" s="5">
        <v>39723</v>
      </c>
      <c r="B108">
        <v>261.82499999999999</v>
      </c>
      <c r="C108">
        <f t="shared" si="1"/>
        <v>-3.8867454930565065E-2</v>
      </c>
    </row>
    <row r="109" spans="1:3" x14ac:dyDescent="0.25">
      <c r="A109" s="5">
        <v>39724</v>
      </c>
      <c r="B109">
        <v>273.65600000000001</v>
      </c>
      <c r="C109">
        <f t="shared" si="1"/>
        <v>4.5186670486011715E-2</v>
      </c>
    </row>
    <row r="110" spans="1:3" x14ac:dyDescent="0.25">
      <c r="A110" s="5">
        <v>39727</v>
      </c>
      <c r="B110">
        <v>287.96300000000002</v>
      </c>
      <c r="C110">
        <f t="shared" si="1"/>
        <v>5.2280965884175815E-2</v>
      </c>
    </row>
    <row r="111" spans="1:3" x14ac:dyDescent="0.25">
      <c r="A111" s="5">
        <v>39728</v>
      </c>
      <c r="B111">
        <v>281.858</v>
      </c>
      <c r="C111">
        <f t="shared" si="1"/>
        <v>-2.1200640360046319E-2</v>
      </c>
    </row>
    <row r="112" spans="1:3" x14ac:dyDescent="0.25">
      <c r="A112" s="5">
        <v>39729</v>
      </c>
      <c r="B112">
        <v>292.26799999999997</v>
      </c>
      <c r="C112">
        <f t="shared" si="1"/>
        <v>3.6933491332514841E-2</v>
      </c>
    </row>
    <row r="113" spans="1:3" x14ac:dyDescent="0.25">
      <c r="A113" s="5">
        <v>39730</v>
      </c>
      <c r="B113">
        <v>293.23200000000003</v>
      </c>
      <c r="C113">
        <f t="shared" si="1"/>
        <v>3.2983426170502947E-3</v>
      </c>
    </row>
    <row r="114" spans="1:3" x14ac:dyDescent="0.25">
      <c r="A114" s="5">
        <v>39731</v>
      </c>
      <c r="B114">
        <v>335.048</v>
      </c>
      <c r="C114">
        <f t="shared" si="1"/>
        <v>0.14260380858842137</v>
      </c>
    </row>
    <row r="115" spans="1:3" x14ac:dyDescent="0.25">
      <c r="A115" s="5">
        <v>39734</v>
      </c>
      <c r="B115">
        <v>345.61700000000002</v>
      </c>
      <c r="C115">
        <f t="shared" si="1"/>
        <v>3.1544733888875673E-2</v>
      </c>
    </row>
    <row r="116" spans="1:3" x14ac:dyDescent="0.25">
      <c r="A116" s="5">
        <v>39735</v>
      </c>
      <c r="B116">
        <v>346.48200000000003</v>
      </c>
      <c r="C116">
        <f t="shared" si="1"/>
        <v>2.5027704077056658E-3</v>
      </c>
    </row>
    <row r="117" spans="1:3" x14ac:dyDescent="0.25">
      <c r="A117" s="5">
        <v>39736</v>
      </c>
      <c r="B117">
        <v>386.85700000000003</v>
      </c>
      <c r="C117">
        <f t="shared" si="1"/>
        <v>0.11652841994677933</v>
      </c>
    </row>
    <row r="118" spans="1:3" x14ac:dyDescent="0.25">
      <c r="A118" s="5">
        <v>39737</v>
      </c>
      <c r="B118">
        <v>399.17500000000001</v>
      </c>
      <c r="C118">
        <f t="shared" si="1"/>
        <v>3.1841222984203423E-2</v>
      </c>
    </row>
    <row r="119" spans="1:3" x14ac:dyDescent="0.25">
      <c r="A119" s="5">
        <v>39738</v>
      </c>
      <c r="B119">
        <v>360.55</v>
      </c>
      <c r="C119">
        <f t="shared" si="1"/>
        <v>-9.676207177303188E-2</v>
      </c>
    </row>
    <row r="120" spans="1:3" x14ac:dyDescent="0.25">
      <c r="A120" s="5">
        <v>39741</v>
      </c>
      <c r="B120">
        <v>277.04599999999999</v>
      </c>
      <c r="C120">
        <f t="shared" si="1"/>
        <v>-0.23160171959506315</v>
      </c>
    </row>
    <row r="121" spans="1:3" x14ac:dyDescent="0.25">
      <c r="A121" s="5">
        <v>39742</v>
      </c>
      <c r="B121">
        <v>236.62200000000001</v>
      </c>
      <c r="C121">
        <f t="shared" si="1"/>
        <v>-0.14591078737826924</v>
      </c>
    </row>
    <row r="122" spans="1:3" x14ac:dyDescent="0.25">
      <c r="A122" s="5">
        <v>39743</v>
      </c>
      <c r="B122">
        <v>240.36</v>
      </c>
      <c r="C122">
        <f t="shared" si="1"/>
        <v>1.5797347668433194E-2</v>
      </c>
    </row>
    <row r="123" spans="1:3" x14ac:dyDescent="0.25">
      <c r="A123" s="5">
        <v>39744</v>
      </c>
      <c r="B123">
        <v>221.21199999999999</v>
      </c>
      <c r="C123">
        <f t="shared" si="1"/>
        <v>-7.9663837576967975E-2</v>
      </c>
    </row>
    <row r="124" spans="1:3" x14ac:dyDescent="0.25">
      <c r="A124" s="5">
        <v>39745</v>
      </c>
      <c r="B124">
        <v>209.30099999999999</v>
      </c>
      <c r="C124">
        <f t="shared" si="1"/>
        <v>-5.3844276079055398E-2</v>
      </c>
    </row>
    <row r="125" spans="1:3" x14ac:dyDescent="0.25">
      <c r="A125" s="5">
        <v>39748</v>
      </c>
      <c r="B125">
        <v>468.27199999999999</v>
      </c>
      <c r="C125">
        <f t="shared" si="1"/>
        <v>1.2373137252091486</v>
      </c>
    </row>
    <row r="126" spans="1:3" x14ac:dyDescent="0.25">
      <c r="A126" s="5">
        <v>39749</v>
      </c>
      <c r="B126">
        <v>912.68399999999997</v>
      </c>
      <c r="C126">
        <f t="shared" si="1"/>
        <v>0.94904670789626544</v>
      </c>
    </row>
    <row r="127" spans="1:3" x14ac:dyDescent="0.25">
      <c r="A127" s="5">
        <v>39750</v>
      </c>
      <c r="B127">
        <v>509.03500000000003</v>
      </c>
      <c r="C127">
        <f t="shared" si="1"/>
        <v>-0.4422658883030709</v>
      </c>
    </row>
    <row r="128" spans="1:3" x14ac:dyDescent="0.25">
      <c r="A128" s="5">
        <v>39751</v>
      </c>
      <c r="B128">
        <v>497.20400000000001</v>
      </c>
      <c r="C128">
        <f t="shared" si="1"/>
        <v>-2.3242016757197476E-2</v>
      </c>
    </row>
    <row r="129" spans="1:3" x14ac:dyDescent="0.25">
      <c r="A129" s="5">
        <v>39752</v>
      </c>
      <c r="B129">
        <v>472.34899999999999</v>
      </c>
      <c r="C129">
        <f t="shared" si="1"/>
        <v>-4.9989541516158392E-2</v>
      </c>
    </row>
    <row r="130" spans="1:3" x14ac:dyDescent="0.25">
      <c r="A130" s="5">
        <v>39755</v>
      </c>
      <c r="B130">
        <v>396.68900000000002</v>
      </c>
      <c r="C130">
        <f t="shared" si="1"/>
        <v>-0.16017817334216855</v>
      </c>
    </row>
    <row r="131" spans="1:3" x14ac:dyDescent="0.25">
      <c r="A131" s="5">
        <v>39756</v>
      </c>
      <c r="B131">
        <v>391.63900000000001</v>
      </c>
      <c r="C131">
        <f t="shared" si="1"/>
        <v>-1.2730375684730384E-2</v>
      </c>
    </row>
    <row r="132" spans="1:3" x14ac:dyDescent="0.25">
      <c r="A132" s="5">
        <v>39757</v>
      </c>
      <c r="B132">
        <v>394.95</v>
      </c>
      <c r="C132">
        <f t="shared" si="1"/>
        <v>8.4542142125783662E-3</v>
      </c>
    </row>
    <row r="133" spans="1:3" x14ac:dyDescent="0.25">
      <c r="A133" s="5">
        <v>39758</v>
      </c>
      <c r="B133">
        <v>392.911</v>
      </c>
      <c r="C133">
        <f t="shared" ref="C133:C196" si="2">(B133-B132)/B132</f>
        <v>-5.1626788201037787E-3</v>
      </c>
    </row>
    <row r="134" spans="1:3" x14ac:dyDescent="0.25">
      <c r="A134" s="5">
        <v>39759</v>
      </c>
      <c r="B134">
        <v>398.42899999999997</v>
      </c>
      <c r="C134">
        <f t="shared" si="2"/>
        <v>1.4043892891774403E-2</v>
      </c>
    </row>
    <row r="135" spans="1:3" x14ac:dyDescent="0.25">
      <c r="A135" s="5">
        <v>39762</v>
      </c>
      <c r="B135">
        <v>385.654</v>
      </c>
      <c r="C135">
        <f t="shared" si="2"/>
        <v>-3.2063429117860344E-2</v>
      </c>
    </row>
    <row r="136" spans="1:3" x14ac:dyDescent="0.25">
      <c r="A136" s="5">
        <v>39763</v>
      </c>
      <c r="B136">
        <v>387.75099999999998</v>
      </c>
      <c r="C136">
        <f t="shared" si="2"/>
        <v>5.4375165303613606E-3</v>
      </c>
    </row>
    <row r="137" spans="1:3" x14ac:dyDescent="0.25">
      <c r="A137" s="5">
        <v>39764</v>
      </c>
      <c r="B137">
        <v>382.96899999999999</v>
      </c>
      <c r="C137">
        <f t="shared" si="2"/>
        <v>-1.2332656782316442E-2</v>
      </c>
    </row>
    <row r="138" spans="1:3" x14ac:dyDescent="0.25">
      <c r="A138" s="5">
        <v>39765</v>
      </c>
      <c r="B138">
        <v>395.69499999999999</v>
      </c>
      <c r="C138">
        <f t="shared" si="2"/>
        <v>3.3229843668808698E-2</v>
      </c>
    </row>
    <row r="139" spans="1:3" x14ac:dyDescent="0.25">
      <c r="A139" s="5">
        <v>39766</v>
      </c>
      <c r="B139">
        <v>391.84800000000001</v>
      </c>
      <c r="C139">
        <f t="shared" si="2"/>
        <v>-9.7221344722576222E-3</v>
      </c>
    </row>
    <row r="140" spans="1:3" x14ac:dyDescent="0.25">
      <c r="A140" s="5">
        <v>39769</v>
      </c>
      <c r="B140">
        <v>365.87900000000002</v>
      </c>
      <c r="C140">
        <f t="shared" si="2"/>
        <v>-6.6273146730364815E-2</v>
      </c>
    </row>
    <row r="141" spans="1:3" x14ac:dyDescent="0.25">
      <c r="A141" s="5">
        <v>39770</v>
      </c>
      <c r="B141">
        <v>377.45100000000002</v>
      </c>
      <c r="C141">
        <f t="shared" si="2"/>
        <v>3.162794257117791E-2</v>
      </c>
    </row>
    <row r="142" spans="1:3" x14ac:dyDescent="0.25">
      <c r="A142" s="5">
        <v>39771</v>
      </c>
      <c r="B142">
        <v>372.79899999999998</v>
      </c>
      <c r="C142">
        <f t="shared" si="2"/>
        <v>-1.2324778580531097E-2</v>
      </c>
    </row>
    <row r="143" spans="1:3" x14ac:dyDescent="0.25">
      <c r="A143" s="5">
        <v>39772</v>
      </c>
      <c r="B143">
        <v>349.017</v>
      </c>
      <c r="C143">
        <f t="shared" si="2"/>
        <v>-6.3793089573738082E-2</v>
      </c>
    </row>
    <row r="144" spans="1:3" x14ac:dyDescent="0.25">
      <c r="A144" s="5">
        <v>39773</v>
      </c>
      <c r="B144">
        <v>357.91500000000002</v>
      </c>
      <c r="C144">
        <f t="shared" si="2"/>
        <v>2.5494460155236064E-2</v>
      </c>
    </row>
    <row r="145" spans="1:3" x14ac:dyDescent="0.25">
      <c r="A145" s="5">
        <v>39776</v>
      </c>
      <c r="B145">
        <v>321.44799999999998</v>
      </c>
      <c r="C145">
        <f t="shared" si="2"/>
        <v>-0.10188731961499249</v>
      </c>
    </row>
    <row r="146" spans="1:3" x14ac:dyDescent="0.25">
      <c r="A146" s="5">
        <v>39777</v>
      </c>
      <c r="B146">
        <v>253.792</v>
      </c>
      <c r="C146">
        <f t="shared" si="2"/>
        <v>-0.21047261143326443</v>
      </c>
    </row>
    <row r="147" spans="1:3" x14ac:dyDescent="0.25">
      <c r="A147" s="5">
        <v>39778</v>
      </c>
      <c r="B147">
        <v>298.31200000000001</v>
      </c>
      <c r="C147">
        <f t="shared" si="2"/>
        <v>0.17541924095322156</v>
      </c>
    </row>
    <row r="148" spans="1:3" x14ac:dyDescent="0.25">
      <c r="A148" s="5">
        <v>39779</v>
      </c>
      <c r="B148">
        <v>291.09399999999999</v>
      </c>
      <c r="C148">
        <f t="shared" si="2"/>
        <v>-2.419614363485216E-2</v>
      </c>
    </row>
    <row r="149" spans="1:3" x14ac:dyDescent="0.25">
      <c r="A149" s="5">
        <v>39780</v>
      </c>
      <c r="B149">
        <v>279.09399999999999</v>
      </c>
      <c r="C149">
        <f t="shared" si="2"/>
        <v>-4.122379712395309E-2</v>
      </c>
    </row>
    <row r="150" spans="1:3" x14ac:dyDescent="0.25">
      <c r="A150" s="5">
        <v>39783</v>
      </c>
      <c r="B150">
        <v>270.42500000000001</v>
      </c>
      <c r="C150">
        <f t="shared" si="2"/>
        <v>-3.1061219517438506E-2</v>
      </c>
    </row>
    <row r="151" spans="1:3" x14ac:dyDescent="0.25">
      <c r="A151" s="5">
        <v>39784</v>
      </c>
      <c r="B151">
        <v>290.40800000000002</v>
      </c>
      <c r="C151">
        <f t="shared" si="2"/>
        <v>7.3894795229730997E-2</v>
      </c>
    </row>
    <row r="152" spans="1:3" x14ac:dyDescent="0.25">
      <c r="A152" s="5">
        <v>39785</v>
      </c>
      <c r="B152">
        <v>291.55200000000002</v>
      </c>
      <c r="C152">
        <f t="shared" si="2"/>
        <v>3.9392854191344778E-3</v>
      </c>
    </row>
    <row r="153" spans="1:3" x14ac:dyDescent="0.25">
      <c r="A153" s="5">
        <v>39786</v>
      </c>
      <c r="B153">
        <v>287.32600000000002</v>
      </c>
      <c r="C153">
        <f t="shared" si="2"/>
        <v>-1.4494841400504881E-2</v>
      </c>
    </row>
    <row r="154" spans="1:3" x14ac:dyDescent="0.25">
      <c r="A154" s="5">
        <v>39787</v>
      </c>
      <c r="B154">
        <v>286.33199999999999</v>
      </c>
      <c r="C154">
        <f t="shared" si="2"/>
        <v>-3.4594850448620316E-3</v>
      </c>
    </row>
    <row r="155" spans="1:3" x14ac:dyDescent="0.25">
      <c r="A155" s="5">
        <v>39790</v>
      </c>
      <c r="B155">
        <v>296.29399999999998</v>
      </c>
      <c r="C155">
        <f t="shared" si="2"/>
        <v>3.479178017126968E-2</v>
      </c>
    </row>
    <row r="156" spans="1:3" x14ac:dyDescent="0.25">
      <c r="A156" s="5">
        <v>39791</v>
      </c>
      <c r="B156">
        <v>300.99700000000001</v>
      </c>
      <c r="C156">
        <f t="shared" si="2"/>
        <v>1.5872748013797212E-2</v>
      </c>
    </row>
    <row r="157" spans="1:3" x14ac:dyDescent="0.25">
      <c r="A157" s="5">
        <v>39792</v>
      </c>
      <c r="B157">
        <v>304.52600000000001</v>
      </c>
      <c r="C157">
        <f t="shared" si="2"/>
        <v>1.1724369345873866E-2</v>
      </c>
    </row>
    <row r="158" spans="1:3" x14ac:dyDescent="0.25">
      <c r="A158" s="5">
        <v>39793</v>
      </c>
      <c r="B158">
        <v>302.24900000000002</v>
      </c>
      <c r="C158">
        <f t="shared" si="2"/>
        <v>-7.4771940655313065E-3</v>
      </c>
    </row>
    <row r="159" spans="1:3" x14ac:dyDescent="0.25">
      <c r="A159" s="5">
        <v>39794</v>
      </c>
      <c r="B159">
        <v>302.96499999999997</v>
      </c>
      <c r="C159">
        <f t="shared" si="2"/>
        <v>2.3689077548642058E-3</v>
      </c>
    </row>
    <row r="160" spans="1:3" x14ac:dyDescent="0.25">
      <c r="A160" s="5">
        <v>39797</v>
      </c>
      <c r="B160">
        <v>305.71899999999999</v>
      </c>
      <c r="C160">
        <f t="shared" si="2"/>
        <v>9.0901589292493173E-3</v>
      </c>
    </row>
    <row r="161" spans="1:3" x14ac:dyDescent="0.25">
      <c r="A161" s="5">
        <v>39798</v>
      </c>
      <c r="B161">
        <v>305.22199999999998</v>
      </c>
      <c r="C161">
        <f t="shared" si="2"/>
        <v>-1.6256758657460417E-3</v>
      </c>
    </row>
    <row r="162" spans="1:3" x14ac:dyDescent="0.25">
      <c r="A162" s="5">
        <v>39799</v>
      </c>
      <c r="B162">
        <v>308.86099999999999</v>
      </c>
      <c r="C162">
        <f t="shared" si="2"/>
        <v>1.1922469546756164E-2</v>
      </c>
    </row>
    <row r="163" spans="1:3" x14ac:dyDescent="0.25">
      <c r="A163" s="5">
        <v>39800</v>
      </c>
      <c r="B163">
        <v>306.36500000000001</v>
      </c>
      <c r="C163">
        <f t="shared" si="2"/>
        <v>-8.0813051825901656E-3</v>
      </c>
    </row>
    <row r="164" spans="1:3" x14ac:dyDescent="0.25">
      <c r="A164" s="5">
        <v>39801</v>
      </c>
      <c r="B164">
        <v>284.34399999999999</v>
      </c>
      <c r="C164">
        <f t="shared" si="2"/>
        <v>-7.1878315081683658E-2</v>
      </c>
    </row>
    <row r="165" spans="1:3" x14ac:dyDescent="0.25">
      <c r="A165" s="5">
        <v>39804</v>
      </c>
      <c r="B165">
        <v>265.63299999999998</v>
      </c>
      <c r="C165">
        <f t="shared" si="2"/>
        <v>-6.5804096446557742E-2</v>
      </c>
    </row>
    <row r="166" spans="1:3" x14ac:dyDescent="0.25">
      <c r="A166" s="5">
        <v>39805</v>
      </c>
      <c r="B166">
        <v>258.44499999999999</v>
      </c>
      <c r="C166">
        <f t="shared" si="2"/>
        <v>-2.7059890902109258E-2</v>
      </c>
    </row>
    <row r="167" spans="1:3" x14ac:dyDescent="0.25">
      <c r="A167" s="5">
        <v>39811</v>
      </c>
      <c r="B167">
        <v>252.65799999999999</v>
      </c>
      <c r="C167">
        <f t="shared" si="2"/>
        <v>-2.2391611367989346E-2</v>
      </c>
    </row>
    <row r="168" spans="1:3" x14ac:dyDescent="0.25">
      <c r="A168" s="5">
        <v>39812</v>
      </c>
      <c r="B168">
        <v>248.55199999999999</v>
      </c>
      <c r="C168">
        <f t="shared" si="2"/>
        <v>-1.6251217060215765E-2</v>
      </c>
    </row>
    <row r="169" spans="1:3" x14ac:dyDescent="0.25">
      <c r="A169" s="5">
        <v>39815</v>
      </c>
      <c r="B169">
        <v>258.14600000000002</v>
      </c>
      <c r="C169">
        <f t="shared" si="2"/>
        <v>3.8599568701921619E-2</v>
      </c>
    </row>
    <row r="170" spans="1:3" x14ac:dyDescent="0.25">
      <c r="A170" s="5">
        <v>39818</v>
      </c>
      <c r="B170">
        <v>260.83100000000002</v>
      </c>
      <c r="C170">
        <f t="shared" si="2"/>
        <v>1.0401090855562364E-2</v>
      </c>
    </row>
    <row r="171" spans="1:3" x14ac:dyDescent="0.25">
      <c r="A171" s="5">
        <v>39819</v>
      </c>
      <c r="B171">
        <v>286.62099999999998</v>
      </c>
      <c r="C171">
        <f t="shared" si="2"/>
        <v>9.8876283877299714E-2</v>
      </c>
    </row>
    <row r="172" spans="1:3" x14ac:dyDescent="0.25">
      <c r="A172" s="5">
        <v>39820</v>
      </c>
      <c r="B172">
        <v>291.28300000000002</v>
      </c>
      <c r="C172">
        <f t="shared" si="2"/>
        <v>1.6265381810823473E-2</v>
      </c>
    </row>
    <row r="173" spans="1:3" x14ac:dyDescent="0.25">
      <c r="A173" s="5">
        <v>39821</v>
      </c>
      <c r="B173">
        <v>297.666</v>
      </c>
      <c r="C173">
        <f t="shared" si="2"/>
        <v>2.1913396936999348E-2</v>
      </c>
    </row>
    <row r="174" spans="1:3" x14ac:dyDescent="0.25">
      <c r="A174" s="5">
        <v>39822</v>
      </c>
      <c r="B174">
        <v>283.35000000000002</v>
      </c>
      <c r="C174">
        <f t="shared" si="2"/>
        <v>-4.8094172663320549E-2</v>
      </c>
    </row>
    <row r="175" spans="1:3" x14ac:dyDescent="0.25">
      <c r="A175" s="5">
        <v>39825</v>
      </c>
      <c r="B175">
        <v>258.49400000000003</v>
      </c>
      <c r="C175">
        <f t="shared" si="2"/>
        <v>-8.7721898711840454E-2</v>
      </c>
    </row>
    <row r="176" spans="1:3" x14ac:dyDescent="0.25">
      <c r="A176" s="5">
        <v>39826</v>
      </c>
      <c r="B176">
        <v>239.60400000000001</v>
      </c>
      <c r="C176">
        <f t="shared" si="2"/>
        <v>-7.3077131384094066E-2</v>
      </c>
    </row>
    <row r="177" spans="1:3" x14ac:dyDescent="0.25">
      <c r="A177" s="5">
        <v>39827</v>
      </c>
      <c r="B177">
        <v>237.61600000000001</v>
      </c>
      <c r="C177">
        <f t="shared" si="2"/>
        <v>-8.2970234219795977E-3</v>
      </c>
    </row>
    <row r="178" spans="1:3" x14ac:dyDescent="0.25">
      <c r="A178" s="5">
        <v>39828</v>
      </c>
      <c r="B178">
        <v>238.40100000000001</v>
      </c>
      <c r="C178">
        <f t="shared" si="2"/>
        <v>3.3036495858864579E-3</v>
      </c>
    </row>
    <row r="179" spans="1:3" x14ac:dyDescent="0.25">
      <c r="A179" s="5">
        <v>39829</v>
      </c>
      <c r="B179">
        <v>242.18899999999999</v>
      </c>
      <c r="C179">
        <f t="shared" si="2"/>
        <v>1.588919509565808E-2</v>
      </c>
    </row>
    <row r="180" spans="1:3" x14ac:dyDescent="0.25">
      <c r="A180" s="5">
        <v>39832</v>
      </c>
      <c r="B180">
        <v>237.517</v>
      </c>
      <c r="C180">
        <f t="shared" si="2"/>
        <v>-1.9290719231674424E-2</v>
      </c>
    </row>
    <row r="181" spans="1:3" x14ac:dyDescent="0.25">
      <c r="A181" s="5">
        <v>39833</v>
      </c>
      <c r="B181">
        <v>236.34299999999999</v>
      </c>
      <c r="C181">
        <f t="shared" si="2"/>
        <v>-4.9428040940227716E-3</v>
      </c>
    </row>
    <row r="182" spans="1:3" x14ac:dyDescent="0.25">
      <c r="A182" s="5">
        <v>39834</v>
      </c>
      <c r="B182">
        <v>232.148</v>
      </c>
      <c r="C182">
        <f t="shared" si="2"/>
        <v>-1.7749626602014842E-2</v>
      </c>
    </row>
    <row r="183" spans="1:3" x14ac:dyDescent="0.25">
      <c r="A183" s="5">
        <v>39835</v>
      </c>
      <c r="B183">
        <v>233.96700000000001</v>
      </c>
      <c r="C183">
        <f t="shared" si="2"/>
        <v>7.8355187208161044E-3</v>
      </c>
    </row>
    <row r="184" spans="1:3" x14ac:dyDescent="0.25">
      <c r="A184" s="5">
        <v>39836</v>
      </c>
      <c r="B184">
        <v>232.874</v>
      </c>
      <c r="C184">
        <f t="shared" si="2"/>
        <v>-4.6715989861818878E-3</v>
      </c>
    </row>
    <row r="185" spans="1:3" x14ac:dyDescent="0.25">
      <c r="A185" s="5">
        <v>39839</v>
      </c>
      <c r="B185">
        <v>252.87700000000001</v>
      </c>
      <c r="C185">
        <f t="shared" si="2"/>
        <v>8.5896235732628001E-2</v>
      </c>
    </row>
    <row r="186" spans="1:3" x14ac:dyDescent="0.25">
      <c r="A186" s="5">
        <v>39840</v>
      </c>
      <c r="B186">
        <v>259.87599999999998</v>
      </c>
      <c r="C186">
        <f t="shared" si="2"/>
        <v>2.7677487474147378E-2</v>
      </c>
    </row>
    <row r="187" spans="1:3" x14ac:dyDescent="0.25">
      <c r="A187" s="5">
        <v>39841</v>
      </c>
      <c r="B187">
        <v>265.95100000000002</v>
      </c>
      <c r="C187">
        <f t="shared" si="2"/>
        <v>2.3376533423632988E-2</v>
      </c>
    </row>
    <row r="188" spans="1:3" x14ac:dyDescent="0.25">
      <c r="A188" s="5">
        <v>39842</v>
      </c>
      <c r="B188">
        <v>252.87700000000001</v>
      </c>
      <c r="C188">
        <f t="shared" si="2"/>
        <v>-4.9159431624622621E-2</v>
      </c>
    </row>
    <row r="189" spans="1:3" x14ac:dyDescent="0.25">
      <c r="A189" s="5">
        <v>39843</v>
      </c>
      <c r="B189">
        <v>250.34200000000001</v>
      </c>
      <c r="C189">
        <f t="shared" si="2"/>
        <v>-1.0024636483349598E-2</v>
      </c>
    </row>
    <row r="190" spans="1:3" x14ac:dyDescent="0.25">
      <c r="A190" s="5">
        <v>39846</v>
      </c>
      <c r="B190">
        <v>252.81700000000001</v>
      </c>
      <c r="C190">
        <f t="shared" si="2"/>
        <v>9.8864753017871322E-3</v>
      </c>
    </row>
    <row r="191" spans="1:3" x14ac:dyDescent="0.25">
      <c r="A191" s="5">
        <v>39847</v>
      </c>
      <c r="B191">
        <v>255.32300000000001</v>
      </c>
      <c r="C191">
        <f t="shared" si="2"/>
        <v>9.9123081121918234E-3</v>
      </c>
    </row>
    <row r="192" spans="1:3" x14ac:dyDescent="0.25">
      <c r="A192" s="5">
        <v>39848</v>
      </c>
      <c r="B192">
        <v>261.63600000000002</v>
      </c>
      <c r="C192">
        <f t="shared" si="2"/>
        <v>2.4725543723048908E-2</v>
      </c>
    </row>
    <row r="193" spans="1:3" x14ac:dyDescent="0.25">
      <c r="A193" s="5">
        <v>39849</v>
      </c>
      <c r="B193">
        <v>259.43900000000002</v>
      </c>
      <c r="C193">
        <f t="shared" si="2"/>
        <v>-8.3971624699964928E-3</v>
      </c>
    </row>
    <row r="194" spans="1:3" x14ac:dyDescent="0.25">
      <c r="A194" s="5">
        <v>39850</v>
      </c>
      <c r="B194">
        <v>268.16800000000001</v>
      </c>
      <c r="C194">
        <f t="shared" si="2"/>
        <v>3.3645673934913349E-2</v>
      </c>
    </row>
    <row r="195" spans="1:3" x14ac:dyDescent="0.25">
      <c r="A195" s="5">
        <v>39853</v>
      </c>
      <c r="B195">
        <v>272.26400000000001</v>
      </c>
      <c r="C195">
        <f t="shared" si="2"/>
        <v>1.5274007338683226E-2</v>
      </c>
    </row>
    <row r="196" spans="1:3" x14ac:dyDescent="0.25">
      <c r="A196" s="5">
        <v>39854</v>
      </c>
      <c r="B196">
        <v>265.20499999999998</v>
      </c>
      <c r="C196">
        <f t="shared" si="2"/>
        <v>-2.5927041400993247E-2</v>
      </c>
    </row>
    <row r="197" spans="1:3" x14ac:dyDescent="0.25">
      <c r="A197" s="5">
        <v>39855</v>
      </c>
      <c r="B197">
        <v>267.64100000000002</v>
      </c>
      <c r="C197">
        <f t="shared" ref="C197:C242" si="3">(B197-B196)/B196</f>
        <v>9.1853471842538257E-3</v>
      </c>
    </row>
    <row r="198" spans="1:3" x14ac:dyDescent="0.25">
      <c r="A198" s="5">
        <v>39856</v>
      </c>
      <c r="B198">
        <v>251.18700000000001</v>
      </c>
      <c r="C198">
        <f t="shared" si="3"/>
        <v>-6.1477875213438921E-2</v>
      </c>
    </row>
    <row r="199" spans="1:3" x14ac:dyDescent="0.25">
      <c r="A199" s="5">
        <v>39857</v>
      </c>
      <c r="B199">
        <v>247.55799999999999</v>
      </c>
      <c r="C199">
        <f t="shared" si="3"/>
        <v>-1.4447403727103786E-2</v>
      </c>
    </row>
    <row r="200" spans="1:3" x14ac:dyDescent="0.25">
      <c r="A200" s="5">
        <v>39860</v>
      </c>
      <c r="B200">
        <v>244.40600000000001</v>
      </c>
      <c r="C200">
        <f t="shared" si="3"/>
        <v>-1.273236978809001E-2</v>
      </c>
    </row>
    <row r="201" spans="1:3" x14ac:dyDescent="0.25">
      <c r="A201" s="5">
        <v>39861</v>
      </c>
      <c r="B201">
        <v>235.52799999999999</v>
      </c>
      <c r="C201">
        <f t="shared" si="3"/>
        <v>-3.6324803810053818E-2</v>
      </c>
    </row>
    <row r="202" spans="1:3" x14ac:dyDescent="0.25">
      <c r="A202" s="5">
        <v>39862</v>
      </c>
      <c r="B202">
        <v>234.63300000000001</v>
      </c>
      <c r="C202">
        <f t="shared" si="3"/>
        <v>-3.7999728270098751E-3</v>
      </c>
    </row>
    <row r="203" spans="1:3" x14ac:dyDescent="0.25">
      <c r="A203" s="5">
        <v>39863</v>
      </c>
      <c r="B203">
        <v>234.38499999999999</v>
      </c>
      <c r="C203">
        <f t="shared" si="3"/>
        <v>-1.0569698209545071E-3</v>
      </c>
    </row>
    <row r="204" spans="1:3" x14ac:dyDescent="0.25">
      <c r="A204" s="5">
        <v>39864</v>
      </c>
      <c r="B204">
        <v>223.49799999999999</v>
      </c>
      <c r="C204">
        <f t="shared" si="3"/>
        <v>-4.6449218166691557E-2</v>
      </c>
    </row>
    <row r="205" spans="1:3" x14ac:dyDescent="0.25">
      <c r="A205" s="5">
        <v>39867</v>
      </c>
      <c r="B205">
        <v>214.45099999999999</v>
      </c>
      <c r="C205">
        <f t="shared" si="3"/>
        <v>-4.0479109432746588E-2</v>
      </c>
    </row>
    <row r="206" spans="1:3" x14ac:dyDescent="0.25">
      <c r="A206" s="5">
        <v>39868</v>
      </c>
      <c r="B206">
        <v>208.03800000000001</v>
      </c>
      <c r="C206">
        <f t="shared" si="3"/>
        <v>-2.9904267175252075E-2</v>
      </c>
    </row>
    <row r="207" spans="1:3" x14ac:dyDescent="0.25">
      <c r="A207" s="5">
        <v>39869</v>
      </c>
      <c r="B207">
        <v>200.035</v>
      </c>
      <c r="C207">
        <f t="shared" si="3"/>
        <v>-3.8468933560215031E-2</v>
      </c>
    </row>
    <row r="208" spans="1:3" x14ac:dyDescent="0.25">
      <c r="A208" s="5">
        <v>39870</v>
      </c>
      <c r="B208">
        <v>199.58699999999999</v>
      </c>
      <c r="C208">
        <f t="shared" si="3"/>
        <v>-2.2396080685880347E-3</v>
      </c>
    </row>
    <row r="209" spans="1:3" x14ac:dyDescent="0.25">
      <c r="A209" s="5">
        <v>39871</v>
      </c>
      <c r="B209">
        <v>186.911</v>
      </c>
      <c r="C209">
        <f t="shared" si="3"/>
        <v>-6.3511150525835794E-2</v>
      </c>
    </row>
    <row r="210" spans="1:3" x14ac:dyDescent="0.25">
      <c r="A210" s="5">
        <v>39874</v>
      </c>
      <c r="B210">
        <v>185.321</v>
      </c>
      <c r="C210">
        <f t="shared" si="3"/>
        <v>-8.5067224507921063E-3</v>
      </c>
    </row>
    <row r="211" spans="1:3" x14ac:dyDescent="0.25">
      <c r="A211" s="5">
        <v>39875</v>
      </c>
      <c r="B211">
        <v>189.297</v>
      </c>
      <c r="C211">
        <f t="shared" si="3"/>
        <v>2.1454665148580028E-2</v>
      </c>
    </row>
    <row r="212" spans="1:3" x14ac:dyDescent="0.25">
      <c r="A212" s="5">
        <v>39876</v>
      </c>
      <c r="B212">
        <v>203.81299999999999</v>
      </c>
      <c r="C212">
        <f t="shared" si="3"/>
        <v>7.6683729800260919E-2</v>
      </c>
    </row>
    <row r="213" spans="1:3" x14ac:dyDescent="0.25">
      <c r="A213" s="5">
        <v>39877</v>
      </c>
      <c r="B213">
        <v>202.81899999999999</v>
      </c>
      <c r="C213">
        <f t="shared" si="3"/>
        <v>-4.8770196209270257E-3</v>
      </c>
    </row>
    <row r="214" spans="1:3" x14ac:dyDescent="0.25">
      <c r="A214" s="5">
        <v>39878</v>
      </c>
      <c r="B214">
        <v>202.322</v>
      </c>
      <c r="C214">
        <f t="shared" si="3"/>
        <v>-2.4504607556490553E-3</v>
      </c>
    </row>
    <row r="215" spans="1:3" x14ac:dyDescent="0.25">
      <c r="A215" s="5">
        <v>39881</v>
      </c>
      <c r="B215">
        <v>205.90100000000001</v>
      </c>
      <c r="C215">
        <f t="shared" si="3"/>
        <v>1.7689623471495969E-2</v>
      </c>
    </row>
    <row r="216" spans="1:3" x14ac:dyDescent="0.25">
      <c r="A216" s="5">
        <v>39882</v>
      </c>
      <c r="B216">
        <v>208.55500000000001</v>
      </c>
      <c r="C216">
        <f t="shared" si="3"/>
        <v>1.2889689705246678E-2</v>
      </c>
    </row>
    <row r="217" spans="1:3" x14ac:dyDescent="0.25">
      <c r="A217" s="5">
        <v>39883</v>
      </c>
      <c r="B217">
        <v>209.13200000000001</v>
      </c>
      <c r="C217">
        <f t="shared" si="3"/>
        <v>2.7666562777204965E-3</v>
      </c>
    </row>
    <row r="218" spans="1:3" x14ac:dyDescent="0.25">
      <c r="A218" s="5">
        <v>39884</v>
      </c>
      <c r="B218">
        <v>213.85400000000001</v>
      </c>
      <c r="C218">
        <f t="shared" si="3"/>
        <v>2.2579040988466654E-2</v>
      </c>
    </row>
    <row r="219" spans="1:3" x14ac:dyDescent="0.25">
      <c r="A219" s="5">
        <v>39885</v>
      </c>
      <c r="B219">
        <v>214.65</v>
      </c>
      <c r="C219">
        <f t="shared" si="3"/>
        <v>3.7221655896078269E-3</v>
      </c>
    </row>
    <row r="220" spans="1:3" x14ac:dyDescent="0.25">
      <c r="A220" s="5">
        <v>39888</v>
      </c>
      <c r="B220">
        <v>214.053</v>
      </c>
      <c r="C220">
        <f t="shared" si="3"/>
        <v>-2.7812718378756505E-3</v>
      </c>
    </row>
    <row r="221" spans="1:3" x14ac:dyDescent="0.25">
      <c r="A221" s="5">
        <v>39889</v>
      </c>
      <c r="B221">
        <v>214.94800000000001</v>
      </c>
      <c r="C221">
        <f t="shared" si="3"/>
        <v>4.1812074579660654E-3</v>
      </c>
    </row>
    <row r="222" spans="1:3" x14ac:dyDescent="0.25">
      <c r="A222" s="5">
        <v>39890</v>
      </c>
      <c r="B222">
        <v>215.99199999999999</v>
      </c>
      <c r="C222">
        <f t="shared" si="3"/>
        <v>4.8569886670263634E-3</v>
      </c>
    </row>
    <row r="223" spans="1:3" x14ac:dyDescent="0.25">
      <c r="A223" s="5">
        <v>39891</v>
      </c>
      <c r="B223">
        <v>207.38200000000001</v>
      </c>
      <c r="C223">
        <f t="shared" si="3"/>
        <v>-3.9862587503240794E-2</v>
      </c>
    </row>
    <row r="224" spans="1:3" x14ac:dyDescent="0.25">
      <c r="A224" s="5">
        <v>39892</v>
      </c>
      <c r="B224">
        <v>207.29300000000001</v>
      </c>
      <c r="C224">
        <f t="shared" si="3"/>
        <v>-4.2915971492221423E-4</v>
      </c>
    </row>
    <row r="225" spans="1:3" x14ac:dyDescent="0.25">
      <c r="A225" s="5">
        <v>39895</v>
      </c>
      <c r="B225">
        <v>210.971</v>
      </c>
      <c r="C225">
        <f t="shared" si="3"/>
        <v>1.7743001452050947E-2</v>
      </c>
    </row>
    <row r="226" spans="1:3" x14ac:dyDescent="0.25">
      <c r="A226" s="5">
        <v>39896</v>
      </c>
      <c r="B226">
        <v>213.45699999999999</v>
      </c>
      <c r="C226">
        <f t="shared" si="3"/>
        <v>1.1783610069630376E-2</v>
      </c>
    </row>
    <row r="227" spans="1:3" x14ac:dyDescent="0.25">
      <c r="A227" s="5">
        <v>39897</v>
      </c>
      <c r="B227">
        <v>232.893</v>
      </c>
      <c r="C227">
        <f t="shared" si="3"/>
        <v>9.1053467443091618E-2</v>
      </c>
    </row>
    <row r="228" spans="1:3" x14ac:dyDescent="0.25">
      <c r="A228" s="5">
        <v>39898</v>
      </c>
      <c r="B228">
        <v>255.363</v>
      </c>
      <c r="C228">
        <f t="shared" si="3"/>
        <v>9.6482075459545791E-2</v>
      </c>
    </row>
    <row r="229" spans="1:3" x14ac:dyDescent="0.25">
      <c r="A229" s="5">
        <v>39899</v>
      </c>
      <c r="B229">
        <v>247.21</v>
      </c>
      <c r="C229">
        <f t="shared" si="3"/>
        <v>-3.192709985393339E-2</v>
      </c>
    </row>
    <row r="230" spans="1:3" x14ac:dyDescent="0.25">
      <c r="A230" s="5">
        <v>39902</v>
      </c>
      <c r="B230">
        <v>235.47800000000001</v>
      </c>
      <c r="C230">
        <f t="shared" si="3"/>
        <v>-4.7457627118644062E-2</v>
      </c>
    </row>
    <row r="231" spans="1:3" x14ac:dyDescent="0.25">
      <c r="A231" s="5">
        <v>39903</v>
      </c>
      <c r="B231">
        <v>228.37</v>
      </c>
      <c r="C231">
        <f t="shared" si="3"/>
        <v>-3.0185410102005299E-2</v>
      </c>
    </row>
    <row r="232" spans="1:3" x14ac:dyDescent="0.25">
      <c r="A232" s="5">
        <v>39904</v>
      </c>
      <c r="B232">
        <v>231.8</v>
      </c>
      <c r="C232">
        <f t="shared" si="3"/>
        <v>1.5019485921968764E-2</v>
      </c>
    </row>
    <row r="233" spans="1:3" x14ac:dyDescent="0.25">
      <c r="A233" s="5">
        <v>39905</v>
      </c>
      <c r="B233">
        <v>241.84100000000001</v>
      </c>
      <c r="C233">
        <f t="shared" si="3"/>
        <v>4.331751509922345E-2</v>
      </c>
    </row>
    <row r="234" spans="1:3" x14ac:dyDescent="0.25">
      <c r="A234" s="5">
        <v>39906</v>
      </c>
      <c r="B234">
        <v>233.739</v>
      </c>
      <c r="C234">
        <f t="shared" si="3"/>
        <v>-3.3501350060577008E-2</v>
      </c>
    </row>
    <row r="235" spans="1:3" x14ac:dyDescent="0.25">
      <c r="A235" s="5">
        <v>39909</v>
      </c>
      <c r="B235">
        <v>236.16399999999999</v>
      </c>
      <c r="C235">
        <f t="shared" si="3"/>
        <v>1.0374819777615131E-2</v>
      </c>
    </row>
    <row r="236" spans="1:3" x14ac:dyDescent="0.25">
      <c r="A236" s="5">
        <v>39910</v>
      </c>
      <c r="B236">
        <v>236.73099999999999</v>
      </c>
      <c r="C236">
        <f t="shared" si="3"/>
        <v>2.4008739689368713E-3</v>
      </c>
    </row>
    <row r="237" spans="1:3" x14ac:dyDescent="0.25">
      <c r="A237" s="5">
        <v>39911</v>
      </c>
      <c r="B237">
        <v>236.32300000000001</v>
      </c>
      <c r="C237">
        <f t="shared" si="3"/>
        <v>-1.7234751680176531E-3</v>
      </c>
    </row>
    <row r="238" spans="1:3" x14ac:dyDescent="0.25">
      <c r="A238" s="5">
        <v>39912</v>
      </c>
      <c r="B238">
        <v>235.18</v>
      </c>
      <c r="C238">
        <f t="shared" si="3"/>
        <v>-4.8366007540527186E-3</v>
      </c>
    </row>
    <row r="239" spans="1:3" x14ac:dyDescent="0.25">
      <c r="A239" s="5">
        <v>39917</v>
      </c>
      <c r="B239">
        <v>242.239</v>
      </c>
      <c r="C239">
        <f t="shared" si="3"/>
        <v>3.0015307424100676E-2</v>
      </c>
    </row>
    <row r="240" spans="1:3" x14ac:dyDescent="0.25">
      <c r="A240" s="5">
        <v>39918</v>
      </c>
      <c r="B240">
        <v>240.53899999999999</v>
      </c>
      <c r="C240">
        <f t="shared" si="3"/>
        <v>-7.0178625242013756E-3</v>
      </c>
    </row>
    <row r="241" spans="1:3" x14ac:dyDescent="0.25">
      <c r="A241" s="5">
        <v>39919</v>
      </c>
      <c r="B241">
        <v>235.13</v>
      </c>
      <c r="C241">
        <f t="shared" si="3"/>
        <v>-2.248699795043628E-2</v>
      </c>
    </row>
    <row r="242" spans="1:3" x14ac:dyDescent="0.25">
      <c r="A242" s="5">
        <v>39920</v>
      </c>
      <c r="B242">
        <v>246.464</v>
      </c>
      <c r="C242">
        <f t="shared" si="3"/>
        <v>4.8203121677369981E-2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workbookViewId="0">
      <selection activeCell="D3" sqref="D3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5" width="17.28515625" bestFit="1" customWidth="1"/>
    <col min="6" max="6" width="32.42578125" bestFit="1" customWidth="1"/>
    <col min="7" max="7" width="31.140625" bestFit="1" customWidth="1"/>
    <col min="10" max="10" width="10.7109375" customWidth="1"/>
    <col min="11" max="11" width="27.28515625" customWidth="1"/>
    <col min="14" max="15" width="22.140625" customWidth="1"/>
    <col min="16" max="16" width="36.85546875" bestFit="1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34</v>
      </c>
    </row>
    <row r="2" spans="1:21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45</v>
      </c>
      <c r="F2" t="s">
        <v>64</v>
      </c>
      <c r="G2" s="6" t="s">
        <v>47</v>
      </c>
      <c r="H2" s="22">
        <f>SUM(F4:F123)/(COUNT(C4:C123)-2)</f>
        <v>2.3311062083099686E-3</v>
      </c>
      <c r="J2" s="6" t="s">
        <v>21</v>
      </c>
      <c r="K2" s="7" t="s">
        <v>22</v>
      </c>
      <c r="L2" s="7" t="s">
        <v>23</v>
      </c>
      <c r="M2" s="7" t="s">
        <v>24</v>
      </c>
      <c r="N2" s="7" t="s">
        <v>25</v>
      </c>
      <c r="O2" s="18" t="s">
        <v>38</v>
      </c>
      <c r="P2" s="19" t="s">
        <v>39</v>
      </c>
      <c r="Q2" s="8" t="s">
        <v>26</v>
      </c>
      <c r="R2">
        <f>SUM(N3:N8)</f>
        <v>1.6015520180714187</v>
      </c>
    </row>
    <row r="3" spans="1:21" ht="16.5" thickBot="1" x14ac:dyDescent="0.3">
      <c r="A3" s="4">
        <v>39576</v>
      </c>
      <c r="B3">
        <v>186.53299999999999</v>
      </c>
      <c r="C3">
        <v>0</v>
      </c>
      <c r="D3" s="9">
        <f>AVERAGE(C4:C123)</f>
        <v>2.5777820630855305E-3</v>
      </c>
      <c r="G3" s="20" t="s">
        <v>48</v>
      </c>
      <c r="H3" s="11">
        <f>SQRT(H2)</f>
        <v>4.828153071630982E-2</v>
      </c>
      <c r="J3" s="10">
        <v>39745</v>
      </c>
      <c r="K3" s="8">
        <v>209.30099999999999</v>
      </c>
      <c r="L3" s="8">
        <v>-5.3844276079055398E-2</v>
      </c>
      <c r="M3" s="8">
        <f t="shared" ref="M3:M8" si="0">1+L3</f>
        <v>0.9461557239209446</v>
      </c>
      <c r="N3" s="8">
        <f t="shared" ref="N3:N8" si="1">L3-$D$3</f>
        <v>-5.6422058142140928E-2</v>
      </c>
      <c r="O3" s="8">
        <f t="shared" ref="O3:O8" si="2">(N3-$R$4)^2</f>
        <v>0.10455353752177564</v>
      </c>
      <c r="P3" s="11">
        <f t="shared" ref="P3:P8" si="3">(N3-$R$5)^2</f>
        <v>5.9068693568389119E-2</v>
      </c>
      <c r="Q3" s="8" t="s">
        <v>27</v>
      </c>
      <c r="R3">
        <f>PRODUCT(M3:M8)-(U3^6)</f>
        <v>1.1197107613527224</v>
      </c>
      <c r="T3" t="s">
        <v>28</v>
      </c>
      <c r="U3">
        <f>1+D3</f>
        <v>1.0025777820630855</v>
      </c>
    </row>
    <row r="4" spans="1:21" x14ac:dyDescent="0.25">
      <c r="A4" s="5">
        <v>39577</v>
      </c>
      <c r="B4">
        <v>185.947</v>
      </c>
      <c r="C4">
        <f>(B4-B3)/B3</f>
        <v>-3.1415352779400126E-3</v>
      </c>
      <c r="E4">
        <f>C4-$D$3</f>
        <v>-5.7193173410255427E-3</v>
      </c>
      <c r="F4">
        <f>E4^2</f>
        <v>3.2710590847355481E-5</v>
      </c>
      <c r="G4" s="20" t="s">
        <v>49</v>
      </c>
      <c r="H4" s="11">
        <f>R2</f>
        <v>1.6015520180714187</v>
      </c>
      <c r="J4" s="10">
        <v>39748</v>
      </c>
      <c r="K4" s="8">
        <v>468.27199999999999</v>
      </c>
      <c r="L4" s="8">
        <v>1.2373137252091486</v>
      </c>
      <c r="M4" s="8">
        <f t="shared" si="0"/>
        <v>2.2373137252091486</v>
      </c>
      <c r="N4" s="8">
        <f t="shared" si="1"/>
        <v>1.2347359431460632</v>
      </c>
      <c r="O4" s="8">
        <f t="shared" si="2"/>
        <v>0.93665737063618448</v>
      </c>
      <c r="P4" s="11">
        <f t="shared" si="3"/>
        <v>1.098550258003834</v>
      </c>
      <c r="Q4" s="8" t="s">
        <v>29</v>
      </c>
      <c r="R4">
        <f>R2/6</f>
        <v>0.26692533634523646</v>
      </c>
    </row>
    <row r="5" spans="1:21" x14ac:dyDescent="0.25">
      <c r="A5" s="5">
        <v>39580</v>
      </c>
      <c r="B5">
        <v>186.345</v>
      </c>
      <c r="C5">
        <f t="shared" ref="C5:C68" si="4">(B5-B4)/B4</f>
        <v>2.140394843691999E-3</v>
      </c>
      <c r="E5">
        <f t="shared" ref="E5:E68" si="5">C5-$D$3</f>
        <v>-4.3738721939353157E-4</v>
      </c>
      <c r="F5">
        <f t="shared" ref="F5:F68" si="6">E5^2</f>
        <v>1.9130757968880533E-7</v>
      </c>
      <c r="G5" s="20" t="s">
        <v>50</v>
      </c>
      <c r="H5" s="11">
        <f>R12</f>
        <v>0.78522125209503901</v>
      </c>
      <c r="J5" s="10">
        <v>39749</v>
      </c>
      <c r="K5" s="8">
        <v>912.68399999999997</v>
      </c>
      <c r="L5" s="8">
        <v>0.94904670789626544</v>
      </c>
      <c r="M5" s="8">
        <f t="shared" si="0"/>
        <v>1.9490467078962654</v>
      </c>
      <c r="N5" s="8">
        <f t="shared" si="1"/>
        <v>0.94646892583317987</v>
      </c>
      <c r="O5" s="8">
        <f t="shared" si="2"/>
        <v>0.46177949001415847</v>
      </c>
      <c r="P5" s="11">
        <f t="shared" si="3"/>
        <v>0.57737273008427825</v>
      </c>
      <c r="Q5" s="12" t="s">
        <v>30</v>
      </c>
      <c r="R5">
        <f>R3/6</f>
        <v>0.18661846022545373</v>
      </c>
    </row>
    <row r="6" spans="1:21" x14ac:dyDescent="0.25">
      <c r="A6" s="5">
        <v>39581</v>
      </c>
      <c r="B6">
        <v>185.69800000000001</v>
      </c>
      <c r="C6">
        <f t="shared" si="4"/>
        <v>-3.4720545225253767E-3</v>
      </c>
      <c r="E6">
        <f t="shared" si="5"/>
        <v>-6.0498365856109073E-3</v>
      </c>
      <c r="F6">
        <f t="shared" si="6"/>
        <v>3.6600522712596238E-5</v>
      </c>
      <c r="G6" s="20" t="s">
        <v>51</v>
      </c>
      <c r="H6" s="11">
        <f>SQRT(H2*6)</f>
        <v>0.11826511425547186</v>
      </c>
      <c r="J6" s="10">
        <v>39750</v>
      </c>
      <c r="K6" s="8">
        <v>509.03500000000003</v>
      </c>
      <c r="L6" s="8">
        <v>-0.4422658883030709</v>
      </c>
      <c r="M6" s="8">
        <f t="shared" si="0"/>
        <v>0.5577341116969291</v>
      </c>
      <c r="N6" s="8">
        <f t="shared" si="1"/>
        <v>-0.44484367036615641</v>
      </c>
      <c r="O6" s="8">
        <f t="shared" si="2"/>
        <v>0.50661511891492284</v>
      </c>
      <c r="P6" s="11">
        <f t="shared" si="3"/>
        <v>0.3987444223712957</v>
      </c>
      <c r="Q6" s="12" t="s">
        <v>40</v>
      </c>
      <c r="R6">
        <f>SUM(O3:O8)/6</f>
        <v>0.36623013183262326</v>
      </c>
    </row>
    <row r="7" spans="1:21" x14ac:dyDescent="0.25">
      <c r="A7" s="5">
        <v>39582</v>
      </c>
      <c r="B7">
        <v>189.79400000000001</v>
      </c>
      <c r="C7">
        <f t="shared" si="4"/>
        <v>2.2057318872578075E-2</v>
      </c>
      <c r="E7">
        <f t="shared" si="5"/>
        <v>1.9479536809492545E-2</v>
      </c>
      <c r="F7">
        <f t="shared" si="6"/>
        <v>3.7945235431237497E-4</v>
      </c>
      <c r="G7" s="20" t="s">
        <v>52</v>
      </c>
      <c r="H7" s="11">
        <f>SQRT(H2*119)</f>
        <v>0.52668931903816529</v>
      </c>
      <c r="J7" s="10">
        <v>39751</v>
      </c>
      <c r="K7" s="8">
        <v>497.20400000000001</v>
      </c>
      <c r="L7" s="8">
        <v>-2.3242016757197476E-2</v>
      </c>
      <c r="M7" s="8">
        <f t="shared" si="0"/>
        <v>0.9767579832428025</v>
      </c>
      <c r="N7" s="8">
        <f t="shared" si="1"/>
        <v>-2.5819798820283006E-2</v>
      </c>
      <c r="O7" s="8">
        <f t="shared" si="2"/>
        <v>8.5699714163078269E-2</v>
      </c>
      <c r="P7" s="11">
        <f t="shared" si="3"/>
        <v>4.5130013906383548E-2</v>
      </c>
      <c r="Q7" s="12" t="s">
        <v>41</v>
      </c>
      <c r="R7">
        <f>SQRT(R6)</f>
        <v>0.6051695066943007</v>
      </c>
    </row>
    <row r="8" spans="1:21" ht="15.75" thickBot="1" x14ac:dyDescent="0.3">
      <c r="A8" s="5">
        <v>39583</v>
      </c>
      <c r="B8">
        <v>187.995</v>
      </c>
      <c r="C8">
        <f t="shared" si="4"/>
        <v>-9.4786979567320698E-3</v>
      </c>
      <c r="E8">
        <f t="shared" si="5"/>
        <v>-1.20564800198176E-2</v>
      </c>
      <c r="F8">
        <f t="shared" si="6"/>
        <v>1.4535871046826099E-4</v>
      </c>
      <c r="G8" s="20" t="s">
        <v>53</v>
      </c>
      <c r="H8" s="11">
        <f>H4/H6</f>
        <v>13.542049387546408</v>
      </c>
      <c r="J8" s="13">
        <v>39752</v>
      </c>
      <c r="K8" s="14">
        <v>472.34899999999999</v>
      </c>
      <c r="L8" s="14">
        <v>-4.9989541516158392E-2</v>
      </c>
      <c r="M8" s="14">
        <f t="shared" si="0"/>
        <v>0.95001045848384158</v>
      </c>
      <c r="N8" s="14">
        <f t="shared" si="1"/>
        <v>-5.2567323579243923E-2</v>
      </c>
      <c r="O8" s="14">
        <f t="shared" si="2"/>
        <v>0.10207555974561967</v>
      </c>
      <c r="P8" s="15">
        <f t="shared" si="3"/>
        <v>5.7209839174267564E-2</v>
      </c>
      <c r="Q8" s="12" t="s">
        <v>42</v>
      </c>
      <c r="R8">
        <f>SUM(P3:P8)/6</f>
        <v>0.37267932618474137</v>
      </c>
    </row>
    <row r="9" spans="1:21" ht="15.75" thickBot="1" x14ac:dyDescent="0.3">
      <c r="A9" s="5">
        <v>39584</v>
      </c>
      <c r="B9">
        <v>191.96199999999999</v>
      </c>
      <c r="C9">
        <f t="shared" si="4"/>
        <v>2.1101625043219153E-2</v>
      </c>
      <c r="E9">
        <f t="shared" si="5"/>
        <v>1.8523842980133622E-2</v>
      </c>
      <c r="F9">
        <f t="shared" si="6"/>
        <v>3.4313275875264568E-4</v>
      </c>
      <c r="G9" s="21" t="s">
        <v>54</v>
      </c>
      <c r="H9" s="15">
        <f>H5/H7</f>
        <v>1.4908623048004888</v>
      </c>
      <c r="Q9" s="12" t="s">
        <v>43</v>
      </c>
      <c r="R9">
        <f>SQRT(R8)</f>
        <v>0.61047467284461632</v>
      </c>
    </row>
    <row r="10" spans="1:21" x14ac:dyDescent="0.25">
      <c r="A10" s="5">
        <v>39587</v>
      </c>
      <c r="B10">
        <v>191.88200000000001</v>
      </c>
      <c r="C10">
        <f t="shared" si="4"/>
        <v>-4.1674914826884534E-4</v>
      </c>
      <c r="E10">
        <f t="shared" si="5"/>
        <v>-2.9945312113543758E-3</v>
      </c>
      <c r="F10">
        <f t="shared" si="6"/>
        <v>8.9672171757755057E-6</v>
      </c>
      <c r="J10" s="6" t="s">
        <v>31</v>
      </c>
      <c r="K10" s="7" t="s">
        <v>22</v>
      </c>
      <c r="L10" s="7" t="s">
        <v>23</v>
      </c>
      <c r="M10" s="7" t="s">
        <v>24</v>
      </c>
      <c r="N10" s="7" t="s">
        <v>32</v>
      </c>
      <c r="O10" s="18" t="s">
        <v>38</v>
      </c>
      <c r="P10" s="19" t="s">
        <v>39</v>
      </c>
    </row>
    <row r="11" spans="1:21" x14ac:dyDescent="0.25">
      <c r="A11" s="5">
        <v>39588</v>
      </c>
      <c r="B11">
        <v>188.04499999999999</v>
      </c>
      <c r="C11">
        <f t="shared" si="4"/>
        <v>-1.999666461679583E-2</v>
      </c>
      <c r="E11">
        <f t="shared" si="5"/>
        <v>-2.2574446679881361E-2</v>
      </c>
      <c r="F11">
        <f t="shared" si="6"/>
        <v>5.0960564290280662E-4</v>
      </c>
      <c r="J11" s="10">
        <v>39745</v>
      </c>
      <c r="K11" s="8">
        <v>209.30099999999999</v>
      </c>
      <c r="L11" s="8">
        <v>-5.3844276079055398E-2</v>
      </c>
      <c r="M11" s="8">
        <f>1+L11</f>
        <v>0.9461557239209446</v>
      </c>
      <c r="N11" s="8">
        <f>L11-$D$3</f>
        <v>-5.6422058142140928E-2</v>
      </c>
      <c r="O11" s="8">
        <f>(N11-$R$14)^2</f>
        <v>3.9715904859737097E-3</v>
      </c>
      <c r="P11" s="11">
        <f>(N11-$R$15)^2</f>
        <v>2.9559824325211545E-3</v>
      </c>
    </row>
    <row r="12" spans="1:21" x14ac:dyDescent="0.25">
      <c r="A12" s="5">
        <v>39589</v>
      </c>
      <c r="B12">
        <v>183.78</v>
      </c>
      <c r="C12">
        <f t="shared" si="4"/>
        <v>-2.2680741311919949E-2</v>
      </c>
      <c r="E12">
        <f t="shared" si="5"/>
        <v>-2.525852337500548E-2</v>
      </c>
      <c r="F12">
        <f t="shared" si="6"/>
        <v>6.3799300308569815E-4</v>
      </c>
      <c r="J12" s="10">
        <v>39748</v>
      </c>
      <c r="K12" s="8">
        <v>468.27199999999999</v>
      </c>
      <c r="L12" s="8">
        <v>1.2373137252091486</v>
      </c>
      <c r="M12" s="8">
        <f t="shared" ref="M12:M75" si="7">1+L12</f>
        <v>2.2373137252091486</v>
      </c>
      <c r="N12" s="8">
        <f t="shared" ref="N12:N75" si="8">L12-$D$3</f>
        <v>1.2347359431460632</v>
      </c>
      <c r="O12" s="8">
        <f t="shared" ref="O12:O75" si="9">(N12-$R$14)^2</f>
        <v>1.5083215843743472</v>
      </c>
      <c r="P12" s="11">
        <f t="shared" ref="P12:P75" si="10">(N12-$R$15)^2</f>
        <v>1.5296471640192912</v>
      </c>
      <c r="Q12" s="8" t="s">
        <v>26</v>
      </c>
      <c r="R12">
        <f>SUM(N11:N129)</f>
        <v>0.78522125209503901</v>
      </c>
    </row>
    <row r="13" spans="1:21" x14ac:dyDescent="0.25">
      <c r="A13" s="5">
        <v>39590</v>
      </c>
      <c r="B13">
        <v>184.12799999999999</v>
      </c>
      <c r="C13">
        <f t="shared" si="4"/>
        <v>1.8935683969963258E-3</v>
      </c>
      <c r="E13">
        <f t="shared" si="5"/>
        <v>-6.8421366608920476E-4</v>
      </c>
      <c r="F13">
        <f t="shared" si="6"/>
        <v>4.6814834086322979E-7</v>
      </c>
      <c r="J13" s="10">
        <v>39749</v>
      </c>
      <c r="K13" s="8">
        <v>912.68399999999997</v>
      </c>
      <c r="L13" s="8">
        <v>0.94904670789626544</v>
      </c>
      <c r="M13" s="8">
        <f t="shared" si="7"/>
        <v>1.9490467078962654</v>
      </c>
      <c r="N13" s="8">
        <f t="shared" si="8"/>
        <v>0.94646892583317987</v>
      </c>
      <c r="O13" s="8">
        <f t="shared" si="9"/>
        <v>0.88335642127178471</v>
      </c>
      <c r="P13" s="11">
        <f t="shared" si="10"/>
        <v>0.89969405402361502</v>
      </c>
      <c r="Q13" s="8" t="s">
        <v>27</v>
      </c>
      <c r="R13">
        <f>PRODUCT(M11:M129)-(U3^119)</f>
        <v>-0.24432018801400779</v>
      </c>
    </row>
    <row r="14" spans="1:21" x14ac:dyDescent="0.25">
      <c r="A14" s="5">
        <v>39591</v>
      </c>
      <c r="B14">
        <v>179.654</v>
      </c>
      <c r="C14">
        <f t="shared" si="4"/>
        <v>-2.4298314216197374E-2</v>
      </c>
      <c r="E14">
        <f t="shared" si="5"/>
        <v>-2.6876096279282904E-2</v>
      </c>
      <c r="F14">
        <f t="shared" si="6"/>
        <v>7.2232455121328443E-4</v>
      </c>
      <c r="J14" s="10">
        <v>39750</v>
      </c>
      <c r="K14" s="8">
        <v>509.03500000000003</v>
      </c>
      <c r="L14" s="8">
        <v>-0.4422658883030709</v>
      </c>
      <c r="M14" s="8">
        <f t="shared" si="7"/>
        <v>0.5577341116969291</v>
      </c>
      <c r="N14" s="8">
        <f t="shared" si="8"/>
        <v>-0.44484367036615641</v>
      </c>
      <c r="O14" s="8">
        <f t="shared" si="9"/>
        <v>0.20380003130398555</v>
      </c>
      <c r="P14" s="11">
        <f t="shared" si="10"/>
        <v>0.19606347961996845</v>
      </c>
      <c r="Q14" s="8" t="s">
        <v>29</v>
      </c>
      <c r="R14">
        <f>R12/119</f>
        <v>6.5984979167650337E-3</v>
      </c>
    </row>
    <row r="15" spans="1:21" x14ac:dyDescent="0.25">
      <c r="A15" s="5">
        <v>39594</v>
      </c>
      <c r="B15">
        <v>177.91399999999999</v>
      </c>
      <c r="C15">
        <f t="shared" si="4"/>
        <v>-9.6852839346744813E-3</v>
      </c>
      <c r="E15">
        <f t="shared" si="5"/>
        <v>-1.2263065997760012E-2</v>
      </c>
      <c r="F15">
        <f t="shared" si="6"/>
        <v>1.5038278766541776E-4</v>
      </c>
      <c r="J15" s="10">
        <v>39751</v>
      </c>
      <c r="K15" s="8">
        <v>497.20400000000001</v>
      </c>
      <c r="L15" s="8">
        <v>-2.3242016757197476E-2</v>
      </c>
      <c r="M15" s="8">
        <f t="shared" si="7"/>
        <v>0.9767579832428025</v>
      </c>
      <c r="N15" s="8">
        <f t="shared" si="8"/>
        <v>-2.5819798820283006E-2</v>
      </c>
      <c r="O15" s="8">
        <f t="shared" si="9"/>
        <v>1.0509459633312997E-3</v>
      </c>
      <c r="P15" s="11">
        <f t="shared" si="10"/>
        <v>5.6485545832943621E-4</v>
      </c>
      <c r="Q15" s="12" t="s">
        <v>30</v>
      </c>
      <c r="R15">
        <f>R13/119</f>
        <v>-2.0531108236471244E-3</v>
      </c>
    </row>
    <row r="16" spans="1:21" x14ac:dyDescent="0.25">
      <c r="A16" s="5">
        <v>39595</v>
      </c>
      <c r="B16">
        <v>179.852</v>
      </c>
      <c r="C16">
        <f t="shared" si="4"/>
        <v>1.0892903312836632E-2</v>
      </c>
      <c r="E16">
        <f t="shared" si="5"/>
        <v>8.3151212497511017E-3</v>
      </c>
      <c r="F16">
        <f t="shared" si="6"/>
        <v>6.9141241398062327E-5</v>
      </c>
      <c r="J16" s="10">
        <v>39752</v>
      </c>
      <c r="K16" s="8">
        <v>472.34899999999999</v>
      </c>
      <c r="L16" s="8">
        <v>-4.9989541516158392E-2</v>
      </c>
      <c r="M16" s="8">
        <f t="shared" si="7"/>
        <v>0.95001045848384158</v>
      </c>
      <c r="N16" s="8">
        <f t="shared" si="8"/>
        <v>-5.2567323579243923E-2</v>
      </c>
      <c r="O16" s="8">
        <f t="shared" si="9"/>
        <v>3.5005944332975954E-3</v>
      </c>
      <c r="P16" s="11">
        <f t="shared" si="10"/>
        <v>2.5516856903176981E-3</v>
      </c>
      <c r="Q16" s="12" t="s">
        <v>40</v>
      </c>
      <c r="R16">
        <f>SUM(O11:O131)/119</f>
        <v>2.4086169645180521E-2</v>
      </c>
    </row>
    <row r="17" spans="1:18" x14ac:dyDescent="0.25">
      <c r="A17" s="5">
        <v>39596</v>
      </c>
      <c r="B17">
        <v>180.727</v>
      </c>
      <c r="C17">
        <f t="shared" si="4"/>
        <v>4.8651113137468584E-3</v>
      </c>
      <c r="E17">
        <f t="shared" si="5"/>
        <v>2.2873292506613279E-3</v>
      </c>
      <c r="F17">
        <f t="shared" si="6"/>
        <v>5.2318751009309118E-6</v>
      </c>
      <c r="J17" s="10">
        <v>39755</v>
      </c>
      <c r="K17" s="8">
        <v>396.68900000000002</v>
      </c>
      <c r="L17" s="8">
        <v>-0.16017817334216855</v>
      </c>
      <c r="M17" s="8">
        <f t="shared" si="7"/>
        <v>0.83982182665783145</v>
      </c>
      <c r="N17" s="8">
        <f t="shared" si="8"/>
        <v>-0.16275595540525409</v>
      </c>
      <c r="O17" s="8">
        <f t="shared" si="9"/>
        <v>2.8680930859999954E-2</v>
      </c>
      <c r="P17" s="11">
        <f t="shared" si="10"/>
        <v>2.5825404256620124E-2</v>
      </c>
      <c r="Q17" s="12" t="s">
        <v>41</v>
      </c>
      <c r="R17">
        <f>SQRT(R16)</f>
        <v>0.15519719599651446</v>
      </c>
    </row>
    <row r="18" spans="1:18" x14ac:dyDescent="0.25">
      <c r="A18" s="5">
        <v>39597</v>
      </c>
      <c r="B18">
        <v>178.51</v>
      </c>
      <c r="C18">
        <f t="shared" si="4"/>
        <v>-1.2267121127446441E-2</v>
      </c>
      <c r="E18">
        <f t="shared" si="5"/>
        <v>-1.4844903190531972E-2</v>
      </c>
      <c r="F18">
        <f t="shared" si="6"/>
        <v>2.2037115073626632E-4</v>
      </c>
      <c r="J18" s="10">
        <v>39756</v>
      </c>
      <c r="K18" s="8">
        <v>391.63900000000001</v>
      </c>
      <c r="L18" s="8">
        <v>-1.2730375684730384E-2</v>
      </c>
      <c r="M18" s="8">
        <f t="shared" si="7"/>
        <v>0.98726962431526966</v>
      </c>
      <c r="N18" s="8">
        <f t="shared" si="8"/>
        <v>-1.5308157747815914E-2</v>
      </c>
      <c r="O18" s="8">
        <f t="shared" si="9"/>
        <v>4.7990156240651662E-4</v>
      </c>
      <c r="P18" s="11">
        <f t="shared" si="10"/>
        <v>1.7569626896191649E-4</v>
      </c>
      <c r="Q18" s="12" t="s">
        <v>42</v>
      </c>
      <c r="R18">
        <f>SUM(P11:P131)/119</f>
        <v>2.4161019978977665E-2</v>
      </c>
    </row>
    <row r="19" spans="1:18" x14ac:dyDescent="0.25">
      <c r="A19" s="5">
        <v>39598</v>
      </c>
      <c r="B19">
        <v>175.667</v>
      </c>
      <c r="C19">
        <f t="shared" si="4"/>
        <v>-1.5926278639852048E-2</v>
      </c>
      <c r="E19">
        <f t="shared" si="5"/>
        <v>-1.8504060702937579E-2</v>
      </c>
      <c r="F19">
        <f t="shared" si="6"/>
        <v>3.4240026249799879E-4</v>
      </c>
      <c r="J19" s="10">
        <v>39757</v>
      </c>
      <c r="K19" s="8">
        <v>394.95</v>
      </c>
      <c r="L19" s="8">
        <v>8.4542142125783662E-3</v>
      </c>
      <c r="M19" s="8">
        <f t="shared" si="7"/>
        <v>1.0084542142125783</v>
      </c>
      <c r="N19" s="8">
        <f t="shared" si="8"/>
        <v>5.8764321494928357E-3</v>
      </c>
      <c r="O19" s="8">
        <f t="shared" si="9"/>
        <v>5.2137897226638811E-7</v>
      </c>
      <c r="P19" s="11">
        <f t="shared" si="10"/>
        <v>6.2877651762873328E-5</v>
      </c>
      <c r="Q19" s="12" t="s">
        <v>43</v>
      </c>
      <c r="R19">
        <f>SQRT(R18)</f>
        <v>0.15543815483650616</v>
      </c>
    </row>
    <row r="20" spans="1:18" x14ac:dyDescent="0.25">
      <c r="A20" s="5">
        <v>39601</v>
      </c>
      <c r="B20">
        <v>171.99799999999999</v>
      </c>
      <c r="C20">
        <f t="shared" si="4"/>
        <v>-2.0886108375505991E-2</v>
      </c>
      <c r="E20">
        <f t="shared" si="5"/>
        <v>-2.3463890438591522E-2</v>
      </c>
      <c r="F20">
        <f t="shared" si="6"/>
        <v>5.5055415451422669E-4</v>
      </c>
      <c r="J20" s="10">
        <v>39758</v>
      </c>
      <c r="K20" s="8">
        <v>392.911</v>
      </c>
      <c r="L20" s="8">
        <v>-5.1626788201037787E-3</v>
      </c>
      <c r="M20" s="8">
        <f t="shared" si="7"/>
        <v>0.99483732117989621</v>
      </c>
      <c r="N20" s="8">
        <f t="shared" si="8"/>
        <v>-7.7404608831893092E-3</v>
      </c>
      <c r="O20" s="8">
        <f t="shared" si="9"/>
        <v>2.056057394667881E-4</v>
      </c>
      <c r="P20" s="11">
        <f t="shared" si="10"/>
        <v>3.2345950699774489E-5</v>
      </c>
    </row>
    <row r="21" spans="1:18" x14ac:dyDescent="0.25">
      <c r="A21" s="5">
        <v>39602</v>
      </c>
      <c r="B21">
        <v>171.65</v>
      </c>
      <c r="C21">
        <f t="shared" si="4"/>
        <v>-2.0232793404573587E-3</v>
      </c>
      <c r="E21">
        <f t="shared" si="5"/>
        <v>-4.6010614035428892E-3</v>
      </c>
      <c r="F21">
        <f t="shared" si="6"/>
        <v>2.1169766039172061E-5</v>
      </c>
      <c r="J21" s="10">
        <v>39759</v>
      </c>
      <c r="K21" s="8">
        <v>398.42899999999997</v>
      </c>
      <c r="L21" s="8">
        <v>1.4043892891774403E-2</v>
      </c>
      <c r="M21" s="8">
        <f t="shared" si="7"/>
        <v>1.0140438928917743</v>
      </c>
      <c r="N21" s="8">
        <f t="shared" si="8"/>
        <v>1.1466110828688873E-2</v>
      </c>
      <c r="O21" s="8">
        <f t="shared" si="9"/>
        <v>2.3693655460327675E-5</v>
      </c>
      <c r="P21" s="11">
        <f t="shared" si="10"/>
        <v>1.8276935408499047E-4</v>
      </c>
    </row>
    <row r="22" spans="1:18" x14ac:dyDescent="0.25">
      <c r="A22" s="5">
        <v>39603</v>
      </c>
      <c r="B22">
        <v>171.392</v>
      </c>
      <c r="C22">
        <f t="shared" si="4"/>
        <v>-1.5030585493737826E-3</v>
      </c>
      <c r="E22">
        <f t="shared" si="5"/>
        <v>-4.0808406124593129E-3</v>
      </c>
      <c r="F22">
        <f t="shared" si="6"/>
        <v>1.6653260104297301E-5</v>
      </c>
      <c r="J22" s="10">
        <v>39762</v>
      </c>
      <c r="K22" s="8">
        <v>385.654</v>
      </c>
      <c r="L22" s="8">
        <v>-3.2063429117860344E-2</v>
      </c>
      <c r="M22" s="8">
        <f t="shared" si="7"/>
        <v>0.96793657088213969</v>
      </c>
      <c r="N22" s="8">
        <f t="shared" si="8"/>
        <v>-3.4641211180945874E-2</v>
      </c>
      <c r="O22" s="8">
        <f t="shared" si="9"/>
        <v>1.7007136064638199E-3</v>
      </c>
      <c r="P22" s="11">
        <f t="shared" si="10"/>
        <v>1.0619842848973748E-3</v>
      </c>
    </row>
    <row r="23" spans="1:18" x14ac:dyDescent="0.25">
      <c r="A23" s="5">
        <v>39604</v>
      </c>
      <c r="B23">
        <v>171.93899999999999</v>
      </c>
      <c r="C23">
        <f t="shared" si="4"/>
        <v>3.191514189693784E-3</v>
      </c>
      <c r="E23">
        <f t="shared" si="5"/>
        <v>6.1373212660825347E-4</v>
      </c>
      <c r="F23">
        <f t="shared" si="6"/>
        <v>3.7666712323108927E-7</v>
      </c>
      <c r="J23" s="10">
        <v>39763</v>
      </c>
      <c r="K23" s="8">
        <v>387.75099999999998</v>
      </c>
      <c r="L23" s="8">
        <v>5.4375165303613606E-3</v>
      </c>
      <c r="M23" s="8">
        <f t="shared" si="7"/>
        <v>1.0054375165303613</v>
      </c>
      <c r="N23" s="8">
        <f t="shared" si="8"/>
        <v>2.8597344672758301E-3</v>
      </c>
      <c r="O23" s="8">
        <f t="shared" si="9"/>
        <v>1.3978352131236409E-5</v>
      </c>
      <c r="P23" s="11">
        <f t="shared" si="10"/>
        <v>2.4136048852543854E-5</v>
      </c>
    </row>
    <row r="24" spans="1:18" x14ac:dyDescent="0.25">
      <c r="A24" s="5">
        <v>39605</v>
      </c>
      <c r="B24">
        <v>170.13900000000001</v>
      </c>
      <c r="C24">
        <f t="shared" si="4"/>
        <v>-1.0468829061469375E-2</v>
      </c>
      <c r="E24">
        <f t="shared" si="5"/>
        <v>-1.3046611124554906E-2</v>
      </c>
      <c r="F24">
        <f t="shared" si="6"/>
        <v>1.7021406183535982E-4</v>
      </c>
      <c r="J24" s="10">
        <v>39764</v>
      </c>
      <c r="K24" s="8">
        <v>382.96899999999999</v>
      </c>
      <c r="L24" s="8">
        <v>-1.2332656782316442E-2</v>
      </c>
      <c r="M24" s="8">
        <f t="shared" si="7"/>
        <v>0.98766734321768357</v>
      </c>
      <c r="N24" s="8">
        <f t="shared" si="8"/>
        <v>-1.4910438845401972E-2</v>
      </c>
      <c r="O24" s="8">
        <f t="shared" si="9"/>
        <v>4.6263436063889929E-4</v>
      </c>
      <c r="P24" s="11">
        <f t="shared" si="10"/>
        <v>1.6531088385900243E-4</v>
      </c>
    </row>
    <row r="25" spans="1:18" x14ac:dyDescent="0.25">
      <c r="A25" s="5">
        <v>39608</v>
      </c>
      <c r="B25">
        <v>174.27500000000001</v>
      </c>
      <c r="C25">
        <f t="shared" si="4"/>
        <v>2.4309535144793348E-2</v>
      </c>
      <c r="E25">
        <f t="shared" si="5"/>
        <v>2.1731753081707817E-2</v>
      </c>
      <c r="F25">
        <f t="shared" si="6"/>
        <v>4.7226909200431718E-4</v>
      </c>
      <c r="J25" s="10">
        <v>39765</v>
      </c>
      <c r="K25" s="8">
        <v>395.69499999999999</v>
      </c>
      <c r="L25" s="8">
        <v>3.3229843668808698E-2</v>
      </c>
      <c r="M25" s="8">
        <f t="shared" si="7"/>
        <v>1.0332298436688088</v>
      </c>
      <c r="N25" s="8">
        <f t="shared" si="8"/>
        <v>3.0652061605723167E-2</v>
      </c>
      <c r="O25" s="8">
        <f t="shared" si="9"/>
        <v>5.7857392613876527E-4</v>
      </c>
      <c r="P25" s="11">
        <f t="shared" si="10"/>
        <v>1.0696283036348427E-3</v>
      </c>
    </row>
    <row r="26" spans="1:18" x14ac:dyDescent="0.25">
      <c r="A26" s="5">
        <v>39609</v>
      </c>
      <c r="B26">
        <v>175.637</v>
      </c>
      <c r="C26">
        <f t="shared" si="4"/>
        <v>7.8152345431071277E-3</v>
      </c>
      <c r="E26">
        <f t="shared" si="5"/>
        <v>5.2374524800215972E-3</v>
      </c>
      <c r="F26">
        <f t="shared" si="6"/>
        <v>2.743090848048438E-5</v>
      </c>
      <c r="J26" s="10">
        <v>39766</v>
      </c>
      <c r="K26" s="8">
        <v>391.84800000000001</v>
      </c>
      <c r="L26" s="8">
        <v>-9.7221344722576222E-3</v>
      </c>
      <c r="M26" s="8">
        <f t="shared" si="7"/>
        <v>0.99027786552774233</v>
      </c>
      <c r="N26" s="8">
        <f t="shared" si="8"/>
        <v>-1.2299916535343153E-2</v>
      </c>
      <c r="O26" s="8">
        <f t="shared" si="9"/>
        <v>3.5715006880365156E-4</v>
      </c>
      <c r="P26" s="11">
        <f t="shared" si="10"/>
        <v>1.0499702729324634E-4</v>
      </c>
    </row>
    <row r="27" spans="1:18" x14ac:dyDescent="0.25">
      <c r="A27" s="5">
        <v>39610</v>
      </c>
      <c r="B27">
        <v>172.137</v>
      </c>
      <c r="C27">
        <f t="shared" si="4"/>
        <v>-1.9927464030927423E-2</v>
      </c>
      <c r="E27">
        <f t="shared" si="5"/>
        <v>-2.2505246094012953E-2</v>
      </c>
      <c r="F27">
        <f t="shared" si="6"/>
        <v>5.0648610175208528E-4</v>
      </c>
      <c r="J27" s="10">
        <v>39769</v>
      </c>
      <c r="K27" s="8">
        <v>365.87900000000002</v>
      </c>
      <c r="L27" s="8">
        <v>-6.6273146730364815E-2</v>
      </c>
      <c r="M27" s="8">
        <f t="shared" si="7"/>
        <v>0.93372685326963523</v>
      </c>
      <c r="N27" s="8">
        <f t="shared" si="8"/>
        <v>-6.8850928793450339E-2</v>
      </c>
      <c r="O27" s="8">
        <f t="shared" si="9"/>
        <v>5.6926159909001612E-3</v>
      </c>
      <c r="P27" s="11">
        <f t="shared" si="10"/>
        <v>4.4619484855269662E-3</v>
      </c>
    </row>
    <row r="28" spans="1:18" x14ac:dyDescent="0.25">
      <c r="A28" s="5">
        <v>39611</v>
      </c>
      <c r="B28">
        <v>172.79400000000001</v>
      </c>
      <c r="C28">
        <f t="shared" si="4"/>
        <v>3.8167273741264848E-3</v>
      </c>
      <c r="E28">
        <f t="shared" si="5"/>
        <v>1.2389453110409543E-3</v>
      </c>
      <c r="F28">
        <f t="shared" si="6"/>
        <v>1.5349854837503669E-6</v>
      </c>
      <c r="J28" s="10">
        <v>39770</v>
      </c>
      <c r="K28" s="8">
        <v>377.45100000000002</v>
      </c>
      <c r="L28" s="8">
        <v>3.162794257117791E-2</v>
      </c>
      <c r="M28" s="8">
        <f t="shared" si="7"/>
        <v>1.0316279425711778</v>
      </c>
      <c r="N28" s="8">
        <f t="shared" si="8"/>
        <v>2.9050160508092379E-2</v>
      </c>
      <c r="O28" s="8">
        <f t="shared" si="9"/>
        <v>5.0407715311480774E-4</v>
      </c>
      <c r="P28" s="11">
        <f t="shared" si="10"/>
        <v>9.6741348753580836E-4</v>
      </c>
    </row>
    <row r="29" spans="1:18" x14ac:dyDescent="0.25">
      <c r="A29" s="5">
        <v>39612</v>
      </c>
      <c r="B29">
        <v>172.24700000000001</v>
      </c>
      <c r="C29">
        <f t="shared" si="4"/>
        <v>-3.1656191765917626E-3</v>
      </c>
      <c r="E29">
        <f t="shared" si="5"/>
        <v>-5.7434012396772932E-3</v>
      </c>
      <c r="F29">
        <f t="shared" si="6"/>
        <v>3.298665779992667E-5</v>
      </c>
      <c r="J29" s="10">
        <v>39771</v>
      </c>
      <c r="K29" s="8">
        <v>372.79899999999998</v>
      </c>
      <c r="L29" s="8">
        <v>-1.2324778580531097E-2</v>
      </c>
      <c r="M29" s="8">
        <f t="shared" si="7"/>
        <v>0.98767522141946895</v>
      </c>
      <c r="N29" s="8">
        <f t="shared" si="8"/>
        <v>-1.4902560643616627E-2</v>
      </c>
      <c r="O29" s="8">
        <f t="shared" si="9"/>
        <v>4.6229551921696152E-4</v>
      </c>
      <c r="P29" s="11">
        <f t="shared" si="10"/>
        <v>1.6510836067591428E-4</v>
      </c>
    </row>
    <row r="30" spans="1:18" x14ac:dyDescent="0.25">
      <c r="A30" s="5">
        <v>39615</v>
      </c>
      <c r="B30">
        <v>173.619</v>
      </c>
      <c r="C30">
        <f t="shared" si="4"/>
        <v>7.9653056366728332E-3</v>
      </c>
      <c r="E30">
        <f t="shared" si="5"/>
        <v>5.3875235735873026E-3</v>
      </c>
      <c r="F30">
        <f t="shared" si="6"/>
        <v>2.9025410255958898E-5</v>
      </c>
      <c r="J30" s="10">
        <v>39772</v>
      </c>
      <c r="K30" s="8">
        <v>349.017</v>
      </c>
      <c r="L30" s="8">
        <v>-6.3793089573738082E-2</v>
      </c>
      <c r="M30" s="8">
        <f t="shared" si="7"/>
        <v>0.93620691042626192</v>
      </c>
      <c r="N30" s="8">
        <f t="shared" si="8"/>
        <v>-6.637087163682362E-2</v>
      </c>
      <c r="O30" s="8">
        <f t="shared" si="9"/>
        <v>5.3245288930481903E-3</v>
      </c>
      <c r="P30" s="11">
        <f t="shared" si="10"/>
        <v>4.1367743560209828E-3</v>
      </c>
    </row>
    <row r="31" spans="1:18" x14ac:dyDescent="0.25">
      <c r="A31" s="5">
        <v>39616</v>
      </c>
      <c r="B31">
        <v>179.57400000000001</v>
      </c>
      <c r="C31">
        <f t="shared" si="4"/>
        <v>3.4299241442468924E-2</v>
      </c>
      <c r="E31">
        <f t="shared" si="5"/>
        <v>3.1721459379383393E-2</v>
      </c>
      <c r="F31">
        <f t="shared" si="6"/>
        <v>1.0062509851578706E-3</v>
      </c>
      <c r="J31" s="10">
        <v>39773</v>
      </c>
      <c r="K31" s="8">
        <v>357.91500000000002</v>
      </c>
      <c r="L31" s="8">
        <v>2.5494460155236064E-2</v>
      </c>
      <c r="M31" s="8">
        <f t="shared" si="7"/>
        <v>1.025494460155236</v>
      </c>
      <c r="N31" s="8">
        <f t="shared" si="8"/>
        <v>2.2916678092150533E-2</v>
      </c>
      <c r="O31" s="8">
        <f t="shared" si="9"/>
        <v>2.6628300423634432E-4</v>
      </c>
      <c r="P31" s="11">
        <f t="shared" si="10"/>
        <v>6.2349035849949147E-4</v>
      </c>
    </row>
    <row r="32" spans="1:18" x14ac:dyDescent="0.25">
      <c r="A32" s="5">
        <v>39617</v>
      </c>
      <c r="B32">
        <v>180.00200000000001</v>
      </c>
      <c r="C32">
        <f t="shared" si="4"/>
        <v>2.3834185349772084E-3</v>
      </c>
      <c r="E32">
        <f t="shared" si="5"/>
        <v>-1.9436352810832218E-4</v>
      </c>
      <c r="F32">
        <f t="shared" si="6"/>
        <v>3.7777181058714547E-8</v>
      </c>
      <c r="J32" s="10">
        <v>39776</v>
      </c>
      <c r="K32" s="8">
        <v>321.44799999999998</v>
      </c>
      <c r="L32" s="8">
        <v>-0.10188731961499249</v>
      </c>
      <c r="M32" s="8">
        <f t="shared" si="7"/>
        <v>0.89811268038500747</v>
      </c>
      <c r="N32" s="8">
        <f t="shared" si="8"/>
        <v>-0.10446510167807802</v>
      </c>
      <c r="O32" s="8">
        <f t="shared" si="9"/>
        <v>1.2335123154963622E-2</v>
      </c>
      <c r="P32" s="11">
        <f t="shared" si="10"/>
        <v>1.0488215870768038E-2</v>
      </c>
    </row>
    <row r="33" spans="1:16" x14ac:dyDescent="0.25">
      <c r="A33" s="5">
        <v>39618</v>
      </c>
      <c r="B33">
        <v>182.398</v>
      </c>
      <c r="C33">
        <f t="shared" si="4"/>
        <v>1.3310963211519797E-2</v>
      </c>
      <c r="E33">
        <f t="shared" si="5"/>
        <v>1.0733181148434266E-2</v>
      </c>
      <c r="F33">
        <f t="shared" si="6"/>
        <v>1.1520117756510472E-4</v>
      </c>
      <c r="J33" s="10">
        <v>39777</v>
      </c>
      <c r="K33" s="8">
        <v>253.792</v>
      </c>
      <c r="L33" s="8">
        <v>-0.21047261143326443</v>
      </c>
      <c r="M33" s="8">
        <f t="shared" si="7"/>
        <v>0.78952738856673554</v>
      </c>
      <c r="N33" s="8">
        <f t="shared" si="8"/>
        <v>-0.21305039349634997</v>
      </c>
      <c r="O33" s="8">
        <f t="shared" si="9"/>
        <v>4.8245635499010384E-2</v>
      </c>
      <c r="P33" s="11">
        <f t="shared" si="10"/>
        <v>4.4519853295264471E-2</v>
      </c>
    </row>
    <row r="34" spans="1:16" x14ac:dyDescent="0.25">
      <c r="A34" s="5">
        <v>39619</v>
      </c>
      <c r="B34">
        <v>180.946</v>
      </c>
      <c r="C34">
        <f t="shared" si="4"/>
        <v>-7.9606136032193235E-3</v>
      </c>
      <c r="E34">
        <f t="shared" si="5"/>
        <v>-1.0538395666304854E-2</v>
      </c>
      <c r="F34">
        <f t="shared" si="6"/>
        <v>1.1105778321959293E-4</v>
      </c>
      <c r="J34" s="10">
        <v>39778</v>
      </c>
      <c r="K34" s="8">
        <v>298.31200000000001</v>
      </c>
      <c r="L34" s="8">
        <v>0.17541924095322156</v>
      </c>
      <c r="M34" s="8">
        <f t="shared" si="7"/>
        <v>1.1754192409532216</v>
      </c>
      <c r="N34" s="8">
        <f t="shared" si="8"/>
        <v>0.17284145889013602</v>
      </c>
      <c r="O34" s="8">
        <f t="shared" si="9"/>
        <v>2.7636722073193749E-2</v>
      </c>
      <c r="P34" s="11">
        <f t="shared" si="10"/>
        <v>3.0588110515369353E-2</v>
      </c>
    </row>
    <row r="35" spans="1:16" x14ac:dyDescent="0.25">
      <c r="A35" s="5">
        <v>39622</v>
      </c>
      <c r="B35">
        <v>180.50899999999999</v>
      </c>
      <c r="C35">
        <f t="shared" si="4"/>
        <v>-2.4150851635295163E-3</v>
      </c>
      <c r="E35">
        <f t="shared" si="5"/>
        <v>-4.9928672266150468E-3</v>
      </c>
      <c r="F35">
        <f t="shared" si="6"/>
        <v>2.492872314260663E-5</v>
      </c>
      <c r="J35" s="10">
        <v>39779</v>
      </c>
      <c r="K35" s="8">
        <v>291.09399999999999</v>
      </c>
      <c r="L35" s="8">
        <v>-2.419614363485216E-2</v>
      </c>
      <c r="M35" s="8">
        <f t="shared" si="7"/>
        <v>0.97580385636514788</v>
      </c>
      <c r="N35" s="8">
        <f t="shared" si="8"/>
        <v>-2.6773925697937691E-2</v>
      </c>
      <c r="O35" s="8">
        <f t="shared" si="9"/>
        <v>1.113718657919168E-3</v>
      </c>
      <c r="P35" s="11">
        <f t="shared" si="10"/>
        <v>6.1111868804894574E-4</v>
      </c>
    </row>
    <row r="36" spans="1:16" x14ac:dyDescent="0.25">
      <c r="A36" s="5">
        <v>39623</v>
      </c>
      <c r="B36">
        <v>177.874</v>
      </c>
      <c r="C36">
        <f t="shared" si="4"/>
        <v>-1.4597610091463535E-2</v>
      </c>
      <c r="E36">
        <f t="shared" si="5"/>
        <v>-1.7175392154549066E-2</v>
      </c>
      <c r="F36">
        <f t="shared" si="6"/>
        <v>2.9499409566254562E-4</v>
      </c>
      <c r="J36" s="10">
        <v>39780</v>
      </c>
      <c r="K36" s="8">
        <v>279.09399999999999</v>
      </c>
      <c r="L36" s="8">
        <v>-4.122379712395309E-2</v>
      </c>
      <c r="M36" s="8">
        <f t="shared" si="7"/>
        <v>0.95877620287604692</v>
      </c>
      <c r="N36" s="8">
        <f t="shared" si="8"/>
        <v>-4.3801579187038621E-2</v>
      </c>
      <c r="O36" s="8">
        <f t="shared" si="9"/>
        <v>2.5401677720693532E-3</v>
      </c>
      <c r="P36" s="11">
        <f t="shared" si="10"/>
        <v>1.7429346106891004E-3</v>
      </c>
    </row>
    <row r="37" spans="1:16" x14ac:dyDescent="0.25">
      <c r="A37" s="5">
        <v>39624</v>
      </c>
      <c r="B37">
        <v>181.29400000000001</v>
      </c>
      <c r="C37">
        <f t="shared" si="4"/>
        <v>1.9227093335732123E-2</v>
      </c>
      <c r="E37">
        <f t="shared" si="5"/>
        <v>1.6649311272646593E-2</v>
      </c>
      <c r="F37">
        <f t="shared" si="6"/>
        <v>2.7719956585347692E-4</v>
      </c>
      <c r="J37" s="10">
        <v>39783</v>
      </c>
      <c r="K37" s="8">
        <v>270.42500000000001</v>
      </c>
      <c r="L37" s="8">
        <v>-3.1061219517438506E-2</v>
      </c>
      <c r="M37" s="8">
        <f t="shared" si="7"/>
        <v>0.96893878048256155</v>
      </c>
      <c r="N37" s="8">
        <f t="shared" si="8"/>
        <v>-3.3639001580524033E-2</v>
      </c>
      <c r="O37" s="8">
        <f t="shared" si="9"/>
        <v>1.619056365794338E-3</v>
      </c>
      <c r="P37" s="11">
        <f t="shared" si="10"/>
        <v>9.9766849490536208E-4</v>
      </c>
    </row>
    <row r="38" spans="1:16" x14ac:dyDescent="0.25">
      <c r="A38" s="5">
        <v>39625</v>
      </c>
      <c r="B38">
        <v>176.37299999999999</v>
      </c>
      <c r="C38">
        <f t="shared" si="4"/>
        <v>-2.7143755446953681E-2</v>
      </c>
      <c r="E38">
        <f t="shared" si="5"/>
        <v>-2.9721537510039212E-2</v>
      </c>
      <c r="F38">
        <f t="shared" si="6"/>
        <v>8.8336979196066789E-4</v>
      </c>
      <c r="J38" s="10">
        <v>39784</v>
      </c>
      <c r="K38" s="8">
        <v>290.40800000000002</v>
      </c>
      <c r="L38" s="8">
        <v>7.3894795229730997E-2</v>
      </c>
      <c r="M38" s="8">
        <f t="shared" si="7"/>
        <v>1.0738947952297311</v>
      </c>
      <c r="N38" s="8">
        <f t="shared" si="8"/>
        <v>7.131701316664546E-2</v>
      </c>
      <c r="O38" s="8">
        <f t="shared" si="9"/>
        <v>4.1884862161490049E-3</v>
      </c>
      <c r="P38" s="11">
        <f t="shared" si="10"/>
        <v>5.3831750943509069E-3</v>
      </c>
    </row>
    <row r="39" spans="1:16" x14ac:dyDescent="0.25">
      <c r="A39" s="5">
        <v>39626</v>
      </c>
      <c r="B39">
        <v>177.46600000000001</v>
      </c>
      <c r="C39">
        <f t="shared" si="4"/>
        <v>6.1970936594604488E-3</v>
      </c>
      <c r="E39">
        <f t="shared" si="5"/>
        <v>3.6193115963749183E-3</v>
      </c>
      <c r="F39">
        <f t="shared" si="6"/>
        <v>1.3099416431653959E-5</v>
      </c>
      <c r="J39" s="10">
        <v>39785</v>
      </c>
      <c r="K39" s="8">
        <v>291.55200000000002</v>
      </c>
      <c r="L39" s="8">
        <v>3.9392854191344778E-3</v>
      </c>
      <c r="M39" s="8">
        <f t="shared" si="7"/>
        <v>1.0039392854191345</v>
      </c>
      <c r="N39" s="8">
        <f t="shared" si="8"/>
        <v>1.3615033560489473E-3</v>
      </c>
      <c r="O39" s="8">
        <f t="shared" si="9"/>
        <v>2.7426112028969876E-5</v>
      </c>
      <c r="P39" s="11">
        <f t="shared" si="10"/>
        <v>1.1659589996181476E-5</v>
      </c>
    </row>
    <row r="40" spans="1:16" x14ac:dyDescent="0.25">
      <c r="A40" s="5">
        <v>39629</v>
      </c>
      <c r="B40">
        <v>181.74100000000001</v>
      </c>
      <c r="C40">
        <f t="shared" si="4"/>
        <v>2.4089121296473722E-2</v>
      </c>
      <c r="E40">
        <f t="shared" si="5"/>
        <v>2.1511339233388192E-2</v>
      </c>
      <c r="F40">
        <f t="shared" si="6"/>
        <v>4.6273771561390609E-4</v>
      </c>
      <c r="J40" s="10">
        <v>39786</v>
      </c>
      <c r="K40" s="8">
        <v>287.32600000000002</v>
      </c>
      <c r="L40" s="8">
        <v>-1.4494841400504881E-2</v>
      </c>
      <c r="M40" s="8">
        <f t="shared" si="7"/>
        <v>0.98550515859949517</v>
      </c>
      <c r="N40" s="8">
        <f t="shared" si="8"/>
        <v>-1.7072623463590411E-2</v>
      </c>
      <c r="O40" s="8">
        <f t="shared" si="9"/>
        <v>5.6032198740352062E-4</v>
      </c>
      <c r="P40" s="11">
        <f t="shared" si="10"/>
        <v>2.2558575994141615E-4</v>
      </c>
    </row>
    <row r="41" spans="1:16" x14ac:dyDescent="0.25">
      <c r="A41" s="5">
        <v>39630</v>
      </c>
      <c r="B41">
        <v>178.31100000000001</v>
      </c>
      <c r="C41">
        <f t="shared" si="4"/>
        <v>-1.8873011593421442E-2</v>
      </c>
      <c r="E41">
        <f t="shared" si="5"/>
        <v>-2.1450793656506973E-2</v>
      </c>
      <c r="F41">
        <f t="shared" si="6"/>
        <v>4.6013654849403978E-4</v>
      </c>
      <c r="J41" s="10">
        <v>39787</v>
      </c>
      <c r="K41" s="8">
        <v>286.33199999999999</v>
      </c>
      <c r="L41" s="8">
        <v>-3.4594850448620316E-3</v>
      </c>
      <c r="M41" s="8">
        <f t="shared" si="7"/>
        <v>0.99654051495513796</v>
      </c>
      <c r="N41" s="8">
        <f t="shared" si="8"/>
        <v>-6.0372671079475622E-3</v>
      </c>
      <c r="O41" s="8">
        <f t="shared" si="9"/>
        <v>1.5966255775975012E-4</v>
      </c>
      <c r="P41" s="11">
        <f t="shared" si="10"/>
        <v>1.5873501297730674E-5</v>
      </c>
    </row>
    <row r="42" spans="1:16" x14ac:dyDescent="0.25">
      <c r="A42" s="5">
        <v>39631</v>
      </c>
      <c r="B42">
        <v>177.13800000000001</v>
      </c>
      <c r="C42">
        <f t="shared" si="4"/>
        <v>-6.5783939297070944E-3</v>
      </c>
      <c r="E42">
        <f t="shared" si="5"/>
        <v>-9.1561759927926249E-3</v>
      </c>
      <c r="F42">
        <f t="shared" si="6"/>
        <v>8.3835558810992013E-5</v>
      </c>
      <c r="J42" s="10">
        <v>39790</v>
      </c>
      <c r="K42" s="8">
        <v>296.29399999999998</v>
      </c>
      <c r="L42" s="8">
        <v>3.479178017126968E-2</v>
      </c>
      <c r="M42" s="8">
        <f t="shared" si="7"/>
        <v>1.0347917801712696</v>
      </c>
      <c r="N42" s="8">
        <f t="shared" si="8"/>
        <v>3.221399810818415E-2</v>
      </c>
      <c r="O42" s="8">
        <f t="shared" si="9"/>
        <v>6.5615385005659275E-4</v>
      </c>
      <c r="P42" s="11">
        <f t="shared" si="10"/>
        <v>1.1742347545459909E-3</v>
      </c>
    </row>
    <row r="43" spans="1:16" x14ac:dyDescent="0.25">
      <c r="A43" s="5">
        <v>39632</v>
      </c>
      <c r="B43">
        <v>177.387</v>
      </c>
      <c r="C43">
        <f t="shared" si="4"/>
        <v>1.405683704230573E-3</v>
      </c>
      <c r="E43">
        <f t="shared" si="5"/>
        <v>-1.1720983588549576E-3</v>
      </c>
      <c r="F43">
        <f t="shared" si="6"/>
        <v>1.3738145628304849E-6</v>
      </c>
      <c r="J43" s="10">
        <v>39791</v>
      </c>
      <c r="K43" s="8">
        <v>300.99700000000001</v>
      </c>
      <c r="L43" s="8">
        <v>1.5872748013797212E-2</v>
      </c>
      <c r="M43" s="8">
        <f t="shared" si="7"/>
        <v>1.0158727480137972</v>
      </c>
      <c r="N43" s="8">
        <f t="shared" si="8"/>
        <v>1.3294965950711682E-2</v>
      </c>
      <c r="O43" s="8">
        <f t="shared" si="9"/>
        <v>4.4842684129669285E-5</v>
      </c>
      <c r="P43" s="11">
        <f t="shared" si="10"/>
        <v>2.3556346067161223E-4</v>
      </c>
    </row>
    <row r="44" spans="1:16" x14ac:dyDescent="0.25">
      <c r="A44" s="5">
        <v>39633</v>
      </c>
      <c r="B44">
        <v>174.54300000000001</v>
      </c>
      <c r="C44">
        <f t="shared" si="4"/>
        <v>-1.6032741970944848E-2</v>
      </c>
      <c r="E44">
        <f t="shared" si="5"/>
        <v>-1.8610524034030379E-2</v>
      </c>
      <c r="F44">
        <f t="shared" si="6"/>
        <v>3.4635160482122235E-4</v>
      </c>
      <c r="J44" s="10">
        <v>39792</v>
      </c>
      <c r="K44" s="8">
        <v>304.52600000000001</v>
      </c>
      <c r="L44" s="8">
        <v>1.1724369345873866E-2</v>
      </c>
      <c r="M44" s="8">
        <f t="shared" si="7"/>
        <v>1.011724369345874</v>
      </c>
      <c r="N44" s="8">
        <f t="shared" si="8"/>
        <v>9.1465872827883356E-3</v>
      </c>
      <c r="O44" s="8">
        <f t="shared" si="9"/>
        <v>6.4927594172410321E-6</v>
      </c>
      <c r="P44" s="11">
        <f t="shared" si="10"/>
        <v>1.2543323767529404E-4</v>
      </c>
    </row>
    <row r="45" spans="1:16" x14ac:dyDescent="0.25">
      <c r="A45" s="5">
        <v>39636</v>
      </c>
      <c r="B45">
        <v>172.52500000000001</v>
      </c>
      <c r="C45">
        <f t="shared" si="4"/>
        <v>-1.1561620918627506E-2</v>
      </c>
      <c r="E45">
        <f t="shared" si="5"/>
        <v>-1.4139402981713036E-2</v>
      </c>
      <c r="F45">
        <f t="shared" si="6"/>
        <v>1.999227166792755E-4</v>
      </c>
      <c r="J45" s="10">
        <v>39793</v>
      </c>
      <c r="K45" s="8">
        <v>302.24900000000002</v>
      </c>
      <c r="L45" s="8">
        <v>-7.4771940655313065E-3</v>
      </c>
      <c r="M45" s="8">
        <f t="shared" si="7"/>
        <v>0.99252280593446873</v>
      </c>
      <c r="N45" s="8">
        <f t="shared" si="8"/>
        <v>-1.0054976128616836E-2</v>
      </c>
      <c r="O45" s="8">
        <f t="shared" si="9"/>
        <v>2.773381977802076E-4</v>
      </c>
      <c r="P45" s="11">
        <f t="shared" si="10"/>
        <v>6.4029848358878013E-5</v>
      </c>
    </row>
    <row r="46" spans="1:16" x14ac:dyDescent="0.25">
      <c r="A46" s="5">
        <v>39637</v>
      </c>
      <c r="B46">
        <v>171.7</v>
      </c>
      <c r="C46">
        <f t="shared" si="4"/>
        <v>-4.7819156643965632E-3</v>
      </c>
      <c r="E46">
        <f t="shared" si="5"/>
        <v>-7.3596977274820938E-3</v>
      </c>
      <c r="F46">
        <f t="shared" si="6"/>
        <v>5.4165150639905098E-5</v>
      </c>
      <c r="J46" s="10">
        <v>39794</v>
      </c>
      <c r="K46" s="8">
        <v>302.96499999999997</v>
      </c>
      <c r="L46" s="8">
        <v>2.3689077548642058E-3</v>
      </c>
      <c r="M46" s="8">
        <f t="shared" si="7"/>
        <v>1.0023689077548643</v>
      </c>
      <c r="N46" s="8">
        <f t="shared" si="8"/>
        <v>-2.0887430822132472E-4</v>
      </c>
      <c r="O46" s="8">
        <f t="shared" si="9"/>
        <v>4.6340316609515725E-5</v>
      </c>
      <c r="P46" s="11">
        <f t="shared" si="10"/>
        <v>3.4012083248298956E-6</v>
      </c>
    </row>
    <row r="47" spans="1:16" x14ac:dyDescent="0.25">
      <c r="A47" s="5">
        <v>39638</v>
      </c>
      <c r="B47">
        <v>170.905</v>
      </c>
      <c r="C47">
        <f t="shared" si="4"/>
        <v>-4.6301688992427927E-3</v>
      </c>
      <c r="E47">
        <f t="shared" si="5"/>
        <v>-7.2079509623283232E-3</v>
      </c>
      <c r="F47">
        <f t="shared" si="6"/>
        <v>5.1954557075329799E-5</v>
      </c>
      <c r="J47" s="10">
        <v>39797</v>
      </c>
      <c r="K47" s="8">
        <v>305.71899999999999</v>
      </c>
      <c r="L47" s="8">
        <v>9.0901589292493173E-3</v>
      </c>
      <c r="M47" s="8">
        <f t="shared" si="7"/>
        <v>1.0090901589292494</v>
      </c>
      <c r="N47" s="8">
        <f t="shared" si="8"/>
        <v>6.5123768661637868E-3</v>
      </c>
      <c r="O47" s="8">
        <f t="shared" si="9"/>
        <v>7.416835356662532E-9</v>
      </c>
      <c r="P47" s="11">
        <f t="shared" si="10"/>
        <v>7.3367579364302265E-5</v>
      </c>
    </row>
    <row r="48" spans="1:16" x14ac:dyDescent="0.25">
      <c r="A48" s="5">
        <v>39639</v>
      </c>
      <c r="B48">
        <v>168.876</v>
      </c>
      <c r="C48">
        <f t="shared" si="4"/>
        <v>-1.187209268306952E-2</v>
      </c>
      <c r="E48">
        <f t="shared" si="5"/>
        <v>-1.4449874746155051E-2</v>
      </c>
      <c r="F48">
        <f t="shared" si="6"/>
        <v>2.0879888017956948E-4</v>
      </c>
      <c r="J48" s="10">
        <v>39798</v>
      </c>
      <c r="K48" s="8">
        <v>305.22199999999998</v>
      </c>
      <c r="L48" s="8">
        <v>-1.6256758657460417E-3</v>
      </c>
      <c r="M48" s="8">
        <f t="shared" si="7"/>
        <v>0.99837432413425398</v>
      </c>
      <c r="N48" s="8">
        <f t="shared" si="8"/>
        <v>-4.2034579288315723E-3</v>
      </c>
      <c r="O48" s="8">
        <f t="shared" si="9"/>
        <v>1.1668225009021867E-4</v>
      </c>
      <c r="P48" s="11">
        <f t="shared" si="10"/>
        <v>4.6239926727751349E-6</v>
      </c>
    </row>
    <row r="49" spans="1:16" x14ac:dyDescent="0.25">
      <c r="A49" s="5">
        <v>39640</v>
      </c>
      <c r="B49">
        <v>168.678</v>
      </c>
      <c r="C49">
        <f t="shared" si="4"/>
        <v>-1.1724578981027944E-3</v>
      </c>
      <c r="E49">
        <f t="shared" si="5"/>
        <v>-3.7502399611883249E-3</v>
      </c>
      <c r="F49">
        <f t="shared" si="6"/>
        <v>1.406429976649381E-5</v>
      </c>
      <c r="J49" s="10">
        <v>39799</v>
      </c>
      <c r="K49" s="8">
        <v>308.86099999999999</v>
      </c>
      <c r="L49" s="8">
        <v>1.1922469546756164E-2</v>
      </c>
      <c r="M49" s="8">
        <f t="shared" si="7"/>
        <v>1.0119224695467561</v>
      </c>
      <c r="N49" s="8">
        <f t="shared" si="8"/>
        <v>9.3446874836706339E-3</v>
      </c>
      <c r="O49" s="8">
        <f t="shared" si="9"/>
        <v>7.541557137381168E-6</v>
      </c>
      <c r="P49" s="11">
        <f t="shared" si="10"/>
        <v>1.2990980625429558E-4</v>
      </c>
    </row>
    <row r="50" spans="1:16" x14ac:dyDescent="0.25">
      <c r="A50" s="5">
        <v>39643</v>
      </c>
      <c r="B50">
        <v>168.61799999999999</v>
      </c>
      <c r="C50">
        <f t="shared" si="4"/>
        <v>-3.5570732401381494E-4</v>
      </c>
      <c r="E50">
        <f t="shared" si="5"/>
        <v>-2.9334893870993457E-3</v>
      </c>
      <c r="F50">
        <f t="shared" si="6"/>
        <v>8.6053599842244954E-6</v>
      </c>
      <c r="J50" s="10">
        <v>39800</v>
      </c>
      <c r="K50" s="8">
        <v>306.36500000000001</v>
      </c>
      <c r="L50" s="8">
        <v>-8.0813051825901656E-3</v>
      </c>
      <c r="M50" s="8">
        <f t="shared" si="7"/>
        <v>0.9919186948174098</v>
      </c>
      <c r="N50" s="8">
        <f t="shared" si="8"/>
        <v>-1.0659087245675696E-2</v>
      </c>
      <c r="O50" s="8">
        <f t="shared" si="9"/>
        <v>2.9782424563889445E-4</v>
      </c>
      <c r="P50" s="11">
        <f t="shared" si="10"/>
        <v>7.4062830176511692E-5</v>
      </c>
    </row>
    <row r="51" spans="1:16" x14ac:dyDescent="0.25">
      <c r="A51" s="5">
        <v>39644</v>
      </c>
      <c r="B51">
        <v>173.57900000000001</v>
      </c>
      <c r="C51">
        <f t="shared" si="4"/>
        <v>2.9421532695204623E-2</v>
      </c>
      <c r="E51">
        <f t="shared" si="5"/>
        <v>2.6843750632119093E-2</v>
      </c>
      <c r="F51">
        <f t="shared" si="6"/>
        <v>7.2058694799939421E-4</v>
      </c>
      <c r="J51" s="10">
        <v>39801</v>
      </c>
      <c r="K51" s="8">
        <v>284.34399999999999</v>
      </c>
      <c r="L51" s="8">
        <v>-7.1878315081683658E-2</v>
      </c>
      <c r="M51" s="8">
        <f t="shared" si="7"/>
        <v>0.92812168491831637</v>
      </c>
      <c r="N51" s="8">
        <f t="shared" si="8"/>
        <v>-7.4456097144769195E-2</v>
      </c>
      <c r="O51" s="8">
        <f t="shared" si="9"/>
        <v>6.5698473805892894E-3</v>
      </c>
      <c r="P51" s="11">
        <f t="shared" si="10"/>
        <v>5.2421924282165903E-3</v>
      </c>
    </row>
    <row r="52" spans="1:16" x14ac:dyDescent="0.25">
      <c r="A52" s="5">
        <v>39645</v>
      </c>
      <c r="B52">
        <v>186.08600000000001</v>
      </c>
      <c r="C52">
        <f t="shared" si="4"/>
        <v>7.2053647042557012E-2</v>
      </c>
      <c r="E52">
        <f t="shared" si="5"/>
        <v>6.9475864979471474E-2</v>
      </c>
      <c r="F52">
        <f t="shared" si="6"/>
        <v>4.8268958146457505E-3</v>
      </c>
      <c r="J52" s="10">
        <v>39804</v>
      </c>
      <c r="K52" s="8">
        <v>265.63299999999998</v>
      </c>
      <c r="L52" s="8">
        <v>-6.5804096446557742E-2</v>
      </c>
      <c r="M52" s="8">
        <f t="shared" si="7"/>
        <v>0.93419590355344229</v>
      </c>
      <c r="N52" s="8">
        <f t="shared" si="8"/>
        <v>-6.8381878509643279E-2</v>
      </c>
      <c r="O52" s="8">
        <f t="shared" si="9"/>
        <v>5.6220568490458877E-3</v>
      </c>
      <c r="P52" s="11">
        <f t="shared" si="10"/>
        <v>4.3995054227428483E-3</v>
      </c>
    </row>
    <row r="53" spans="1:16" x14ac:dyDescent="0.25">
      <c r="A53" s="5">
        <v>39646</v>
      </c>
      <c r="B53">
        <v>186.524</v>
      </c>
      <c r="C53">
        <f t="shared" si="4"/>
        <v>2.3537504164740397E-3</v>
      </c>
      <c r="E53">
        <f t="shared" si="5"/>
        <v>-2.2403164661149088E-4</v>
      </c>
      <c r="F53">
        <f t="shared" si="6"/>
        <v>5.0190178683455935E-8</v>
      </c>
      <c r="J53" s="10">
        <v>39805</v>
      </c>
      <c r="K53" s="8">
        <v>258.44499999999999</v>
      </c>
      <c r="L53" s="8">
        <v>-2.7059890902109258E-2</v>
      </c>
      <c r="M53" s="8">
        <f t="shared" si="7"/>
        <v>0.97294010909789075</v>
      </c>
      <c r="N53" s="8">
        <f t="shared" si="8"/>
        <v>-2.9637672965194789E-2</v>
      </c>
      <c r="O53" s="8">
        <f t="shared" si="9"/>
        <v>1.3130600801865928E-3</v>
      </c>
      <c r="P53" s="11">
        <f t="shared" si="10"/>
        <v>7.6090806854090475E-4</v>
      </c>
    </row>
    <row r="54" spans="1:16" x14ac:dyDescent="0.25">
      <c r="A54" s="5">
        <v>39647</v>
      </c>
      <c r="B54">
        <v>189.04900000000001</v>
      </c>
      <c r="C54">
        <f t="shared" si="4"/>
        <v>1.3537131950848179E-2</v>
      </c>
      <c r="E54">
        <f t="shared" si="5"/>
        <v>1.0959349887762648E-2</v>
      </c>
      <c r="F54">
        <f t="shared" si="6"/>
        <v>1.2010734996240317E-4</v>
      </c>
      <c r="J54" s="10">
        <v>39811</v>
      </c>
      <c r="K54" s="8">
        <v>252.65799999999999</v>
      </c>
      <c r="L54" s="8">
        <v>-2.2391611367989346E-2</v>
      </c>
      <c r="M54" s="8">
        <f t="shared" si="7"/>
        <v>0.97760838863201061</v>
      </c>
      <c r="N54" s="8">
        <f t="shared" si="8"/>
        <v>-2.4969393431074877E-2</v>
      </c>
      <c r="O54" s="8">
        <f t="shared" si="9"/>
        <v>9.9653176414902589E-4</v>
      </c>
      <c r="P54" s="11">
        <f t="shared" si="10"/>
        <v>5.2515600854349581E-4</v>
      </c>
    </row>
    <row r="55" spans="1:16" x14ac:dyDescent="0.25">
      <c r="A55" s="5">
        <v>39650</v>
      </c>
      <c r="B55">
        <v>189.19800000000001</v>
      </c>
      <c r="C55">
        <f t="shared" si="4"/>
        <v>7.8815545176118837E-4</v>
      </c>
      <c r="E55">
        <f t="shared" si="5"/>
        <v>-1.7896266113243422E-3</v>
      </c>
      <c r="F55">
        <f t="shared" si="6"/>
        <v>3.2027634079602482E-6</v>
      </c>
      <c r="J55" s="10">
        <v>39812</v>
      </c>
      <c r="K55" s="8">
        <v>248.55199999999999</v>
      </c>
      <c r="L55" s="8">
        <v>-1.6251217060215765E-2</v>
      </c>
      <c r="M55" s="8">
        <f t="shared" si="7"/>
        <v>0.98374878293978418</v>
      </c>
      <c r="N55" s="8">
        <f t="shared" si="8"/>
        <v>-1.8828999123301295E-2</v>
      </c>
      <c r="O55" s="8">
        <f t="shared" si="9"/>
        <v>6.4655760572258187E-4</v>
      </c>
      <c r="P55" s="11">
        <f t="shared" si="10"/>
        <v>2.8143042824247376E-4</v>
      </c>
    </row>
    <row r="56" spans="1:16" x14ac:dyDescent="0.25">
      <c r="A56" s="5">
        <v>39651</v>
      </c>
      <c r="B56">
        <v>193.29400000000001</v>
      </c>
      <c r="C56">
        <f t="shared" si="4"/>
        <v>2.1649277476506114E-2</v>
      </c>
      <c r="E56">
        <f t="shared" si="5"/>
        <v>1.9071495413420583E-2</v>
      </c>
      <c r="F56">
        <f t="shared" si="6"/>
        <v>3.6372193730412235E-4</v>
      </c>
      <c r="J56" s="10">
        <v>39815</v>
      </c>
      <c r="K56" s="8">
        <v>258.14600000000002</v>
      </c>
      <c r="L56" s="8">
        <v>3.8599568701921619E-2</v>
      </c>
      <c r="M56" s="8">
        <f t="shared" si="7"/>
        <v>1.0385995687019216</v>
      </c>
      <c r="N56" s="8">
        <f t="shared" si="8"/>
        <v>3.6021786638836088E-2</v>
      </c>
      <c r="O56" s="8">
        <f t="shared" si="9"/>
        <v>8.657299192223537E-4</v>
      </c>
      <c r="P56" s="11">
        <f t="shared" si="10"/>
        <v>1.4496978167786107E-3</v>
      </c>
    </row>
    <row r="57" spans="1:16" x14ac:dyDescent="0.25">
      <c r="A57" s="5">
        <v>39652</v>
      </c>
      <c r="B57">
        <v>207.49100000000001</v>
      </c>
      <c r="C57">
        <f t="shared" si="4"/>
        <v>7.3447701428911411E-2</v>
      </c>
      <c r="E57">
        <f t="shared" si="5"/>
        <v>7.0869919365825873E-2</v>
      </c>
      <c r="F57">
        <f t="shared" si="6"/>
        <v>5.0225454709186615E-3</v>
      </c>
      <c r="J57" s="10">
        <v>39818</v>
      </c>
      <c r="K57" s="8">
        <v>260.83100000000002</v>
      </c>
      <c r="L57" s="8">
        <v>1.0401090855562364E-2</v>
      </c>
      <c r="M57" s="8">
        <f t="shared" si="7"/>
        <v>1.0104010908555623</v>
      </c>
      <c r="N57" s="8">
        <f t="shared" si="8"/>
        <v>7.8233087924768335E-3</v>
      </c>
      <c r="O57" s="8">
        <f t="shared" si="9"/>
        <v>1.5001616812619058E-6</v>
      </c>
      <c r="P57" s="11">
        <f t="shared" si="10"/>
        <v>9.7543664433758119E-5</v>
      </c>
    </row>
    <row r="58" spans="1:16" x14ac:dyDescent="0.25">
      <c r="A58" s="5">
        <v>39653</v>
      </c>
      <c r="B58">
        <v>201.42699999999999</v>
      </c>
      <c r="C58">
        <f t="shared" si="4"/>
        <v>-2.9225363991691306E-2</v>
      </c>
      <c r="E58">
        <f t="shared" si="5"/>
        <v>-3.180314605477684E-2</v>
      </c>
      <c r="F58">
        <f t="shared" si="6"/>
        <v>1.0114400989814677E-3</v>
      </c>
      <c r="J58" s="10">
        <v>39819</v>
      </c>
      <c r="K58" s="8">
        <v>286.62099999999998</v>
      </c>
      <c r="L58" s="8">
        <v>9.8876283877299714E-2</v>
      </c>
      <c r="M58" s="8">
        <f t="shared" si="7"/>
        <v>1.0988762838772996</v>
      </c>
      <c r="N58" s="8">
        <f t="shared" si="8"/>
        <v>9.6298501814214177E-2</v>
      </c>
      <c r="O58" s="8">
        <f t="shared" si="9"/>
        <v>8.046090699202391E-3</v>
      </c>
      <c r="P58" s="11">
        <f t="shared" si="10"/>
        <v>9.6730397084679176E-3</v>
      </c>
    </row>
    <row r="59" spans="1:16" x14ac:dyDescent="0.25">
      <c r="A59" s="5">
        <v>39654</v>
      </c>
      <c r="B59">
        <v>203.51499999999999</v>
      </c>
      <c r="C59">
        <f t="shared" si="4"/>
        <v>1.036603831661095E-2</v>
      </c>
      <c r="E59">
        <f t="shared" si="5"/>
        <v>7.7882562535254198E-3</v>
      </c>
      <c r="F59">
        <f t="shared" si="6"/>
        <v>6.0656935470577808E-5</v>
      </c>
      <c r="J59" s="10">
        <v>39820</v>
      </c>
      <c r="K59" s="8">
        <v>291.28300000000002</v>
      </c>
      <c r="L59" s="8">
        <v>1.6265381810823473E-2</v>
      </c>
      <c r="M59" s="8">
        <f t="shared" si="7"/>
        <v>1.0162653818108234</v>
      </c>
      <c r="N59" s="8">
        <f t="shared" si="8"/>
        <v>1.3687599747737943E-2</v>
      </c>
      <c r="O59" s="8">
        <f t="shared" si="9"/>
        <v>5.025536476990345E-5</v>
      </c>
      <c r="P59" s="11">
        <f t="shared" si="10"/>
        <v>2.4776996929211354E-4</v>
      </c>
    </row>
    <row r="60" spans="1:16" x14ac:dyDescent="0.25">
      <c r="A60" s="5">
        <v>39657</v>
      </c>
      <c r="B60">
        <v>206.477</v>
      </c>
      <c r="C60">
        <f t="shared" si="4"/>
        <v>1.4554209763408189E-2</v>
      </c>
      <c r="E60">
        <f t="shared" si="5"/>
        <v>1.1976427700322659E-2</v>
      </c>
      <c r="F60">
        <f t="shared" si="6"/>
        <v>1.434348204610559E-4</v>
      </c>
      <c r="J60" s="10">
        <v>39821</v>
      </c>
      <c r="K60" s="8">
        <v>297.666</v>
      </c>
      <c r="L60" s="8">
        <v>2.1913396936999348E-2</v>
      </c>
      <c r="M60" s="8">
        <f t="shared" si="7"/>
        <v>1.0219133969369993</v>
      </c>
      <c r="N60" s="8">
        <f t="shared" si="8"/>
        <v>1.9335614873913817E-2</v>
      </c>
      <c r="O60" s="8">
        <f t="shared" si="9"/>
        <v>1.6223414838008709E-4</v>
      </c>
      <c r="P60" s="11">
        <f t="shared" si="10"/>
        <v>4.5747758696550373E-4</v>
      </c>
    </row>
    <row r="61" spans="1:16" x14ac:dyDescent="0.25">
      <c r="A61" s="5">
        <v>39658</v>
      </c>
      <c r="B61">
        <v>209.03200000000001</v>
      </c>
      <c r="C61">
        <f t="shared" si="4"/>
        <v>1.2374259602764505E-2</v>
      </c>
      <c r="E61">
        <f t="shared" si="5"/>
        <v>9.7964775396789747E-3</v>
      </c>
      <c r="F61">
        <f t="shared" si="6"/>
        <v>9.5970972185434618E-5</v>
      </c>
      <c r="J61" s="10">
        <v>39822</v>
      </c>
      <c r="K61" s="8">
        <v>283.35000000000002</v>
      </c>
      <c r="L61" s="8">
        <v>-4.8094172663320549E-2</v>
      </c>
      <c r="M61" s="8">
        <f t="shared" si="7"/>
        <v>0.9519058273366795</v>
      </c>
      <c r="N61" s="8">
        <f t="shared" si="8"/>
        <v>-5.0671954726406079E-2</v>
      </c>
      <c r="O61" s="8">
        <f t="shared" si="9"/>
        <v>3.2799047459537052E-3</v>
      </c>
      <c r="P61" s="11">
        <f t="shared" si="10"/>
        <v>2.3637919824408414E-3</v>
      </c>
    </row>
    <row r="62" spans="1:16" x14ac:dyDescent="0.25">
      <c r="A62" s="5">
        <v>39659</v>
      </c>
      <c r="B62">
        <v>206.05</v>
      </c>
      <c r="C62">
        <f t="shared" si="4"/>
        <v>-1.4265758352788085E-2</v>
      </c>
      <c r="E62">
        <f t="shared" si="5"/>
        <v>-1.6843540415873617E-2</v>
      </c>
      <c r="F62">
        <f t="shared" si="6"/>
        <v>2.83704853741168E-4</v>
      </c>
      <c r="J62" s="10">
        <v>39825</v>
      </c>
      <c r="K62" s="8">
        <v>258.49400000000003</v>
      </c>
      <c r="L62" s="8">
        <v>-8.7721898711840454E-2</v>
      </c>
      <c r="M62" s="8">
        <f t="shared" si="7"/>
        <v>0.91227810128815956</v>
      </c>
      <c r="N62" s="8">
        <f t="shared" si="8"/>
        <v>-9.0299680774925978E-2</v>
      </c>
      <c r="O62" s="8">
        <f t="shared" si="9"/>
        <v>9.3892570337668815E-3</v>
      </c>
      <c r="P62" s="11">
        <f t="shared" si="10"/>
        <v>7.787457108165953E-3</v>
      </c>
    </row>
    <row r="63" spans="1:16" x14ac:dyDescent="0.25">
      <c r="A63" s="5">
        <v>39660</v>
      </c>
      <c r="B63">
        <v>203.18600000000001</v>
      </c>
      <c r="C63">
        <f t="shared" si="4"/>
        <v>-1.389953894685758E-2</v>
      </c>
      <c r="E63">
        <f t="shared" si="5"/>
        <v>-1.6477321009943112E-2</v>
      </c>
      <c r="F63">
        <f t="shared" si="6"/>
        <v>2.7150210766471272E-4</v>
      </c>
      <c r="J63" s="10">
        <v>39826</v>
      </c>
      <c r="K63" s="8">
        <v>239.60400000000001</v>
      </c>
      <c r="L63" s="8">
        <v>-7.3077131384094066E-2</v>
      </c>
      <c r="M63" s="8">
        <f t="shared" si="7"/>
        <v>0.92692286861590589</v>
      </c>
      <c r="N63" s="8">
        <f t="shared" si="8"/>
        <v>-7.5654913447179589E-2</v>
      </c>
      <c r="O63" s="8">
        <f t="shared" si="9"/>
        <v>6.765623681006294E-3</v>
      </c>
      <c r="P63" s="11">
        <f t="shared" si="10"/>
        <v>5.4172253494334313E-3</v>
      </c>
    </row>
    <row r="64" spans="1:16" x14ac:dyDescent="0.25">
      <c r="A64" s="5">
        <v>39661</v>
      </c>
      <c r="B64">
        <v>194.398</v>
      </c>
      <c r="C64">
        <f t="shared" si="4"/>
        <v>-4.3251011388579973E-2</v>
      </c>
      <c r="E64">
        <f t="shared" si="5"/>
        <v>-4.5828793451665503E-2</v>
      </c>
      <c r="F64">
        <f t="shared" si="6"/>
        <v>2.1002783092354191E-3</v>
      </c>
      <c r="J64" s="10">
        <v>39827</v>
      </c>
      <c r="K64" s="8">
        <v>237.61600000000001</v>
      </c>
      <c r="L64" s="8">
        <v>-8.2970234219795977E-3</v>
      </c>
      <c r="M64" s="8">
        <f t="shared" si="7"/>
        <v>0.99170297657802042</v>
      </c>
      <c r="N64" s="8">
        <f t="shared" si="8"/>
        <v>-1.0874805485065128E-2</v>
      </c>
      <c r="O64" s="8">
        <f t="shared" si="9"/>
        <v>3.0531633177240949E-4</v>
      </c>
      <c r="P64" s="11">
        <f t="shared" si="10"/>
        <v>7.7822296699290897E-5</v>
      </c>
    </row>
    <row r="65" spans="1:16" x14ac:dyDescent="0.25">
      <c r="A65" s="5">
        <v>39664</v>
      </c>
      <c r="B65">
        <v>191.584</v>
      </c>
      <c r="C65">
        <f t="shared" si="4"/>
        <v>-1.4475457566435833E-2</v>
      </c>
      <c r="E65">
        <f t="shared" si="5"/>
        <v>-1.7053239629521363E-2</v>
      </c>
      <c r="F65">
        <f t="shared" si="6"/>
        <v>2.9081298186187793E-4</v>
      </c>
      <c r="J65" s="10">
        <v>39828</v>
      </c>
      <c r="K65" s="8">
        <v>238.40100000000001</v>
      </c>
      <c r="L65" s="8">
        <v>3.3036495858864579E-3</v>
      </c>
      <c r="M65" s="8">
        <f t="shared" si="7"/>
        <v>1.0033036495858865</v>
      </c>
      <c r="N65" s="8">
        <f t="shared" si="8"/>
        <v>7.2586752280092738E-4</v>
      </c>
      <c r="O65" s="8">
        <f t="shared" si="9"/>
        <v>3.4487787744111014E-5</v>
      </c>
      <c r="P65" s="11">
        <f t="shared" si="10"/>
        <v>7.7227206500271473E-6</v>
      </c>
    </row>
    <row r="66" spans="1:16" x14ac:dyDescent="0.25">
      <c r="A66" s="5">
        <v>39665</v>
      </c>
      <c r="B66">
        <v>196.96299999999999</v>
      </c>
      <c r="C66">
        <f t="shared" si="4"/>
        <v>2.807645732420239E-2</v>
      </c>
      <c r="E66">
        <f t="shared" si="5"/>
        <v>2.5498675261116859E-2</v>
      </c>
      <c r="F66">
        <f t="shared" si="6"/>
        <v>6.501824400718929E-4</v>
      </c>
      <c r="J66" s="10">
        <v>39829</v>
      </c>
      <c r="K66" s="8">
        <v>242.18899999999999</v>
      </c>
      <c r="L66" s="8">
        <v>1.588919509565808E-2</v>
      </c>
      <c r="M66" s="8">
        <f t="shared" si="7"/>
        <v>1.0158891950956581</v>
      </c>
      <c r="N66" s="8">
        <f t="shared" si="8"/>
        <v>1.331141303257255E-2</v>
      </c>
      <c r="O66" s="8">
        <f t="shared" si="9"/>
        <v>4.5063229352037035E-5</v>
      </c>
      <c r="P66" s="11">
        <f t="shared" si="10"/>
        <v>2.3606859332834349E-4</v>
      </c>
    </row>
    <row r="67" spans="1:16" x14ac:dyDescent="0.25">
      <c r="A67" s="5">
        <v>39666</v>
      </c>
      <c r="B67">
        <v>196.13800000000001</v>
      </c>
      <c r="C67">
        <f t="shared" si="4"/>
        <v>-4.188603950995815E-3</v>
      </c>
      <c r="E67">
        <f t="shared" si="5"/>
        <v>-6.7663860140813456E-3</v>
      </c>
      <c r="F67">
        <f t="shared" si="6"/>
        <v>4.5783979691555642E-5</v>
      </c>
      <c r="J67" s="10">
        <v>39832</v>
      </c>
      <c r="K67" s="8">
        <v>237.517</v>
      </c>
      <c r="L67" s="8">
        <v>-1.9290719231674424E-2</v>
      </c>
      <c r="M67" s="8">
        <f t="shared" si="7"/>
        <v>0.98070928076832553</v>
      </c>
      <c r="N67" s="8">
        <f t="shared" si="8"/>
        <v>-2.1868501294759955E-2</v>
      </c>
      <c r="O67" s="8">
        <f t="shared" si="9"/>
        <v>8.1037004410896435E-4</v>
      </c>
      <c r="P67" s="11">
        <f t="shared" si="10"/>
        <v>3.9264969952266919E-4</v>
      </c>
    </row>
    <row r="68" spans="1:16" x14ac:dyDescent="0.25">
      <c r="A68" s="5">
        <v>39667</v>
      </c>
      <c r="B68">
        <v>195.36199999999999</v>
      </c>
      <c r="C68">
        <f t="shared" si="4"/>
        <v>-3.9563980462735951E-3</v>
      </c>
      <c r="E68">
        <f t="shared" si="5"/>
        <v>-6.5341801093591256E-3</v>
      </c>
      <c r="F68">
        <f t="shared" si="6"/>
        <v>4.2695509701544436E-5</v>
      </c>
      <c r="J68" s="10">
        <v>39833</v>
      </c>
      <c r="K68" s="8">
        <v>236.34299999999999</v>
      </c>
      <c r="L68" s="8">
        <v>-4.9428040940227716E-3</v>
      </c>
      <c r="M68" s="8">
        <f t="shared" si="7"/>
        <v>0.99505719590597719</v>
      </c>
      <c r="N68" s="8">
        <f t="shared" si="8"/>
        <v>-7.5205861571083022E-3</v>
      </c>
      <c r="O68" s="8">
        <f t="shared" si="9"/>
        <v>1.9934853508510366E-4</v>
      </c>
      <c r="P68" s="11">
        <f t="shared" si="10"/>
        <v>2.9893286522006421E-5</v>
      </c>
    </row>
    <row r="69" spans="1:16" x14ac:dyDescent="0.25">
      <c r="A69" s="5">
        <v>39668</v>
      </c>
      <c r="B69">
        <v>199.19</v>
      </c>
      <c r="C69">
        <f t="shared" ref="C69:C132" si="11">(B69-B68)/B68</f>
        <v>1.9594393996785472E-2</v>
      </c>
      <c r="E69">
        <f t="shared" ref="E69:E132" si="12">C69-$D$3</f>
        <v>1.7016611933699941E-2</v>
      </c>
      <c r="F69">
        <f t="shared" ref="F69:F132" si="13">E69^2</f>
        <v>2.8956508170213923E-4</v>
      </c>
      <c r="J69" s="10">
        <v>39834</v>
      </c>
      <c r="K69" s="8">
        <v>232.148</v>
      </c>
      <c r="L69" s="8">
        <v>-1.7749626602014842E-2</v>
      </c>
      <c r="M69" s="8">
        <f t="shared" si="7"/>
        <v>0.98225037339798515</v>
      </c>
      <c r="N69" s="8">
        <f t="shared" si="8"/>
        <v>-2.0327408665100372E-2</v>
      </c>
      <c r="O69" s="8">
        <f t="shared" si="9"/>
        <v>7.2500444525534281E-4</v>
      </c>
      <c r="P69" s="11">
        <f t="shared" si="10"/>
        <v>3.3394996159814291E-4</v>
      </c>
    </row>
    <row r="70" spans="1:16" x14ac:dyDescent="0.25">
      <c r="A70" s="5">
        <v>39671</v>
      </c>
      <c r="B70">
        <v>203.60400000000001</v>
      </c>
      <c r="C70">
        <f t="shared" si="11"/>
        <v>2.215974697524984E-2</v>
      </c>
      <c r="E70">
        <f t="shared" si="12"/>
        <v>1.958196491216431E-2</v>
      </c>
      <c r="F70">
        <f t="shared" si="13"/>
        <v>3.8345334982123417E-4</v>
      </c>
      <c r="J70" s="10">
        <v>39835</v>
      </c>
      <c r="K70" s="8">
        <v>233.96700000000001</v>
      </c>
      <c r="L70" s="8">
        <v>7.8355187208161044E-3</v>
      </c>
      <c r="M70" s="8">
        <f t="shared" si="7"/>
        <v>1.0078355187208161</v>
      </c>
      <c r="N70" s="8">
        <f t="shared" si="8"/>
        <v>5.2577366577305738E-3</v>
      </c>
      <c r="O70" s="8">
        <f t="shared" si="9"/>
        <v>1.79764075372767E-6</v>
      </c>
      <c r="P70" s="11">
        <f t="shared" si="10"/>
        <v>5.3448490895966638E-5</v>
      </c>
    </row>
    <row r="71" spans="1:16" x14ac:dyDescent="0.25">
      <c r="A71" s="5">
        <v>39672</v>
      </c>
      <c r="B71">
        <v>208.52500000000001</v>
      </c>
      <c r="C71">
        <f t="shared" si="11"/>
        <v>2.4169466218738295E-2</v>
      </c>
      <c r="E71">
        <f t="shared" si="12"/>
        <v>2.1591684155652765E-2</v>
      </c>
      <c r="F71">
        <f t="shared" si="13"/>
        <v>4.6620082467746667E-4</v>
      </c>
      <c r="J71" s="10">
        <v>39836</v>
      </c>
      <c r="K71" s="8">
        <v>232.874</v>
      </c>
      <c r="L71" s="8">
        <v>-4.6715989861818878E-3</v>
      </c>
      <c r="M71" s="8">
        <f t="shared" si="7"/>
        <v>0.99532840101381814</v>
      </c>
      <c r="N71" s="8">
        <f t="shared" si="8"/>
        <v>-7.2493810492674183E-3</v>
      </c>
      <c r="O71" s="8">
        <f t="shared" si="9"/>
        <v>1.9176375185788404E-4</v>
      </c>
      <c r="P71" s="11">
        <f t="shared" si="10"/>
        <v>2.7001224257667986E-5</v>
      </c>
    </row>
    <row r="72" spans="1:16" x14ac:dyDescent="0.25">
      <c r="A72" s="5">
        <v>39673</v>
      </c>
      <c r="B72">
        <v>203.56399999999999</v>
      </c>
      <c r="C72">
        <f t="shared" si="11"/>
        <v>-2.3790912360628282E-2</v>
      </c>
      <c r="E72">
        <f t="shared" si="12"/>
        <v>-2.6368694423713812E-2</v>
      </c>
      <c r="F72">
        <f t="shared" si="13"/>
        <v>6.9530804561119587E-4</v>
      </c>
      <c r="J72" s="10">
        <v>39839</v>
      </c>
      <c r="K72" s="8">
        <v>252.87700000000001</v>
      </c>
      <c r="L72" s="8">
        <v>8.5896235732628001E-2</v>
      </c>
      <c r="M72" s="8">
        <f t="shared" si="7"/>
        <v>1.0858962357326281</v>
      </c>
      <c r="N72" s="8">
        <f t="shared" si="8"/>
        <v>8.3318453669542464E-2</v>
      </c>
      <c r="O72" s="8">
        <f t="shared" si="9"/>
        <v>5.8859516107081268E-3</v>
      </c>
      <c r="P72" s="11">
        <f t="shared" si="10"/>
        <v>7.2883040240148281E-3</v>
      </c>
    </row>
    <row r="73" spans="1:16" x14ac:dyDescent="0.25">
      <c r="A73" s="5">
        <v>39674</v>
      </c>
      <c r="B73">
        <v>205.39400000000001</v>
      </c>
      <c r="C73">
        <f t="shared" si="11"/>
        <v>8.9898017331159364E-3</v>
      </c>
      <c r="E73">
        <f t="shared" si="12"/>
        <v>6.4120196700304059E-3</v>
      </c>
      <c r="F73">
        <f t="shared" si="13"/>
        <v>4.1113996248856832E-5</v>
      </c>
      <c r="J73" s="10">
        <v>39840</v>
      </c>
      <c r="K73" s="8">
        <v>259.87599999999998</v>
      </c>
      <c r="L73" s="8">
        <v>2.7677487474147378E-2</v>
      </c>
      <c r="M73" s="8">
        <f t="shared" si="7"/>
        <v>1.0276774874741474</v>
      </c>
      <c r="N73" s="8">
        <f t="shared" si="8"/>
        <v>2.5099705411061848E-2</v>
      </c>
      <c r="O73" s="8">
        <f t="shared" si="9"/>
        <v>3.4229467874702461E-4</v>
      </c>
      <c r="P73" s="11">
        <f t="shared" si="10"/>
        <v>7.3727542947587502E-4</v>
      </c>
    </row>
    <row r="74" spans="1:16" x14ac:dyDescent="0.25">
      <c r="A74" s="5">
        <v>39675</v>
      </c>
      <c r="B74">
        <v>203.505</v>
      </c>
      <c r="C74">
        <f t="shared" si="11"/>
        <v>-9.1969580416176224E-3</v>
      </c>
      <c r="E74">
        <f t="shared" si="12"/>
        <v>-1.1774740104703153E-2</v>
      </c>
      <c r="F74">
        <f t="shared" si="13"/>
        <v>1.3864450453330481E-4</v>
      </c>
      <c r="J74" s="10">
        <v>39841</v>
      </c>
      <c r="K74" s="8">
        <v>265.95100000000002</v>
      </c>
      <c r="L74" s="8">
        <v>2.3376533423632988E-2</v>
      </c>
      <c r="M74" s="8">
        <f t="shared" si="7"/>
        <v>1.0233765334236329</v>
      </c>
      <c r="N74" s="8">
        <f t="shared" si="8"/>
        <v>2.0798751360547457E-2</v>
      </c>
      <c r="O74" s="8">
        <f t="shared" si="9"/>
        <v>2.0164719786765458E-4</v>
      </c>
      <c r="P74" s="11">
        <f t="shared" si="10"/>
        <v>5.2220760528542227E-4</v>
      </c>
    </row>
    <row r="75" spans="1:16" x14ac:dyDescent="0.25">
      <c r="A75" s="5">
        <v>39678</v>
      </c>
      <c r="B75">
        <v>202.07300000000001</v>
      </c>
      <c r="C75">
        <f t="shared" si="11"/>
        <v>-7.0366821454017738E-3</v>
      </c>
      <c r="E75">
        <f t="shared" si="12"/>
        <v>-9.6144642084873035E-3</v>
      </c>
      <c r="F75">
        <f t="shared" si="13"/>
        <v>9.2437922016283387E-5</v>
      </c>
      <c r="J75" s="10">
        <v>39842</v>
      </c>
      <c r="K75" s="8">
        <v>252.87700000000001</v>
      </c>
      <c r="L75" s="8">
        <v>-4.9159431624622621E-2</v>
      </c>
      <c r="M75" s="8">
        <f t="shared" si="7"/>
        <v>0.95084056837537734</v>
      </c>
      <c r="N75" s="8">
        <f t="shared" si="8"/>
        <v>-5.1737213687708151E-2</v>
      </c>
      <c r="O75" s="8">
        <f t="shared" si="9"/>
        <v>3.4030552484002673E-3</v>
      </c>
      <c r="P75" s="11">
        <f t="shared" si="10"/>
        <v>2.4685100774065969E-3</v>
      </c>
    </row>
    <row r="76" spans="1:16" x14ac:dyDescent="0.25">
      <c r="A76" s="5">
        <v>39679</v>
      </c>
      <c r="B76">
        <v>200.47200000000001</v>
      </c>
      <c r="C76">
        <f t="shared" si="11"/>
        <v>-7.9228793554804409E-3</v>
      </c>
      <c r="E76">
        <f t="shared" si="12"/>
        <v>-1.0500661418565971E-2</v>
      </c>
      <c r="F76">
        <f t="shared" si="13"/>
        <v>1.1026389022735993E-4</v>
      </c>
      <c r="J76" s="10">
        <v>39843</v>
      </c>
      <c r="K76" s="8">
        <v>250.34200000000001</v>
      </c>
      <c r="L76" s="8">
        <v>-1.0024636483349598E-2</v>
      </c>
      <c r="M76" s="8">
        <f t="shared" ref="M76:M129" si="14">1+L76</f>
        <v>0.98997536351665039</v>
      </c>
      <c r="N76" s="8">
        <f t="shared" ref="N76:N129" si="15">L76-$D$3</f>
        <v>-1.2602418546435129E-2</v>
      </c>
      <c r="O76" s="8">
        <f t="shared" ref="O76:O129" si="16">(N76-$R$14)^2</f>
        <v>3.6867519302679111E-4</v>
      </c>
      <c r="P76" s="11">
        <f t="shared" ref="P76:P129" si="17">(N76-$R$15)^2</f>
        <v>1.1128789343007463E-4</v>
      </c>
    </row>
    <row r="77" spans="1:16" x14ac:dyDescent="0.25">
      <c r="A77" s="5">
        <v>39680</v>
      </c>
      <c r="B77">
        <v>200.47200000000001</v>
      </c>
      <c r="C77">
        <f t="shared" si="11"/>
        <v>0</v>
      </c>
      <c r="E77">
        <f t="shared" si="12"/>
        <v>-2.5777820630855305E-3</v>
      </c>
      <c r="F77">
        <f t="shared" si="13"/>
        <v>6.6449603647654939E-6</v>
      </c>
      <c r="J77" s="10">
        <v>39846</v>
      </c>
      <c r="K77" s="8">
        <v>252.81700000000001</v>
      </c>
      <c r="L77" s="8">
        <v>9.8864753017871322E-3</v>
      </c>
      <c r="M77" s="8">
        <f t="shared" si="14"/>
        <v>1.0098864753017871</v>
      </c>
      <c r="N77" s="8">
        <f t="shared" si="15"/>
        <v>7.3086932387016017E-3</v>
      </c>
      <c r="O77" s="8">
        <f t="shared" si="16"/>
        <v>5.0437739530058536E-7</v>
      </c>
      <c r="P77" s="11">
        <f t="shared" si="17"/>
        <v>8.7643375301809122E-5</v>
      </c>
    </row>
    <row r="78" spans="1:16" x14ac:dyDescent="0.25">
      <c r="A78" s="5">
        <v>39681</v>
      </c>
      <c r="B78">
        <v>198.32499999999999</v>
      </c>
      <c r="C78">
        <f t="shared" si="11"/>
        <v>-1.0709725048884731E-2</v>
      </c>
      <c r="E78">
        <f t="shared" si="12"/>
        <v>-1.3287507111970262E-2</v>
      </c>
      <c r="F78">
        <f t="shared" si="13"/>
        <v>1.7655784525066027E-4</v>
      </c>
      <c r="J78" s="10">
        <v>39847</v>
      </c>
      <c r="K78" s="8">
        <v>255.32300000000001</v>
      </c>
      <c r="L78" s="8">
        <v>9.9123081121918234E-3</v>
      </c>
      <c r="M78" s="8">
        <f t="shared" si="14"/>
        <v>1.0099123081121919</v>
      </c>
      <c r="N78" s="8">
        <f t="shared" si="15"/>
        <v>7.3345260491062929E-3</v>
      </c>
      <c r="O78" s="8">
        <f t="shared" si="16"/>
        <v>5.4173741159776207E-7</v>
      </c>
      <c r="P78" s="11">
        <f t="shared" si="17"/>
        <v>8.8127726054679573E-5</v>
      </c>
    </row>
    <row r="79" spans="1:16" x14ac:dyDescent="0.25">
      <c r="A79" s="5">
        <v>39682</v>
      </c>
      <c r="B79">
        <v>201.92400000000001</v>
      </c>
      <c r="C79">
        <f t="shared" si="11"/>
        <v>1.8146980965586881E-2</v>
      </c>
      <c r="E79">
        <f t="shared" si="12"/>
        <v>1.5569198902501351E-2</v>
      </c>
      <c r="F79">
        <f t="shared" si="13"/>
        <v>2.4239995446564928E-4</v>
      </c>
      <c r="J79" s="10">
        <v>39848</v>
      </c>
      <c r="K79" s="8">
        <v>261.63600000000002</v>
      </c>
      <c r="L79" s="8">
        <v>2.4725543723048908E-2</v>
      </c>
      <c r="M79" s="8">
        <f t="shared" si="14"/>
        <v>1.0247255437230489</v>
      </c>
      <c r="N79" s="8">
        <f t="shared" si="15"/>
        <v>2.2147761659963378E-2</v>
      </c>
      <c r="O79" s="8">
        <f t="shared" si="16"/>
        <v>2.4177960295554258E-4</v>
      </c>
      <c r="P79" s="11">
        <f t="shared" si="17"/>
        <v>5.8568222896797589E-4</v>
      </c>
    </row>
    <row r="80" spans="1:16" x14ac:dyDescent="0.25">
      <c r="A80" s="5">
        <v>39685</v>
      </c>
      <c r="B80">
        <v>199.53800000000001</v>
      </c>
      <c r="C80">
        <f t="shared" si="11"/>
        <v>-1.1816326934886372E-2</v>
      </c>
      <c r="E80">
        <f t="shared" si="12"/>
        <v>-1.4394108997971902E-2</v>
      </c>
      <c r="F80">
        <f t="shared" si="13"/>
        <v>2.0719037384549568E-4</v>
      </c>
      <c r="J80" s="10">
        <v>39849</v>
      </c>
      <c r="K80" s="8">
        <v>259.43900000000002</v>
      </c>
      <c r="L80" s="8">
        <v>-8.3971624699964928E-3</v>
      </c>
      <c r="M80" s="8">
        <f t="shared" si="14"/>
        <v>0.99160283753000356</v>
      </c>
      <c r="N80" s="8">
        <f t="shared" si="15"/>
        <v>-1.0974944533082023E-2</v>
      </c>
      <c r="O80" s="8">
        <f t="shared" si="16"/>
        <v>3.0882587953808655E-4</v>
      </c>
      <c r="P80" s="11">
        <f t="shared" si="17"/>
        <v>7.9599116738808881E-5</v>
      </c>
    </row>
    <row r="81" spans="1:16" x14ac:dyDescent="0.25">
      <c r="A81" s="5">
        <v>39686</v>
      </c>
      <c r="B81">
        <v>202.91800000000001</v>
      </c>
      <c r="C81">
        <f t="shared" si="11"/>
        <v>1.6939129388888308E-2</v>
      </c>
      <c r="E81">
        <f t="shared" si="12"/>
        <v>1.4361347325802777E-2</v>
      </c>
      <c r="F81">
        <f t="shared" si="13"/>
        <v>2.0624829701234258E-4</v>
      </c>
      <c r="J81" s="10">
        <v>39850</v>
      </c>
      <c r="K81" s="8">
        <v>268.16800000000001</v>
      </c>
      <c r="L81" s="8">
        <v>3.3645673934913349E-2</v>
      </c>
      <c r="M81" s="8">
        <f t="shared" si="14"/>
        <v>1.0336456739349134</v>
      </c>
      <c r="N81" s="8">
        <f t="shared" si="15"/>
        <v>3.1067891871827819E-2</v>
      </c>
      <c r="O81" s="8">
        <f t="shared" si="16"/>
        <v>5.9875124052806319E-4</v>
      </c>
      <c r="P81" s="11">
        <f t="shared" si="17"/>
        <v>1.0970008195536585E-3</v>
      </c>
    </row>
    <row r="82" spans="1:16" x14ac:dyDescent="0.25">
      <c r="A82" s="5">
        <v>39687</v>
      </c>
      <c r="B82">
        <v>201.82400000000001</v>
      </c>
      <c r="C82">
        <f t="shared" si="11"/>
        <v>-5.3913403443755312E-3</v>
      </c>
      <c r="E82">
        <f t="shared" si="12"/>
        <v>-7.9691224074610618E-3</v>
      </c>
      <c r="F82">
        <f t="shared" si="13"/>
        <v>6.3506911945097994E-5</v>
      </c>
      <c r="J82" s="10">
        <v>39853</v>
      </c>
      <c r="K82" s="8">
        <v>272.26400000000001</v>
      </c>
      <c r="L82" s="8">
        <v>1.5274007338683226E-2</v>
      </c>
      <c r="M82" s="8">
        <f t="shared" si="14"/>
        <v>1.0152740073386832</v>
      </c>
      <c r="N82" s="8">
        <f t="shared" si="15"/>
        <v>1.2696225275597696E-2</v>
      </c>
      <c r="O82" s="8">
        <f t="shared" si="16"/>
        <v>3.7182278942656351E-5</v>
      </c>
      <c r="P82" s="11">
        <f t="shared" si="17"/>
        <v>2.1754291536848643E-4</v>
      </c>
    </row>
    <row r="83" spans="1:16" x14ac:dyDescent="0.25">
      <c r="A83" s="5">
        <v>39688</v>
      </c>
      <c r="B83">
        <v>204.191</v>
      </c>
      <c r="C83">
        <f t="shared" si="11"/>
        <v>1.1728040272712809E-2</v>
      </c>
      <c r="E83">
        <f t="shared" si="12"/>
        <v>9.1502582096272787E-3</v>
      </c>
      <c r="F83">
        <f t="shared" si="13"/>
        <v>8.3727225302851415E-5</v>
      </c>
      <c r="J83" s="10">
        <v>39854</v>
      </c>
      <c r="K83" s="8">
        <v>265.20499999999998</v>
      </c>
      <c r="L83" s="8">
        <v>-2.5927041400993247E-2</v>
      </c>
      <c r="M83" s="8">
        <f t="shared" si="14"/>
        <v>0.97407295859900678</v>
      </c>
      <c r="N83" s="8">
        <f t="shared" si="15"/>
        <v>-2.8504823464078777E-2</v>
      </c>
      <c r="O83" s="8">
        <f t="shared" si="16"/>
        <v>1.2322431719668061E-3</v>
      </c>
      <c r="P83" s="11">
        <f t="shared" si="17"/>
        <v>6.996931016119718E-4</v>
      </c>
    </row>
    <row r="84" spans="1:16" x14ac:dyDescent="0.25">
      <c r="A84" s="5">
        <v>39689</v>
      </c>
      <c r="B84">
        <v>202.79900000000001</v>
      </c>
      <c r="C84">
        <f t="shared" si="11"/>
        <v>-6.8171466910882253E-3</v>
      </c>
      <c r="E84">
        <f t="shared" si="12"/>
        <v>-9.394928754173755E-3</v>
      </c>
      <c r="F84">
        <f t="shared" si="13"/>
        <v>8.8264686296000831E-5</v>
      </c>
      <c r="J84" s="10">
        <v>39855</v>
      </c>
      <c r="K84" s="8">
        <v>267.64100000000002</v>
      </c>
      <c r="L84" s="8">
        <v>9.1853471842538257E-3</v>
      </c>
      <c r="M84" s="8">
        <f t="shared" si="14"/>
        <v>1.0091853471842538</v>
      </c>
      <c r="N84" s="8">
        <f t="shared" si="15"/>
        <v>6.6075651211682952E-3</v>
      </c>
      <c r="O84" s="8">
        <f t="shared" si="16"/>
        <v>8.221419569052353E-11</v>
      </c>
      <c r="P84" s="11">
        <f t="shared" si="17"/>
        <v>7.5007307821104471E-5</v>
      </c>
    </row>
    <row r="85" spans="1:16" x14ac:dyDescent="0.25">
      <c r="A85" s="5">
        <v>39692</v>
      </c>
      <c r="B85">
        <v>203.982</v>
      </c>
      <c r="C85">
        <f t="shared" si="11"/>
        <v>5.8333620974462038E-3</v>
      </c>
      <c r="E85">
        <f t="shared" si="12"/>
        <v>3.2555800343606733E-3</v>
      </c>
      <c r="F85">
        <f t="shared" si="13"/>
        <v>1.0598801360127842E-5</v>
      </c>
      <c r="J85" s="10">
        <v>39856</v>
      </c>
      <c r="K85" s="8">
        <v>251.18700000000001</v>
      </c>
      <c r="L85" s="8">
        <v>-6.1477875213438921E-2</v>
      </c>
      <c r="M85" s="8">
        <f t="shared" si="14"/>
        <v>0.93852212478656105</v>
      </c>
      <c r="N85" s="8">
        <f t="shared" si="15"/>
        <v>-6.4055657276524458E-2</v>
      </c>
      <c r="O85" s="8">
        <f t="shared" si="16"/>
        <v>4.9920096460774367E-3</v>
      </c>
      <c r="P85" s="11">
        <f t="shared" si="17"/>
        <v>3.8443157666412115E-3</v>
      </c>
    </row>
    <row r="86" spans="1:16" x14ac:dyDescent="0.25">
      <c r="A86" s="5">
        <v>39693</v>
      </c>
      <c r="B86">
        <v>205.90100000000001</v>
      </c>
      <c r="C86">
        <f t="shared" si="11"/>
        <v>9.4076928356424151E-3</v>
      </c>
      <c r="E86">
        <f t="shared" si="12"/>
        <v>6.8299107725568846E-3</v>
      </c>
      <c r="F86">
        <f t="shared" si="13"/>
        <v>4.6647681161088582E-5</v>
      </c>
      <c r="J86" s="10">
        <v>39857</v>
      </c>
      <c r="K86" s="8">
        <v>247.55799999999999</v>
      </c>
      <c r="L86" s="8">
        <v>-1.4447403727103786E-2</v>
      </c>
      <c r="M86" s="8">
        <f t="shared" si="14"/>
        <v>0.98555259627289626</v>
      </c>
      <c r="N86" s="8">
        <f t="shared" si="15"/>
        <v>-1.7025185790189315E-2</v>
      </c>
      <c r="O86" s="8">
        <f t="shared" si="16"/>
        <v>5.5807843188622041E-4</v>
      </c>
      <c r="P86" s="11">
        <f t="shared" si="17"/>
        <v>2.2416302880375933E-4</v>
      </c>
    </row>
    <row r="87" spans="1:16" x14ac:dyDescent="0.25">
      <c r="A87" s="5">
        <v>39694</v>
      </c>
      <c r="B87">
        <v>204.31</v>
      </c>
      <c r="C87">
        <f t="shared" si="11"/>
        <v>-7.7270144389779945E-3</v>
      </c>
      <c r="E87">
        <f t="shared" si="12"/>
        <v>-1.0304796502063524E-2</v>
      </c>
      <c r="F87">
        <f t="shared" si="13"/>
        <v>1.0618883094894064E-4</v>
      </c>
      <c r="J87" s="10">
        <v>39860</v>
      </c>
      <c r="K87" s="8">
        <v>244.40600000000001</v>
      </c>
      <c r="L87" s="8">
        <v>-1.273236978809001E-2</v>
      </c>
      <c r="M87" s="8">
        <f t="shared" si="14"/>
        <v>0.98726763021191</v>
      </c>
      <c r="N87" s="8">
        <f t="shared" si="15"/>
        <v>-1.5310151851175541E-2</v>
      </c>
      <c r="O87" s="8">
        <f t="shared" si="16"/>
        <v>4.7998893465428261E-4</v>
      </c>
      <c r="P87" s="11">
        <f t="shared" si="17"/>
        <v>1.7574913680557167E-4</v>
      </c>
    </row>
    <row r="88" spans="1:16" x14ac:dyDescent="0.25">
      <c r="A88" s="5">
        <v>39695</v>
      </c>
      <c r="B88">
        <v>197.75800000000001</v>
      </c>
      <c r="C88">
        <f t="shared" si="11"/>
        <v>-3.2068914884244494E-2</v>
      </c>
      <c r="E88">
        <f t="shared" si="12"/>
        <v>-3.4646696947330025E-2</v>
      </c>
      <c r="F88">
        <f t="shared" si="13"/>
        <v>1.2003936093601276E-3</v>
      </c>
      <c r="J88" s="10">
        <v>39861</v>
      </c>
      <c r="K88" s="8">
        <v>235.52799999999999</v>
      </c>
      <c r="L88" s="8">
        <v>-3.6324803810053818E-2</v>
      </c>
      <c r="M88" s="8">
        <f t="shared" si="14"/>
        <v>0.96367519618994613</v>
      </c>
      <c r="N88" s="8">
        <f t="shared" si="15"/>
        <v>-3.8902585873139349E-2</v>
      </c>
      <c r="O88" s="8">
        <f t="shared" si="16"/>
        <v>2.0703486260558995E-3</v>
      </c>
      <c r="P88" s="11">
        <f t="shared" si="17"/>
        <v>1.3578838114231499E-3</v>
      </c>
    </row>
    <row r="89" spans="1:16" x14ac:dyDescent="0.25">
      <c r="A89" s="5">
        <v>39696</v>
      </c>
      <c r="B89">
        <v>196.15700000000001</v>
      </c>
      <c r="C89">
        <f t="shared" si="11"/>
        <v>-8.0957533955642712E-3</v>
      </c>
      <c r="E89">
        <f t="shared" si="12"/>
        <v>-1.0673535458649802E-2</v>
      </c>
      <c r="F89">
        <f t="shared" si="13"/>
        <v>1.1392435918705464E-4</v>
      </c>
      <c r="J89" s="10">
        <v>39862</v>
      </c>
      <c r="K89" s="8">
        <v>234.63300000000001</v>
      </c>
      <c r="L89" s="8">
        <v>-3.7999728270098751E-3</v>
      </c>
      <c r="M89" s="8">
        <f t="shared" si="14"/>
        <v>0.99620002717299017</v>
      </c>
      <c r="N89" s="8">
        <f t="shared" si="15"/>
        <v>-6.3777548900954056E-3</v>
      </c>
      <c r="O89" s="8">
        <f t="shared" si="16"/>
        <v>1.6838313690755344E-4</v>
      </c>
      <c r="P89" s="11">
        <f t="shared" si="17"/>
        <v>1.8702546301466329E-5</v>
      </c>
    </row>
    <row r="90" spans="1:16" x14ac:dyDescent="0.25">
      <c r="A90" s="5">
        <v>39699</v>
      </c>
      <c r="B90">
        <v>200.114</v>
      </c>
      <c r="C90">
        <f t="shared" si="11"/>
        <v>2.0172616832435208E-2</v>
      </c>
      <c r="E90">
        <f t="shared" si="12"/>
        <v>1.7594834769349678E-2</v>
      </c>
      <c r="F90">
        <f t="shared" si="13"/>
        <v>3.0957821056071635E-4</v>
      </c>
      <c r="J90" s="10">
        <v>39863</v>
      </c>
      <c r="K90" s="8">
        <v>234.38499999999999</v>
      </c>
      <c r="L90" s="8">
        <v>-1.0569698209545071E-3</v>
      </c>
      <c r="M90" s="8">
        <f t="shared" si="14"/>
        <v>0.99894303017904551</v>
      </c>
      <c r="N90" s="8">
        <f t="shared" si="15"/>
        <v>-3.6347518840400377E-3</v>
      </c>
      <c r="O90" s="8">
        <f t="shared" si="16"/>
        <v>1.0471940148567703E-4</v>
      </c>
      <c r="P90" s="11">
        <f t="shared" si="17"/>
        <v>2.5015884439208193E-6</v>
      </c>
    </row>
    <row r="91" spans="1:16" x14ac:dyDescent="0.25">
      <c r="A91" s="5">
        <v>39700</v>
      </c>
      <c r="B91">
        <v>200.88</v>
      </c>
      <c r="C91">
        <f t="shared" si="11"/>
        <v>3.8278181436580704E-3</v>
      </c>
      <c r="E91">
        <f t="shared" si="12"/>
        <v>1.2500360805725399E-3</v>
      </c>
      <c r="F91">
        <f t="shared" si="13"/>
        <v>1.5625902027331575E-6</v>
      </c>
      <c r="J91" s="10">
        <v>39864</v>
      </c>
      <c r="K91" s="8">
        <v>223.49799999999999</v>
      </c>
      <c r="L91" s="8">
        <v>-4.6449218166691557E-2</v>
      </c>
      <c r="M91" s="8">
        <f t="shared" si="14"/>
        <v>0.95355078183330844</v>
      </c>
      <c r="N91" s="8">
        <f t="shared" si="15"/>
        <v>-4.9027000229777087E-2</v>
      </c>
      <c r="O91" s="8">
        <f t="shared" si="16"/>
        <v>3.0941960440509608E-3</v>
      </c>
      <c r="P91" s="11">
        <f t="shared" si="17"/>
        <v>2.2065462859393284E-3</v>
      </c>
    </row>
    <row r="92" spans="1:16" x14ac:dyDescent="0.25">
      <c r="A92" s="5">
        <v>39701</v>
      </c>
      <c r="B92">
        <v>203.54400000000001</v>
      </c>
      <c r="C92">
        <f t="shared" si="11"/>
        <v>1.3261648745519791E-2</v>
      </c>
      <c r="E92">
        <f t="shared" si="12"/>
        <v>1.068386668243426E-2</v>
      </c>
      <c r="F92">
        <f t="shared" si="13"/>
        <v>1.1414500728802885E-4</v>
      </c>
      <c r="J92" s="10">
        <v>39867</v>
      </c>
      <c r="K92" s="8">
        <v>214.45099999999999</v>
      </c>
      <c r="L92" s="8">
        <v>-4.0479109432746588E-2</v>
      </c>
      <c r="M92" s="8">
        <f t="shared" si="14"/>
        <v>0.95952089056725343</v>
      </c>
      <c r="N92" s="8">
        <f t="shared" si="15"/>
        <v>-4.3056891495832118E-2</v>
      </c>
      <c r="O92" s="8">
        <f t="shared" si="16"/>
        <v>2.4656576977166653E-3</v>
      </c>
      <c r="P92" s="11">
        <f t="shared" si="17"/>
        <v>1.6813100294126514E-3</v>
      </c>
    </row>
    <row r="93" spans="1:16" x14ac:dyDescent="0.25">
      <c r="A93" s="5">
        <v>39702</v>
      </c>
      <c r="B93">
        <v>209.46</v>
      </c>
      <c r="C93">
        <f t="shared" si="11"/>
        <v>2.9064968753684691E-2</v>
      </c>
      <c r="E93">
        <f t="shared" si="12"/>
        <v>2.6487186690599161E-2</v>
      </c>
      <c r="F93">
        <f t="shared" si="13"/>
        <v>7.0157105878265334E-4</v>
      </c>
      <c r="J93" s="10">
        <v>39868</v>
      </c>
      <c r="K93" s="8">
        <v>208.03800000000001</v>
      </c>
      <c r="L93" s="8">
        <v>-2.9904267175252075E-2</v>
      </c>
      <c r="M93" s="8">
        <f t="shared" si="14"/>
        <v>0.97009573282474792</v>
      </c>
      <c r="N93" s="8">
        <f t="shared" si="15"/>
        <v>-3.2482049238337606E-2</v>
      </c>
      <c r="O93" s="8">
        <f t="shared" si="16"/>
        <v>1.527289165942201E-3</v>
      </c>
      <c r="P93" s="11">
        <f t="shared" si="17"/>
        <v>9.2592029304502618E-4</v>
      </c>
    </row>
    <row r="94" spans="1:16" x14ac:dyDescent="0.25">
      <c r="A94" s="5">
        <v>39703</v>
      </c>
      <c r="B94">
        <v>210.77199999999999</v>
      </c>
      <c r="C94">
        <f t="shared" si="11"/>
        <v>6.2637257710301888E-3</v>
      </c>
      <c r="E94">
        <f t="shared" si="12"/>
        <v>3.6859437079446583E-3</v>
      </c>
      <c r="F94">
        <f t="shared" si="13"/>
        <v>1.3586181018136817E-5</v>
      </c>
      <c r="J94" s="10">
        <v>39869</v>
      </c>
      <c r="K94" s="8">
        <v>200.035</v>
      </c>
      <c r="L94" s="8">
        <v>-3.8468933560215031E-2</v>
      </c>
      <c r="M94" s="8">
        <f t="shared" si="14"/>
        <v>0.96153106643978492</v>
      </c>
      <c r="N94" s="8">
        <f t="shared" si="15"/>
        <v>-4.1046715623300561E-2</v>
      </c>
      <c r="O94" s="8">
        <f t="shared" si="16"/>
        <v>2.2700663732784501E-3</v>
      </c>
      <c r="P94" s="11">
        <f t="shared" si="17"/>
        <v>1.5205012152715554E-3</v>
      </c>
    </row>
    <row r="95" spans="1:16" x14ac:dyDescent="0.25">
      <c r="A95" s="5">
        <v>39706</v>
      </c>
      <c r="B95">
        <v>205.93100000000001</v>
      </c>
      <c r="C95">
        <f t="shared" si="11"/>
        <v>-2.2967946406543469E-2</v>
      </c>
      <c r="E95">
        <f t="shared" si="12"/>
        <v>-2.5545728469628999E-2</v>
      </c>
      <c r="F95">
        <f t="shared" si="13"/>
        <v>6.5258424304401352E-4</v>
      </c>
      <c r="J95" s="10">
        <v>39870</v>
      </c>
      <c r="K95" s="8">
        <v>199.58699999999999</v>
      </c>
      <c r="L95" s="8">
        <v>-2.2396080685880347E-3</v>
      </c>
      <c r="M95" s="8">
        <f t="shared" si="14"/>
        <v>0.99776039193141197</v>
      </c>
      <c r="N95" s="8">
        <f t="shared" si="15"/>
        <v>-4.8173901316735657E-3</v>
      </c>
      <c r="O95" s="8">
        <f t="shared" si="16"/>
        <v>1.3032249993448326E-4</v>
      </c>
      <c r="P95" s="11">
        <f t="shared" si="17"/>
        <v>7.6412400927831404E-6</v>
      </c>
    </row>
    <row r="96" spans="1:16" x14ac:dyDescent="0.25">
      <c r="A96" s="5">
        <v>39707</v>
      </c>
      <c r="B96">
        <v>223.49799999999999</v>
      </c>
      <c r="C96">
        <f t="shared" si="11"/>
        <v>8.5305272154265158E-2</v>
      </c>
      <c r="E96">
        <f t="shared" si="12"/>
        <v>8.2727490091179634E-2</v>
      </c>
      <c r="F96">
        <f t="shared" si="13"/>
        <v>6.8438376167862247E-3</v>
      </c>
      <c r="J96" s="10">
        <v>39871</v>
      </c>
      <c r="K96" s="8">
        <v>186.911</v>
      </c>
      <c r="L96" s="8">
        <v>-6.3511150525835794E-2</v>
      </c>
      <c r="M96" s="8">
        <f t="shared" si="14"/>
        <v>0.93648884947416422</v>
      </c>
      <c r="N96" s="8">
        <f t="shared" si="15"/>
        <v>-6.6088932588921318E-2</v>
      </c>
      <c r="O96" s="8">
        <f t="shared" si="16"/>
        <v>5.2834625535189824E-3</v>
      </c>
      <c r="P96" s="11">
        <f t="shared" si="17"/>
        <v>4.1005864691539646E-3</v>
      </c>
    </row>
    <row r="97" spans="1:16" x14ac:dyDescent="0.25">
      <c r="A97" s="5">
        <v>39708</v>
      </c>
      <c r="B97">
        <v>236.393</v>
      </c>
      <c r="C97">
        <f t="shared" si="11"/>
        <v>5.7696265738395917E-2</v>
      </c>
      <c r="E97">
        <f t="shared" si="12"/>
        <v>5.5118483675310387E-2</v>
      </c>
      <c r="F97">
        <f t="shared" si="13"/>
        <v>3.0380472426654575E-3</v>
      </c>
      <c r="J97" s="10">
        <v>39874</v>
      </c>
      <c r="K97" s="8">
        <v>185.321</v>
      </c>
      <c r="L97" s="8">
        <v>-8.5067224507921063E-3</v>
      </c>
      <c r="M97" s="8">
        <f t="shared" si="14"/>
        <v>0.99149327754920791</v>
      </c>
      <c r="N97" s="8">
        <f t="shared" si="15"/>
        <v>-1.1084504513877637E-2</v>
      </c>
      <c r="O97" s="8">
        <f t="shared" si="16"/>
        <v>3.1268857496211458E-4</v>
      </c>
      <c r="P97" s="11">
        <f t="shared" si="17"/>
        <v>8.1566071987935508E-5</v>
      </c>
    </row>
    <row r="98" spans="1:16" x14ac:dyDescent="0.25">
      <c r="A98" s="5">
        <v>39709</v>
      </c>
      <c r="B98">
        <v>296.54300000000001</v>
      </c>
      <c r="C98">
        <f t="shared" si="11"/>
        <v>0.25444915881603941</v>
      </c>
      <c r="E98">
        <f t="shared" si="12"/>
        <v>0.2518713767529539</v>
      </c>
      <c r="F98">
        <f t="shared" si="13"/>
        <v>6.3439190427428446E-2</v>
      </c>
      <c r="J98" s="10">
        <v>39875</v>
      </c>
      <c r="K98" s="8">
        <v>189.297</v>
      </c>
      <c r="L98" s="8">
        <v>2.1454665148580028E-2</v>
      </c>
      <c r="M98" s="8">
        <f t="shared" si="14"/>
        <v>1.0214546651485801</v>
      </c>
      <c r="N98" s="8">
        <f t="shared" si="15"/>
        <v>1.8876883085494497E-2</v>
      </c>
      <c r="O98" s="8">
        <f t="shared" si="16"/>
        <v>1.5075874235167565E-4</v>
      </c>
      <c r="P98" s="11">
        <f t="shared" si="17"/>
        <v>4.3806464503670531E-4</v>
      </c>
    </row>
    <row r="99" spans="1:16" x14ac:dyDescent="0.25">
      <c r="A99" s="5">
        <v>39710</v>
      </c>
      <c r="B99">
        <v>257.262</v>
      </c>
      <c r="C99">
        <f t="shared" si="11"/>
        <v>-0.1324630829255791</v>
      </c>
      <c r="E99">
        <f t="shared" si="12"/>
        <v>-0.13504086498866463</v>
      </c>
      <c r="F99">
        <f t="shared" si="13"/>
        <v>1.8236035216886749E-2</v>
      </c>
      <c r="J99" s="10">
        <v>39876</v>
      </c>
      <c r="K99" s="8">
        <v>203.81299999999999</v>
      </c>
      <c r="L99" s="8">
        <v>7.6683729800260919E-2</v>
      </c>
      <c r="M99" s="8">
        <f t="shared" si="14"/>
        <v>1.0766837298002609</v>
      </c>
      <c r="N99" s="8">
        <f t="shared" si="15"/>
        <v>7.4105947737175382E-2</v>
      </c>
      <c r="O99" s="8">
        <f t="shared" si="16"/>
        <v>4.5572557812552207E-3</v>
      </c>
      <c r="P99" s="11">
        <f t="shared" si="17"/>
        <v>5.8002022008707913E-3</v>
      </c>
    </row>
    <row r="100" spans="1:16" x14ac:dyDescent="0.25">
      <c r="A100" s="5">
        <v>39713</v>
      </c>
      <c r="B100">
        <v>277.762</v>
      </c>
      <c r="C100">
        <f t="shared" si="11"/>
        <v>7.9685301365922681E-2</v>
      </c>
      <c r="E100">
        <f t="shared" si="12"/>
        <v>7.7107519302837157E-2</v>
      </c>
      <c r="F100">
        <f t="shared" si="13"/>
        <v>5.9455695330374045E-3</v>
      </c>
      <c r="J100" s="10">
        <v>39877</v>
      </c>
      <c r="K100" s="8">
        <v>202.81899999999999</v>
      </c>
      <c r="L100" s="8">
        <v>-4.8770196209270257E-3</v>
      </c>
      <c r="M100" s="8">
        <f t="shared" si="14"/>
        <v>0.99512298037907299</v>
      </c>
      <c r="N100" s="8">
        <f t="shared" si="15"/>
        <v>-7.4548016840125563E-3</v>
      </c>
      <c r="O100" s="8">
        <f t="shared" si="16"/>
        <v>1.9749522966921554E-4</v>
      </c>
      <c r="P100" s="11">
        <f t="shared" si="17"/>
        <v>2.9178264150955443E-5</v>
      </c>
    </row>
    <row r="101" spans="1:16" x14ac:dyDescent="0.25">
      <c r="A101" s="5">
        <v>39714</v>
      </c>
      <c r="B101">
        <v>265.62299999999999</v>
      </c>
      <c r="C101">
        <f t="shared" si="11"/>
        <v>-4.3702882323716025E-2</v>
      </c>
      <c r="E101">
        <f t="shared" si="12"/>
        <v>-4.6280664386801555E-2</v>
      </c>
      <c r="F101">
        <f t="shared" si="13"/>
        <v>2.1418998960837619E-3</v>
      </c>
      <c r="J101" s="10">
        <v>39878</v>
      </c>
      <c r="K101" s="8">
        <v>202.322</v>
      </c>
      <c r="L101" s="8">
        <v>-2.4504607556490553E-3</v>
      </c>
      <c r="M101" s="8">
        <f t="shared" si="14"/>
        <v>0.99754953924435097</v>
      </c>
      <c r="N101" s="8">
        <f t="shared" si="15"/>
        <v>-5.0282428187345858E-3</v>
      </c>
      <c r="O101" s="8">
        <f t="shared" si="16"/>
        <v>1.3518110013052624E-4</v>
      </c>
      <c r="P101" s="11">
        <f t="shared" si="17"/>
        <v>8.8514103881930994E-6</v>
      </c>
    </row>
    <row r="102" spans="1:16" x14ac:dyDescent="0.25">
      <c r="A102" s="5">
        <v>39715</v>
      </c>
      <c r="B102">
        <v>250.541</v>
      </c>
      <c r="C102">
        <f t="shared" si="11"/>
        <v>-5.6779721635551117E-2</v>
      </c>
      <c r="E102">
        <f t="shared" si="12"/>
        <v>-5.9357503698636647E-2</v>
      </c>
      <c r="F102">
        <f t="shared" si="13"/>
        <v>3.5233132453336632E-3</v>
      </c>
      <c r="J102" s="10">
        <v>39881</v>
      </c>
      <c r="K102" s="8">
        <v>205.90100000000001</v>
      </c>
      <c r="L102" s="8">
        <v>1.7689623471495969E-2</v>
      </c>
      <c r="M102" s="8">
        <f t="shared" si="14"/>
        <v>1.0176896234714961</v>
      </c>
      <c r="N102" s="8">
        <f t="shared" si="15"/>
        <v>1.5111841408410438E-2</v>
      </c>
      <c r="O102" s="8">
        <f t="shared" si="16"/>
        <v>7.2477017406741173E-5</v>
      </c>
      <c r="P102" s="11">
        <f t="shared" si="17"/>
        <v>2.9463558512881786E-4</v>
      </c>
    </row>
    <row r="103" spans="1:16" x14ac:dyDescent="0.25">
      <c r="A103" s="5">
        <v>39716</v>
      </c>
      <c r="B103">
        <v>251.535</v>
      </c>
      <c r="C103">
        <f t="shared" si="11"/>
        <v>3.9674145149895621E-3</v>
      </c>
      <c r="E103">
        <f t="shared" si="12"/>
        <v>1.3896324519040316E-3</v>
      </c>
      <c r="F103">
        <f t="shared" si="13"/>
        <v>1.9310783513848108E-6</v>
      </c>
      <c r="J103" s="10">
        <v>39882</v>
      </c>
      <c r="K103" s="8">
        <v>208.55500000000001</v>
      </c>
      <c r="L103" s="8">
        <v>1.2889689705246678E-2</v>
      </c>
      <c r="M103" s="8">
        <f t="shared" si="14"/>
        <v>1.0128896897052466</v>
      </c>
      <c r="N103" s="8">
        <f t="shared" si="15"/>
        <v>1.0311907642161148E-2</v>
      </c>
      <c r="O103" s="8">
        <f t="shared" si="16"/>
        <v>1.3789411788666442E-5</v>
      </c>
      <c r="P103" s="11">
        <f t="shared" si="17"/>
        <v>1.5289368165977957E-4</v>
      </c>
    </row>
    <row r="104" spans="1:16" x14ac:dyDescent="0.25">
      <c r="A104" s="5">
        <v>39717</v>
      </c>
      <c r="B104">
        <v>257.99700000000001</v>
      </c>
      <c r="C104">
        <f t="shared" si="11"/>
        <v>2.5690261792593545E-2</v>
      </c>
      <c r="E104">
        <f t="shared" si="12"/>
        <v>2.3112479729508015E-2</v>
      </c>
      <c r="F104">
        <f t="shared" si="13"/>
        <v>5.3418671924691883E-4</v>
      </c>
      <c r="J104" s="10">
        <v>39883</v>
      </c>
      <c r="K104" s="8">
        <v>209.13200000000001</v>
      </c>
      <c r="L104" s="8">
        <v>2.7666562777204965E-3</v>
      </c>
      <c r="M104" s="8">
        <f t="shared" si="14"/>
        <v>1.0027666562777204</v>
      </c>
      <c r="N104" s="8">
        <f t="shared" si="15"/>
        <v>1.8887421463496595E-4</v>
      </c>
      <c r="O104" s="8">
        <f t="shared" si="16"/>
        <v>4.1083276002907547E-5</v>
      </c>
      <c r="P104" s="11">
        <f t="shared" si="17"/>
        <v>5.0264969118807461E-6</v>
      </c>
    </row>
    <row r="105" spans="1:16" x14ac:dyDescent="0.25">
      <c r="A105" s="5">
        <v>39720</v>
      </c>
      <c r="B105">
        <v>270.69299999999998</v>
      </c>
      <c r="C105">
        <f t="shared" si="11"/>
        <v>4.9209874533424687E-2</v>
      </c>
      <c r="E105">
        <f t="shared" si="12"/>
        <v>4.6632092470339156E-2</v>
      </c>
      <c r="F105">
        <f t="shared" si="13"/>
        <v>2.1745520481622617E-3</v>
      </c>
      <c r="J105" s="10">
        <v>39884</v>
      </c>
      <c r="K105" s="8">
        <v>213.85400000000001</v>
      </c>
      <c r="L105" s="8">
        <v>2.2579040988466654E-2</v>
      </c>
      <c r="M105" s="8">
        <f t="shared" si="14"/>
        <v>1.0225790409884667</v>
      </c>
      <c r="N105" s="8">
        <f t="shared" si="15"/>
        <v>2.0001258925381123E-2</v>
      </c>
      <c r="O105" s="8">
        <f t="shared" si="16"/>
        <v>1.7963400265407978E-4</v>
      </c>
      <c r="P105" s="11">
        <f t="shared" si="17"/>
        <v>4.8639522502685222E-4</v>
      </c>
    </row>
    <row r="106" spans="1:16" x14ac:dyDescent="0.25">
      <c r="A106" s="5">
        <v>39721</v>
      </c>
      <c r="B106">
        <v>276.98700000000002</v>
      </c>
      <c r="C106">
        <f t="shared" si="11"/>
        <v>2.32514324345293E-2</v>
      </c>
      <c r="E106">
        <f t="shared" si="12"/>
        <v>2.067365037144377E-2</v>
      </c>
      <c r="F106">
        <f t="shared" si="13"/>
        <v>4.2739981968069714E-4</v>
      </c>
      <c r="J106" s="10">
        <v>39885</v>
      </c>
      <c r="K106" s="8">
        <v>214.65</v>
      </c>
      <c r="L106" s="8">
        <v>3.7221655896078269E-3</v>
      </c>
      <c r="M106" s="8">
        <f t="shared" si="14"/>
        <v>1.0037221655896078</v>
      </c>
      <c r="N106" s="8">
        <f t="shared" si="15"/>
        <v>1.1443835265222964E-3</v>
      </c>
      <c r="O106" s="8">
        <f t="shared" si="16"/>
        <v>2.9747363781852903E-5</v>
      </c>
      <c r="P106" s="11">
        <f t="shared" si="17"/>
        <v>1.0223970119365366E-5</v>
      </c>
    </row>
    <row r="107" spans="1:16" x14ac:dyDescent="0.25">
      <c r="A107" s="5">
        <v>39722</v>
      </c>
      <c r="B107">
        <v>272.41300000000001</v>
      </c>
      <c r="C107">
        <f t="shared" si="11"/>
        <v>-1.651341037666032E-2</v>
      </c>
      <c r="E107">
        <f t="shared" si="12"/>
        <v>-1.9091192439745851E-2</v>
      </c>
      <c r="F107">
        <f t="shared" si="13"/>
        <v>3.644736287714091E-4</v>
      </c>
      <c r="J107" s="10">
        <v>39888</v>
      </c>
      <c r="K107" s="8">
        <v>214.053</v>
      </c>
      <c r="L107" s="8">
        <v>-2.7812718378756505E-3</v>
      </c>
      <c r="M107" s="8">
        <f t="shared" si="14"/>
        <v>0.99721872816212431</v>
      </c>
      <c r="N107" s="8">
        <f t="shared" si="15"/>
        <v>-5.3590539009611814E-3</v>
      </c>
      <c r="O107" s="8">
        <f t="shared" si="16"/>
        <v>1.429830454736075E-4</v>
      </c>
      <c r="P107" s="11">
        <f t="shared" si="17"/>
        <v>1.0929259630440738E-5</v>
      </c>
    </row>
    <row r="108" spans="1:16" x14ac:dyDescent="0.25">
      <c r="A108" s="5">
        <v>39723</v>
      </c>
      <c r="B108">
        <v>261.82499999999999</v>
      </c>
      <c r="C108">
        <f t="shared" si="11"/>
        <v>-3.8867454930565065E-2</v>
      </c>
      <c r="E108">
        <f t="shared" si="12"/>
        <v>-4.1445236993650596E-2</v>
      </c>
      <c r="F108">
        <f t="shared" si="13"/>
        <v>1.7177076694598638E-3</v>
      </c>
      <c r="J108" s="10">
        <v>39889</v>
      </c>
      <c r="K108" s="8">
        <v>214.94800000000001</v>
      </c>
      <c r="L108" s="8">
        <v>4.1812074579660654E-3</v>
      </c>
      <c r="M108" s="8">
        <f t="shared" si="14"/>
        <v>1.0041812074579661</v>
      </c>
      <c r="N108" s="8">
        <f t="shared" si="15"/>
        <v>1.6034253948805349E-3</v>
      </c>
      <c r="O108" s="8">
        <f t="shared" si="16"/>
        <v>2.4950749498885566E-5</v>
      </c>
      <c r="P108" s="11">
        <f t="shared" si="17"/>
        <v>1.3370257117404554E-5</v>
      </c>
    </row>
    <row r="109" spans="1:16" x14ac:dyDescent="0.25">
      <c r="A109" s="5">
        <v>39724</v>
      </c>
      <c r="B109">
        <v>273.65600000000001</v>
      </c>
      <c r="C109">
        <f t="shared" si="11"/>
        <v>4.5186670486011715E-2</v>
      </c>
      <c r="E109">
        <f t="shared" si="12"/>
        <v>4.2608888422926185E-2</v>
      </c>
      <c r="F109">
        <f t="shared" si="13"/>
        <v>1.815517372637373E-3</v>
      </c>
      <c r="J109" s="10">
        <v>39890</v>
      </c>
      <c r="K109" s="8">
        <v>215.99199999999999</v>
      </c>
      <c r="L109" s="8">
        <v>4.8569886670263634E-3</v>
      </c>
      <c r="M109" s="8">
        <f t="shared" si="14"/>
        <v>1.0048569886670264</v>
      </c>
      <c r="N109" s="8">
        <f t="shared" si="15"/>
        <v>2.2792066039408329E-3</v>
      </c>
      <c r="O109" s="8">
        <f t="shared" si="16"/>
        <v>1.8656277445038608E-5</v>
      </c>
      <c r="P109" s="11">
        <f t="shared" si="17"/>
        <v>1.8768974293382331E-5</v>
      </c>
    </row>
    <row r="110" spans="1:16" x14ac:dyDescent="0.25">
      <c r="A110" s="5">
        <v>39727</v>
      </c>
      <c r="B110">
        <v>287.96300000000002</v>
      </c>
      <c r="C110">
        <f t="shared" si="11"/>
        <v>5.2280965884175815E-2</v>
      </c>
      <c r="E110">
        <f t="shared" si="12"/>
        <v>4.9703183821090284E-2</v>
      </c>
      <c r="F110">
        <f t="shared" si="13"/>
        <v>2.4704064819530908E-3</v>
      </c>
      <c r="J110" s="10">
        <v>39891</v>
      </c>
      <c r="K110" s="8">
        <v>207.38200000000001</v>
      </c>
      <c r="L110" s="8">
        <v>-3.9862587503240794E-2</v>
      </c>
      <c r="M110" s="8">
        <f t="shared" si="14"/>
        <v>0.96013741249675921</v>
      </c>
      <c r="N110" s="8">
        <f t="shared" si="15"/>
        <v>-4.2440369566326325E-2</v>
      </c>
      <c r="O110" s="8">
        <f t="shared" si="16"/>
        <v>2.404810524024195E-3</v>
      </c>
      <c r="P110" s="11">
        <f t="shared" si="17"/>
        <v>1.6311306687481174E-3</v>
      </c>
    </row>
    <row r="111" spans="1:16" x14ac:dyDescent="0.25">
      <c r="A111" s="5">
        <v>39728</v>
      </c>
      <c r="B111">
        <v>281.858</v>
      </c>
      <c r="C111">
        <f t="shared" si="11"/>
        <v>-2.1200640360046319E-2</v>
      </c>
      <c r="E111">
        <f t="shared" si="12"/>
        <v>-2.3778422423131849E-2</v>
      </c>
      <c r="F111">
        <f t="shared" si="13"/>
        <v>5.6541337293289958E-4</v>
      </c>
      <c r="J111" s="10">
        <v>39892</v>
      </c>
      <c r="K111" s="8">
        <v>207.29300000000001</v>
      </c>
      <c r="L111" s="8">
        <v>-4.2915971492221423E-4</v>
      </c>
      <c r="M111" s="8">
        <f t="shared" si="14"/>
        <v>0.99957084028507781</v>
      </c>
      <c r="N111" s="8">
        <f t="shared" si="15"/>
        <v>-3.006941778007745E-3</v>
      </c>
      <c r="O111" s="8">
        <f t="shared" si="16"/>
        <v>9.2264471729916559E-5</v>
      </c>
      <c r="P111" s="11">
        <f t="shared" si="17"/>
        <v>9.0979348949649233E-7</v>
      </c>
    </row>
    <row r="112" spans="1:16" x14ac:dyDescent="0.25">
      <c r="A112" s="5">
        <v>39729</v>
      </c>
      <c r="B112">
        <v>292.26799999999997</v>
      </c>
      <c r="C112">
        <f t="shared" si="11"/>
        <v>3.6933491332514841E-2</v>
      </c>
      <c r="E112">
        <f t="shared" si="12"/>
        <v>3.435570926942931E-2</v>
      </c>
      <c r="F112">
        <f t="shared" si="13"/>
        <v>1.180314759405551E-3</v>
      </c>
      <c r="J112" s="10">
        <v>39895</v>
      </c>
      <c r="K112" s="8">
        <v>210.971</v>
      </c>
      <c r="L112" s="8">
        <v>1.7743001452050947E-2</v>
      </c>
      <c r="M112" s="8">
        <f t="shared" si="14"/>
        <v>1.017743001452051</v>
      </c>
      <c r="N112" s="8">
        <f t="shared" si="15"/>
        <v>1.5165219388965416E-2</v>
      </c>
      <c r="O112" s="8">
        <f t="shared" si="16"/>
        <v>7.3388716782259086E-5</v>
      </c>
      <c r="P112" s="11">
        <f t="shared" si="17"/>
        <v>2.9647089531056577E-4</v>
      </c>
    </row>
    <row r="113" spans="1:16" x14ac:dyDescent="0.25">
      <c r="A113" s="5">
        <v>39730</v>
      </c>
      <c r="B113">
        <v>293.23200000000003</v>
      </c>
      <c r="C113">
        <f t="shared" si="11"/>
        <v>3.2983426170502947E-3</v>
      </c>
      <c r="E113">
        <f t="shared" si="12"/>
        <v>7.2056055396476412E-4</v>
      </c>
      <c r="F113">
        <f t="shared" si="13"/>
        <v>5.1920751193000774E-7</v>
      </c>
      <c r="J113" s="10">
        <v>39896</v>
      </c>
      <c r="K113" s="8">
        <v>213.45699999999999</v>
      </c>
      <c r="L113" s="8">
        <v>1.1783610069630376E-2</v>
      </c>
      <c r="M113" s="8">
        <f t="shared" si="14"/>
        <v>1.0117836100696305</v>
      </c>
      <c r="N113" s="8">
        <f t="shared" si="15"/>
        <v>9.2058280065448455E-3</v>
      </c>
      <c r="O113" s="8">
        <f t="shared" si="16"/>
        <v>6.7981701970712014E-6</v>
      </c>
      <c r="P113" s="11">
        <f t="shared" si="17"/>
        <v>1.2676370358200454E-4</v>
      </c>
    </row>
    <row r="114" spans="1:16" x14ac:dyDescent="0.25">
      <c r="A114" s="5">
        <v>39731</v>
      </c>
      <c r="B114">
        <v>335.048</v>
      </c>
      <c r="C114">
        <f t="shared" si="11"/>
        <v>0.14260380858842137</v>
      </c>
      <c r="E114">
        <f t="shared" si="12"/>
        <v>0.14002602652533583</v>
      </c>
      <c r="F114">
        <f t="shared" si="13"/>
        <v>1.9607288104474051E-2</v>
      </c>
      <c r="J114" s="10">
        <v>39897</v>
      </c>
      <c r="K114" s="8">
        <v>232.893</v>
      </c>
      <c r="L114" s="8">
        <v>9.1053467443091618E-2</v>
      </c>
      <c r="M114" s="8">
        <f t="shared" si="14"/>
        <v>1.0910534674430916</v>
      </c>
      <c r="N114" s="8">
        <f t="shared" si="15"/>
        <v>8.8475685380006081E-2</v>
      </c>
      <c r="O114" s="8">
        <f t="shared" si="16"/>
        <v>6.7038738268907164E-3</v>
      </c>
      <c r="P114" s="11">
        <f t="shared" si="17"/>
        <v>8.195462942082574E-3</v>
      </c>
    </row>
    <row r="115" spans="1:16" x14ac:dyDescent="0.25">
      <c r="A115" s="5">
        <v>39734</v>
      </c>
      <c r="B115">
        <v>345.61700000000002</v>
      </c>
      <c r="C115">
        <f t="shared" si="11"/>
        <v>3.1544733888875673E-2</v>
      </c>
      <c r="E115">
        <f t="shared" si="12"/>
        <v>2.8966951825790142E-2</v>
      </c>
      <c r="F115">
        <f t="shared" si="13"/>
        <v>8.3908429807764691E-4</v>
      </c>
      <c r="J115" s="10">
        <v>39898</v>
      </c>
      <c r="K115" s="8">
        <v>255.363</v>
      </c>
      <c r="L115" s="8">
        <v>9.6482075459545791E-2</v>
      </c>
      <c r="M115" s="8">
        <f t="shared" si="14"/>
        <v>1.0964820754595457</v>
      </c>
      <c r="N115" s="8">
        <f t="shared" si="15"/>
        <v>9.3904293396460253E-2</v>
      </c>
      <c r="O115" s="8">
        <f t="shared" si="16"/>
        <v>7.6223019243423706E-3</v>
      </c>
      <c r="P115" s="11">
        <f t="shared" si="17"/>
        <v>9.207823424661081E-3</v>
      </c>
    </row>
    <row r="116" spans="1:16" x14ac:dyDescent="0.25">
      <c r="A116" s="5">
        <v>39735</v>
      </c>
      <c r="B116">
        <v>346.48200000000003</v>
      </c>
      <c r="C116">
        <f t="shared" si="11"/>
        <v>2.5027704077056658E-3</v>
      </c>
      <c r="E116">
        <f t="shared" si="12"/>
        <v>-7.5011655379864789E-5</v>
      </c>
      <c r="F116">
        <f t="shared" si="13"/>
        <v>5.6267484428275977E-9</v>
      </c>
      <c r="J116" s="10">
        <v>39899</v>
      </c>
      <c r="K116" s="8">
        <v>247.21</v>
      </c>
      <c r="L116" s="8">
        <v>-3.192709985393339E-2</v>
      </c>
      <c r="M116" s="8">
        <f t="shared" si="14"/>
        <v>0.96807290014606662</v>
      </c>
      <c r="N116" s="8">
        <f t="shared" si="15"/>
        <v>-3.450488191701892E-2</v>
      </c>
      <c r="O116" s="8">
        <f t="shared" si="16"/>
        <v>1.6894878337603174E-3</v>
      </c>
      <c r="P116" s="11">
        <f t="shared" si="17"/>
        <v>1.0531174470966012E-3</v>
      </c>
    </row>
    <row r="117" spans="1:16" x14ac:dyDescent="0.25">
      <c r="A117" s="5">
        <v>39736</v>
      </c>
      <c r="B117">
        <v>386.85700000000003</v>
      </c>
      <c r="C117">
        <f t="shared" si="11"/>
        <v>0.11652841994677933</v>
      </c>
      <c r="E117">
        <f t="shared" si="12"/>
        <v>0.11395063788369381</v>
      </c>
      <c r="F117">
        <f t="shared" si="13"/>
        <v>1.2984747874100713E-2</v>
      </c>
      <c r="J117" s="10">
        <v>39902</v>
      </c>
      <c r="K117" s="8">
        <v>235.47800000000001</v>
      </c>
      <c r="L117" s="8">
        <v>-4.7457627118644062E-2</v>
      </c>
      <c r="M117" s="8">
        <f t="shared" si="14"/>
        <v>0.9525423728813559</v>
      </c>
      <c r="N117" s="8">
        <f t="shared" si="15"/>
        <v>-5.0035409181729593E-2</v>
      </c>
      <c r="O117" s="8">
        <f t="shared" si="16"/>
        <v>3.2073994332409202E-3</v>
      </c>
      <c r="P117" s="11">
        <f t="shared" si="17"/>
        <v>2.3023009557240435E-3</v>
      </c>
    </row>
    <row r="118" spans="1:16" x14ac:dyDescent="0.25">
      <c r="A118" s="5">
        <v>39737</v>
      </c>
      <c r="B118">
        <v>399.17500000000001</v>
      </c>
      <c r="C118">
        <f t="shared" si="11"/>
        <v>3.1841222984203423E-2</v>
      </c>
      <c r="E118">
        <f t="shared" si="12"/>
        <v>2.9263440921117892E-2</v>
      </c>
      <c r="F118">
        <f t="shared" si="13"/>
        <v>8.5634897454375716E-4</v>
      </c>
      <c r="J118" s="10">
        <v>39903</v>
      </c>
      <c r="K118" s="8">
        <v>228.37</v>
      </c>
      <c r="L118" s="8">
        <v>-3.0185410102005299E-2</v>
      </c>
      <c r="M118" s="8">
        <f t="shared" si="14"/>
        <v>0.96981458989799474</v>
      </c>
      <c r="N118" s="8">
        <f t="shared" si="15"/>
        <v>-3.2763192165090826E-2</v>
      </c>
      <c r="O118" s="8">
        <f t="shared" si="16"/>
        <v>1.5493426461000699E-3</v>
      </c>
      <c r="P118" s="11">
        <f t="shared" si="17"/>
        <v>9.4310909599808874E-4</v>
      </c>
    </row>
    <row r="119" spans="1:16" x14ac:dyDescent="0.25">
      <c r="A119" s="5">
        <v>39738</v>
      </c>
      <c r="B119">
        <v>360.55</v>
      </c>
      <c r="C119">
        <f t="shared" si="11"/>
        <v>-9.676207177303188E-2</v>
      </c>
      <c r="E119">
        <f t="shared" si="12"/>
        <v>-9.9339853836117403E-2</v>
      </c>
      <c r="F119">
        <f t="shared" si="13"/>
        <v>9.8684065601811703E-3</v>
      </c>
      <c r="J119" s="10">
        <v>39904</v>
      </c>
      <c r="K119" s="8">
        <v>231.8</v>
      </c>
      <c r="L119" s="8">
        <v>1.5019485921968764E-2</v>
      </c>
      <c r="M119" s="8">
        <f t="shared" si="14"/>
        <v>1.0150194859219688</v>
      </c>
      <c r="N119" s="8">
        <f t="shared" si="15"/>
        <v>1.2441703858883234E-2</v>
      </c>
      <c r="O119" s="8">
        <f t="shared" si="16"/>
        <v>3.4143055682005442E-5</v>
      </c>
      <c r="P119" s="11">
        <f t="shared" si="17"/>
        <v>2.1009965268089766E-4</v>
      </c>
    </row>
    <row r="120" spans="1:16" x14ac:dyDescent="0.25">
      <c r="A120" s="5">
        <v>39741</v>
      </c>
      <c r="B120">
        <v>277.04599999999999</v>
      </c>
      <c r="C120">
        <f t="shared" si="11"/>
        <v>-0.23160171959506315</v>
      </c>
      <c r="E120">
        <f t="shared" si="12"/>
        <v>-0.23417950165814869</v>
      </c>
      <c r="F120">
        <f t="shared" si="13"/>
        <v>5.484003899685886E-2</v>
      </c>
      <c r="J120" s="10">
        <v>39905</v>
      </c>
      <c r="K120" s="8">
        <v>241.84100000000001</v>
      </c>
      <c r="L120" s="8">
        <v>4.331751509922345E-2</v>
      </c>
      <c r="M120" s="8">
        <f t="shared" si="14"/>
        <v>1.0433175150992235</v>
      </c>
      <c r="N120" s="8">
        <f t="shared" si="15"/>
        <v>4.0739733036137919E-2</v>
      </c>
      <c r="O120" s="8">
        <f t="shared" si="16"/>
        <v>1.1656239354763006E-3</v>
      </c>
      <c r="P120" s="11">
        <f t="shared" si="17"/>
        <v>1.8312274856079427E-3</v>
      </c>
    </row>
    <row r="121" spans="1:16" x14ac:dyDescent="0.25">
      <c r="A121" s="5">
        <v>39742</v>
      </c>
      <c r="B121">
        <v>236.62200000000001</v>
      </c>
      <c r="C121">
        <f t="shared" si="11"/>
        <v>-0.14591078737826924</v>
      </c>
      <c r="E121">
        <f t="shared" si="12"/>
        <v>-0.14848856944135477</v>
      </c>
      <c r="F121">
        <f t="shared" si="13"/>
        <v>2.2048855254740037E-2</v>
      </c>
      <c r="J121" s="10">
        <v>39906</v>
      </c>
      <c r="K121" s="8">
        <v>233.739</v>
      </c>
      <c r="L121" s="8">
        <v>-3.3501350060577008E-2</v>
      </c>
      <c r="M121" s="8">
        <f t="shared" si="14"/>
        <v>0.96649864993942303</v>
      </c>
      <c r="N121" s="8">
        <f t="shared" si="15"/>
        <v>-3.6079132123662538E-2</v>
      </c>
      <c r="O121" s="8">
        <f t="shared" si="16"/>
        <v>1.821380105867606E-3</v>
      </c>
      <c r="P121" s="11">
        <f t="shared" si="17"/>
        <v>1.1577701255091025E-3</v>
      </c>
    </row>
    <row r="122" spans="1:16" x14ac:dyDescent="0.25">
      <c r="A122" s="5">
        <v>39743</v>
      </c>
      <c r="B122">
        <v>240.36</v>
      </c>
      <c r="C122">
        <f t="shared" si="11"/>
        <v>1.5797347668433194E-2</v>
      </c>
      <c r="E122">
        <f t="shared" si="12"/>
        <v>1.3219565605347663E-2</v>
      </c>
      <c r="F122">
        <f t="shared" si="13"/>
        <v>1.7475691479409093E-4</v>
      </c>
      <c r="J122" s="10">
        <v>39909</v>
      </c>
      <c r="K122" s="8">
        <v>236.16399999999999</v>
      </c>
      <c r="L122" s="8">
        <v>1.0374819777615131E-2</v>
      </c>
      <c r="M122" s="8">
        <f t="shared" si="14"/>
        <v>1.0103748197776152</v>
      </c>
      <c r="N122" s="8">
        <f t="shared" si="15"/>
        <v>7.7970377145296001E-3</v>
      </c>
      <c r="O122" s="8">
        <f t="shared" si="16"/>
        <v>1.4364976468255277E-6</v>
      </c>
      <c r="P122" s="11">
        <f t="shared" si="17"/>
        <v>9.7025426224145076E-5</v>
      </c>
    </row>
    <row r="123" spans="1:16" x14ac:dyDescent="0.25">
      <c r="A123" s="5">
        <v>39744</v>
      </c>
      <c r="B123">
        <v>221.21199999999999</v>
      </c>
      <c r="C123">
        <f t="shared" si="11"/>
        <v>-7.9663837576967975E-2</v>
      </c>
      <c r="E123">
        <f t="shared" si="12"/>
        <v>-8.2241619640053498E-2</v>
      </c>
      <c r="F123">
        <f t="shared" si="13"/>
        <v>6.7636840010192332E-3</v>
      </c>
      <c r="J123" s="10">
        <v>39910</v>
      </c>
      <c r="K123" s="8">
        <v>236.73099999999999</v>
      </c>
      <c r="L123" s="8">
        <v>2.4008739689368713E-3</v>
      </c>
      <c r="M123" s="8">
        <f t="shared" si="14"/>
        <v>1.002400873968937</v>
      </c>
      <c r="N123" s="8">
        <f t="shared" si="15"/>
        <v>-1.7690809414865928E-4</v>
      </c>
      <c r="O123" s="8">
        <f t="shared" si="16"/>
        <v>4.5906126612725401E-5</v>
      </c>
      <c r="P123" s="11">
        <f t="shared" si="17"/>
        <v>3.5201366821774905E-6</v>
      </c>
    </row>
    <row r="124" spans="1:16" x14ac:dyDescent="0.25">
      <c r="A124" s="5">
        <v>39745</v>
      </c>
      <c r="B124">
        <v>209.30099999999999</v>
      </c>
      <c r="C124">
        <f t="shared" si="11"/>
        <v>-5.3844276079055398E-2</v>
      </c>
      <c r="E124">
        <f t="shared" si="12"/>
        <v>-5.6422058142140928E-2</v>
      </c>
      <c r="F124">
        <f t="shared" si="13"/>
        <v>3.1834486449951313E-3</v>
      </c>
      <c r="J124" s="10">
        <v>39911</v>
      </c>
      <c r="K124" s="8">
        <v>236.32300000000001</v>
      </c>
      <c r="L124" s="8">
        <v>-1.7234751680176531E-3</v>
      </c>
      <c r="M124" s="8">
        <f t="shared" si="14"/>
        <v>0.99827652483198237</v>
      </c>
      <c r="N124" s="8">
        <f t="shared" si="15"/>
        <v>-4.3012572311031836E-3</v>
      </c>
      <c r="O124" s="8">
        <f t="shared" si="16"/>
        <v>1.1880466228347972E-4</v>
      </c>
      <c r="P124" s="11">
        <f t="shared" si="17"/>
        <v>5.0541622693575852E-6</v>
      </c>
    </row>
    <row r="125" spans="1:16" x14ac:dyDescent="0.25">
      <c r="A125" s="5">
        <v>39748</v>
      </c>
      <c r="B125">
        <v>468.27199999999999</v>
      </c>
      <c r="C125">
        <f t="shared" si="11"/>
        <v>1.2373137252091486</v>
      </c>
      <c r="E125">
        <f t="shared" si="12"/>
        <v>1.2347359431460632</v>
      </c>
      <c r="F125">
        <f t="shared" si="13"/>
        <v>1.524572849296798</v>
      </c>
      <c r="J125" s="10">
        <v>39912</v>
      </c>
      <c r="K125" s="8">
        <v>235.18</v>
      </c>
      <c r="L125" s="8">
        <v>-4.8366007540527186E-3</v>
      </c>
      <c r="M125" s="8">
        <f t="shared" si="14"/>
        <v>0.99516339924594732</v>
      </c>
      <c r="N125" s="8">
        <f t="shared" si="15"/>
        <v>-7.4143828171382492E-3</v>
      </c>
      <c r="O125" s="8">
        <f t="shared" si="16"/>
        <v>1.9636082646259785E-4</v>
      </c>
      <c r="P125" s="11">
        <f t="shared" si="17"/>
        <v>2.8743237388192304E-5</v>
      </c>
    </row>
    <row r="126" spans="1:16" x14ac:dyDescent="0.25">
      <c r="A126" s="5">
        <v>39749</v>
      </c>
      <c r="B126">
        <v>912.68399999999997</v>
      </c>
      <c r="C126">
        <f t="shared" si="11"/>
        <v>0.94904670789626544</v>
      </c>
      <c r="E126">
        <f t="shared" si="12"/>
        <v>0.94646892583317987</v>
      </c>
      <c r="F126">
        <f t="shared" si="13"/>
        <v>0.89580342756781339</v>
      </c>
      <c r="J126" s="10">
        <v>39917</v>
      </c>
      <c r="K126" s="8">
        <v>242.239</v>
      </c>
      <c r="L126" s="8">
        <v>3.0015307424100676E-2</v>
      </c>
      <c r="M126" s="8">
        <f t="shared" si="14"/>
        <v>1.0300153074241007</v>
      </c>
      <c r="N126" s="8">
        <f t="shared" si="15"/>
        <v>2.7437525361015146E-2</v>
      </c>
      <c r="O126" s="8">
        <f t="shared" si="16"/>
        <v>4.3426506482220937E-4</v>
      </c>
      <c r="P126" s="11">
        <f t="shared" si="17"/>
        <v>8.6969762257611155E-4</v>
      </c>
    </row>
    <row r="127" spans="1:16" x14ac:dyDescent="0.25">
      <c r="A127" s="5">
        <v>39750</v>
      </c>
      <c r="B127">
        <v>509.03500000000003</v>
      </c>
      <c r="C127">
        <f t="shared" si="11"/>
        <v>-0.4422658883030709</v>
      </c>
      <c r="E127">
        <f t="shared" si="12"/>
        <v>-0.44484367036615641</v>
      </c>
      <c r="F127">
        <f t="shared" si="13"/>
        <v>0.19788589106483362</v>
      </c>
      <c r="J127" s="10">
        <v>39918</v>
      </c>
      <c r="K127" s="8">
        <v>240.53899999999999</v>
      </c>
      <c r="L127" s="8">
        <v>-7.0178625242013756E-3</v>
      </c>
      <c r="M127" s="8">
        <f t="shared" si="14"/>
        <v>0.99298213747579867</v>
      </c>
      <c r="N127" s="8">
        <f t="shared" si="15"/>
        <v>-9.595644587286907E-3</v>
      </c>
      <c r="O127" s="8">
        <f t="shared" si="16"/>
        <v>2.6225025144154164E-4</v>
      </c>
      <c r="P127" s="11">
        <f t="shared" si="17"/>
        <v>5.6889815575646098E-5</v>
      </c>
    </row>
    <row r="128" spans="1:16" x14ac:dyDescent="0.25">
      <c r="A128" s="5">
        <v>39751</v>
      </c>
      <c r="B128">
        <v>497.20400000000001</v>
      </c>
      <c r="C128">
        <f t="shared" si="11"/>
        <v>-2.3242016757197476E-2</v>
      </c>
      <c r="E128">
        <f t="shared" si="12"/>
        <v>-2.5819798820283006E-2</v>
      </c>
      <c r="F128">
        <f t="shared" si="13"/>
        <v>6.6666201111988772E-4</v>
      </c>
      <c r="J128" s="10">
        <v>39919</v>
      </c>
      <c r="K128" s="8">
        <v>235.13</v>
      </c>
      <c r="L128" s="8">
        <v>-2.248699795043628E-2</v>
      </c>
      <c r="M128" s="8">
        <f t="shared" si="14"/>
        <v>0.97751300204956371</v>
      </c>
      <c r="N128" s="8">
        <f t="shared" si="15"/>
        <v>-2.506478001352181E-2</v>
      </c>
      <c r="O128" s="8">
        <f t="shared" si="16"/>
        <v>1.0025631692905899E-3</v>
      </c>
      <c r="P128" s="11">
        <f t="shared" si="17"/>
        <v>5.2953691890422793E-4</v>
      </c>
    </row>
    <row r="129" spans="1:19" ht="15.75" thickBot="1" x14ac:dyDescent="0.3">
      <c r="A129" s="5">
        <v>39752</v>
      </c>
      <c r="B129">
        <v>472.34899999999999</v>
      </c>
      <c r="C129">
        <f t="shared" si="11"/>
        <v>-4.9989541516158392E-2</v>
      </c>
      <c r="E129">
        <f t="shared" si="12"/>
        <v>-5.2567323579243923E-2</v>
      </c>
      <c r="F129">
        <f t="shared" si="13"/>
        <v>2.7633235082849339E-3</v>
      </c>
      <c r="J129" s="13">
        <v>39920</v>
      </c>
      <c r="K129" s="14">
        <v>246.464</v>
      </c>
      <c r="L129" s="14">
        <v>4.8203121677369981E-2</v>
      </c>
      <c r="M129" s="14">
        <f t="shared" si="14"/>
        <v>1.04820312167737</v>
      </c>
      <c r="N129" s="14">
        <f t="shared" si="15"/>
        <v>4.5625339614284451E-2</v>
      </c>
      <c r="O129" s="14">
        <f t="shared" si="16"/>
        <v>1.5230943728832401E-3</v>
      </c>
      <c r="P129" s="15">
        <f t="shared" si="17"/>
        <v>2.2732346361622976E-3</v>
      </c>
    </row>
    <row r="130" spans="1:19" x14ac:dyDescent="0.25">
      <c r="A130" s="5">
        <v>39755</v>
      </c>
      <c r="B130">
        <v>396.68900000000002</v>
      </c>
      <c r="C130">
        <f t="shared" si="11"/>
        <v>-0.16017817334216855</v>
      </c>
      <c r="E130">
        <f t="shared" si="12"/>
        <v>-0.16275595540525409</v>
      </c>
      <c r="F130">
        <f t="shared" si="13"/>
        <v>2.6489501019877057E-2</v>
      </c>
      <c r="G130" s="8"/>
      <c r="H130" s="8"/>
      <c r="I130" s="8"/>
      <c r="J130" s="16"/>
      <c r="K130" s="8"/>
      <c r="L130" s="8"/>
      <c r="M130" s="8"/>
      <c r="N130" s="8"/>
      <c r="O130" s="8"/>
      <c r="P130" s="8"/>
      <c r="Q130" s="8"/>
      <c r="R130" s="8"/>
      <c r="S130" s="8"/>
    </row>
    <row r="131" spans="1:19" x14ac:dyDescent="0.25">
      <c r="A131" s="5">
        <v>39756</v>
      </c>
      <c r="B131">
        <v>391.63900000000001</v>
      </c>
      <c r="C131">
        <f t="shared" si="11"/>
        <v>-1.2730375684730384E-2</v>
      </c>
      <c r="E131">
        <f t="shared" si="12"/>
        <v>-1.5308157747815914E-2</v>
      </c>
      <c r="F131">
        <f t="shared" si="13"/>
        <v>2.343396936320164E-4</v>
      </c>
      <c r="G131" s="8"/>
      <c r="H131" s="8"/>
      <c r="I131" s="8"/>
      <c r="J131" s="16"/>
      <c r="K131" s="8"/>
      <c r="L131" s="8"/>
      <c r="M131" s="8"/>
      <c r="N131" s="8"/>
      <c r="O131" s="8"/>
      <c r="P131" s="8"/>
      <c r="Q131" s="8"/>
      <c r="R131" s="8"/>
      <c r="S131" s="8"/>
    </row>
    <row r="132" spans="1:19" x14ac:dyDescent="0.25">
      <c r="A132" s="5">
        <v>39757</v>
      </c>
      <c r="B132">
        <v>394.95</v>
      </c>
      <c r="C132">
        <f t="shared" si="11"/>
        <v>8.4542142125783662E-3</v>
      </c>
      <c r="E132">
        <f t="shared" si="12"/>
        <v>5.8764321494928357E-3</v>
      </c>
      <c r="F132">
        <f t="shared" si="13"/>
        <v>3.4532454807592988E-5</v>
      </c>
      <c r="G132" s="8"/>
      <c r="H132" s="8"/>
      <c r="I132" s="8"/>
      <c r="J132" s="16"/>
      <c r="K132" s="8"/>
      <c r="L132" s="8"/>
      <c r="M132" s="8"/>
      <c r="N132" s="8"/>
      <c r="O132" s="8"/>
      <c r="P132" s="8"/>
      <c r="Q132" s="8"/>
      <c r="R132" s="8"/>
      <c r="S132" s="8"/>
    </row>
    <row r="133" spans="1:19" x14ac:dyDescent="0.25">
      <c r="A133" s="5">
        <v>39758</v>
      </c>
      <c r="B133">
        <v>392.911</v>
      </c>
      <c r="C133">
        <f t="shared" ref="C133:C196" si="18">(B133-B132)/B132</f>
        <v>-5.1626788201037787E-3</v>
      </c>
      <c r="E133">
        <f t="shared" ref="E133:E196" si="19">C133-$D$3</f>
        <v>-7.7404608831893092E-3</v>
      </c>
      <c r="F133">
        <f t="shared" ref="F133:F196" si="20">E133^2</f>
        <v>5.991473468418382E-5</v>
      </c>
      <c r="J133" s="16"/>
      <c r="K133" s="8"/>
      <c r="L133" s="8"/>
      <c r="M133" s="8"/>
      <c r="N133" s="8"/>
      <c r="O133" s="8"/>
      <c r="P133" s="8"/>
      <c r="Q133" s="8"/>
      <c r="R133" s="8"/>
      <c r="S133" s="8"/>
    </row>
    <row r="134" spans="1:19" x14ac:dyDescent="0.25">
      <c r="A134" s="5">
        <v>39759</v>
      </c>
      <c r="B134">
        <v>398.42899999999997</v>
      </c>
      <c r="C134">
        <f t="shared" si="18"/>
        <v>1.4043892891774403E-2</v>
      </c>
      <c r="E134">
        <f t="shared" si="19"/>
        <v>1.1466110828688873E-2</v>
      </c>
      <c r="F134">
        <f t="shared" si="20"/>
        <v>1.3147169753577621E-4</v>
      </c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x14ac:dyDescent="0.25">
      <c r="A135" s="5">
        <v>39762</v>
      </c>
      <c r="B135">
        <v>385.654</v>
      </c>
      <c r="C135">
        <f t="shared" si="18"/>
        <v>-3.2063429117860344E-2</v>
      </c>
      <c r="E135">
        <f t="shared" si="19"/>
        <v>-3.4641211180945874E-2</v>
      </c>
      <c r="F135">
        <f t="shared" si="20"/>
        <v>1.2000135120828895E-3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x14ac:dyDescent="0.25">
      <c r="A136" s="5">
        <v>39763</v>
      </c>
      <c r="B136">
        <v>387.75099999999998</v>
      </c>
      <c r="C136">
        <f t="shared" si="18"/>
        <v>5.4375165303613606E-3</v>
      </c>
      <c r="E136">
        <f t="shared" si="19"/>
        <v>2.8597344672758301E-3</v>
      </c>
      <c r="F136">
        <f t="shared" si="20"/>
        <v>8.1780812233253749E-6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x14ac:dyDescent="0.25">
      <c r="A137" s="5">
        <v>39764</v>
      </c>
      <c r="B137">
        <v>382.96899999999999</v>
      </c>
      <c r="C137">
        <f t="shared" si="18"/>
        <v>-1.2332656782316442E-2</v>
      </c>
      <c r="E137">
        <f t="shared" si="19"/>
        <v>-1.4910438845401972E-2</v>
      </c>
      <c r="F137">
        <f t="shared" si="20"/>
        <v>2.2232118656247211E-4</v>
      </c>
      <c r="J137" s="8"/>
      <c r="K137" s="8"/>
      <c r="L137" s="8"/>
      <c r="M137" s="8"/>
      <c r="N137" s="8"/>
      <c r="O137" s="8"/>
      <c r="P137" s="8"/>
    </row>
    <row r="138" spans="1:19" x14ac:dyDescent="0.25">
      <c r="A138" s="5">
        <v>39765</v>
      </c>
      <c r="B138">
        <v>395.69499999999999</v>
      </c>
      <c r="C138">
        <f t="shared" si="18"/>
        <v>3.3229843668808698E-2</v>
      </c>
      <c r="E138">
        <f t="shared" si="19"/>
        <v>3.0652061605723167E-2</v>
      </c>
      <c r="F138">
        <f t="shared" si="20"/>
        <v>9.3954888068104828E-4</v>
      </c>
    </row>
    <row r="139" spans="1:19" x14ac:dyDescent="0.25">
      <c r="A139" s="5">
        <v>39766</v>
      </c>
      <c r="B139">
        <v>391.84800000000001</v>
      </c>
      <c r="C139">
        <f t="shared" si="18"/>
        <v>-9.7221344722576222E-3</v>
      </c>
      <c r="E139">
        <f t="shared" si="19"/>
        <v>-1.2299916535343153E-2</v>
      </c>
      <c r="F139">
        <f t="shared" si="20"/>
        <v>1.512879467764079E-4</v>
      </c>
    </row>
    <row r="140" spans="1:19" x14ac:dyDescent="0.25">
      <c r="A140" s="5">
        <v>39769</v>
      </c>
      <c r="B140">
        <v>365.87900000000002</v>
      </c>
      <c r="C140">
        <f t="shared" si="18"/>
        <v>-6.6273146730364815E-2</v>
      </c>
      <c r="E140">
        <f t="shared" si="19"/>
        <v>-6.8850928793450339E-2</v>
      </c>
      <c r="F140">
        <f t="shared" si="20"/>
        <v>4.7404503957207689E-3</v>
      </c>
    </row>
    <row r="141" spans="1:19" x14ac:dyDescent="0.25">
      <c r="A141" s="5">
        <v>39770</v>
      </c>
      <c r="B141">
        <v>377.45100000000002</v>
      </c>
      <c r="C141">
        <f t="shared" si="18"/>
        <v>3.162794257117791E-2</v>
      </c>
      <c r="E141">
        <f t="shared" si="19"/>
        <v>2.9050160508092379E-2</v>
      </c>
      <c r="F141">
        <f t="shared" si="20"/>
        <v>8.4391182554593004E-4</v>
      </c>
    </row>
    <row r="142" spans="1:19" x14ac:dyDescent="0.25">
      <c r="A142" s="5">
        <v>39771</v>
      </c>
      <c r="B142">
        <v>372.79899999999998</v>
      </c>
      <c r="C142">
        <f t="shared" si="18"/>
        <v>-1.2324778580531097E-2</v>
      </c>
      <c r="E142">
        <f t="shared" si="19"/>
        <v>-1.4902560643616627E-2</v>
      </c>
      <c r="F142">
        <f t="shared" si="20"/>
        <v>2.2208631373667122E-4</v>
      </c>
    </row>
    <row r="143" spans="1:19" x14ac:dyDescent="0.25">
      <c r="A143" s="5">
        <v>39772</v>
      </c>
      <c r="B143">
        <v>349.017</v>
      </c>
      <c r="C143">
        <f t="shared" si="18"/>
        <v>-6.3793089573738082E-2</v>
      </c>
      <c r="E143">
        <f t="shared" si="19"/>
        <v>-6.637087163682362E-2</v>
      </c>
      <c r="F143">
        <f t="shared" si="20"/>
        <v>4.4050926018317184E-3</v>
      </c>
    </row>
    <row r="144" spans="1:19" x14ac:dyDescent="0.25">
      <c r="A144" s="5">
        <v>39773</v>
      </c>
      <c r="B144">
        <v>357.91500000000002</v>
      </c>
      <c r="C144">
        <f t="shared" si="18"/>
        <v>2.5494460155236064E-2</v>
      </c>
      <c r="E144">
        <f t="shared" si="19"/>
        <v>2.2916678092150533E-2</v>
      </c>
      <c r="F144">
        <f t="shared" si="20"/>
        <v>5.2517413477925221E-4</v>
      </c>
    </row>
    <row r="145" spans="1:6" x14ac:dyDescent="0.25">
      <c r="A145" s="5">
        <v>39776</v>
      </c>
      <c r="B145">
        <v>321.44799999999998</v>
      </c>
      <c r="C145">
        <f t="shared" si="18"/>
        <v>-0.10188731961499249</v>
      </c>
      <c r="E145">
        <f t="shared" si="19"/>
        <v>-0.10446510167807802</v>
      </c>
      <c r="F145">
        <f t="shared" si="20"/>
        <v>1.0912957468611179E-2</v>
      </c>
    </row>
    <row r="146" spans="1:6" x14ac:dyDescent="0.25">
      <c r="A146" s="5">
        <v>39777</v>
      </c>
      <c r="B146">
        <v>253.792</v>
      </c>
      <c r="C146">
        <f t="shared" si="18"/>
        <v>-0.21047261143326443</v>
      </c>
      <c r="E146">
        <f t="shared" si="19"/>
        <v>-0.21305039349634997</v>
      </c>
      <c r="F146">
        <f t="shared" si="20"/>
        <v>4.5390470168949558E-2</v>
      </c>
    </row>
    <row r="147" spans="1:6" x14ac:dyDescent="0.25">
      <c r="A147" s="5">
        <v>39778</v>
      </c>
      <c r="B147">
        <v>298.31200000000001</v>
      </c>
      <c r="C147">
        <f t="shared" si="18"/>
        <v>0.17541924095322156</v>
      </c>
      <c r="E147">
        <f t="shared" si="19"/>
        <v>0.17284145889013602</v>
      </c>
      <c r="F147">
        <f t="shared" si="20"/>
        <v>2.9874169911270582E-2</v>
      </c>
    </row>
    <row r="148" spans="1:6" x14ac:dyDescent="0.25">
      <c r="A148" s="5">
        <v>39779</v>
      </c>
      <c r="B148">
        <v>291.09399999999999</v>
      </c>
      <c r="C148">
        <f t="shared" si="18"/>
        <v>-2.419614363485216E-2</v>
      </c>
      <c r="E148">
        <f t="shared" si="19"/>
        <v>-2.6773925697937691E-2</v>
      </c>
      <c r="F148">
        <f t="shared" si="20"/>
        <v>7.1684309727868825E-4</v>
      </c>
    </row>
    <row r="149" spans="1:6" x14ac:dyDescent="0.25">
      <c r="A149" s="5">
        <v>39780</v>
      </c>
      <c r="B149">
        <v>279.09399999999999</v>
      </c>
      <c r="C149">
        <f t="shared" si="18"/>
        <v>-4.122379712395309E-2</v>
      </c>
      <c r="E149">
        <f t="shared" si="19"/>
        <v>-4.3801579187038621E-2</v>
      </c>
      <c r="F149">
        <f t="shared" si="20"/>
        <v>1.9185783392784148E-3</v>
      </c>
    </row>
    <row r="150" spans="1:6" x14ac:dyDescent="0.25">
      <c r="A150" s="5">
        <v>39783</v>
      </c>
      <c r="B150">
        <v>270.42500000000001</v>
      </c>
      <c r="C150">
        <f t="shared" si="18"/>
        <v>-3.1061219517438506E-2</v>
      </c>
      <c r="E150">
        <f t="shared" si="19"/>
        <v>-3.3639001580524033E-2</v>
      </c>
      <c r="F150">
        <f t="shared" si="20"/>
        <v>1.1315824273344984E-3</v>
      </c>
    </row>
    <row r="151" spans="1:6" x14ac:dyDescent="0.25">
      <c r="A151" s="5">
        <v>39784</v>
      </c>
      <c r="B151">
        <v>290.40800000000002</v>
      </c>
      <c r="C151">
        <f t="shared" si="18"/>
        <v>7.3894795229730997E-2</v>
      </c>
      <c r="E151">
        <f t="shared" si="19"/>
        <v>7.131701316664546E-2</v>
      </c>
      <c r="F151">
        <f t="shared" si="20"/>
        <v>5.0861163670114819E-3</v>
      </c>
    </row>
    <row r="152" spans="1:6" x14ac:dyDescent="0.25">
      <c r="A152" s="5">
        <v>39785</v>
      </c>
      <c r="B152">
        <v>291.55200000000002</v>
      </c>
      <c r="C152">
        <f t="shared" si="18"/>
        <v>3.9392854191344778E-3</v>
      </c>
      <c r="E152">
        <f t="shared" si="19"/>
        <v>1.3615033560489473E-3</v>
      </c>
      <c r="F152">
        <f t="shared" si="20"/>
        <v>1.8536913885325466E-6</v>
      </c>
    </row>
    <row r="153" spans="1:6" x14ac:dyDescent="0.25">
      <c r="A153" s="5">
        <v>39786</v>
      </c>
      <c r="B153">
        <v>287.32600000000002</v>
      </c>
      <c r="C153">
        <f t="shared" si="18"/>
        <v>-1.4494841400504881E-2</v>
      </c>
      <c r="E153">
        <f t="shared" si="19"/>
        <v>-1.7072623463590411E-2</v>
      </c>
      <c r="F153">
        <f t="shared" si="20"/>
        <v>2.9147447192953783E-4</v>
      </c>
    </row>
    <row r="154" spans="1:6" x14ac:dyDescent="0.25">
      <c r="A154" s="5">
        <v>39787</v>
      </c>
      <c r="B154">
        <v>286.33199999999999</v>
      </c>
      <c r="C154">
        <f t="shared" si="18"/>
        <v>-3.4594850448620316E-3</v>
      </c>
      <c r="E154">
        <f t="shared" si="19"/>
        <v>-6.0372671079475622E-3</v>
      </c>
      <c r="F154">
        <f t="shared" si="20"/>
        <v>3.6448594132705518E-5</v>
      </c>
    </row>
    <row r="155" spans="1:6" x14ac:dyDescent="0.25">
      <c r="A155" s="5">
        <v>39790</v>
      </c>
      <c r="B155">
        <v>296.29399999999998</v>
      </c>
      <c r="C155">
        <f t="shared" si="18"/>
        <v>3.479178017126968E-2</v>
      </c>
      <c r="E155">
        <f t="shared" si="19"/>
        <v>3.221399810818415E-2</v>
      </c>
      <c r="F155">
        <f t="shared" si="20"/>
        <v>1.037741674114092E-3</v>
      </c>
    </row>
    <row r="156" spans="1:6" x14ac:dyDescent="0.25">
      <c r="A156" s="5">
        <v>39791</v>
      </c>
      <c r="B156">
        <v>300.99700000000001</v>
      </c>
      <c r="C156">
        <f t="shared" si="18"/>
        <v>1.5872748013797212E-2</v>
      </c>
      <c r="E156">
        <f t="shared" si="19"/>
        <v>1.3294965950711682E-2</v>
      </c>
      <c r="F156">
        <f t="shared" si="20"/>
        <v>1.7675611963058297E-4</v>
      </c>
    </row>
    <row r="157" spans="1:6" x14ac:dyDescent="0.25">
      <c r="A157" s="5">
        <v>39792</v>
      </c>
      <c r="B157">
        <v>304.52600000000001</v>
      </c>
      <c r="C157">
        <f t="shared" si="18"/>
        <v>1.1724369345873866E-2</v>
      </c>
      <c r="E157">
        <f t="shared" si="19"/>
        <v>9.1465872827883356E-3</v>
      </c>
      <c r="F157">
        <f t="shared" si="20"/>
        <v>8.3660058921665312E-5</v>
      </c>
    </row>
    <row r="158" spans="1:6" x14ac:dyDescent="0.25">
      <c r="A158" s="5">
        <v>39793</v>
      </c>
      <c r="B158">
        <v>302.24900000000002</v>
      </c>
      <c r="C158">
        <f t="shared" si="18"/>
        <v>-7.4771940655313065E-3</v>
      </c>
      <c r="E158">
        <f t="shared" si="19"/>
        <v>-1.0054976128616836E-2</v>
      </c>
      <c r="F158">
        <f t="shared" si="20"/>
        <v>1.0110254494705442E-4</v>
      </c>
    </row>
    <row r="159" spans="1:6" x14ac:dyDescent="0.25">
      <c r="A159" s="5">
        <v>39794</v>
      </c>
      <c r="B159">
        <v>302.96499999999997</v>
      </c>
      <c r="C159">
        <f t="shared" si="18"/>
        <v>2.3689077548642058E-3</v>
      </c>
      <c r="E159">
        <f t="shared" si="19"/>
        <v>-2.0887430822132472E-4</v>
      </c>
      <c r="F159">
        <f t="shared" si="20"/>
        <v>4.3628476634936961E-8</v>
      </c>
    </row>
    <row r="160" spans="1:6" x14ac:dyDescent="0.25">
      <c r="A160" s="5">
        <v>39797</v>
      </c>
      <c r="B160">
        <v>305.71899999999999</v>
      </c>
      <c r="C160">
        <f t="shared" si="18"/>
        <v>9.0901589292493173E-3</v>
      </c>
      <c r="E160">
        <f t="shared" si="19"/>
        <v>6.5123768661637868E-3</v>
      </c>
      <c r="F160">
        <f t="shared" si="20"/>
        <v>4.2411052446945263E-5</v>
      </c>
    </row>
    <row r="161" spans="1:6" x14ac:dyDescent="0.25">
      <c r="A161" s="5">
        <v>39798</v>
      </c>
      <c r="B161">
        <v>305.22199999999998</v>
      </c>
      <c r="C161">
        <f t="shared" si="18"/>
        <v>-1.6256758657460417E-3</v>
      </c>
      <c r="E161">
        <f t="shared" si="19"/>
        <v>-4.2034579288315723E-3</v>
      </c>
      <c r="F161">
        <f t="shared" si="20"/>
        <v>1.766905855945701E-5</v>
      </c>
    </row>
    <row r="162" spans="1:6" x14ac:dyDescent="0.25">
      <c r="A162" s="5">
        <v>39799</v>
      </c>
      <c r="B162">
        <v>308.86099999999999</v>
      </c>
      <c r="C162">
        <f t="shared" si="18"/>
        <v>1.1922469546756164E-2</v>
      </c>
      <c r="E162">
        <f t="shared" si="19"/>
        <v>9.3446874836706339E-3</v>
      </c>
      <c r="F162">
        <f t="shared" si="20"/>
        <v>8.7323184167470598E-5</v>
      </c>
    </row>
    <row r="163" spans="1:6" x14ac:dyDescent="0.25">
      <c r="A163" s="5">
        <v>39800</v>
      </c>
      <c r="B163">
        <v>306.36500000000001</v>
      </c>
      <c r="C163">
        <f t="shared" si="18"/>
        <v>-8.0813051825901656E-3</v>
      </c>
      <c r="E163">
        <f t="shared" si="19"/>
        <v>-1.0659087245675696E-2</v>
      </c>
      <c r="F163">
        <f t="shared" si="20"/>
        <v>1.136161409109263E-4</v>
      </c>
    </row>
    <row r="164" spans="1:6" x14ac:dyDescent="0.25">
      <c r="A164" s="5">
        <v>39801</v>
      </c>
      <c r="B164">
        <v>284.34399999999999</v>
      </c>
      <c r="C164">
        <f t="shared" si="18"/>
        <v>-7.1878315081683658E-2</v>
      </c>
      <c r="E164">
        <f t="shared" si="19"/>
        <v>-7.4456097144769195E-2</v>
      </c>
      <c r="F164">
        <f t="shared" si="20"/>
        <v>5.5437104020313079E-3</v>
      </c>
    </row>
    <row r="165" spans="1:6" x14ac:dyDescent="0.25">
      <c r="A165" s="5">
        <v>39804</v>
      </c>
      <c r="B165">
        <v>265.63299999999998</v>
      </c>
      <c r="C165">
        <f t="shared" si="18"/>
        <v>-6.5804096446557742E-2</v>
      </c>
      <c r="E165">
        <f t="shared" si="19"/>
        <v>-6.8381878509643279E-2</v>
      </c>
      <c r="F165">
        <f t="shared" si="20"/>
        <v>4.676081308507613E-3</v>
      </c>
    </row>
    <row r="166" spans="1:6" x14ac:dyDescent="0.25">
      <c r="A166" s="5">
        <v>39805</v>
      </c>
      <c r="B166">
        <v>258.44499999999999</v>
      </c>
      <c r="C166">
        <f t="shared" si="18"/>
        <v>-2.7059890902109258E-2</v>
      </c>
      <c r="E166">
        <f t="shared" si="19"/>
        <v>-2.9637672965194789E-2</v>
      </c>
      <c r="F166">
        <f t="shared" si="20"/>
        <v>8.783916587918381E-4</v>
      </c>
    </row>
    <row r="167" spans="1:6" x14ac:dyDescent="0.25">
      <c r="A167" s="5">
        <v>39811</v>
      </c>
      <c r="B167">
        <v>252.65799999999999</v>
      </c>
      <c r="C167">
        <f t="shared" si="18"/>
        <v>-2.2391611367989346E-2</v>
      </c>
      <c r="E167">
        <f t="shared" si="19"/>
        <v>-2.4969393431074877E-2</v>
      </c>
      <c r="F167">
        <f t="shared" si="20"/>
        <v>6.2347060831580516E-4</v>
      </c>
    </row>
    <row r="168" spans="1:6" x14ac:dyDescent="0.25">
      <c r="A168" s="5">
        <v>39812</v>
      </c>
      <c r="B168">
        <v>248.55199999999999</v>
      </c>
      <c r="C168">
        <f t="shared" si="18"/>
        <v>-1.6251217060215765E-2</v>
      </c>
      <c r="E168">
        <f t="shared" si="19"/>
        <v>-1.8828999123301295E-2</v>
      </c>
      <c r="F168">
        <f t="shared" si="20"/>
        <v>3.5453120798528096E-4</v>
      </c>
    </row>
    <row r="169" spans="1:6" x14ac:dyDescent="0.25">
      <c r="A169" s="5">
        <v>39815</v>
      </c>
      <c r="B169">
        <v>258.14600000000002</v>
      </c>
      <c r="C169">
        <f t="shared" si="18"/>
        <v>3.8599568701921619E-2</v>
      </c>
      <c r="E169">
        <f t="shared" si="19"/>
        <v>3.6021786638836088E-2</v>
      </c>
      <c r="F169">
        <f t="shared" si="20"/>
        <v>1.2975691126538302E-3</v>
      </c>
    </row>
    <row r="170" spans="1:6" x14ac:dyDescent="0.25">
      <c r="A170" s="5">
        <v>39818</v>
      </c>
      <c r="B170">
        <v>260.83100000000002</v>
      </c>
      <c r="C170">
        <f t="shared" si="18"/>
        <v>1.0401090855562364E-2</v>
      </c>
      <c r="E170">
        <f t="shared" si="19"/>
        <v>7.8233087924768335E-3</v>
      </c>
      <c r="F170">
        <f t="shared" si="20"/>
        <v>6.1204160462445325E-5</v>
      </c>
    </row>
    <row r="171" spans="1:6" x14ac:dyDescent="0.25">
      <c r="A171" s="5">
        <v>39819</v>
      </c>
      <c r="B171">
        <v>286.62099999999998</v>
      </c>
      <c r="C171">
        <f t="shared" si="18"/>
        <v>9.8876283877299714E-2</v>
      </c>
      <c r="E171">
        <f t="shared" si="19"/>
        <v>9.6298501814214177E-2</v>
      </c>
      <c r="F171">
        <f t="shared" si="20"/>
        <v>9.2734014516622117E-3</v>
      </c>
    </row>
    <row r="172" spans="1:6" x14ac:dyDescent="0.25">
      <c r="A172" s="5">
        <v>39820</v>
      </c>
      <c r="B172">
        <v>291.28300000000002</v>
      </c>
      <c r="C172">
        <f t="shared" si="18"/>
        <v>1.6265381810823473E-2</v>
      </c>
      <c r="E172">
        <f t="shared" si="19"/>
        <v>1.3687599747737943E-2</v>
      </c>
      <c r="F172">
        <f t="shared" si="20"/>
        <v>1.873503868542758E-4</v>
      </c>
    </row>
    <row r="173" spans="1:6" x14ac:dyDescent="0.25">
      <c r="A173" s="5">
        <v>39821</v>
      </c>
      <c r="B173">
        <v>297.666</v>
      </c>
      <c r="C173">
        <f t="shared" si="18"/>
        <v>2.1913396936999348E-2</v>
      </c>
      <c r="E173">
        <f t="shared" si="19"/>
        <v>1.9335614873913817E-2</v>
      </c>
      <c r="F173">
        <f t="shared" si="20"/>
        <v>3.7386600255231723E-4</v>
      </c>
    </row>
    <row r="174" spans="1:6" x14ac:dyDescent="0.25">
      <c r="A174" s="5">
        <v>39822</v>
      </c>
      <c r="B174">
        <v>283.35000000000002</v>
      </c>
      <c r="C174">
        <f t="shared" si="18"/>
        <v>-4.8094172663320549E-2</v>
      </c>
      <c r="E174">
        <f t="shared" si="19"/>
        <v>-5.0671954726406079E-2</v>
      </c>
      <c r="F174">
        <f t="shared" si="20"/>
        <v>2.5676469957949472E-3</v>
      </c>
    </row>
    <row r="175" spans="1:6" x14ac:dyDescent="0.25">
      <c r="A175" s="5">
        <v>39825</v>
      </c>
      <c r="B175">
        <v>258.49400000000003</v>
      </c>
      <c r="C175">
        <f t="shared" si="18"/>
        <v>-8.7721898711840454E-2</v>
      </c>
      <c r="E175">
        <f t="shared" si="19"/>
        <v>-9.0299680774925978E-2</v>
      </c>
      <c r="F175">
        <f t="shared" si="20"/>
        <v>8.1540323480535359E-3</v>
      </c>
    </row>
    <row r="176" spans="1:6" x14ac:dyDescent="0.25">
      <c r="A176" s="5">
        <v>39826</v>
      </c>
      <c r="B176">
        <v>239.60400000000001</v>
      </c>
      <c r="C176">
        <f t="shared" si="18"/>
        <v>-7.3077131384094066E-2</v>
      </c>
      <c r="E176">
        <f t="shared" si="19"/>
        <v>-7.5654913447179589E-2</v>
      </c>
      <c r="F176">
        <f t="shared" si="20"/>
        <v>5.7236659287002349E-3</v>
      </c>
    </row>
    <row r="177" spans="1:6" x14ac:dyDescent="0.25">
      <c r="A177" s="5">
        <v>39827</v>
      </c>
      <c r="B177">
        <v>237.61600000000001</v>
      </c>
      <c r="C177">
        <f t="shared" si="18"/>
        <v>-8.2970234219795977E-3</v>
      </c>
      <c r="E177">
        <f t="shared" si="19"/>
        <v>-1.0874805485065128E-2</v>
      </c>
      <c r="F177">
        <f t="shared" si="20"/>
        <v>1.182613943380026E-4</v>
      </c>
    </row>
    <row r="178" spans="1:6" x14ac:dyDescent="0.25">
      <c r="A178" s="5">
        <v>39828</v>
      </c>
      <c r="B178">
        <v>238.40100000000001</v>
      </c>
      <c r="C178">
        <f t="shared" si="18"/>
        <v>3.3036495858864579E-3</v>
      </c>
      <c r="E178">
        <f t="shared" si="19"/>
        <v>7.2586752280092738E-4</v>
      </c>
      <c r="F178">
        <f t="shared" si="20"/>
        <v>5.2688366065715485E-7</v>
      </c>
    </row>
    <row r="179" spans="1:6" x14ac:dyDescent="0.25">
      <c r="A179" s="5">
        <v>39829</v>
      </c>
      <c r="B179">
        <v>242.18899999999999</v>
      </c>
      <c r="C179">
        <f t="shared" si="18"/>
        <v>1.588919509565808E-2</v>
      </c>
      <c r="E179">
        <f t="shared" si="19"/>
        <v>1.331141303257255E-2</v>
      </c>
      <c r="F179">
        <f t="shared" si="20"/>
        <v>1.7719371692374232E-4</v>
      </c>
    </row>
    <row r="180" spans="1:6" x14ac:dyDescent="0.25">
      <c r="A180" s="5">
        <v>39832</v>
      </c>
      <c r="B180">
        <v>237.517</v>
      </c>
      <c r="C180">
        <f t="shared" si="18"/>
        <v>-1.9290719231674424E-2</v>
      </c>
      <c r="E180">
        <f t="shared" si="19"/>
        <v>-2.1868501294759955E-2</v>
      </c>
      <c r="F180">
        <f t="shared" si="20"/>
        <v>4.782313488789178E-4</v>
      </c>
    </row>
    <row r="181" spans="1:6" x14ac:dyDescent="0.25">
      <c r="A181" s="5">
        <v>39833</v>
      </c>
      <c r="B181">
        <v>236.34299999999999</v>
      </c>
      <c r="C181">
        <f t="shared" si="18"/>
        <v>-4.9428040940227716E-3</v>
      </c>
      <c r="E181">
        <f t="shared" si="19"/>
        <v>-7.5205861571083022E-3</v>
      </c>
      <c r="F181">
        <f t="shared" si="20"/>
        <v>5.6559216146489018E-5</v>
      </c>
    </row>
    <row r="182" spans="1:6" x14ac:dyDescent="0.25">
      <c r="A182" s="5">
        <v>39834</v>
      </c>
      <c r="B182">
        <v>232.148</v>
      </c>
      <c r="C182">
        <f t="shared" si="18"/>
        <v>-1.7749626602014842E-2</v>
      </c>
      <c r="E182">
        <f t="shared" si="19"/>
        <v>-2.0327408665100372E-2</v>
      </c>
      <c r="F182">
        <f t="shared" si="20"/>
        <v>4.1320354303799771E-4</v>
      </c>
    </row>
    <row r="183" spans="1:6" x14ac:dyDescent="0.25">
      <c r="A183" s="5">
        <v>39835</v>
      </c>
      <c r="B183">
        <v>233.96700000000001</v>
      </c>
      <c r="C183">
        <f t="shared" si="18"/>
        <v>7.8355187208161044E-3</v>
      </c>
      <c r="E183">
        <f t="shared" si="19"/>
        <v>5.2577366577305738E-3</v>
      </c>
      <c r="F183">
        <f t="shared" si="20"/>
        <v>2.7643794762043865E-5</v>
      </c>
    </row>
    <row r="184" spans="1:6" x14ac:dyDescent="0.25">
      <c r="A184" s="5">
        <v>39836</v>
      </c>
      <c r="B184">
        <v>232.874</v>
      </c>
      <c r="C184">
        <f t="shared" si="18"/>
        <v>-4.6715989861818878E-3</v>
      </c>
      <c r="E184">
        <f t="shared" si="19"/>
        <v>-7.2493810492674183E-3</v>
      </c>
      <c r="F184">
        <f t="shared" si="20"/>
        <v>5.2553525597477572E-5</v>
      </c>
    </row>
    <row r="185" spans="1:6" x14ac:dyDescent="0.25">
      <c r="A185" s="5">
        <v>39839</v>
      </c>
      <c r="B185">
        <v>252.87700000000001</v>
      </c>
      <c r="C185">
        <f t="shared" si="18"/>
        <v>8.5896235732628001E-2</v>
      </c>
      <c r="E185">
        <f t="shared" si="19"/>
        <v>8.3318453669542464E-2</v>
      </c>
      <c r="F185">
        <f t="shared" si="20"/>
        <v>6.9419647218836944E-3</v>
      </c>
    </row>
    <row r="186" spans="1:6" x14ac:dyDescent="0.25">
      <c r="A186" s="5">
        <v>39840</v>
      </c>
      <c r="B186">
        <v>259.87599999999998</v>
      </c>
      <c r="C186">
        <f t="shared" si="18"/>
        <v>2.7677487474147378E-2</v>
      </c>
      <c r="E186">
        <f t="shared" si="19"/>
        <v>2.5099705411061848E-2</v>
      </c>
      <c r="F186">
        <f t="shared" si="20"/>
        <v>6.299952117220874E-4</v>
      </c>
    </row>
    <row r="187" spans="1:6" x14ac:dyDescent="0.25">
      <c r="A187" s="5">
        <v>39841</v>
      </c>
      <c r="B187">
        <v>265.95100000000002</v>
      </c>
      <c r="C187">
        <f t="shared" si="18"/>
        <v>2.3376533423632988E-2</v>
      </c>
      <c r="E187">
        <f t="shared" si="19"/>
        <v>2.0798751360547457E-2</v>
      </c>
      <c r="F187">
        <f t="shared" si="20"/>
        <v>4.325880581578747E-4</v>
      </c>
    </row>
    <row r="188" spans="1:6" x14ac:dyDescent="0.25">
      <c r="A188" s="5">
        <v>39842</v>
      </c>
      <c r="B188">
        <v>252.87700000000001</v>
      </c>
      <c r="C188">
        <f t="shared" si="18"/>
        <v>-4.9159431624622621E-2</v>
      </c>
      <c r="E188">
        <f t="shared" si="19"/>
        <v>-5.1737213687708151E-2</v>
      </c>
      <c r="F188">
        <f t="shared" si="20"/>
        <v>2.6767392801675758E-3</v>
      </c>
    </row>
    <row r="189" spans="1:6" x14ac:dyDescent="0.25">
      <c r="A189" s="5">
        <v>39843</v>
      </c>
      <c r="B189">
        <v>250.34200000000001</v>
      </c>
      <c r="C189">
        <f t="shared" si="18"/>
        <v>-1.0024636483349598E-2</v>
      </c>
      <c r="E189">
        <f t="shared" si="19"/>
        <v>-1.2602418546435129E-2</v>
      </c>
      <c r="F189">
        <f t="shared" si="20"/>
        <v>1.5882095321953209E-4</v>
      </c>
    </row>
    <row r="190" spans="1:6" x14ac:dyDescent="0.25">
      <c r="A190" s="5">
        <v>39846</v>
      </c>
      <c r="B190">
        <v>252.81700000000001</v>
      </c>
      <c r="C190">
        <f t="shared" si="18"/>
        <v>9.8864753017871322E-3</v>
      </c>
      <c r="E190">
        <f t="shared" si="19"/>
        <v>7.3086932387016017E-3</v>
      </c>
      <c r="F190">
        <f t="shared" si="20"/>
        <v>5.3416996857442511E-5</v>
      </c>
    </row>
    <row r="191" spans="1:6" x14ac:dyDescent="0.25">
      <c r="A191" s="5">
        <v>39847</v>
      </c>
      <c r="B191">
        <v>255.32300000000001</v>
      </c>
      <c r="C191">
        <f t="shared" si="18"/>
        <v>9.9123081121918234E-3</v>
      </c>
      <c r="E191">
        <f t="shared" si="19"/>
        <v>7.3345260491062929E-3</v>
      </c>
      <c r="F191">
        <f t="shared" si="20"/>
        <v>5.3795272365018765E-5</v>
      </c>
    </row>
    <row r="192" spans="1:6" x14ac:dyDescent="0.25">
      <c r="A192" s="5">
        <v>39848</v>
      </c>
      <c r="B192">
        <v>261.63600000000002</v>
      </c>
      <c r="C192">
        <f t="shared" si="18"/>
        <v>2.4725543723048908E-2</v>
      </c>
      <c r="E192">
        <f t="shared" si="19"/>
        <v>2.2147761659963378E-2</v>
      </c>
      <c r="F192">
        <f t="shared" si="20"/>
        <v>4.9052334654654372E-4</v>
      </c>
    </row>
    <row r="193" spans="1:6" x14ac:dyDescent="0.25">
      <c r="A193" s="5">
        <v>39849</v>
      </c>
      <c r="B193">
        <v>259.43900000000002</v>
      </c>
      <c r="C193">
        <f t="shared" si="18"/>
        <v>-8.3971624699964928E-3</v>
      </c>
      <c r="E193">
        <f t="shared" si="19"/>
        <v>-1.0974944533082023E-2</v>
      </c>
      <c r="F193">
        <f t="shared" si="20"/>
        <v>1.2044940750422699E-4</v>
      </c>
    </row>
    <row r="194" spans="1:6" x14ac:dyDescent="0.25">
      <c r="A194" s="5">
        <v>39850</v>
      </c>
      <c r="B194">
        <v>268.16800000000001</v>
      </c>
      <c r="C194">
        <f t="shared" si="18"/>
        <v>3.3645673934913349E-2</v>
      </c>
      <c r="E194">
        <f t="shared" si="19"/>
        <v>3.1067891871827819E-2</v>
      </c>
      <c r="F194">
        <f t="shared" si="20"/>
        <v>9.6521390535958507E-4</v>
      </c>
    </row>
    <row r="195" spans="1:6" x14ac:dyDescent="0.25">
      <c r="A195" s="5">
        <v>39853</v>
      </c>
      <c r="B195">
        <v>272.26400000000001</v>
      </c>
      <c r="C195">
        <f t="shared" si="18"/>
        <v>1.5274007338683226E-2</v>
      </c>
      <c r="E195">
        <f t="shared" si="19"/>
        <v>1.2696225275597696E-2</v>
      </c>
      <c r="F195">
        <f t="shared" si="20"/>
        <v>1.6119413624872579E-4</v>
      </c>
    </row>
    <row r="196" spans="1:6" x14ac:dyDescent="0.25">
      <c r="A196" s="5">
        <v>39854</v>
      </c>
      <c r="B196">
        <v>265.20499999999998</v>
      </c>
      <c r="C196">
        <f t="shared" si="18"/>
        <v>-2.5927041400993247E-2</v>
      </c>
      <c r="E196">
        <f t="shared" si="19"/>
        <v>-2.8504823464078777E-2</v>
      </c>
      <c r="F196">
        <f t="shared" si="20"/>
        <v>8.1252496071829606E-4</v>
      </c>
    </row>
    <row r="197" spans="1:6" x14ac:dyDescent="0.25">
      <c r="A197" s="5">
        <v>39855</v>
      </c>
      <c r="B197">
        <v>267.64100000000002</v>
      </c>
      <c r="C197">
        <f t="shared" ref="C197:C242" si="21">(B197-B196)/B196</f>
        <v>9.1853471842538257E-3</v>
      </c>
      <c r="E197">
        <f t="shared" ref="E197:E242" si="22">C197-$D$3</f>
        <v>6.6075651211682952E-3</v>
      </c>
      <c r="F197">
        <f t="shared" ref="F197:F242" si="23">E197^2</f>
        <v>4.3659916830479784E-5</v>
      </c>
    </row>
    <row r="198" spans="1:6" x14ac:dyDescent="0.25">
      <c r="A198" s="5">
        <v>39856</v>
      </c>
      <c r="B198">
        <v>251.18700000000001</v>
      </c>
      <c r="C198">
        <f t="shared" si="21"/>
        <v>-6.1477875213438921E-2</v>
      </c>
      <c r="E198">
        <f t="shared" si="22"/>
        <v>-6.4055657276524458E-2</v>
      </c>
      <c r="F198">
        <f t="shared" si="23"/>
        <v>4.1031272291275605E-3</v>
      </c>
    </row>
    <row r="199" spans="1:6" x14ac:dyDescent="0.25">
      <c r="A199" s="5">
        <v>39857</v>
      </c>
      <c r="B199">
        <v>247.55799999999999</v>
      </c>
      <c r="C199">
        <f t="shared" si="21"/>
        <v>-1.4447403727103786E-2</v>
      </c>
      <c r="E199">
        <f t="shared" si="22"/>
        <v>-1.7025185790189315E-2</v>
      </c>
      <c r="F199">
        <f t="shared" si="23"/>
        <v>2.8985695119046419E-4</v>
      </c>
    </row>
    <row r="200" spans="1:6" x14ac:dyDescent="0.25">
      <c r="A200" s="5">
        <v>39860</v>
      </c>
      <c r="B200">
        <v>244.40600000000001</v>
      </c>
      <c r="C200">
        <f t="shared" si="21"/>
        <v>-1.273236978809001E-2</v>
      </c>
      <c r="E200">
        <f t="shared" si="22"/>
        <v>-1.5310151851175541E-2</v>
      </c>
      <c r="F200">
        <f t="shared" si="23"/>
        <v>2.3440074970605383E-4</v>
      </c>
    </row>
    <row r="201" spans="1:6" x14ac:dyDescent="0.25">
      <c r="A201" s="5">
        <v>39861</v>
      </c>
      <c r="B201">
        <v>235.52799999999999</v>
      </c>
      <c r="C201">
        <f t="shared" si="21"/>
        <v>-3.6324803810053818E-2</v>
      </c>
      <c r="E201">
        <f t="shared" si="22"/>
        <v>-3.8902585873139349E-2</v>
      </c>
      <c r="F201">
        <f t="shared" si="23"/>
        <v>1.5134111876169813E-3</v>
      </c>
    </row>
    <row r="202" spans="1:6" x14ac:dyDescent="0.25">
      <c r="A202" s="5">
        <v>39862</v>
      </c>
      <c r="B202">
        <v>234.63300000000001</v>
      </c>
      <c r="C202">
        <f t="shared" si="21"/>
        <v>-3.7999728270098751E-3</v>
      </c>
      <c r="E202">
        <f t="shared" si="22"/>
        <v>-6.3777548900954056E-3</v>
      </c>
      <c r="F202">
        <f t="shared" si="23"/>
        <v>4.0675757438135859E-5</v>
      </c>
    </row>
    <row r="203" spans="1:6" x14ac:dyDescent="0.25">
      <c r="A203" s="5">
        <v>39863</v>
      </c>
      <c r="B203">
        <v>234.38499999999999</v>
      </c>
      <c r="C203">
        <f t="shared" si="21"/>
        <v>-1.0569698209545071E-3</v>
      </c>
      <c r="E203">
        <f t="shared" si="22"/>
        <v>-3.6347518840400377E-3</v>
      </c>
      <c r="F203">
        <f t="shared" si="23"/>
        <v>1.3211421258532603E-5</v>
      </c>
    </row>
    <row r="204" spans="1:6" x14ac:dyDescent="0.25">
      <c r="A204" s="5">
        <v>39864</v>
      </c>
      <c r="B204">
        <v>223.49799999999999</v>
      </c>
      <c r="C204">
        <f t="shared" si="21"/>
        <v>-4.6449218166691557E-2</v>
      </c>
      <c r="E204">
        <f t="shared" si="22"/>
        <v>-4.9027000229777087E-2</v>
      </c>
      <c r="F204">
        <f t="shared" si="23"/>
        <v>2.4036467515305628E-3</v>
      </c>
    </row>
    <row r="205" spans="1:6" x14ac:dyDescent="0.25">
      <c r="A205" s="5">
        <v>39867</v>
      </c>
      <c r="B205">
        <v>214.45099999999999</v>
      </c>
      <c r="C205">
        <f t="shared" si="21"/>
        <v>-4.0479109432746588E-2</v>
      </c>
      <c r="E205">
        <f t="shared" si="22"/>
        <v>-4.3056891495832118E-2</v>
      </c>
      <c r="F205">
        <f t="shared" si="23"/>
        <v>1.8538959052838602E-3</v>
      </c>
    </row>
    <row r="206" spans="1:6" x14ac:dyDescent="0.25">
      <c r="A206" s="5">
        <v>39868</v>
      </c>
      <c r="B206">
        <v>208.03800000000001</v>
      </c>
      <c r="C206">
        <f t="shared" si="21"/>
        <v>-2.9904267175252075E-2</v>
      </c>
      <c r="E206">
        <f t="shared" si="22"/>
        <v>-3.2482049238337606E-2</v>
      </c>
      <c r="F206">
        <f t="shared" si="23"/>
        <v>1.0550835227217887E-3</v>
      </c>
    </row>
    <row r="207" spans="1:6" x14ac:dyDescent="0.25">
      <c r="A207" s="5">
        <v>39869</v>
      </c>
      <c r="B207">
        <v>200.035</v>
      </c>
      <c r="C207">
        <f t="shared" si="21"/>
        <v>-3.8468933560215031E-2</v>
      </c>
      <c r="E207">
        <f t="shared" si="22"/>
        <v>-4.1046715623300561E-2</v>
      </c>
      <c r="F207">
        <f t="shared" si="23"/>
        <v>1.6848328634601064E-3</v>
      </c>
    </row>
    <row r="208" spans="1:6" x14ac:dyDescent="0.25">
      <c r="A208" s="5">
        <v>39870</v>
      </c>
      <c r="B208">
        <v>199.58699999999999</v>
      </c>
      <c r="C208">
        <f t="shared" si="21"/>
        <v>-2.2396080685880347E-3</v>
      </c>
      <c r="E208">
        <f t="shared" si="22"/>
        <v>-4.8173901316735657E-3</v>
      </c>
      <c r="F208">
        <f t="shared" si="23"/>
        <v>2.3207247680745854E-5</v>
      </c>
    </row>
    <row r="209" spans="1:6" x14ac:dyDescent="0.25">
      <c r="A209" s="5">
        <v>39871</v>
      </c>
      <c r="B209">
        <v>186.911</v>
      </c>
      <c r="C209">
        <f t="shared" si="21"/>
        <v>-6.3511150525835794E-2</v>
      </c>
      <c r="E209">
        <f t="shared" si="22"/>
        <v>-6.6088932588921318E-2</v>
      </c>
      <c r="F209">
        <f t="shared" si="23"/>
        <v>4.3677470107429863E-3</v>
      </c>
    </row>
    <row r="210" spans="1:6" x14ac:dyDescent="0.25">
      <c r="A210" s="5">
        <v>39874</v>
      </c>
      <c r="B210">
        <v>185.321</v>
      </c>
      <c r="C210">
        <f t="shared" si="21"/>
        <v>-8.5067224507921063E-3</v>
      </c>
      <c r="E210">
        <f t="shared" si="22"/>
        <v>-1.1084504513877637E-2</v>
      </c>
      <c r="F210">
        <f t="shared" si="23"/>
        <v>1.2286624031817371E-4</v>
      </c>
    </row>
    <row r="211" spans="1:6" x14ac:dyDescent="0.25">
      <c r="A211" s="5">
        <v>39875</v>
      </c>
      <c r="B211">
        <v>189.297</v>
      </c>
      <c r="C211">
        <f t="shared" si="21"/>
        <v>2.1454665148580028E-2</v>
      </c>
      <c r="E211">
        <f t="shared" si="22"/>
        <v>1.8876883085494497E-2</v>
      </c>
      <c r="F211">
        <f t="shared" si="23"/>
        <v>3.5633671502342828E-4</v>
      </c>
    </row>
    <row r="212" spans="1:6" x14ac:dyDescent="0.25">
      <c r="A212" s="5">
        <v>39876</v>
      </c>
      <c r="B212">
        <v>203.81299999999999</v>
      </c>
      <c r="C212">
        <f t="shared" si="21"/>
        <v>7.6683729800260919E-2</v>
      </c>
      <c r="E212">
        <f t="shared" si="22"/>
        <v>7.4105947737175382E-2</v>
      </c>
      <c r="F212">
        <f t="shared" si="23"/>
        <v>5.4916914900249693E-3</v>
      </c>
    </row>
    <row r="213" spans="1:6" x14ac:dyDescent="0.25">
      <c r="A213" s="5">
        <v>39877</v>
      </c>
      <c r="B213">
        <v>202.81899999999999</v>
      </c>
      <c r="C213">
        <f t="shared" si="21"/>
        <v>-4.8770196209270257E-3</v>
      </c>
      <c r="E213">
        <f t="shared" si="22"/>
        <v>-7.4548016840125563E-3</v>
      </c>
      <c r="F213">
        <f t="shared" si="23"/>
        <v>5.5574068147956442E-5</v>
      </c>
    </row>
    <row r="214" spans="1:6" x14ac:dyDescent="0.25">
      <c r="A214" s="5">
        <v>39878</v>
      </c>
      <c r="B214">
        <v>202.322</v>
      </c>
      <c r="C214">
        <f t="shared" si="21"/>
        <v>-2.4504607556490553E-3</v>
      </c>
      <c r="E214">
        <f t="shared" si="22"/>
        <v>-5.0282428187345858E-3</v>
      </c>
      <c r="F214">
        <f t="shared" si="23"/>
        <v>2.5283225844155933E-5</v>
      </c>
    </row>
    <row r="215" spans="1:6" x14ac:dyDescent="0.25">
      <c r="A215" s="5">
        <v>39881</v>
      </c>
      <c r="B215">
        <v>205.90100000000001</v>
      </c>
      <c r="C215">
        <f t="shared" si="21"/>
        <v>1.7689623471495969E-2</v>
      </c>
      <c r="E215">
        <f t="shared" si="22"/>
        <v>1.5111841408410438E-2</v>
      </c>
      <c r="F215">
        <f t="shared" si="23"/>
        <v>2.2836775075294838E-4</v>
      </c>
    </row>
    <row r="216" spans="1:6" x14ac:dyDescent="0.25">
      <c r="A216" s="5">
        <v>39882</v>
      </c>
      <c r="B216">
        <v>208.55500000000001</v>
      </c>
      <c r="C216">
        <f t="shared" si="21"/>
        <v>1.2889689705246678E-2</v>
      </c>
      <c r="E216">
        <f t="shared" si="22"/>
        <v>1.0311907642161148E-2</v>
      </c>
      <c r="F216">
        <f t="shared" si="23"/>
        <v>1.0633543922046148E-4</v>
      </c>
    </row>
    <row r="217" spans="1:6" x14ac:dyDescent="0.25">
      <c r="A217" s="5">
        <v>39883</v>
      </c>
      <c r="B217">
        <v>209.13200000000001</v>
      </c>
      <c r="C217">
        <f t="shared" si="21"/>
        <v>2.7666562777204965E-3</v>
      </c>
      <c r="E217">
        <f t="shared" si="22"/>
        <v>1.8887421463496595E-4</v>
      </c>
      <c r="F217">
        <f t="shared" si="23"/>
        <v>3.5673468953975186E-8</v>
      </c>
    </row>
    <row r="218" spans="1:6" x14ac:dyDescent="0.25">
      <c r="A218" s="5">
        <v>39884</v>
      </c>
      <c r="B218">
        <v>213.85400000000001</v>
      </c>
      <c r="C218">
        <f t="shared" si="21"/>
        <v>2.2579040988466654E-2</v>
      </c>
      <c r="E218">
        <f t="shared" si="22"/>
        <v>2.0001258925381123E-2</v>
      </c>
      <c r="F218">
        <f t="shared" si="23"/>
        <v>4.0005035860013808E-4</v>
      </c>
    </row>
    <row r="219" spans="1:6" x14ac:dyDescent="0.25">
      <c r="A219" s="5">
        <v>39885</v>
      </c>
      <c r="B219">
        <v>214.65</v>
      </c>
      <c r="C219">
        <f t="shared" si="21"/>
        <v>3.7221655896078269E-3</v>
      </c>
      <c r="E219">
        <f t="shared" si="22"/>
        <v>1.1443835265222964E-3</v>
      </c>
      <c r="F219">
        <f t="shared" si="23"/>
        <v>1.3096136557756073E-6</v>
      </c>
    </row>
    <row r="220" spans="1:6" x14ac:dyDescent="0.25">
      <c r="A220" s="5">
        <v>39888</v>
      </c>
      <c r="B220">
        <v>214.053</v>
      </c>
      <c r="C220">
        <f t="shared" si="21"/>
        <v>-2.7812718378756505E-3</v>
      </c>
      <c r="E220">
        <f t="shared" si="22"/>
        <v>-5.3590539009611814E-3</v>
      </c>
      <c r="F220">
        <f t="shared" si="23"/>
        <v>2.8719458713407256E-5</v>
      </c>
    </row>
    <row r="221" spans="1:6" x14ac:dyDescent="0.25">
      <c r="A221" s="5">
        <v>39889</v>
      </c>
      <c r="B221">
        <v>214.94800000000001</v>
      </c>
      <c r="C221">
        <f t="shared" si="21"/>
        <v>4.1812074579660654E-3</v>
      </c>
      <c r="E221">
        <f t="shared" si="22"/>
        <v>1.6034253948805349E-3</v>
      </c>
      <c r="F221">
        <f t="shared" si="23"/>
        <v>2.5709729969477993E-6</v>
      </c>
    </row>
    <row r="222" spans="1:6" x14ac:dyDescent="0.25">
      <c r="A222" s="5">
        <v>39890</v>
      </c>
      <c r="B222">
        <v>215.99199999999999</v>
      </c>
      <c r="C222">
        <f t="shared" si="21"/>
        <v>4.8569886670263634E-3</v>
      </c>
      <c r="E222">
        <f t="shared" si="22"/>
        <v>2.2792066039408329E-3</v>
      </c>
      <c r="F222">
        <f t="shared" si="23"/>
        <v>5.1947827434475049E-6</v>
      </c>
    </row>
    <row r="223" spans="1:6" x14ac:dyDescent="0.25">
      <c r="A223" s="5">
        <v>39891</v>
      </c>
      <c r="B223">
        <v>207.38200000000001</v>
      </c>
      <c r="C223">
        <f t="shared" si="21"/>
        <v>-3.9862587503240794E-2</v>
      </c>
      <c r="E223">
        <f t="shared" si="22"/>
        <v>-4.2440369566326325E-2</v>
      </c>
      <c r="F223">
        <f t="shared" si="23"/>
        <v>1.8011849689263577E-3</v>
      </c>
    </row>
    <row r="224" spans="1:6" x14ac:dyDescent="0.25">
      <c r="A224" s="5">
        <v>39892</v>
      </c>
      <c r="B224">
        <v>207.29300000000001</v>
      </c>
      <c r="C224">
        <f t="shared" si="21"/>
        <v>-4.2915971492221423E-4</v>
      </c>
      <c r="E224">
        <f t="shared" si="22"/>
        <v>-3.006941778007745E-3</v>
      </c>
      <c r="F224">
        <f t="shared" si="23"/>
        <v>9.041698856328378E-6</v>
      </c>
    </row>
    <row r="225" spans="1:6" x14ac:dyDescent="0.25">
      <c r="A225" s="5">
        <v>39895</v>
      </c>
      <c r="B225">
        <v>210.971</v>
      </c>
      <c r="C225">
        <f t="shared" si="21"/>
        <v>1.7743001452050947E-2</v>
      </c>
      <c r="E225">
        <f t="shared" si="22"/>
        <v>1.5165219388965416E-2</v>
      </c>
      <c r="F225">
        <f t="shared" si="23"/>
        <v>2.2998387911545259E-4</v>
      </c>
    </row>
    <row r="226" spans="1:6" x14ac:dyDescent="0.25">
      <c r="A226" s="5">
        <v>39896</v>
      </c>
      <c r="B226">
        <v>213.45699999999999</v>
      </c>
      <c r="C226">
        <f t="shared" si="21"/>
        <v>1.1783610069630376E-2</v>
      </c>
      <c r="E226">
        <f t="shared" si="22"/>
        <v>9.2058280065448455E-3</v>
      </c>
      <c r="F226">
        <f t="shared" si="23"/>
        <v>8.4747269286085448E-5</v>
      </c>
    </row>
    <row r="227" spans="1:6" x14ac:dyDescent="0.25">
      <c r="A227" s="5">
        <v>39897</v>
      </c>
      <c r="B227">
        <v>232.893</v>
      </c>
      <c r="C227">
        <f t="shared" si="21"/>
        <v>9.1053467443091618E-2</v>
      </c>
      <c r="E227">
        <f t="shared" si="22"/>
        <v>8.8475685380006081E-2</v>
      </c>
      <c r="F227">
        <f t="shared" si="23"/>
        <v>7.8279469034618215E-3</v>
      </c>
    </row>
    <row r="228" spans="1:6" x14ac:dyDescent="0.25">
      <c r="A228" s="5">
        <v>39898</v>
      </c>
      <c r="B228">
        <v>255.363</v>
      </c>
      <c r="C228">
        <f t="shared" si="21"/>
        <v>9.6482075459545791E-2</v>
      </c>
      <c r="E228">
        <f t="shared" si="22"/>
        <v>9.3904293396460253E-2</v>
      </c>
      <c r="F228">
        <f t="shared" si="23"/>
        <v>8.818016318288489E-3</v>
      </c>
    </row>
    <row r="229" spans="1:6" x14ac:dyDescent="0.25">
      <c r="A229" s="5">
        <v>39899</v>
      </c>
      <c r="B229">
        <v>247.21</v>
      </c>
      <c r="C229">
        <f t="shared" si="21"/>
        <v>-3.192709985393339E-2</v>
      </c>
      <c r="E229">
        <f t="shared" si="22"/>
        <v>-3.450488191701892E-2</v>
      </c>
      <c r="F229">
        <f t="shared" si="23"/>
        <v>1.1905868761074192E-3</v>
      </c>
    </row>
    <row r="230" spans="1:6" x14ac:dyDescent="0.25">
      <c r="A230" s="5">
        <v>39902</v>
      </c>
      <c r="B230">
        <v>235.47800000000001</v>
      </c>
      <c r="C230">
        <f t="shared" si="21"/>
        <v>-4.7457627118644062E-2</v>
      </c>
      <c r="E230">
        <f t="shared" si="22"/>
        <v>-5.0035409181729593E-2</v>
      </c>
      <c r="F230">
        <f t="shared" si="23"/>
        <v>2.5035421719831101E-3</v>
      </c>
    </row>
    <row r="231" spans="1:6" x14ac:dyDescent="0.25">
      <c r="A231" s="5">
        <v>39903</v>
      </c>
      <c r="B231">
        <v>228.37</v>
      </c>
      <c r="C231">
        <f t="shared" si="21"/>
        <v>-3.0185410102005299E-2</v>
      </c>
      <c r="E231">
        <f t="shared" si="22"/>
        <v>-3.2763192165090826E-2</v>
      </c>
      <c r="F231">
        <f t="shared" si="23"/>
        <v>1.0734267608466688E-3</v>
      </c>
    </row>
    <row r="232" spans="1:6" x14ac:dyDescent="0.25">
      <c r="A232" s="5">
        <v>39904</v>
      </c>
      <c r="B232">
        <v>231.8</v>
      </c>
      <c r="C232">
        <f t="shared" si="21"/>
        <v>1.5019485921968764E-2</v>
      </c>
      <c r="E232">
        <f t="shared" si="22"/>
        <v>1.2441703858883234E-2</v>
      </c>
      <c r="F232">
        <f t="shared" si="23"/>
        <v>1.5479599491214995E-4</v>
      </c>
    </row>
    <row r="233" spans="1:6" x14ac:dyDescent="0.25">
      <c r="A233" s="5">
        <v>39905</v>
      </c>
      <c r="B233">
        <v>241.84100000000001</v>
      </c>
      <c r="C233">
        <f t="shared" si="21"/>
        <v>4.331751509922345E-2</v>
      </c>
      <c r="E233">
        <f t="shared" si="22"/>
        <v>4.0739733036137919E-2</v>
      </c>
      <c r="F233">
        <f t="shared" si="23"/>
        <v>1.6597258478557874E-3</v>
      </c>
    </row>
    <row r="234" spans="1:6" x14ac:dyDescent="0.25">
      <c r="A234" s="5">
        <v>39906</v>
      </c>
      <c r="B234">
        <v>233.739</v>
      </c>
      <c r="C234">
        <f t="shared" si="21"/>
        <v>-3.3501350060577008E-2</v>
      </c>
      <c r="E234">
        <f t="shared" si="22"/>
        <v>-3.6079132123662538E-2</v>
      </c>
      <c r="F234">
        <f t="shared" si="23"/>
        <v>1.3017037747966981E-3</v>
      </c>
    </row>
    <row r="235" spans="1:6" x14ac:dyDescent="0.25">
      <c r="A235" s="5">
        <v>39909</v>
      </c>
      <c r="B235">
        <v>236.16399999999999</v>
      </c>
      <c r="C235">
        <f t="shared" si="21"/>
        <v>1.0374819777615131E-2</v>
      </c>
      <c r="E235">
        <f t="shared" si="22"/>
        <v>7.7970377145296001E-3</v>
      </c>
      <c r="F235">
        <f t="shared" si="23"/>
        <v>6.0793797121796967E-5</v>
      </c>
    </row>
    <row r="236" spans="1:6" x14ac:dyDescent="0.25">
      <c r="A236" s="5">
        <v>39910</v>
      </c>
      <c r="B236">
        <v>236.73099999999999</v>
      </c>
      <c r="C236">
        <f t="shared" si="21"/>
        <v>2.4008739689368713E-3</v>
      </c>
      <c r="E236">
        <f t="shared" si="22"/>
        <v>-1.7690809414865928E-4</v>
      </c>
      <c r="F236">
        <f t="shared" si="23"/>
        <v>3.1296473775310895E-8</v>
      </c>
    </row>
    <row r="237" spans="1:6" x14ac:dyDescent="0.25">
      <c r="A237" s="5">
        <v>39911</v>
      </c>
      <c r="B237">
        <v>236.32300000000001</v>
      </c>
      <c r="C237">
        <f t="shared" si="21"/>
        <v>-1.7234751680176531E-3</v>
      </c>
      <c r="E237">
        <f t="shared" si="22"/>
        <v>-4.3012572311031836E-3</v>
      </c>
      <c r="F237">
        <f t="shared" si="23"/>
        <v>1.8500813768117425E-5</v>
      </c>
    </row>
    <row r="238" spans="1:6" x14ac:dyDescent="0.25">
      <c r="A238" s="5">
        <v>39912</v>
      </c>
      <c r="B238">
        <v>235.18</v>
      </c>
      <c r="C238">
        <f t="shared" si="21"/>
        <v>-4.8366007540527186E-3</v>
      </c>
      <c r="E238">
        <f t="shared" si="22"/>
        <v>-7.4143828171382492E-3</v>
      </c>
      <c r="F238">
        <f t="shared" si="23"/>
        <v>5.4973072559074922E-5</v>
      </c>
    </row>
    <row r="239" spans="1:6" x14ac:dyDescent="0.25">
      <c r="A239" s="5">
        <v>39917</v>
      </c>
      <c r="B239">
        <v>242.239</v>
      </c>
      <c r="C239">
        <f t="shared" si="21"/>
        <v>3.0015307424100676E-2</v>
      </c>
      <c r="E239">
        <f t="shared" si="22"/>
        <v>2.7437525361015146E-2</v>
      </c>
      <c r="F239">
        <f t="shared" si="23"/>
        <v>7.5281779793634929E-4</v>
      </c>
    </row>
    <row r="240" spans="1:6" x14ac:dyDescent="0.25">
      <c r="A240" s="5">
        <v>39918</v>
      </c>
      <c r="B240">
        <v>240.53899999999999</v>
      </c>
      <c r="C240">
        <f t="shared" si="21"/>
        <v>-7.0178625242013756E-3</v>
      </c>
      <c r="E240">
        <f t="shared" si="22"/>
        <v>-9.595644587286907E-3</v>
      </c>
      <c r="F240">
        <f t="shared" si="23"/>
        <v>9.207639504552852E-5</v>
      </c>
    </row>
    <row r="241" spans="1:6" x14ac:dyDescent="0.25">
      <c r="A241" s="5">
        <v>39919</v>
      </c>
      <c r="B241">
        <v>235.13</v>
      </c>
      <c r="C241">
        <f t="shared" si="21"/>
        <v>-2.248699795043628E-2</v>
      </c>
      <c r="E241">
        <f t="shared" si="22"/>
        <v>-2.506478001352181E-2</v>
      </c>
      <c r="F241">
        <f t="shared" si="23"/>
        <v>6.2824319712624242E-4</v>
      </c>
    </row>
    <row r="242" spans="1:6" x14ac:dyDescent="0.25">
      <c r="A242" s="5">
        <v>39920</v>
      </c>
      <c r="B242">
        <v>246.464</v>
      </c>
      <c r="C242">
        <f t="shared" si="21"/>
        <v>4.8203121677369981E-2</v>
      </c>
      <c r="E242">
        <f t="shared" si="22"/>
        <v>4.5625339614284451E-2</v>
      </c>
      <c r="F242">
        <f t="shared" si="23"/>
        <v>2.0816716149187941E-3</v>
      </c>
    </row>
    <row r="243" spans="1:6" x14ac:dyDescent="0.25">
      <c r="A243" s="5"/>
    </row>
    <row r="244" spans="1:6" x14ac:dyDescent="0.25">
      <c r="A24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L1" workbookViewId="0">
      <selection activeCell="U4" sqref="U4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2" max="12" width="10.7109375" customWidth="1"/>
    <col min="13" max="13" width="27.28515625" customWidth="1"/>
    <col min="17" max="21" width="22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34</v>
      </c>
      <c r="L1" s="23"/>
      <c r="Q1" t="s">
        <v>55</v>
      </c>
      <c r="R1" t="s">
        <v>69</v>
      </c>
      <c r="S1" t="s">
        <v>70</v>
      </c>
      <c r="T1" t="s">
        <v>71</v>
      </c>
      <c r="U1" t="s">
        <v>55</v>
      </c>
      <c r="V1" t="s">
        <v>69</v>
      </c>
      <c r="W1" t="s">
        <v>70</v>
      </c>
      <c r="X1" t="s">
        <v>71</v>
      </c>
    </row>
    <row r="2" spans="1:27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45</v>
      </c>
      <c r="F2" t="s">
        <v>64</v>
      </c>
      <c r="G2" t="s">
        <v>46</v>
      </c>
      <c r="H2" s="6" t="s">
        <v>47</v>
      </c>
      <c r="I2" s="22">
        <f>SUM(F4:F123)/(COUNT(C4:C123)-2)</f>
        <v>2.3311062083099686E-3</v>
      </c>
      <c r="J2" s="12" t="s">
        <v>56</v>
      </c>
      <c r="K2" s="12"/>
      <c r="L2" s="24" t="s">
        <v>57</v>
      </c>
      <c r="M2" s="12" t="s">
        <v>58</v>
      </c>
      <c r="N2" s="12" t="s">
        <v>59</v>
      </c>
      <c r="O2" s="12" t="s">
        <v>60</v>
      </c>
      <c r="P2" s="12" t="s">
        <v>68</v>
      </c>
      <c r="Q2" s="12" t="s">
        <v>61</v>
      </c>
      <c r="R2" s="12"/>
      <c r="S2" s="12"/>
      <c r="T2" s="12"/>
      <c r="U2" s="12" t="s">
        <v>62</v>
      </c>
      <c r="V2" s="12"/>
      <c r="W2" s="8"/>
      <c r="X2" s="8"/>
    </row>
    <row r="3" spans="1:27" ht="16.5" thickBot="1" x14ac:dyDescent="0.3">
      <c r="A3" s="4">
        <v>39576</v>
      </c>
      <c r="B3">
        <v>186.53299999999999</v>
      </c>
      <c r="C3">
        <v>0</v>
      </c>
      <c r="D3" s="9">
        <f>AVERAGE(C4:C123)</f>
        <v>2.5777820630855305E-3</v>
      </c>
      <c r="H3" s="20" t="s">
        <v>48</v>
      </c>
      <c r="I3" s="11">
        <f>SQRT(I2)</f>
        <v>4.828153071630982E-2</v>
      </c>
      <c r="L3" s="16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Z3" t="s">
        <v>28</v>
      </c>
      <c r="AA3">
        <f>1+D3</f>
        <v>1.0025777820630855</v>
      </c>
    </row>
    <row r="4" spans="1:27" x14ac:dyDescent="0.25">
      <c r="A4" s="5">
        <v>39577</v>
      </c>
      <c r="B4">
        <v>185.947</v>
      </c>
      <c r="C4">
        <f>(B4-B3)/B3</f>
        <v>-3.1415352779400126E-3</v>
      </c>
      <c r="E4">
        <f>C4-$D$3</f>
        <v>-5.7193173410255427E-3</v>
      </c>
      <c r="F4">
        <f>E4^2</f>
        <v>3.2710590847355481E-5</v>
      </c>
      <c r="G4">
        <f>(E4-$D$3)^2</f>
        <v>6.8841858521700332E-5</v>
      </c>
      <c r="H4" s="8"/>
      <c r="I4" s="8"/>
      <c r="J4" s="25">
        <f>E4/$I$3</f>
        <v>-0.11845766395914037</v>
      </c>
      <c r="K4" s="25"/>
      <c r="L4" s="26">
        <f>G4/$I$3</f>
        <v>1.4258425012702652E-3</v>
      </c>
      <c r="M4" s="26">
        <f>RANK(L4,$L$4:$L$124)</f>
        <v>88</v>
      </c>
      <c r="N4" s="26">
        <f>L4</f>
        <v>1.4258425012702652E-3</v>
      </c>
      <c r="O4" s="26">
        <f>RANK(N4,$N$4:$N$124)</f>
        <v>88</v>
      </c>
      <c r="P4" s="26">
        <v>1</v>
      </c>
      <c r="Q4" s="26">
        <f>M4/(COUNT($M$4:$M$124)+1)-0.5</f>
        <v>0.22131147540983609</v>
      </c>
      <c r="R4" s="26">
        <f>SUM($Q$4:Q4)/P4</f>
        <v>0.22131147540983609</v>
      </c>
      <c r="S4" s="26">
        <f>(P4/11)*R4^2</f>
        <v>4.4526153770980447E-3</v>
      </c>
      <c r="T4" s="26"/>
      <c r="U4" s="26">
        <f>O4/(COUNT($O$4:$O$124)+1)-0.5</f>
        <v>0.22131147540983609</v>
      </c>
      <c r="V4" s="26">
        <f>SUM($U$4:U4)/P4</f>
        <v>0.22131147540983609</v>
      </c>
      <c r="W4" s="8">
        <f>(P4/11)*V4^2</f>
        <v>4.4526153770980447E-3</v>
      </c>
      <c r="X4" s="8"/>
    </row>
    <row r="5" spans="1:27" x14ac:dyDescent="0.25">
      <c r="A5" s="5">
        <v>39580</v>
      </c>
      <c r="B5">
        <v>186.345</v>
      </c>
      <c r="C5">
        <f t="shared" ref="C5:C68" si="0">(B5-B4)/B4</f>
        <v>2.140394843691999E-3</v>
      </c>
      <c r="E5">
        <f t="shared" ref="E5:E68" si="1">C5-$D$3</f>
        <v>-4.3738721939353157E-4</v>
      </c>
      <c r="F5">
        <f t="shared" ref="F5:F68" si="2">E5^2</f>
        <v>1.9130757968880533E-7</v>
      </c>
      <c r="G5">
        <f t="shared" ref="G5:G68" si="3">(E5-$D$3)^2</f>
        <v>9.0912458020053026E-6</v>
      </c>
      <c r="H5" s="8"/>
      <c r="I5" s="8"/>
      <c r="J5" s="25">
        <f t="shared" ref="J5:J68" si="4">E5/$I$3</f>
        <v>-9.0591000928182935E-3</v>
      </c>
      <c r="L5" s="26">
        <f t="shared" ref="L5:L68" si="5">G5/$I$3</f>
        <v>1.8829655288733876E-4</v>
      </c>
      <c r="M5" s="26">
        <f t="shared" ref="M5:M68" si="6">RANK(L5,$L$4:$L$124)</f>
        <v>107</v>
      </c>
      <c r="N5" s="26">
        <f t="shared" ref="N5:N68" si="7">L5</f>
        <v>1.8829655288733876E-4</v>
      </c>
      <c r="O5" s="26">
        <f t="shared" ref="O5:O68" si="8">RANK(N5,$N$4:$N$124)</f>
        <v>107</v>
      </c>
      <c r="P5" s="26">
        <v>2</v>
      </c>
      <c r="Q5" s="26">
        <f t="shared" ref="Q5:Q68" si="9">M5/(COUNT($M$4:$M$124)+1)-0.5</f>
        <v>0.37704918032786883</v>
      </c>
      <c r="R5" s="26">
        <f>SUM($Q$4:Q5)/P5</f>
        <v>0.29918032786885246</v>
      </c>
      <c r="S5" s="26">
        <f t="shared" ref="S5:S68" si="10">(P5/11)*R5^2</f>
        <v>1.6274339742493465E-2</v>
      </c>
      <c r="T5" s="26"/>
      <c r="U5" s="26">
        <f t="shared" ref="U5:U68" si="11">O5/(COUNT($O$4:$O$124)+1)-0.5</f>
        <v>0.37704918032786883</v>
      </c>
      <c r="V5" s="26">
        <f>SUM($U$4:U5)/P5</f>
        <v>0.29918032786885246</v>
      </c>
      <c r="W5" s="8">
        <f t="shared" ref="W5:W68" si="12">(P5/11)*V5^2</f>
        <v>1.6274339742493465E-2</v>
      </c>
      <c r="X5" s="8"/>
    </row>
    <row r="6" spans="1:27" x14ac:dyDescent="0.25">
      <c r="A6" s="5">
        <v>39581</v>
      </c>
      <c r="B6">
        <v>185.69800000000001</v>
      </c>
      <c r="C6">
        <f t="shared" si="0"/>
        <v>-3.4720545225253767E-3</v>
      </c>
      <c r="E6">
        <f t="shared" si="1"/>
        <v>-6.0498365856109073E-3</v>
      </c>
      <c r="F6">
        <f t="shared" si="2"/>
        <v>3.6600522712596238E-5</v>
      </c>
      <c r="G6">
        <f t="shared" si="3"/>
        <v>7.4435803547334535E-5</v>
      </c>
      <c r="H6" s="8"/>
      <c r="I6" s="8"/>
      <c r="J6" s="25">
        <f t="shared" si="4"/>
        <v>-0.12530333019386297</v>
      </c>
      <c r="L6" s="26">
        <f t="shared" si="5"/>
        <v>1.5417034721765693E-3</v>
      </c>
      <c r="M6" s="26">
        <f t="shared" si="6"/>
        <v>85</v>
      </c>
      <c r="N6" s="26">
        <f t="shared" si="7"/>
        <v>1.5417034721765693E-3</v>
      </c>
      <c r="O6" s="26">
        <f t="shared" si="8"/>
        <v>85</v>
      </c>
      <c r="P6" s="26">
        <v>3</v>
      </c>
      <c r="Q6" s="26">
        <f t="shared" si="9"/>
        <v>0.19672131147540983</v>
      </c>
      <c r="R6" s="26">
        <f>SUM($Q$4:Q6)/P6</f>
        <v>0.2650273224043716</v>
      </c>
      <c r="S6" s="26">
        <f t="shared" si="10"/>
        <v>1.915622226022656E-2</v>
      </c>
      <c r="T6" s="26"/>
      <c r="U6" s="26">
        <f t="shared" si="11"/>
        <v>0.19672131147540983</v>
      </c>
      <c r="V6" s="26">
        <f>SUM($U$4:U6)/P6</f>
        <v>0.2650273224043716</v>
      </c>
      <c r="W6" s="8">
        <f t="shared" si="12"/>
        <v>1.915622226022656E-2</v>
      </c>
      <c r="X6" s="8"/>
    </row>
    <row r="7" spans="1:27" x14ac:dyDescent="0.25">
      <c r="A7" s="5">
        <v>39582</v>
      </c>
      <c r="B7">
        <v>189.79400000000001</v>
      </c>
      <c r="C7">
        <f t="shared" si="0"/>
        <v>2.2057318872578075E-2</v>
      </c>
      <c r="E7">
        <f t="shared" si="1"/>
        <v>1.9479536809492545E-2</v>
      </c>
      <c r="F7">
        <f t="shared" si="2"/>
        <v>3.7945235431237497E-4</v>
      </c>
      <c r="G7">
        <f t="shared" si="3"/>
        <v>2.8566931350769203E-4</v>
      </c>
      <c r="H7" s="8"/>
      <c r="I7" s="8"/>
      <c r="J7" s="25">
        <f t="shared" si="4"/>
        <v>0.40345731629656534</v>
      </c>
      <c r="L7" s="26">
        <f t="shared" si="5"/>
        <v>5.9167410243518032E-3</v>
      </c>
      <c r="M7" s="26">
        <f t="shared" si="6"/>
        <v>57</v>
      </c>
      <c r="N7" s="26">
        <f t="shared" si="7"/>
        <v>5.9167410243518032E-3</v>
      </c>
      <c r="O7" s="26">
        <f t="shared" si="8"/>
        <v>57</v>
      </c>
      <c r="P7" s="26">
        <v>4</v>
      </c>
      <c r="Q7" s="26">
        <f t="shared" si="9"/>
        <v>-3.278688524590162E-2</v>
      </c>
      <c r="R7" s="26">
        <f>SUM($Q$4:Q7)/P7</f>
        <v>0.1905737704918033</v>
      </c>
      <c r="S7" s="26">
        <f t="shared" si="10"/>
        <v>1.3206677090713643E-2</v>
      </c>
      <c r="T7" s="26"/>
      <c r="U7" s="26">
        <f t="shared" si="11"/>
        <v>-3.278688524590162E-2</v>
      </c>
      <c r="V7" s="26">
        <f>SUM($U$4:U7)/P7</f>
        <v>0.1905737704918033</v>
      </c>
      <c r="W7" s="8">
        <f t="shared" si="12"/>
        <v>1.3206677090713643E-2</v>
      </c>
      <c r="X7" s="8"/>
    </row>
    <row r="8" spans="1:27" x14ac:dyDescent="0.25">
      <c r="A8" s="5">
        <v>39583</v>
      </c>
      <c r="B8">
        <v>187.995</v>
      </c>
      <c r="C8">
        <f t="shared" si="0"/>
        <v>-9.4786979567320698E-3</v>
      </c>
      <c r="E8">
        <f t="shared" si="1"/>
        <v>-1.20564800198176E-2</v>
      </c>
      <c r="F8">
        <f t="shared" si="2"/>
        <v>1.4535871046826099E-4</v>
      </c>
      <c r="G8">
        <f t="shared" si="3"/>
        <v>2.1416162671109628E-4</v>
      </c>
      <c r="H8" s="8"/>
      <c r="I8" s="8"/>
      <c r="J8" s="25">
        <f t="shared" si="4"/>
        <v>-0.2497120501555441</v>
      </c>
      <c r="L8" s="26">
        <f t="shared" si="5"/>
        <v>4.4356842778961658E-3</v>
      </c>
      <c r="M8" s="26">
        <f t="shared" si="6"/>
        <v>65</v>
      </c>
      <c r="N8" s="26">
        <f t="shared" si="7"/>
        <v>4.4356842778961658E-3</v>
      </c>
      <c r="O8" s="26">
        <f t="shared" si="8"/>
        <v>65</v>
      </c>
      <c r="P8" s="26">
        <v>5</v>
      </c>
      <c r="Q8" s="26">
        <f t="shared" si="9"/>
        <v>3.2786885245901676E-2</v>
      </c>
      <c r="R8" s="26">
        <f>SUM($Q$4:Q8)/P8</f>
        <v>0.15901639344262297</v>
      </c>
      <c r="S8" s="26">
        <f t="shared" si="10"/>
        <v>1.1493733356135939E-2</v>
      </c>
      <c r="T8" s="26"/>
      <c r="U8" s="26">
        <f t="shared" si="11"/>
        <v>3.2786885245901676E-2</v>
      </c>
      <c r="V8" s="26">
        <f>SUM($U$4:U8)/P8</f>
        <v>0.15901639344262297</v>
      </c>
      <c r="W8" s="8">
        <f t="shared" si="12"/>
        <v>1.1493733356135939E-2</v>
      </c>
      <c r="X8" s="8"/>
    </row>
    <row r="9" spans="1:27" x14ac:dyDescent="0.25">
      <c r="A9" s="5">
        <v>39584</v>
      </c>
      <c r="B9">
        <v>191.96199999999999</v>
      </c>
      <c r="C9">
        <f t="shared" si="0"/>
        <v>2.1101625043219153E-2</v>
      </c>
      <c r="E9">
        <f t="shared" si="1"/>
        <v>1.8523842980133622E-2</v>
      </c>
      <c r="F9">
        <f t="shared" si="2"/>
        <v>3.4313275875264568E-4</v>
      </c>
      <c r="G9">
        <f t="shared" si="3"/>
        <v>2.5427685877020865E-4</v>
      </c>
      <c r="H9" s="8"/>
      <c r="I9" s="8"/>
      <c r="J9" s="25">
        <f t="shared" si="4"/>
        <v>0.38366312553293064</v>
      </c>
      <c r="L9" s="26">
        <f t="shared" si="5"/>
        <v>5.2665450949406674E-3</v>
      </c>
      <c r="M9" s="26">
        <f t="shared" si="6"/>
        <v>60</v>
      </c>
      <c r="N9" s="26">
        <f t="shared" si="7"/>
        <v>5.2665450949406674E-3</v>
      </c>
      <c r="O9" s="26">
        <f t="shared" si="8"/>
        <v>60</v>
      </c>
      <c r="P9" s="26">
        <v>6</v>
      </c>
      <c r="Q9" s="26">
        <f t="shared" si="9"/>
        <v>-8.1967213114754189E-3</v>
      </c>
      <c r="R9" s="26">
        <f>SUM($Q$4:Q9)/P9</f>
        <v>0.13114754098360656</v>
      </c>
      <c r="S9" s="26">
        <f t="shared" si="10"/>
        <v>9.3816422760255071E-3</v>
      </c>
      <c r="T9" s="26"/>
      <c r="U9" s="26">
        <f t="shared" si="11"/>
        <v>-8.1967213114754189E-3</v>
      </c>
      <c r="V9" s="26">
        <f>SUM($U$4:U9)/P9</f>
        <v>0.13114754098360656</v>
      </c>
      <c r="W9" s="8">
        <f t="shared" si="12"/>
        <v>9.3816422760255071E-3</v>
      </c>
      <c r="X9" s="8"/>
    </row>
    <row r="10" spans="1:27" x14ac:dyDescent="0.25">
      <c r="A10" s="5">
        <v>39587</v>
      </c>
      <c r="B10">
        <v>191.88200000000001</v>
      </c>
      <c r="C10">
        <f t="shared" si="0"/>
        <v>-4.1674914826884534E-4</v>
      </c>
      <c r="E10">
        <f t="shared" si="1"/>
        <v>-2.9945312113543758E-3</v>
      </c>
      <c r="F10">
        <f t="shared" si="2"/>
        <v>8.9672171757755057E-6</v>
      </c>
      <c r="G10">
        <f t="shared" si="3"/>
        <v>3.1050675228499188E-5</v>
      </c>
      <c r="J10" s="25">
        <f t="shared" si="4"/>
        <v>-6.2022292311929607E-2</v>
      </c>
      <c r="L10" s="26">
        <f t="shared" si="5"/>
        <v>6.4311704222770355E-4</v>
      </c>
      <c r="M10" s="26">
        <f t="shared" si="6"/>
        <v>98</v>
      </c>
      <c r="N10" s="26">
        <f t="shared" si="7"/>
        <v>6.4311704222770355E-4</v>
      </c>
      <c r="O10" s="26">
        <f t="shared" si="8"/>
        <v>98</v>
      </c>
      <c r="P10" s="26">
        <v>7</v>
      </c>
      <c r="Q10" s="26">
        <f t="shared" si="9"/>
        <v>0.30327868852459017</v>
      </c>
      <c r="R10" s="26">
        <f>SUM($Q$4:Q10)/P10</f>
        <v>0.15573770491803282</v>
      </c>
      <c r="S10" s="26">
        <f t="shared" si="10"/>
        <v>1.5434511739268532E-2</v>
      </c>
      <c r="T10" s="26"/>
      <c r="U10" s="26">
        <f t="shared" si="11"/>
        <v>0.30327868852459017</v>
      </c>
      <c r="V10" s="26">
        <f>SUM($U$4:U10)/P10</f>
        <v>0.15573770491803282</v>
      </c>
      <c r="W10" s="8">
        <f t="shared" si="12"/>
        <v>1.5434511739268532E-2</v>
      </c>
      <c r="X10" s="8"/>
    </row>
    <row r="11" spans="1:27" x14ac:dyDescent="0.25">
      <c r="A11" s="5">
        <v>39588</v>
      </c>
      <c r="B11">
        <v>188.04499999999999</v>
      </c>
      <c r="C11">
        <f t="shared" si="0"/>
        <v>-1.999666461679583E-2</v>
      </c>
      <c r="E11">
        <f t="shared" si="1"/>
        <v>-2.2574446679881361E-2</v>
      </c>
      <c r="F11">
        <f t="shared" si="2"/>
        <v>5.0960564290280662E-4</v>
      </c>
      <c r="G11">
        <f t="shared" si="3"/>
        <v>6.3263461073852982E-4</v>
      </c>
      <c r="J11" s="25">
        <f t="shared" si="4"/>
        <v>-0.46755863670775383</v>
      </c>
      <c r="L11" s="26">
        <f t="shared" si="5"/>
        <v>1.3103035495202758E-2</v>
      </c>
      <c r="M11" s="26">
        <f t="shared" si="6"/>
        <v>35</v>
      </c>
      <c r="N11" s="26">
        <f t="shared" si="7"/>
        <v>1.3103035495202758E-2</v>
      </c>
      <c r="O11" s="26">
        <f t="shared" si="8"/>
        <v>35</v>
      </c>
      <c r="P11" s="26">
        <v>8</v>
      </c>
      <c r="Q11" s="26">
        <f t="shared" si="9"/>
        <v>-0.21311475409836067</v>
      </c>
      <c r="R11" s="26">
        <f>SUM($Q$4:Q11)/P11</f>
        <v>0.10963114754098363</v>
      </c>
      <c r="S11" s="26">
        <f t="shared" si="10"/>
        <v>8.7410825535657617E-3</v>
      </c>
      <c r="T11" s="26"/>
      <c r="U11" s="26">
        <f t="shared" si="11"/>
        <v>-0.21311475409836067</v>
      </c>
      <c r="V11" s="26">
        <f>SUM($U$4:U11)/P11</f>
        <v>0.10963114754098363</v>
      </c>
      <c r="W11" s="8">
        <f t="shared" si="12"/>
        <v>8.7410825535657617E-3</v>
      </c>
      <c r="X11" s="8"/>
    </row>
    <row r="12" spans="1:27" x14ac:dyDescent="0.25">
      <c r="A12" s="5">
        <v>39589</v>
      </c>
      <c r="B12">
        <v>183.78</v>
      </c>
      <c r="C12">
        <f t="shared" si="0"/>
        <v>-2.2680741311919949E-2</v>
      </c>
      <c r="E12">
        <f t="shared" si="1"/>
        <v>-2.525852337500548E-2</v>
      </c>
      <c r="F12">
        <f t="shared" si="2"/>
        <v>6.3799300308569815E-4</v>
      </c>
      <c r="G12">
        <f t="shared" si="3"/>
        <v>7.7485990044269515E-4</v>
      </c>
      <c r="J12" s="25">
        <f t="shared" si="4"/>
        <v>-0.52315084050292926</v>
      </c>
      <c r="L12" s="26">
        <f t="shared" si="5"/>
        <v>1.6048784886203749E-2</v>
      </c>
      <c r="M12" s="26">
        <f t="shared" si="6"/>
        <v>30</v>
      </c>
      <c r="N12" s="26">
        <f t="shared" si="7"/>
        <v>1.6048784886203749E-2</v>
      </c>
      <c r="O12" s="26">
        <f t="shared" si="8"/>
        <v>30</v>
      </c>
      <c r="P12" s="26">
        <v>9</v>
      </c>
      <c r="Q12" s="26">
        <f t="shared" si="9"/>
        <v>-0.25409836065573771</v>
      </c>
      <c r="R12" s="26">
        <f>SUM($Q$4:Q12)/P12</f>
        <v>6.9216757741347931E-2</v>
      </c>
      <c r="S12" s="26">
        <f t="shared" si="10"/>
        <v>3.9198759972745491E-3</v>
      </c>
      <c r="T12" s="26"/>
      <c r="U12" s="26">
        <f t="shared" si="11"/>
        <v>-0.25409836065573771</v>
      </c>
      <c r="V12" s="26">
        <f>SUM($U$4:U12)/P12</f>
        <v>6.9216757741347931E-2</v>
      </c>
      <c r="W12" s="8">
        <f t="shared" si="12"/>
        <v>3.9198759972745491E-3</v>
      </c>
      <c r="X12" s="8"/>
    </row>
    <row r="13" spans="1:27" x14ac:dyDescent="0.25">
      <c r="A13" s="5">
        <v>39590</v>
      </c>
      <c r="B13">
        <v>184.12799999999999</v>
      </c>
      <c r="C13">
        <f t="shared" si="0"/>
        <v>1.8935683969963258E-3</v>
      </c>
      <c r="E13">
        <f t="shared" si="1"/>
        <v>-6.8421366608920476E-4</v>
      </c>
      <c r="F13">
        <f t="shared" si="2"/>
        <v>4.6814834086322979E-7</v>
      </c>
      <c r="G13">
        <f t="shared" si="3"/>
        <v>1.0640616137154214E-5</v>
      </c>
      <c r="J13" s="25">
        <f t="shared" si="4"/>
        <v>-1.4171333342960332E-2</v>
      </c>
      <c r="L13" s="26">
        <f t="shared" si="5"/>
        <v>2.2038688457654354E-4</v>
      </c>
      <c r="M13" s="26">
        <f t="shared" si="6"/>
        <v>106</v>
      </c>
      <c r="N13" s="26">
        <f t="shared" si="7"/>
        <v>2.2038688457654354E-4</v>
      </c>
      <c r="O13" s="26">
        <f t="shared" si="8"/>
        <v>106</v>
      </c>
      <c r="P13" s="26">
        <v>10</v>
      </c>
      <c r="Q13" s="26">
        <f t="shared" si="9"/>
        <v>0.36885245901639341</v>
      </c>
      <c r="R13" s="26">
        <f>SUM($Q$4:Q13)/P13</f>
        <v>9.9180327868852475E-2</v>
      </c>
      <c r="S13" s="26">
        <f t="shared" si="10"/>
        <v>8.942488578339158E-3</v>
      </c>
      <c r="T13" s="26"/>
      <c r="U13" s="26">
        <f t="shared" si="11"/>
        <v>0.36885245901639341</v>
      </c>
      <c r="V13" s="26">
        <f>SUM($U$4:U13)/P13</f>
        <v>9.9180327868852475E-2</v>
      </c>
      <c r="W13" s="8">
        <f t="shared" si="12"/>
        <v>8.942488578339158E-3</v>
      </c>
      <c r="X13" s="8"/>
    </row>
    <row r="14" spans="1:27" x14ac:dyDescent="0.25">
      <c r="A14" s="5">
        <v>39591</v>
      </c>
      <c r="B14">
        <v>179.654</v>
      </c>
      <c r="C14">
        <f t="shared" si="0"/>
        <v>-2.4298314216197374E-2</v>
      </c>
      <c r="E14">
        <f t="shared" si="1"/>
        <v>-2.6876096279282904E-2</v>
      </c>
      <c r="F14">
        <f t="shared" si="2"/>
        <v>7.2232455121328443E-4</v>
      </c>
      <c r="G14">
        <f t="shared" si="3"/>
        <v>8.6753094940704033E-4</v>
      </c>
      <c r="J14" s="25">
        <f t="shared" si="4"/>
        <v>-0.55665377382502879</v>
      </c>
      <c r="L14" s="26">
        <f t="shared" si="5"/>
        <v>1.7968174093411306E-2</v>
      </c>
      <c r="M14" s="26">
        <f t="shared" si="6"/>
        <v>26</v>
      </c>
      <c r="N14" s="26">
        <f t="shared" si="7"/>
        <v>1.7968174093411306E-2</v>
      </c>
      <c r="O14" s="26">
        <f t="shared" si="8"/>
        <v>26</v>
      </c>
      <c r="P14" s="26">
        <v>11</v>
      </c>
      <c r="Q14" s="26">
        <f t="shared" si="9"/>
        <v>-0.28688524590163933</v>
      </c>
      <c r="R14" s="26">
        <f>SUM($Q$4:Q14)/P14</f>
        <v>6.4083457526080495E-2</v>
      </c>
      <c r="S14" s="26">
        <f t="shared" si="10"/>
        <v>4.1066895284969625E-3</v>
      </c>
      <c r="T14" s="26"/>
      <c r="U14" s="26">
        <f t="shared" si="11"/>
        <v>-0.28688524590163933</v>
      </c>
      <c r="V14" s="26">
        <f>SUM($U$4:U14)/P14</f>
        <v>6.4083457526080495E-2</v>
      </c>
      <c r="W14" s="8">
        <f t="shared" si="12"/>
        <v>4.1066895284969625E-3</v>
      </c>
      <c r="X14" s="8"/>
    </row>
    <row r="15" spans="1:27" x14ac:dyDescent="0.25">
      <c r="A15" s="5">
        <v>39594</v>
      </c>
      <c r="B15">
        <v>177.91399999999999</v>
      </c>
      <c r="C15">
        <f t="shared" si="0"/>
        <v>-9.6852839346744813E-3</v>
      </c>
      <c r="E15">
        <f t="shared" si="1"/>
        <v>-1.2263065997760012E-2</v>
      </c>
      <c r="F15">
        <f t="shared" si="2"/>
        <v>1.5038278766541776E-4</v>
      </c>
      <c r="G15">
        <f t="shared" si="3"/>
        <v>2.202507711651029E-4</v>
      </c>
      <c r="J15" s="25">
        <f t="shared" si="4"/>
        <v>-0.25399082870455614</v>
      </c>
      <c r="L15" s="26">
        <f t="shared" si="5"/>
        <v>4.5618017469090041E-3</v>
      </c>
      <c r="M15" s="26">
        <f t="shared" si="6"/>
        <v>64</v>
      </c>
      <c r="N15" s="26">
        <f t="shared" si="7"/>
        <v>4.5618017469090041E-3</v>
      </c>
      <c r="O15" s="26">
        <f t="shared" si="8"/>
        <v>64</v>
      </c>
      <c r="P15" s="26">
        <v>12</v>
      </c>
      <c r="Q15" s="26">
        <f t="shared" si="9"/>
        <v>2.4590163934426257E-2</v>
      </c>
      <c r="R15" s="26">
        <f>SUM($Q$4:Q15)/P15</f>
        <v>6.0792349726775975E-2</v>
      </c>
      <c r="S15" s="26">
        <f t="shared" si="10"/>
        <v>4.0316834021483332E-3</v>
      </c>
      <c r="T15" s="26"/>
      <c r="U15" s="26">
        <f t="shared" si="11"/>
        <v>2.4590163934426257E-2</v>
      </c>
      <c r="V15" s="26">
        <f>SUM($U$4:U15)/P15</f>
        <v>6.0792349726775975E-2</v>
      </c>
      <c r="W15" s="8">
        <f t="shared" si="12"/>
        <v>4.0316834021483332E-3</v>
      </c>
      <c r="X15" s="8"/>
    </row>
    <row r="16" spans="1:27" x14ac:dyDescent="0.25">
      <c r="A16" s="5">
        <v>39595</v>
      </c>
      <c r="B16">
        <v>179.852</v>
      </c>
      <c r="C16">
        <f t="shared" si="0"/>
        <v>1.0892903312836632E-2</v>
      </c>
      <c r="E16">
        <f t="shared" si="1"/>
        <v>8.3151212497511017E-3</v>
      </c>
      <c r="F16">
        <f t="shared" si="2"/>
        <v>6.9141241398062327E-5</v>
      </c>
      <c r="G16">
        <f t="shared" si="3"/>
        <v>3.291706094284836E-5</v>
      </c>
      <c r="J16" s="25">
        <f t="shared" si="4"/>
        <v>0.1722215747178496</v>
      </c>
      <c r="L16" s="26">
        <f t="shared" si="5"/>
        <v>6.8177335006756033E-4</v>
      </c>
      <c r="M16" s="26">
        <f t="shared" si="6"/>
        <v>97</v>
      </c>
      <c r="N16" s="26">
        <f t="shared" si="7"/>
        <v>6.8177335006756033E-4</v>
      </c>
      <c r="O16" s="26">
        <f t="shared" si="8"/>
        <v>97</v>
      </c>
      <c r="P16" s="26">
        <v>13</v>
      </c>
      <c r="Q16" s="26">
        <f t="shared" si="9"/>
        <v>0.29508196721311475</v>
      </c>
      <c r="R16" s="26">
        <f>SUM($Q$4:Q16)/P16</f>
        <v>7.881462799495588E-2</v>
      </c>
      <c r="S16" s="26">
        <f t="shared" si="10"/>
        <v>7.3411538743438807E-3</v>
      </c>
      <c r="T16" s="26"/>
      <c r="U16" s="26">
        <f t="shared" si="11"/>
        <v>0.29508196721311475</v>
      </c>
      <c r="V16" s="26">
        <f>SUM($U$4:U16)/P16</f>
        <v>7.881462799495588E-2</v>
      </c>
      <c r="W16" s="8">
        <f t="shared" si="12"/>
        <v>7.3411538743438807E-3</v>
      </c>
      <c r="X16" s="8"/>
    </row>
    <row r="17" spans="1:24" x14ac:dyDescent="0.25">
      <c r="A17" s="5">
        <v>39596</v>
      </c>
      <c r="B17">
        <v>180.727</v>
      </c>
      <c r="C17">
        <f t="shared" si="0"/>
        <v>4.8651113137468584E-3</v>
      </c>
      <c r="E17">
        <f t="shared" si="1"/>
        <v>2.2873292506613279E-3</v>
      </c>
      <c r="F17">
        <f t="shared" si="2"/>
        <v>5.2318751009309118E-6</v>
      </c>
      <c r="G17">
        <f t="shared" si="3"/>
        <v>8.4362836245129045E-8</v>
      </c>
      <c r="J17" s="25">
        <f t="shared" si="4"/>
        <v>4.7374828774611591E-2</v>
      </c>
      <c r="L17" s="26">
        <f t="shared" si="5"/>
        <v>1.7473107209633419E-6</v>
      </c>
      <c r="M17" s="26">
        <f t="shared" si="6"/>
        <v>121</v>
      </c>
      <c r="N17" s="26">
        <f t="shared" si="7"/>
        <v>1.7473107209633419E-6</v>
      </c>
      <c r="O17" s="26">
        <f t="shared" si="8"/>
        <v>121</v>
      </c>
      <c r="P17" s="26">
        <v>14</v>
      </c>
      <c r="Q17" s="26">
        <f t="shared" si="9"/>
        <v>0.49180327868852458</v>
      </c>
      <c r="R17" s="26">
        <f>SUM($Q$4:Q17)/P17</f>
        <v>0.1083138173302108</v>
      </c>
      <c r="S17" s="26">
        <f t="shared" si="10"/>
        <v>1.4931487485908347E-2</v>
      </c>
      <c r="T17" s="26"/>
      <c r="U17" s="26">
        <f t="shared" si="11"/>
        <v>0.49180327868852458</v>
      </c>
      <c r="V17" s="26">
        <f>SUM($U$4:U17)/P17</f>
        <v>0.1083138173302108</v>
      </c>
      <c r="W17" s="8">
        <f t="shared" si="12"/>
        <v>1.4931487485908347E-2</v>
      </c>
      <c r="X17" s="8"/>
    </row>
    <row r="18" spans="1:24" x14ac:dyDescent="0.25">
      <c r="A18" s="5">
        <v>39597</v>
      </c>
      <c r="B18">
        <v>178.51</v>
      </c>
      <c r="C18">
        <f t="shared" si="0"/>
        <v>-1.2267121127446441E-2</v>
      </c>
      <c r="E18">
        <f t="shared" si="1"/>
        <v>-1.4844903190531972E-2</v>
      </c>
      <c r="F18">
        <f t="shared" si="2"/>
        <v>2.2037115073626632E-4</v>
      </c>
      <c r="G18">
        <f t="shared" si="3"/>
        <v>3.0354996144662079E-4</v>
      </c>
      <c r="J18" s="25">
        <f t="shared" si="4"/>
        <v>-0.3074654628859409</v>
      </c>
      <c r="L18" s="26">
        <f t="shared" si="5"/>
        <v>6.2870823882988369E-3</v>
      </c>
      <c r="M18" s="26">
        <f t="shared" si="6"/>
        <v>53</v>
      </c>
      <c r="N18" s="26">
        <f t="shared" si="7"/>
        <v>6.2870823882988369E-3</v>
      </c>
      <c r="O18" s="26">
        <f t="shared" si="8"/>
        <v>53</v>
      </c>
      <c r="P18" s="26">
        <v>15</v>
      </c>
      <c r="Q18" s="26">
        <f t="shared" si="9"/>
        <v>-6.5573770491803296E-2</v>
      </c>
      <c r="R18" s="26">
        <f>SUM($Q$4:Q18)/P18</f>
        <v>9.6721311475409841E-2</v>
      </c>
      <c r="S18" s="26">
        <f t="shared" si="10"/>
        <v>1.2756834672986246E-2</v>
      </c>
      <c r="T18" s="26"/>
      <c r="U18" s="26">
        <f t="shared" si="11"/>
        <v>-6.5573770491803296E-2</v>
      </c>
      <c r="V18" s="26">
        <f>SUM($U$4:U18)/P18</f>
        <v>9.6721311475409841E-2</v>
      </c>
      <c r="W18" s="8">
        <f t="shared" si="12"/>
        <v>1.2756834672986246E-2</v>
      </c>
      <c r="X18" s="8"/>
    </row>
    <row r="19" spans="1:24" x14ac:dyDescent="0.25">
      <c r="A19" s="5">
        <v>39598</v>
      </c>
      <c r="B19">
        <v>175.667</v>
      </c>
      <c r="C19">
        <f t="shared" si="0"/>
        <v>-1.5926278639852048E-2</v>
      </c>
      <c r="E19">
        <f t="shared" si="1"/>
        <v>-1.8504060702937579E-2</v>
      </c>
      <c r="F19">
        <f t="shared" si="2"/>
        <v>3.4240026249799879E-4</v>
      </c>
      <c r="G19">
        <f t="shared" si="3"/>
        <v>4.4444409441132089E-4</v>
      </c>
      <c r="J19" s="25">
        <f t="shared" si="4"/>
        <v>-0.3832533979020426</v>
      </c>
      <c r="L19" s="26">
        <f t="shared" si="5"/>
        <v>9.2052610556770265E-3</v>
      </c>
      <c r="M19" s="26">
        <f t="shared" si="6"/>
        <v>43</v>
      </c>
      <c r="N19" s="26">
        <f t="shared" si="7"/>
        <v>9.2052610556770265E-3</v>
      </c>
      <c r="O19" s="26">
        <f t="shared" si="8"/>
        <v>43</v>
      </c>
      <c r="P19" s="26">
        <v>16</v>
      </c>
      <c r="Q19" s="26">
        <f t="shared" si="9"/>
        <v>-0.14754098360655737</v>
      </c>
      <c r="R19" s="26">
        <f>SUM($Q$4:Q19)/P19</f>
        <v>8.1454918032786899E-2</v>
      </c>
      <c r="S19" s="26">
        <f t="shared" si="10"/>
        <v>9.6507689770589569E-3</v>
      </c>
      <c r="T19" s="26"/>
      <c r="U19" s="26">
        <f t="shared" si="11"/>
        <v>-0.14754098360655737</v>
      </c>
      <c r="V19" s="26">
        <f>SUM($U$4:U19)/P19</f>
        <v>8.1454918032786899E-2</v>
      </c>
      <c r="W19" s="8">
        <f t="shared" si="12"/>
        <v>9.6507689770589569E-3</v>
      </c>
      <c r="X19" s="8"/>
    </row>
    <row r="20" spans="1:24" x14ac:dyDescent="0.25">
      <c r="A20" s="5">
        <v>39601</v>
      </c>
      <c r="B20">
        <v>171.99799999999999</v>
      </c>
      <c r="C20">
        <f t="shared" si="0"/>
        <v>-2.0886108375505991E-2</v>
      </c>
      <c r="E20">
        <f t="shared" si="1"/>
        <v>-2.3463890438591522E-2</v>
      </c>
      <c r="F20">
        <f t="shared" si="2"/>
        <v>5.5055415451422669E-4</v>
      </c>
      <c r="G20">
        <f t="shared" si="3"/>
        <v>6.781687066846027E-4</v>
      </c>
      <c r="J20" s="25">
        <f t="shared" si="4"/>
        <v>-0.4859806657013313</v>
      </c>
      <c r="L20" s="26">
        <f t="shared" si="5"/>
        <v>1.404613102822593E-2</v>
      </c>
      <c r="M20" s="26">
        <f t="shared" si="6"/>
        <v>34</v>
      </c>
      <c r="N20" s="26">
        <f t="shared" si="7"/>
        <v>1.404613102822593E-2</v>
      </c>
      <c r="O20" s="26">
        <f t="shared" si="8"/>
        <v>34</v>
      </c>
      <c r="P20" s="26">
        <v>17</v>
      </c>
      <c r="Q20" s="26">
        <f t="shared" si="9"/>
        <v>-0.22131147540983609</v>
      </c>
      <c r="R20" s="26">
        <f>SUM($Q$4:Q20)/P20</f>
        <v>6.3645130183220849E-2</v>
      </c>
      <c r="S20" s="26">
        <f t="shared" si="10"/>
        <v>6.2601767393331998E-3</v>
      </c>
      <c r="T20" s="26"/>
      <c r="U20" s="26">
        <f t="shared" si="11"/>
        <v>-0.22131147540983609</v>
      </c>
      <c r="V20" s="26">
        <f>SUM($U$4:U20)/P20</f>
        <v>6.3645130183220849E-2</v>
      </c>
      <c r="W20" s="8">
        <f t="shared" si="12"/>
        <v>6.2601767393331998E-3</v>
      </c>
      <c r="X20" s="8"/>
    </row>
    <row r="21" spans="1:24" x14ac:dyDescent="0.25">
      <c r="A21" s="5">
        <v>39602</v>
      </c>
      <c r="B21">
        <v>171.65</v>
      </c>
      <c r="C21">
        <f t="shared" si="0"/>
        <v>-2.0232793404573587E-3</v>
      </c>
      <c r="E21">
        <f t="shared" si="1"/>
        <v>-4.6010614035428892E-3</v>
      </c>
      <c r="F21">
        <f t="shared" si="2"/>
        <v>2.1169766039172061E-5</v>
      </c>
      <c r="G21">
        <f t="shared" si="3"/>
        <v>5.1535793518353545E-5</v>
      </c>
      <c r="J21" s="25">
        <f t="shared" si="4"/>
        <v>-9.5296510596931436E-2</v>
      </c>
      <c r="L21" s="26">
        <f t="shared" si="5"/>
        <v>1.0674018150162836E-3</v>
      </c>
      <c r="M21" s="26">
        <f t="shared" si="6"/>
        <v>93</v>
      </c>
      <c r="N21" s="26">
        <f t="shared" si="7"/>
        <v>1.0674018150162836E-3</v>
      </c>
      <c r="O21" s="26">
        <f t="shared" si="8"/>
        <v>93</v>
      </c>
      <c r="P21" s="26">
        <v>18</v>
      </c>
      <c r="Q21" s="26">
        <f t="shared" si="9"/>
        <v>0.26229508196721307</v>
      </c>
      <c r="R21" s="26">
        <f>SUM($Q$4:Q21)/P21</f>
        <v>7.4681238615664849E-2</v>
      </c>
      <c r="S21" s="26">
        <f t="shared" si="10"/>
        <v>9.1264702928234263E-3</v>
      </c>
      <c r="T21" s="26"/>
      <c r="U21" s="26">
        <f t="shared" si="11"/>
        <v>0.26229508196721307</v>
      </c>
      <c r="V21" s="26">
        <f>SUM($U$4:U21)/P21</f>
        <v>7.4681238615664849E-2</v>
      </c>
      <c r="W21" s="8">
        <f t="shared" si="12"/>
        <v>9.1264702928234263E-3</v>
      </c>
      <c r="X21" s="8"/>
    </row>
    <row r="22" spans="1:24" x14ac:dyDescent="0.25">
      <c r="A22" s="5">
        <v>39603</v>
      </c>
      <c r="B22">
        <v>171.392</v>
      </c>
      <c r="C22">
        <f t="shared" si="0"/>
        <v>-1.5030585493737826E-3</v>
      </c>
      <c r="E22">
        <f t="shared" si="1"/>
        <v>-4.0808406124593129E-3</v>
      </c>
      <c r="F22">
        <f t="shared" si="2"/>
        <v>1.6653260104297301E-5</v>
      </c>
      <c r="G22">
        <f t="shared" si="3"/>
        <v>4.4337255935279967E-5</v>
      </c>
      <c r="J22" s="25">
        <f t="shared" si="4"/>
        <v>-8.4521773686864032E-2</v>
      </c>
      <c r="L22" s="26">
        <f t="shared" si="5"/>
        <v>9.1830675783240135E-4</v>
      </c>
      <c r="M22" s="26">
        <f t="shared" si="6"/>
        <v>94</v>
      </c>
      <c r="N22" s="26">
        <f t="shared" si="7"/>
        <v>9.1830675783240135E-4</v>
      </c>
      <c r="O22" s="26">
        <f t="shared" si="8"/>
        <v>94</v>
      </c>
      <c r="P22" s="26">
        <v>19</v>
      </c>
      <c r="Q22" s="26">
        <f t="shared" si="9"/>
        <v>0.27049180327868849</v>
      </c>
      <c r="R22" s="26">
        <f>SUM($Q$4:Q22)/P22</f>
        <v>8.4987057808455571E-2</v>
      </c>
      <c r="S22" s="26">
        <f t="shared" si="10"/>
        <v>1.24757454458016E-2</v>
      </c>
      <c r="T22" s="26"/>
      <c r="U22" s="26">
        <f t="shared" si="11"/>
        <v>0.27049180327868849</v>
      </c>
      <c r="V22" s="26">
        <f>SUM($U$4:U22)/P22</f>
        <v>8.4987057808455571E-2</v>
      </c>
      <c r="W22" s="8">
        <f t="shared" si="12"/>
        <v>1.24757454458016E-2</v>
      </c>
      <c r="X22" s="8"/>
    </row>
    <row r="23" spans="1:24" x14ac:dyDescent="0.25">
      <c r="A23" s="5">
        <v>39604</v>
      </c>
      <c r="B23">
        <v>171.93899999999999</v>
      </c>
      <c r="C23">
        <f t="shared" si="0"/>
        <v>3.191514189693784E-3</v>
      </c>
      <c r="E23">
        <f t="shared" si="1"/>
        <v>6.1373212660825347E-4</v>
      </c>
      <c r="F23">
        <f t="shared" si="2"/>
        <v>3.7666712323108927E-7</v>
      </c>
      <c r="G23">
        <f t="shared" si="3"/>
        <v>3.8574921529763963E-6</v>
      </c>
      <c r="J23" s="25">
        <f t="shared" si="4"/>
        <v>1.2711530009568041E-2</v>
      </c>
      <c r="L23" s="26">
        <f t="shared" si="5"/>
        <v>7.9895813072747293E-5</v>
      </c>
      <c r="M23" s="26">
        <f t="shared" si="6"/>
        <v>113</v>
      </c>
      <c r="N23" s="26">
        <f t="shared" si="7"/>
        <v>7.9895813072747293E-5</v>
      </c>
      <c r="O23" s="26">
        <f t="shared" si="8"/>
        <v>113</v>
      </c>
      <c r="P23" s="26">
        <v>20</v>
      </c>
      <c r="Q23" s="26">
        <f t="shared" si="9"/>
        <v>0.42622950819672134</v>
      </c>
      <c r="R23" s="26">
        <f>SUM($Q$4:Q23)/P23</f>
        <v>0.10204918032786887</v>
      </c>
      <c r="S23" s="26">
        <f t="shared" si="10"/>
        <v>1.8934609464708908E-2</v>
      </c>
      <c r="T23" s="26"/>
      <c r="U23" s="26">
        <f t="shared" si="11"/>
        <v>0.42622950819672134</v>
      </c>
      <c r="V23" s="26">
        <f>SUM($U$4:U23)/P23</f>
        <v>0.10204918032786887</v>
      </c>
      <c r="W23" s="8">
        <f t="shared" si="12"/>
        <v>1.8934609464708908E-2</v>
      </c>
      <c r="X23" s="8"/>
    </row>
    <row r="24" spans="1:24" x14ac:dyDescent="0.25">
      <c r="A24" s="5">
        <v>39605</v>
      </c>
      <c r="B24">
        <v>170.13900000000001</v>
      </c>
      <c r="C24">
        <f t="shared" si="0"/>
        <v>-1.0468829061469375E-2</v>
      </c>
      <c r="E24">
        <f t="shared" si="1"/>
        <v>-1.3046611124554906E-2</v>
      </c>
      <c r="F24">
        <f t="shared" si="2"/>
        <v>1.7021406183535982E-4</v>
      </c>
      <c r="G24">
        <f t="shared" si="3"/>
        <v>2.4412166248198488E-4</v>
      </c>
      <c r="J24" s="25">
        <f t="shared" si="4"/>
        <v>-0.27021950072820855</v>
      </c>
      <c r="L24" s="26">
        <f t="shared" si="5"/>
        <v>5.0562121552521315E-3</v>
      </c>
      <c r="M24" s="26">
        <f t="shared" si="6"/>
        <v>62</v>
      </c>
      <c r="N24" s="26">
        <f t="shared" si="7"/>
        <v>5.0562121552521315E-3</v>
      </c>
      <c r="O24" s="26">
        <f t="shared" si="8"/>
        <v>62</v>
      </c>
      <c r="P24" s="26">
        <v>21</v>
      </c>
      <c r="Q24" s="26">
        <f t="shared" si="9"/>
        <v>8.1967213114754189E-3</v>
      </c>
      <c r="R24" s="26">
        <f>SUM($Q$4:Q24)/P24</f>
        <v>9.7580015612802509E-2</v>
      </c>
      <c r="S24" s="26">
        <f t="shared" si="10"/>
        <v>1.8178095307899132E-2</v>
      </c>
      <c r="T24" s="26"/>
      <c r="U24" s="26">
        <f t="shared" si="11"/>
        <v>8.1967213114754189E-3</v>
      </c>
      <c r="V24" s="26">
        <f>SUM($U$4:U24)/P24</f>
        <v>9.7580015612802509E-2</v>
      </c>
      <c r="W24" s="8">
        <f t="shared" si="12"/>
        <v>1.8178095307899132E-2</v>
      </c>
      <c r="X24" s="8"/>
    </row>
    <row r="25" spans="1:24" x14ac:dyDescent="0.25">
      <c r="A25" s="5">
        <v>39608</v>
      </c>
      <c r="B25">
        <v>174.27500000000001</v>
      </c>
      <c r="C25">
        <f t="shared" si="0"/>
        <v>2.4309535144793348E-2</v>
      </c>
      <c r="E25">
        <f t="shared" si="1"/>
        <v>2.1731753081707817E-2</v>
      </c>
      <c r="F25">
        <f t="shared" si="2"/>
        <v>4.7226909200431718E-4</v>
      </c>
      <c r="G25">
        <f t="shared" si="3"/>
        <v>3.6687460578222245E-4</v>
      </c>
      <c r="J25" s="25">
        <f t="shared" si="4"/>
        <v>0.45010489019907329</v>
      </c>
      <c r="L25" s="26">
        <f t="shared" si="5"/>
        <v>7.5986531565845694E-3</v>
      </c>
      <c r="M25" s="26">
        <f t="shared" si="6"/>
        <v>48</v>
      </c>
      <c r="N25" s="26">
        <f t="shared" si="7"/>
        <v>7.5986531565845694E-3</v>
      </c>
      <c r="O25" s="26">
        <f t="shared" si="8"/>
        <v>48</v>
      </c>
      <c r="P25" s="26">
        <v>22</v>
      </c>
      <c r="Q25" s="26">
        <f t="shared" si="9"/>
        <v>-0.10655737704918034</v>
      </c>
      <c r="R25" s="26">
        <f>SUM($Q$4:Q25)/P25</f>
        <v>8.8301043219076017E-2</v>
      </c>
      <c r="S25" s="26">
        <f t="shared" si="10"/>
        <v>1.5594148467154262E-2</v>
      </c>
      <c r="T25" s="26"/>
      <c r="U25" s="26">
        <f t="shared" si="11"/>
        <v>-0.10655737704918034</v>
      </c>
      <c r="V25" s="26">
        <f>SUM($U$4:U25)/P25</f>
        <v>8.8301043219076017E-2</v>
      </c>
      <c r="W25" s="8">
        <f t="shared" si="12"/>
        <v>1.5594148467154262E-2</v>
      </c>
      <c r="X25" s="8"/>
    </row>
    <row r="26" spans="1:24" x14ac:dyDescent="0.25">
      <c r="A26" s="5">
        <v>39609</v>
      </c>
      <c r="B26">
        <v>175.637</v>
      </c>
      <c r="C26">
        <f t="shared" si="0"/>
        <v>7.8152345431071277E-3</v>
      </c>
      <c r="E26">
        <f t="shared" si="1"/>
        <v>5.2374524800215972E-3</v>
      </c>
      <c r="F26">
        <f t="shared" si="2"/>
        <v>2.743090848048438E-5</v>
      </c>
      <c r="G26">
        <f t="shared" si="3"/>
        <v>7.0738467267248707E-6</v>
      </c>
      <c r="J26" s="25">
        <f t="shared" si="4"/>
        <v>0.10847734946092649</v>
      </c>
      <c r="L26" s="26">
        <f t="shared" si="5"/>
        <v>1.4651247841103096E-4</v>
      </c>
      <c r="M26" s="26">
        <f t="shared" si="6"/>
        <v>111</v>
      </c>
      <c r="N26" s="26">
        <f t="shared" si="7"/>
        <v>1.4651247841103096E-4</v>
      </c>
      <c r="O26" s="26">
        <f t="shared" si="8"/>
        <v>111</v>
      </c>
      <c r="P26" s="26">
        <v>23</v>
      </c>
      <c r="Q26" s="26">
        <f t="shared" si="9"/>
        <v>0.4098360655737705</v>
      </c>
      <c r="R26" s="26">
        <f>SUM($Q$4:Q26)/P26</f>
        <v>0.1022808267997149</v>
      </c>
      <c r="S26" s="26">
        <f t="shared" si="10"/>
        <v>2.1873768473560488E-2</v>
      </c>
      <c r="T26" s="26"/>
      <c r="U26" s="26">
        <f t="shared" si="11"/>
        <v>0.4098360655737705</v>
      </c>
      <c r="V26" s="26">
        <f>SUM($U$4:U26)/P26</f>
        <v>0.1022808267997149</v>
      </c>
      <c r="W26" s="8">
        <f t="shared" si="12"/>
        <v>2.1873768473560488E-2</v>
      </c>
      <c r="X26" s="8"/>
    </row>
    <row r="27" spans="1:24" x14ac:dyDescent="0.25">
      <c r="A27" s="5">
        <v>39610</v>
      </c>
      <c r="B27">
        <v>172.137</v>
      </c>
      <c r="C27">
        <f t="shared" si="0"/>
        <v>-1.9927464030927423E-2</v>
      </c>
      <c r="E27">
        <f t="shared" si="1"/>
        <v>-2.2505246094012953E-2</v>
      </c>
      <c r="F27">
        <f t="shared" si="2"/>
        <v>5.0648610175208528E-4</v>
      </c>
      <c r="G27">
        <f t="shared" si="3"/>
        <v>6.2915830152979538E-4</v>
      </c>
      <c r="J27" s="25">
        <f t="shared" si="4"/>
        <v>-0.46612536429816492</v>
      </c>
      <c r="L27" s="26">
        <f t="shared" si="5"/>
        <v>1.3031034687499284E-2</v>
      </c>
      <c r="M27" s="26">
        <f t="shared" si="6"/>
        <v>36</v>
      </c>
      <c r="N27" s="26">
        <f t="shared" si="7"/>
        <v>1.3031034687499284E-2</v>
      </c>
      <c r="O27" s="26">
        <f t="shared" si="8"/>
        <v>36</v>
      </c>
      <c r="P27" s="26">
        <v>24</v>
      </c>
      <c r="Q27" s="26">
        <f t="shared" si="9"/>
        <v>-0.20491803278688525</v>
      </c>
      <c r="R27" s="26">
        <f>SUM($Q$4:Q27)/P27</f>
        <v>8.9480874316939893E-2</v>
      </c>
      <c r="S27" s="26">
        <f t="shared" si="10"/>
        <v>1.7469440440415984E-2</v>
      </c>
      <c r="T27" s="26"/>
      <c r="U27" s="26">
        <f t="shared" si="11"/>
        <v>-0.20491803278688525</v>
      </c>
      <c r="V27" s="26">
        <f>SUM($U$4:U27)/P27</f>
        <v>8.9480874316939893E-2</v>
      </c>
      <c r="W27" s="8">
        <f t="shared" si="12"/>
        <v>1.7469440440415984E-2</v>
      </c>
      <c r="X27" s="8"/>
    </row>
    <row r="28" spans="1:24" x14ac:dyDescent="0.25">
      <c r="A28" s="5">
        <v>39611</v>
      </c>
      <c r="B28">
        <v>172.79400000000001</v>
      </c>
      <c r="C28">
        <f t="shared" si="0"/>
        <v>3.8167273741264848E-3</v>
      </c>
      <c r="E28">
        <f t="shared" si="1"/>
        <v>1.2389453110409543E-3</v>
      </c>
      <c r="F28">
        <f t="shared" si="2"/>
        <v>1.5349854837503669E-6</v>
      </c>
      <c r="G28">
        <f t="shared" si="3"/>
        <v>1.7924838486252702E-6</v>
      </c>
      <c r="J28" s="25">
        <f t="shared" si="4"/>
        <v>2.5660854008972635E-2</v>
      </c>
      <c r="L28" s="26">
        <f t="shared" si="5"/>
        <v>3.7125663209757296E-5</v>
      </c>
      <c r="M28" s="26">
        <f t="shared" si="6"/>
        <v>115</v>
      </c>
      <c r="N28" s="26">
        <f t="shared" si="7"/>
        <v>3.7125663209757296E-5</v>
      </c>
      <c r="O28" s="26">
        <f t="shared" si="8"/>
        <v>115</v>
      </c>
      <c r="P28" s="26">
        <v>25</v>
      </c>
      <c r="Q28" s="26">
        <f t="shared" si="9"/>
        <v>0.44262295081967218</v>
      </c>
      <c r="R28" s="26">
        <f>SUM($Q$4:Q28)/P28</f>
        <v>0.10360655737704917</v>
      </c>
      <c r="S28" s="26">
        <f t="shared" si="10"/>
        <v>2.4396178935281326E-2</v>
      </c>
      <c r="T28" s="26"/>
      <c r="U28" s="26">
        <f t="shared" si="11"/>
        <v>0.44262295081967218</v>
      </c>
      <c r="V28" s="26">
        <f>SUM($U$4:U28)/P28</f>
        <v>0.10360655737704917</v>
      </c>
      <c r="W28" s="8">
        <f t="shared" si="12"/>
        <v>2.4396178935281326E-2</v>
      </c>
      <c r="X28" s="8"/>
    </row>
    <row r="29" spans="1:24" x14ac:dyDescent="0.25">
      <c r="A29" s="5">
        <v>39612</v>
      </c>
      <c r="B29">
        <v>172.24700000000001</v>
      </c>
      <c r="C29">
        <f t="shared" si="0"/>
        <v>-3.1656191765917626E-3</v>
      </c>
      <c r="E29">
        <f t="shared" si="1"/>
        <v>-5.7434012396772932E-3</v>
      </c>
      <c r="F29">
        <f t="shared" si="2"/>
        <v>3.298665779992667E-5</v>
      </c>
      <c r="G29">
        <f t="shared" si="3"/>
        <v>6.924209155817883E-5</v>
      </c>
      <c r="J29" s="25">
        <f t="shared" si="4"/>
        <v>-0.11895648614423764</v>
      </c>
      <c r="L29" s="26">
        <f t="shared" si="5"/>
        <v>1.4341320693626724E-3</v>
      </c>
      <c r="M29" s="26">
        <f t="shared" si="6"/>
        <v>87</v>
      </c>
      <c r="N29" s="26">
        <f t="shared" si="7"/>
        <v>1.4341320693626724E-3</v>
      </c>
      <c r="O29" s="26">
        <f t="shared" si="8"/>
        <v>87</v>
      </c>
      <c r="P29" s="26">
        <v>26</v>
      </c>
      <c r="Q29" s="26">
        <f t="shared" si="9"/>
        <v>0.21311475409836067</v>
      </c>
      <c r="R29" s="26">
        <f>SUM($Q$4:Q29)/P29</f>
        <v>0.10781841109709961</v>
      </c>
      <c r="S29" s="26">
        <f t="shared" si="10"/>
        <v>2.7476823096280224E-2</v>
      </c>
      <c r="T29" s="26"/>
      <c r="U29" s="26">
        <f t="shared" si="11"/>
        <v>0.21311475409836067</v>
      </c>
      <c r="V29" s="26">
        <f>SUM($U$4:U29)/P29</f>
        <v>0.10781841109709961</v>
      </c>
      <c r="W29" s="8">
        <f t="shared" si="12"/>
        <v>2.7476823096280224E-2</v>
      </c>
      <c r="X29" s="8"/>
    </row>
    <row r="30" spans="1:24" x14ac:dyDescent="0.25">
      <c r="A30" s="5">
        <v>39615</v>
      </c>
      <c r="B30">
        <v>173.619</v>
      </c>
      <c r="C30">
        <f t="shared" si="0"/>
        <v>7.9653056366728332E-3</v>
      </c>
      <c r="E30">
        <f t="shared" si="1"/>
        <v>5.3875235735873026E-3</v>
      </c>
      <c r="F30">
        <f t="shared" si="2"/>
        <v>2.9025410255958898E-5</v>
      </c>
      <c r="G30">
        <f t="shared" si="3"/>
        <v>7.8946473558367802E-6</v>
      </c>
      <c r="J30" s="25">
        <f t="shared" si="4"/>
        <v>0.11158559999356776</v>
      </c>
      <c r="L30" s="26">
        <f t="shared" si="5"/>
        <v>1.6351278094772409E-4</v>
      </c>
      <c r="M30" s="26">
        <f t="shared" si="6"/>
        <v>108</v>
      </c>
      <c r="N30" s="26">
        <f t="shared" si="7"/>
        <v>1.6351278094772409E-4</v>
      </c>
      <c r="O30" s="26">
        <f t="shared" si="8"/>
        <v>108</v>
      </c>
      <c r="P30" s="26">
        <v>27</v>
      </c>
      <c r="Q30" s="26">
        <f t="shared" si="9"/>
        <v>0.38524590163934425</v>
      </c>
      <c r="R30" s="26">
        <f>SUM($Q$4:Q30)/P30</f>
        <v>0.11809350333940498</v>
      </c>
      <c r="S30" s="26">
        <f t="shared" si="10"/>
        <v>3.4231276303299953E-2</v>
      </c>
      <c r="T30" s="26"/>
      <c r="U30" s="26">
        <f t="shared" si="11"/>
        <v>0.38524590163934425</v>
      </c>
      <c r="V30" s="26">
        <f>SUM($U$4:U30)/P30</f>
        <v>0.11809350333940498</v>
      </c>
      <c r="W30" s="8">
        <f t="shared" si="12"/>
        <v>3.4231276303299953E-2</v>
      </c>
      <c r="X30" s="8"/>
    </row>
    <row r="31" spans="1:24" x14ac:dyDescent="0.25">
      <c r="A31" s="5">
        <v>39616</v>
      </c>
      <c r="B31">
        <v>179.57400000000001</v>
      </c>
      <c r="C31">
        <f t="shared" si="0"/>
        <v>3.4299241442468924E-2</v>
      </c>
      <c r="E31">
        <f t="shared" si="1"/>
        <v>3.1721459379383393E-2</v>
      </c>
      <c r="F31">
        <f t="shared" si="2"/>
        <v>1.0062509851578706E-3</v>
      </c>
      <c r="G31">
        <f t="shared" si="3"/>
        <v>8.4935392751649456E-4</v>
      </c>
      <c r="J31" s="25">
        <f t="shared" si="4"/>
        <v>0.65701022541664522</v>
      </c>
      <c r="L31" s="26">
        <f t="shared" si="5"/>
        <v>1.7591694275541626E-2</v>
      </c>
      <c r="M31" s="26">
        <f t="shared" si="6"/>
        <v>27</v>
      </c>
      <c r="N31" s="26">
        <f t="shared" si="7"/>
        <v>1.7591694275541626E-2</v>
      </c>
      <c r="O31" s="26">
        <f t="shared" si="8"/>
        <v>27</v>
      </c>
      <c r="P31" s="26">
        <v>28</v>
      </c>
      <c r="Q31" s="26">
        <f t="shared" si="9"/>
        <v>-0.27868852459016391</v>
      </c>
      <c r="R31" s="26">
        <f>SUM($Q$4:Q31)/P31</f>
        <v>0.10392271662763465</v>
      </c>
      <c r="S31" s="26">
        <f t="shared" si="10"/>
        <v>2.7490733534135843E-2</v>
      </c>
      <c r="T31" s="26"/>
      <c r="U31" s="26">
        <f t="shared" si="11"/>
        <v>-0.27868852459016391</v>
      </c>
      <c r="V31" s="26">
        <f>SUM($U$4:U31)/P31</f>
        <v>0.10392271662763465</v>
      </c>
      <c r="W31" s="8">
        <f t="shared" si="12"/>
        <v>2.7490733534135843E-2</v>
      </c>
      <c r="X31" s="8"/>
    </row>
    <row r="32" spans="1:24" x14ac:dyDescent="0.25">
      <c r="A32" s="5">
        <v>39617</v>
      </c>
      <c r="B32">
        <v>180.00200000000001</v>
      </c>
      <c r="C32">
        <f t="shared" si="0"/>
        <v>2.3834185349772084E-3</v>
      </c>
      <c r="E32">
        <f t="shared" si="1"/>
        <v>-1.9436352810832218E-4</v>
      </c>
      <c r="F32">
        <f t="shared" si="2"/>
        <v>3.7777181058714547E-8</v>
      </c>
      <c r="G32">
        <f t="shared" si="3"/>
        <v>7.6847911787755159E-6</v>
      </c>
      <c r="J32" s="25">
        <f t="shared" si="4"/>
        <v>-4.0256289563467568E-3</v>
      </c>
      <c r="L32" s="26">
        <f t="shared" si="5"/>
        <v>1.5916627051303374E-4</v>
      </c>
      <c r="M32" s="26">
        <f t="shared" si="6"/>
        <v>110</v>
      </c>
      <c r="N32" s="26">
        <f t="shared" si="7"/>
        <v>1.5916627051303374E-4</v>
      </c>
      <c r="O32" s="26">
        <f t="shared" si="8"/>
        <v>110</v>
      </c>
      <c r="P32" s="26">
        <v>29</v>
      </c>
      <c r="Q32" s="26">
        <f t="shared" si="9"/>
        <v>0.40163934426229508</v>
      </c>
      <c r="R32" s="26">
        <f>SUM($Q$4:Q32)/P32</f>
        <v>0.11418880723572639</v>
      </c>
      <c r="S32" s="26">
        <f t="shared" si="10"/>
        <v>3.4375766112692586E-2</v>
      </c>
      <c r="T32" s="26"/>
      <c r="U32" s="26">
        <f t="shared" si="11"/>
        <v>0.40163934426229508</v>
      </c>
      <c r="V32" s="26">
        <f>SUM($U$4:U32)/P32</f>
        <v>0.11418880723572639</v>
      </c>
      <c r="W32" s="8">
        <f t="shared" si="12"/>
        <v>3.4375766112692586E-2</v>
      </c>
      <c r="X32" s="8"/>
    </row>
    <row r="33" spans="1:24" x14ac:dyDescent="0.25">
      <c r="A33" s="5">
        <v>39618</v>
      </c>
      <c r="B33">
        <v>182.398</v>
      </c>
      <c r="C33">
        <f t="shared" si="0"/>
        <v>1.3310963211519797E-2</v>
      </c>
      <c r="E33">
        <f t="shared" si="1"/>
        <v>1.0733181148434266E-2</v>
      </c>
      <c r="F33">
        <f t="shared" si="2"/>
        <v>1.1520117756510472E-4</v>
      </c>
      <c r="G33">
        <f t="shared" si="3"/>
        <v>6.6510534241306994E-5</v>
      </c>
      <c r="J33" s="25">
        <f t="shared" si="4"/>
        <v>0.22230407754674866</v>
      </c>
      <c r="L33" s="26">
        <f t="shared" si="5"/>
        <v>1.3775564538768712E-3</v>
      </c>
      <c r="M33" s="26">
        <f t="shared" si="6"/>
        <v>89</v>
      </c>
      <c r="N33" s="26">
        <f t="shared" si="7"/>
        <v>1.3775564538768712E-3</v>
      </c>
      <c r="O33" s="26">
        <f t="shared" si="8"/>
        <v>89</v>
      </c>
      <c r="P33" s="26">
        <v>30</v>
      </c>
      <c r="Q33" s="26">
        <f t="shared" si="9"/>
        <v>0.22950819672131151</v>
      </c>
      <c r="R33" s="26">
        <f>SUM($Q$4:Q33)/P33</f>
        <v>0.11803278688524589</v>
      </c>
      <c r="S33" s="26">
        <f t="shared" si="10"/>
        <v>3.7995651217903291E-2</v>
      </c>
      <c r="T33" s="26"/>
      <c r="U33" s="26">
        <f t="shared" si="11"/>
        <v>0.22950819672131151</v>
      </c>
      <c r="V33" s="26">
        <f>SUM($U$4:U33)/P33</f>
        <v>0.11803278688524589</v>
      </c>
      <c r="W33" s="8">
        <f t="shared" si="12"/>
        <v>3.7995651217903291E-2</v>
      </c>
      <c r="X33" s="8"/>
    </row>
    <row r="34" spans="1:24" x14ac:dyDescent="0.25">
      <c r="A34" s="5">
        <v>39619</v>
      </c>
      <c r="B34">
        <v>180.946</v>
      </c>
      <c r="C34">
        <f t="shared" si="0"/>
        <v>-7.9606136032193235E-3</v>
      </c>
      <c r="E34">
        <f t="shared" si="1"/>
        <v>-1.0538395666304854E-2</v>
      </c>
      <c r="F34">
        <f t="shared" si="2"/>
        <v>1.1105778321959293E-4</v>
      </c>
      <c r="G34">
        <f t="shared" si="3"/>
        <v>1.720341182289563E-4</v>
      </c>
      <c r="J34" s="25">
        <f t="shared" si="4"/>
        <v>-0.21826970914045429</v>
      </c>
      <c r="L34" s="26">
        <f t="shared" si="5"/>
        <v>3.5631454859993087E-3</v>
      </c>
      <c r="M34" s="26">
        <f t="shared" si="6"/>
        <v>70</v>
      </c>
      <c r="N34" s="26">
        <f t="shared" si="7"/>
        <v>3.5631454859993087E-3</v>
      </c>
      <c r="O34" s="26">
        <f t="shared" si="8"/>
        <v>70</v>
      </c>
      <c r="P34" s="26">
        <v>31</v>
      </c>
      <c r="Q34" s="26">
        <f t="shared" si="9"/>
        <v>7.3770491803278659E-2</v>
      </c>
      <c r="R34" s="26">
        <f>SUM($Q$4:Q34)/P34</f>
        <v>0.11660497091485984</v>
      </c>
      <c r="S34" s="26">
        <f t="shared" si="10"/>
        <v>3.831802695488315E-2</v>
      </c>
      <c r="T34" s="26"/>
      <c r="U34" s="26">
        <f t="shared" si="11"/>
        <v>7.3770491803278659E-2</v>
      </c>
      <c r="V34" s="26">
        <f>SUM($U$4:U34)/P34</f>
        <v>0.11660497091485984</v>
      </c>
      <c r="W34" s="8">
        <f t="shared" si="12"/>
        <v>3.831802695488315E-2</v>
      </c>
      <c r="X34" s="8"/>
    </row>
    <row r="35" spans="1:24" x14ac:dyDescent="0.25">
      <c r="A35" s="5">
        <v>39622</v>
      </c>
      <c r="B35">
        <v>180.50899999999999</v>
      </c>
      <c r="C35">
        <f t="shared" si="0"/>
        <v>-2.4150851635295163E-3</v>
      </c>
      <c r="E35">
        <f t="shared" si="1"/>
        <v>-4.9928672266150468E-3</v>
      </c>
      <c r="F35">
        <f t="shared" si="2"/>
        <v>2.492872314260663E-5</v>
      </c>
      <c r="G35">
        <f t="shared" si="3"/>
        <v>5.7314730667643855E-5</v>
      </c>
      <c r="J35" s="25">
        <f t="shared" si="4"/>
        <v>-0.10341153547827396</v>
      </c>
      <c r="L35" s="26">
        <f t="shared" si="5"/>
        <v>1.1870943157210746E-3</v>
      </c>
      <c r="M35" s="26">
        <f t="shared" si="6"/>
        <v>91</v>
      </c>
      <c r="N35" s="26">
        <f t="shared" si="7"/>
        <v>1.1870943157210746E-3</v>
      </c>
      <c r="O35" s="26">
        <f t="shared" si="8"/>
        <v>91</v>
      </c>
      <c r="P35" s="26">
        <v>32</v>
      </c>
      <c r="Q35" s="26">
        <f t="shared" si="9"/>
        <v>0.24590163934426235</v>
      </c>
      <c r="R35" s="26">
        <f>SUM($Q$4:Q35)/P35</f>
        <v>0.12064549180327867</v>
      </c>
      <c r="S35" s="26">
        <f t="shared" si="10"/>
        <v>4.2342791832596309E-2</v>
      </c>
      <c r="T35" s="26"/>
      <c r="U35" s="26">
        <f t="shared" si="11"/>
        <v>0.24590163934426235</v>
      </c>
      <c r="V35" s="26">
        <f>SUM($U$4:U35)/P35</f>
        <v>0.12064549180327867</v>
      </c>
      <c r="W35" s="8">
        <f t="shared" si="12"/>
        <v>4.2342791832596309E-2</v>
      </c>
      <c r="X35" s="8"/>
    </row>
    <row r="36" spans="1:24" x14ac:dyDescent="0.25">
      <c r="A36" s="5">
        <v>39623</v>
      </c>
      <c r="B36">
        <v>177.874</v>
      </c>
      <c r="C36">
        <f t="shared" si="0"/>
        <v>-1.4597610091463535E-2</v>
      </c>
      <c r="E36">
        <f t="shared" si="1"/>
        <v>-1.7175392154549066E-2</v>
      </c>
      <c r="F36">
        <f t="shared" si="2"/>
        <v>2.9499409566254562E-4</v>
      </c>
      <c r="G36">
        <f t="shared" si="3"/>
        <v>3.9018789167222413E-4</v>
      </c>
      <c r="J36" s="25">
        <f t="shared" si="4"/>
        <v>-0.35573420932876731</v>
      </c>
      <c r="L36" s="26">
        <f t="shared" si="5"/>
        <v>8.0815145229108497E-3</v>
      </c>
      <c r="M36" s="26">
        <f t="shared" si="6"/>
        <v>45</v>
      </c>
      <c r="N36" s="26">
        <f t="shared" si="7"/>
        <v>8.0815145229108497E-3</v>
      </c>
      <c r="O36" s="26">
        <f t="shared" si="8"/>
        <v>45</v>
      </c>
      <c r="P36" s="26">
        <v>33</v>
      </c>
      <c r="Q36" s="26">
        <f t="shared" si="9"/>
        <v>-0.13114754098360654</v>
      </c>
      <c r="R36" s="26">
        <f>SUM($Q$4:Q36)/P36</f>
        <v>0.11301539990064578</v>
      </c>
      <c r="S36" s="26">
        <f t="shared" si="10"/>
        <v>3.8317441844108659E-2</v>
      </c>
      <c r="T36" s="26"/>
      <c r="U36" s="26">
        <f t="shared" si="11"/>
        <v>-0.13114754098360654</v>
      </c>
      <c r="V36" s="26">
        <f>SUM($U$4:U36)/P36</f>
        <v>0.11301539990064578</v>
      </c>
      <c r="W36" s="8">
        <f t="shared" si="12"/>
        <v>3.8317441844108659E-2</v>
      </c>
      <c r="X36" s="8"/>
    </row>
    <row r="37" spans="1:24" x14ac:dyDescent="0.25">
      <c r="A37" s="5">
        <v>39624</v>
      </c>
      <c r="B37">
        <v>181.29400000000001</v>
      </c>
      <c r="C37">
        <f t="shared" si="0"/>
        <v>1.9227093335732123E-2</v>
      </c>
      <c r="E37">
        <f t="shared" si="1"/>
        <v>1.6649311272646593E-2</v>
      </c>
      <c r="F37">
        <f t="shared" si="2"/>
        <v>2.7719956585347692E-4</v>
      </c>
      <c r="G37">
        <f t="shared" si="3"/>
        <v>1.9800793429553017E-4</v>
      </c>
      <c r="J37" s="25">
        <f t="shared" si="4"/>
        <v>0.34483809907506402</v>
      </c>
      <c r="L37" s="26">
        <f t="shared" si="5"/>
        <v>4.1011113640736698E-3</v>
      </c>
      <c r="M37" s="26">
        <f t="shared" si="6"/>
        <v>68</v>
      </c>
      <c r="N37" s="26">
        <f t="shared" si="7"/>
        <v>4.1011113640736698E-3</v>
      </c>
      <c r="O37" s="26">
        <f t="shared" si="8"/>
        <v>68</v>
      </c>
      <c r="P37" s="26">
        <v>34</v>
      </c>
      <c r="Q37" s="26">
        <f t="shared" si="9"/>
        <v>5.7377049180327822E-2</v>
      </c>
      <c r="R37" s="26">
        <f>SUM($Q$4:Q37)/P37</f>
        <v>0.11137897782063642</v>
      </c>
      <c r="S37" s="26">
        <f t="shared" si="10"/>
        <v>3.8343582528415812E-2</v>
      </c>
      <c r="T37" s="26"/>
      <c r="U37" s="26">
        <f t="shared" si="11"/>
        <v>5.7377049180327822E-2</v>
      </c>
      <c r="V37" s="26">
        <f>SUM($U$4:U37)/P37</f>
        <v>0.11137897782063642</v>
      </c>
      <c r="W37" s="8">
        <f t="shared" si="12"/>
        <v>3.8343582528415812E-2</v>
      </c>
      <c r="X37" s="8"/>
    </row>
    <row r="38" spans="1:24" x14ac:dyDescent="0.25">
      <c r="A38" s="5">
        <v>39625</v>
      </c>
      <c r="B38">
        <v>176.37299999999999</v>
      </c>
      <c r="C38">
        <f t="shared" si="0"/>
        <v>-2.7143755446953681E-2</v>
      </c>
      <c r="E38">
        <f t="shared" si="1"/>
        <v>-2.9721537510039212E-2</v>
      </c>
      <c r="F38">
        <f t="shared" si="2"/>
        <v>8.8336979196066789E-4</v>
      </c>
      <c r="G38">
        <f t="shared" si="3"/>
        <v>1.0432460448868391E-3</v>
      </c>
      <c r="J38" s="25">
        <f t="shared" si="4"/>
        <v>-0.6155881362725536</v>
      </c>
      <c r="L38" s="26">
        <f t="shared" si="5"/>
        <v>2.1607559441656717E-2</v>
      </c>
      <c r="M38" s="26">
        <f t="shared" si="6"/>
        <v>24</v>
      </c>
      <c r="N38" s="26">
        <f t="shared" si="7"/>
        <v>2.1607559441656717E-2</v>
      </c>
      <c r="O38" s="26">
        <f t="shared" si="8"/>
        <v>24</v>
      </c>
      <c r="P38" s="26">
        <v>35</v>
      </c>
      <c r="Q38" s="26">
        <f t="shared" si="9"/>
        <v>-0.30327868852459017</v>
      </c>
      <c r="R38" s="26">
        <f>SUM($Q$4:Q38)/P38</f>
        <v>9.9531615925058534E-2</v>
      </c>
      <c r="S38" s="26">
        <f t="shared" si="10"/>
        <v>3.152081726389707E-2</v>
      </c>
      <c r="T38" s="26"/>
      <c r="U38" s="26">
        <f t="shared" si="11"/>
        <v>-0.30327868852459017</v>
      </c>
      <c r="V38" s="26">
        <f>SUM($U$4:U38)/P38</f>
        <v>9.9531615925058534E-2</v>
      </c>
      <c r="W38" s="8">
        <f t="shared" si="12"/>
        <v>3.152081726389707E-2</v>
      </c>
      <c r="X38" s="8"/>
    </row>
    <row r="39" spans="1:24" x14ac:dyDescent="0.25">
      <c r="A39" s="5">
        <v>39626</v>
      </c>
      <c r="B39">
        <v>177.46600000000001</v>
      </c>
      <c r="C39">
        <f t="shared" si="0"/>
        <v>6.1970936594604488E-3</v>
      </c>
      <c r="E39">
        <f t="shared" si="1"/>
        <v>3.6193115963749183E-3</v>
      </c>
      <c r="F39">
        <f t="shared" si="2"/>
        <v>1.3099416431653959E-5</v>
      </c>
      <c r="G39">
        <f t="shared" si="3"/>
        <v>1.0847837687140098E-6</v>
      </c>
      <c r="J39" s="25">
        <f t="shared" si="4"/>
        <v>7.496265223323359E-2</v>
      </c>
      <c r="L39" s="26">
        <f t="shared" si="5"/>
        <v>2.2467882700072778E-5</v>
      </c>
      <c r="M39" s="26">
        <f t="shared" si="6"/>
        <v>119</v>
      </c>
      <c r="N39" s="26">
        <f t="shared" si="7"/>
        <v>2.2467882700072778E-5</v>
      </c>
      <c r="O39" s="26">
        <f t="shared" si="8"/>
        <v>119</v>
      </c>
      <c r="P39" s="26">
        <v>36</v>
      </c>
      <c r="Q39" s="26">
        <f t="shared" si="9"/>
        <v>0.47540983606557374</v>
      </c>
      <c r="R39" s="26">
        <f>SUM($Q$4:Q39)/P39</f>
        <v>0.1099726775956284</v>
      </c>
      <c r="S39" s="26">
        <f t="shared" si="10"/>
        <v>3.958033031198846E-2</v>
      </c>
      <c r="T39" s="26"/>
      <c r="U39" s="26">
        <f t="shared" si="11"/>
        <v>0.47540983606557374</v>
      </c>
      <c r="V39" s="26">
        <f>SUM($U$4:U39)/P39</f>
        <v>0.1099726775956284</v>
      </c>
      <c r="W39" s="8">
        <f t="shared" si="12"/>
        <v>3.958033031198846E-2</v>
      </c>
      <c r="X39" s="8"/>
    </row>
    <row r="40" spans="1:24" x14ac:dyDescent="0.25">
      <c r="A40" s="5">
        <v>39629</v>
      </c>
      <c r="B40">
        <v>181.74100000000001</v>
      </c>
      <c r="C40">
        <f t="shared" si="0"/>
        <v>2.4089121296473722E-2</v>
      </c>
      <c r="E40">
        <f t="shared" si="1"/>
        <v>2.1511339233388192E-2</v>
      </c>
      <c r="F40">
        <f t="shared" si="2"/>
        <v>4.6273771561390609E-4</v>
      </c>
      <c r="G40">
        <f t="shared" si="3"/>
        <v>3.5847958712111934E-4</v>
      </c>
      <c r="J40" s="25">
        <f t="shared" si="4"/>
        <v>0.44553971082200006</v>
      </c>
      <c r="L40" s="26">
        <f t="shared" si="5"/>
        <v>7.4247767583727944E-3</v>
      </c>
      <c r="M40" s="26">
        <f t="shared" si="6"/>
        <v>51</v>
      </c>
      <c r="N40" s="26">
        <f t="shared" si="7"/>
        <v>7.4247767583727944E-3</v>
      </c>
      <c r="O40" s="26">
        <f t="shared" si="8"/>
        <v>51</v>
      </c>
      <c r="P40" s="26">
        <v>37</v>
      </c>
      <c r="Q40" s="26">
        <f t="shared" si="9"/>
        <v>-8.1967213114754078E-2</v>
      </c>
      <c r="R40" s="26">
        <f>SUM($Q$4:Q40)/P40</f>
        <v>0.10478511298183428</v>
      </c>
      <c r="S40" s="26">
        <f t="shared" si="10"/>
        <v>3.6932457854253066E-2</v>
      </c>
      <c r="T40" s="26"/>
      <c r="U40" s="26">
        <f t="shared" si="11"/>
        <v>-8.1967213114754078E-2</v>
      </c>
      <c r="V40" s="26">
        <f>SUM($U$4:U40)/P40</f>
        <v>0.10478511298183428</v>
      </c>
      <c r="W40" s="8">
        <f t="shared" si="12"/>
        <v>3.6932457854253066E-2</v>
      </c>
      <c r="X40" s="8"/>
    </row>
    <row r="41" spans="1:24" x14ac:dyDescent="0.25">
      <c r="A41" s="5">
        <v>39630</v>
      </c>
      <c r="B41">
        <v>178.31100000000001</v>
      </c>
      <c r="C41">
        <f t="shared" si="0"/>
        <v>-1.8873011593421442E-2</v>
      </c>
      <c r="E41">
        <f t="shared" si="1"/>
        <v>-2.1450793656506973E-2</v>
      </c>
      <c r="F41">
        <f t="shared" si="2"/>
        <v>4.6013654849403978E-4</v>
      </c>
      <c r="G41">
        <f t="shared" si="3"/>
        <v>5.773724511121904E-4</v>
      </c>
      <c r="J41" s="25">
        <f t="shared" si="4"/>
        <v>-0.44428569969221693</v>
      </c>
      <c r="L41" s="26">
        <f t="shared" si="5"/>
        <v>1.1958453730572178E-2</v>
      </c>
      <c r="M41" s="26">
        <f t="shared" si="6"/>
        <v>38</v>
      </c>
      <c r="N41" s="26">
        <f t="shared" si="7"/>
        <v>1.1958453730572178E-2</v>
      </c>
      <c r="O41" s="26">
        <f t="shared" si="8"/>
        <v>38</v>
      </c>
      <c r="P41" s="26">
        <v>38</v>
      </c>
      <c r="Q41" s="26">
        <f t="shared" si="9"/>
        <v>-0.18852459016393441</v>
      </c>
      <c r="R41" s="26">
        <f>SUM($Q$4:Q41)/P41</f>
        <v>9.7066436583261417E-2</v>
      </c>
      <c r="S41" s="26">
        <f t="shared" si="10"/>
        <v>3.2548358019722529E-2</v>
      </c>
      <c r="T41" s="26"/>
      <c r="U41" s="26">
        <f t="shared" si="11"/>
        <v>-0.18852459016393441</v>
      </c>
      <c r="V41" s="26">
        <f>SUM($U$4:U41)/P41</f>
        <v>9.7066436583261417E-2</v>
      </c>
      <c r="W41" s="8">
        <f t="shared" si="12"/>
        <v>3.2548358019722529E-2</v>
      </c>
      <c r="X41" s="8"/>
    </row>
    <row r="42" spans="1:24" x14ac:dyDescent="0.25">
      <c r="A42" s="5">
        <v>39631</v>
      </c>
      <c r="B42">
        <v>177.13800000000001</v>
      </c>
      <c r="C42">
        <f t="shared" si="0"/>
        <v>-6.5783939297070944E-3</v>
      </c>
      <c r="E42">
        <f t="shared" si="1"/>
        <v>-9.1561759927926249E-3</v>
      </c>
      <c r="F42">
        <f t="shared" si="2"/>
        <v>8.3835558810992013E-5</v>
      </c>
      <c r="G42">
        <f t="shared" si="3"/>
        <v>1.3768577165710786E-4</v>
      </c>
      <c r="J42" s="25">
        <f t="shared" si="4"/>
        <v>-0.18964137749882085</v>
      </c>
      <c r="L42" s="26">
        <f t="shared" si="5"/>
        <v>2.8517275573990181E-3</v>
      </c>
      <c r="M42" s="26">
        <f t="shared" si="6"/>
        <v>77</v>
      </c>
      <c r="N42" s="26">
        <f t="shared" si="7"/>
        <v>2.8517275573990181E-3</v>
      </c>
      <c r="O42" s="26">
        <f t="shared" si="8"/>
        <v>77</v>
      </c>
      <c r="P42" s="26">
        <v>39</v>
      </c>
      <c r="Q42" s="26">
        <f t="shared" si="9"/>
        <v>0.13114754098360659</v>
      </c>
      <c r="R42" s="26">
        <f>SUM($Q$4:Q42)/P42</f>
        <v>9.7940311055065149E-2</v>
      </c>
      <c r="S42" s="26">
        <f t="shared" si="10"/>
        <v>3.4009079695723067E-2</v>
      </c>
      <c r="T42" s="26"/>
      <c r="U42" s="26">
        <f t="shared" si="11"/>
        <v>0.13114754098360659</v>
      </c>
      <c r="V42" s="26">
        <f>SUM($U$4:U42)/P42</f>
        <v>9.7940311055065149E-2</v>
      </c>
      <c r="W42" s="8">
        <f t="shared" si="12"/>
        <v>3.4009079695723067E-2</v>
      </c>
      <c r="X42" s="8"/>
    </row>
    <row r="43" spans="1:24" x14ac:dyDescent="0.25">
      <c r="A43" s="5">
        <v>39632</v>
      </c>
      <c r="B43">
        <v>177.387</v>
      </c>
      <c r="C43">
        <f t="shared" si="0"/>
        <v>1.405683704230573E-3</v>
      </c>
      <c r="E43">
        <f t="shared" si="1"/>
        <v>-1.1720983588549576E-3</v>
      </c>
      <c r="F43">
        <f t="shared" si="2"/>
        <v>1.3738145628304849E-6</v>
      </c>
      <c r="G43">
        <f t="shared" si="3"/>
        <v>1.4061603178852575E-5</v>
      </c>
      <c r="J43" s="25">
        <f t="shared" si="4"/>
        <v>-2.4276329715847533E-2</v>
      </c>
      <c r="L43" s="26">
        <f t="shared" si="5"/>
        <v>2.9124186765069719E-4</v>
      </c>
      <c r="M43" s="26">
        <f t="shared" si="6"/>
        <v>105</v>
      </c>
      <c r="N43" s="26">
        <f t="shared" si="7"/>
        <v>2.9124186765069719E-4</v>
      </c>
      <c r="O43" s="26">
        <f t="shared" si="8"/>
        <v>105</v>
      </c>
      <c r="P43" s="26">
        <v>40</v>
      </c>
      <c r="Q43" s="26">
        <f t="shared" si="9"/>
        <v>0.36065573770491799</v>
      </c>
      <c r="R43" s="26">
        <f>SUM($Q$4:Q43)/P43</f>
        <v>0.10450819672131147</v>
      </c>
      <c r="S43" s="26">
        <f t="shared" si="10"/>
        <v>3.9716229752510317E-2</v>
      </c>
      <c r="T43" s="26"/>
      <c r="U43" s="26">
        <f t="shared" si="11"/>
        <v>0.36065573770491799</v>
      </c>
      <c r="V43" s="26">
        <f>SUM($U$4:U43)/P43</f>
        <v>0.10450819672131147</v>
      </c>
      <c r="W43" s="8">
        <f t="shared" si="12"/>
        <v>3.9716229752510317E-2</v>
      </c>
      <c r="X43" s="8"/>
    </row>
    <row r="44" spans="1:24" x14ac:dyDescent="0.25">
      <c r="A44" s="5">
        <v>39633</v>
      </c>
      <c r="B44">
        <v>174.54300000000001</v>
      </c>
      <c r="C44">
        <f t="shared" si="0"/>
        <v>-1.6032741970944848E-2</v>
      </c>
      <c r="E44">
        <f t="shared" si="1"/>
        <v>-1.8610524034030379E-2</v>
      </c>
      <c r="F44">
        <f t="shared" si="2"/>
        <v>3.4635160482122235E-4</v>
      </c>
      <c r="G44">
        <f t="shared" si="3"/>
        <v>4.4894431526507924E-4</v>
      </c>
      <c r="J44" s="25">
        <f t="shared" si="4"/>
        <v>-0.38545845083871005</v>
      </c>
      <c r="L44" s="26">
        <f t="shared" si="5"/>
        <v>9.2984689715610632E-3</v>
      </c>
      <c r="M44" s="26">
        <f t="shared" si="6"/>
        <v>42</v>
      </c>
      <c r="N44" s="26">
        <f t="shared" si="7"/>
        <v>9.2984689715610632E-3</v>
      </c>
      <c r="O44" s="26">
        <f t="shared" si="8"/>
        <v>42</v>
      </c>
      <c r="P44" s="26">
        <v>41</v>
      </c>
      <c r="Q44" s="26">
        <f t="shared" si="9"/>
        <v>-0.15573770491803279</v>
      </c>
      <c r="R44" s="26">
        <f>SUM($Q$4:Q44)/P44</f>
        <v>9.8160735705717705E-2</v>
      </c>
      <c r="S44" s="26">
        <f t="shared" si="10"/>
        <v>3.5914248309618028E-2</v>
      </c>
      <c r="T44" s="26"/>
      <c r="U44" s="26">
        <f t="shared" si="11"/>
        <v>-0.15573770491803279</v>
      </c>
      <c r="V44" s="26">
        <f>SUM($U$4:U44)/P44</f>
        <v>9.8160735705717705E-2</v>
      </c>
      <c r="W44" s="8">
        <f t="shared" si="12"/>
        <v>3.5914248309618028E-2</v>
      </c>
      <c r="X44" s="8"/>
    </row>
    <row r="45" spans="1:24" x14ac:dyDescent="0.25">
      <c r="A45" s="5">
        <v>39636</v>
      </c>
      <c r="B45">
        <v>172.52500000000001</v>
      </c>
      <c r="C45">
        <f t="shared" si="0"/>
        <v>-1.1561620918627506E-2</v>
      </c>
      <c r="E45">
        <f t="shared" si="1"/>
        <v>-1.4139402981713036E-2</v>
      </c>
      <c r="F45">
        <f t="shared" si="2"/>
        <v>1.999227166792755E-4</v>
      </c>
      <c r="G45">
        <f t="shared" si="3"/>
        <v>2.7946427582203686E-4</v>
      </c>
      <c r="J45" s="25">
        <f t="shared" si="4"/>
        <v>-0.29285324578445177</v>
      </c>
      <c r="L45" s="26">
        <f t="shared" si="5"/>
        <v>5.7882231916817004E-3</v>
      </c>
      <c r="M45" s="26">
        <f t="shared" si="6"/>
        <v>58</v>
      </c>
      <c r="N45" s="26">
        <f t="shared" si="7"/>
        <v>5.7882231916817004E-3</v>
      </c>
      <c r="O45" s="26">
        <f t="shared" si="8"/>
        <v>58</v>
      </c>
      <c r="P45" s="26">
        <v>42</v>
      </c>
      <c r="Q45" s="26">
        <f t="shared" si="9"/>
        <v>-2.4590163934426257E-2</v>
      </c>
      <c r="R45" s="26">
        <f>SUM($Q$4:Q45)/P45</f>
        <v>9.5238095238095233E-2</v>
      </c>
      <c r="S45" s="26">
        <f t="shared" si="10"/>
        <v>3.4632034632034625E-2</v>
      </c>
      <c r="T45" s="26"/>
      <c r="U45" s="26">
        <f t="shared" si="11"/>
        <v>-2.4590163934426257E-2</v>
      </c>
      <c r="V45" s="26">
        <f>SUM($U$4:U45)/P45</f>
        <v>9.5238095238095233E-2</v>
      </c>
      <c r="W45" s="8">
        <f t="shared" si="12"/>
        <v>3.4632034632034625E-2</v>
      </c>
      <c r="X45" s="8"/>
    </row>
    <row r="46" spans="1:24" x14ac:dyDescent="0.25">
      <c r="A46" s="5">
        <v>39637</v>
      </c>
      <c r="B46">
        <v>171.7</v>
      </c>
      <c r="C46">
        <f t="shared" si="0"/>
        <v>-4.7819156643965632E-3</v>
      </c>
      <c r="E46">
        <f t="shared" si="1"/>
        <v>-7.3596977274820938E-3</v>
      </c>
      <c r="F46">
        <f t="shared" si="2"/>
        <v>5.4165150639905098E-5</v>
      </c>
      <c r="G46">
        <f t="shared" si="3"/>
        <v>9.8753504587939948E-5</v>
      </c>
      <c r="J46" s="25">
        <f t="shared" si="4"/>
        <v>-0.15243298251511192</v>
      </c>
      <c r="L46" s="26">
        <f t="shared" si="5"/>
        <v>2.0453681381435648E-3</v>
      </c>
      <c r="M46" s="26">
        <f t="shared" si="6"/>
        <v>80</v>
      </c>
      <c r="N46" s="26">
        <f t="shared" si="7"/>
        <v>2.0453681381435648E-3</v>
      </c>
      <c r="O46" s="26">
        <f t="shared" si="8"/>
        <v>80</v>
      </c>
      <c r="P46" s="26">
        <v>43</v>
      </c>
      <c r="Q46" s="26">
        <f t="shared" si="9"/>
        <v>0.15573770491803274</v>
      </c>
      <c r="R46" s="26">
        <f>SUM($Q$4:Q46)/P46</f>
        <v>9.6645062905070522E-2</v>
      </c>
      <c r="S46" s="26">
        <f t="shared" si="10"/>
        <v>3.6511957446252429E-2</v>
      </c>
      <c r="T46" s="26"/>
      <c r="U46" s="26">
        <f t="shared" si="11"/>
        <v>0.15573770491803274</v>
      </c>
      <c r="V46" s="26">
        <f>SUM($U$4:U46)/P46</f>
        <v>9.6645062905070522E-2</v>
      </c>
      <c r="W46" s="8">
        <f t="shared" si="12"/>
        <v>3.6511957446252429E-2</v>
      </c>
      <c r="X46" s="8"/>
    </row>
    <row r="47" spans="1:24" x14ac:dyDescent="0.25">
      <c r="A47" s="5">
        <v>39638</v>
      </c>
      <c r="B47">
        <v>170.905</v>
      </c>
      <c r="C47">
        <f t="shared" si="0"/>
        <v>-4.6301688992427927E-3</v>
      </c>
      <c r="E47">
        <f t="shared" si="1"/>
        <v>-7.2079509623283232E-3</v>
      </c>
      <c r="F47">
        <f t="shared" si="2"/>
        <v>5.1954557075329799E-5</v>
      </c>
      <c r="G47">
        <f t="shared" si="3"/>
        <v>9.5760570844675354E-5</v>
      </c>
      <c r="J47" s="25">
        <f t="shared" si="4"/>
        <v>-0.14929002571771052</v>
      </c>
      <c r="L47" s="26">
        <f t="shared" si="5"/>
        <v>1.9833789323569812E-3</v>
      </c>
      <c r="M47" s="26">
        <f t="shared" si="6"/>
        <v>81</v>
      </c>
      <c r="N47" s="26">
        <f t="shared" si="7"/>
        <v>1.9833789323569812E-3</v>
      </c>
      <c r="O47" s="26">
        <f t="shared" si="8"/>
        <v>81</v>
      </c>
      <c r="P47" s="26">
        <v>44</v>
      </c>
      <c r="Q47" s="26">
        <f t="shared" si="9"/>
        <v>0.16393442622950816</v>
      </c>
      <c r="R47" s="26">
        <f>SUM($Q$4:Q47)/P47</f>
        <v>9.8174366616989556E-2</v>
      </c>
      <c r="S47" s="26">
        <f t="shared" si="10"/>
        <v>3.8552825042588293E-2</v>
      </c>
      <c r="T47" s="26"/>
      <c r="U47" s="26">
        <f t="shared" si="11"/>
        <v>0.16393442622950816</v>
      </c>
      <c r="V47" s="26">
        <f>SUM($U$4:U47)/P47</f>
        <v>9.8174366616989556E-2</v>
      </c>
      <c r="W47" s="8">
        <f t="shared" si="12"/>
        <v>3.8552825042588293E-2</v>
      </c>
      <c r="X47" s="8"/>
    </row>
    <row r="48" spans="1:24" x14ac:dyDescent="0.25">
      <c r="A48" s="5">
        <v>39639</v>
      </c>
      <c r="B48">
        <v>168.876</v>
      </c>
      <c r="C48">
        <f t="shared" si="0"/>
        <v>-1.187209268306952E-2</v>
      </c>
      <c r="E48">
        <f t="shared" si="1"/>
        <v>-1.4449874746155051E-2</v>
      </c>
      <c r="F48">
        <f t="shared" si="2"/>
        <v>2.0879888017956948E-4</v>
      </c>
      <c r="G48">
        <f t="shared" si="3"/>
        <v>2.899410964132771E-4</v>
      </c>
      <c r="J48" s="25">
        <f t="shared" si="4"/>
        <v>-0.2992836915436442</v>
      </c>
      <c r="L48" s="26">
        <f t="shared" si="5"/>
        <v>6.0052175668766248E-3</v>
      </c>
      <c r="M48" s="26">
        <f t="shared" si="6"/>
        <v>54</v>
      </c>
      <c r="N48" s="26">
        <f t="shared" si="7"/>
        <v>6.0052175668766248E-3</v>
      </c>
      <c r="O48" s="26">
        <f t="shared" si="8"/>
        <v>54</v>
      </c>
      <c r="P48" s="26">
        <v>45</v>
      </c>
      <c r="Q48" s="26">
        <f t="shared" si="9"/>
        <v>-5.7377049180327877E-2</v>
      </c>
      <c r="R48" s="26">
        <f>SUM($Q$4:Q48)/P48</f>
        <v>9.4717668488160281E-2</v>
      </c>
      <c r="S48" s="26">
        <f t="shared" si="10"/>
        <v>3.6701332052044219E-2</v>
      </c>
      <c r="T48" s="26"/>
      <c r="U48" s="26">
        <f t="shared" si="11"/>
        <v>-5.7377049180327877E-2</v>
      </c>
      <c r="V48" s="26">
        <f>SUM($U$4:U48)/P48</f>
        <v>9.4717668488160281E-2</v>
      </c>
      <c r="W48" s="8">
        <f t="shared" si="12"/>
        <v>3.6701332052044219E-2</v>
      </c>
      <c r="X48" s="8"/>
    </row>
    <row r="49" spans="1:24" x14ac:dyDescent="0.25">
      <c r="A49" s="5">
        <v>39640</v>
      </c>
      <c r="B49">
        <v>168.678</v>
      </c>
      <c r="C49">
        <f t="shared" si="0"/>
        <v>-1.1724578981027944E-3</v>
      </c>
      <c r="E49">
        <f t="shared" si="1"/>
        <v>-3.7502399611883249E-3</v>
      </c>
      <c r="F49">
        <f t="shared" si="2"/>
        <v>1.406429976649381E-5</v>
      </c>
      <c r="G49">
        <f t="shared" si="3"/>
        <v>4.0043862739694981E-5</v>
      </c>
      <c r="J49" s="25">
        <f t="shared" si="4"/>
        <v>-7.7674421368779611E-2</v>
      </c>
      <c r="L49" s="26">
        <f t="shared" si="5"/>
        <v>8.2938262614295902E-4</v>
      </c>
      <c r="M49" s="26">
        <f t="shared" si="6"/>
        <v>96</v>
      </c>
      <c r="N49" s="26">
        <f t="shared" si="7"/>
        <v>8.2938262614295902E-4</v>
      </c>
      <c r="O49" s="26">
        <f t="shared" si="8"/>
        <v>96</v>
      </c>
      <c r="P49" s="26">
        <v>46</v>
      </c>
      <c r="Q49" s="26">
        <f t="shared" si="9"/>
        <v>0.28688524590163933</v>
      </c>
      <c r="R49" s="26">
        <f>SUM($Q$4:Q49)/P49</f>
        <v>9.8895224518888089E-2</v>
      </c>
      <c r="S49" s="26">
        <f t="shared" si="10"/>
        <v>4.0899291809227183E-2</v>
      </c>
      <c r="T49" s="26"/>
      <c r="U49" s="26">
        <f t="shared" si="11"/>
        <v>0.28688524590163933</v>
      </c>
      <c r="V49" s="26">
        <f>SUM($U$4:U49)/P49</f>
        <v>9.8895224518888089E-2</v>
      </c>
      <c r="W49" s="8">
        <f t="shared" si="12"/>
        <v>4.0899291809227183E-2</v>
      </c>
      <c r="X49" s="8"/>
    </row>
    <row r="50" spans="1:24" x14ac:dyDescent="0.25">
      <c r="A50" s="5">
        <v>39643</v>
      </c>
      <c r="B50">
        <v>168.61799999999999</v>
      </c>
      <c r="C50">
        <f t="shared" si="0"/>
        <v>-3.5570732401381494E-4</v>
      </c>
      <c r="E50">
        <f t="shared" si="1"/>
        <v>-2.9334893870993457E-3</v>
      </c>
      <c r="F50">
        <f t="shared" si="2"/>
        <v>8.6053599842244954E-6</v>
      </c>
      <c r="G50">
        <f t="shared" si="3"/>
        <v>3.0374112997622907E-5</v>
      </c>
      <c r="J50" s="25">
        <f t="shared" si="4"/>
        <v>-6.0758002979147338E-2</v>
      </c>
      <c r="L50" s="26">
        <f t="shared" si="5"/>
        <v>6.2910418429137189E-4</v>
      </c>
      <c r="M50" s="26">
        <f t="shared" si="6"/>
        <v>99</v>
      </c>
      <c r="N50" s="26">
        <f t="shared" si="7"/>
        <v>6.2910418429137189E-4</v>
      </c>
      <c r="O50" s="26">
        <f t="shared" si="8"/>
        <v>99</v>
      </c>
      <c r="P50" s="26">
        <v>47</v>
      </c>
      <c r="Q50" s="26">
        <f t="shared" si="9"/>
        <v>0.31147540983606559</v>
      </c>
      <c r="R50" s="26">
        <f>SUM($Q$4:Q50)/P50</f>
        <v>0.103418207185211</v>
      </c>
      <c r="S50" s="26">
        <f t="shared" si="10"/>
        <v>4.5698209285268333E-2</v>
      </c>
      <c r="T50" s="26"/>
      <c r="U50" s="26">
        <f t="shared" si="11"/>
        <v>0.31147540983606559</v>
      </c>
      <c r="V50" s="26">
        <f>SUM($U$4:U50)/P50</f>
        <v>0.103418207185211</v>
      </c>
      <c r="W50" s="8">
        <f t="shared" si="12"/>
        <v>4.5698209285268333E-2</v>
      </c>
      <c r="X50" s="8"/>
    </row>
    <row r="51" spans="1:24" x14ac:dyDescent="0.25">
      <c r="A51" s="5">
        <v>39644</v>
      </c>
      <c r="B51">
        <v>173.57900000000001</v>
      </c>
      <c r="C51">
        <f t="shared" si="0"/>
        <v>2.9421532695204623E-2</v>
      </c>
      <c r="E51">
        <f t="shared" si="1"/>
        <v>2.6843750632119093E-2</v>
      </c>
      <c r="F51">
        <f t="shared" si="2"/>
        <v>7.2058694799939421E-4</v>
      </c>
      <c r="G51">
        <f t="shared" si="3"/>
        <v>5.8883723059332475E-4</v>
      </c>
      <c r="J51" s="25">
        <f t="shared" si="4"/>
        <v>0.55598383551354758</v>
      </c>
      <c r="L51" s="26">
        <f t="shared" si="5"/>
        <v>1.2195910565743758E-2</v>
      </c>
      <c r="M51" s="26">
        <f t="shared" si="6"/>
        <v>37</v>
      </c>
      <c r="N51" s="26">
        <f t="shared" si="7"/>
        <v>1.2195910565743758E-2</v>
      </c>
      <c r="O51" s="26">
        <f t="shared" si="8"/>
        <v>37</v>
      </c>
      <c r="P51" s="26">
        <v>48</v>
      </c>
      <c r="Q51" s="26">
        <f t="shared" si="9"/>
        <v>-0.19672131147540983</v>
      </c>
      <c r="R51" s="26">
        <f>SUM($Q$4:Q51)/P51</f>
        <v>9.7165300546448063E-2</v>
      </c>
      <c r="S51" s="26">
        <f t="shared" si="10"/>
        <v>4.1197508204865077E-2</v>
      </c>
      <c r="T51" s="26"/>
      <c r="U51" s="26">
        <f t="shared" si="11"/>
        <v>-0.19672131147540983</v>
      </c>
      <c r="V51" s="26">
        <f>SUM($U$4:U51)/P51</f>
        <v>9.7165300546448063E-2</v>
      </c>
      <c r="W51" s="8">
        <f t="shared" si="12"/>
        <v>4.1197508204865077E-2</v>
      </c>
      <c r="X51" s="8"/>
    </row>
    <row r="52" spans="1:24" x14ac:dyDescent="0.25">
      <c r="A52" s="5">
        <v>39645</v>
      </c>
      <c r="B52">
        <v>186.08600000000001</v>
      </c>
      <c r="C52">
        <f t="shared" si="0"/>
        <v>7.2053647042557012E-2</v>
      </c>
      <c r="E52">
        <f t="shared" si="1"/>
        <v>6.9475864979471474E-2</v>
      </c>
      <c r="F52">
        <f t="shared" si="2"/>
        <v>4.8268958146457505E-3</v>
      </c>
      <c r="G52">
        <f t="shared" si="3"/>
        <v>4.4753534978876483E-3</v>
      </c>
      <c r="J52" s="25">
        <f t="shared" si="4"/>
        <v>1.4389739502604888</v>
      </c>
      <c r="L52" s="26">
        <f t="shared" si="5"/>
        <v>9.2692866847650379E-2</v>
      </c>
      <c r="M52" s="26">
        <f t="shared" si="6"/>
        <v>13</v>
      </c>
      <c r="N52" s="26">
        <f t="shared" si="7"/>
        <v>9.2692866847650379E-2</v>
      </c>
      <c r="O52" s="26">
        <f t="shared" si="8"/>
        <v>13</v>
      </c>
      <c r="P52" s="26">
        <v>49</v>
      </c>
      <c r="Q52" s="26">
        <f t="shared" si="9"/>
        <v>-0.39344262295081966</v>
      </c>
      <c r="R52" s="26">
        <f>SUM($Q$4:Q52)/P52</f>
        <v>8.7152893944463017E-2</v>
      </c>
      <c r="S52" s="26">
        <f t="shared" si="10"/>
        <v>3.3835065383804187E-2</v>
      </c>
      <c r="T52" s="26"/>
      <c r="U52" s="26">
        <f t="shared" si="11"/>
        <v>-0.39344262295081966</v>
      </c>
      <c r="V52" s="26">
        <f>SUM($U$4:U52)/P52</f>
        <v>8.7152893944463017E-2</v>
      </c>
      <c r="W52" s="8">
        <f t="shared" si="12"/>
        <v>3.3835065383804187E-2</v>
      </c>
      <c r="X52" s="8"/>
    </row>
    <row r="53" spans="1:24" x14ac:dyDescent="0.25">
      <c r="A53" s="5">
        <v>39646</v>
      </c>
      <c r="B53">
        <v>186.524</v>
      </c>
      <c r="C53">
        <f t="shared" si="0"/>
        <v>2.3537504164740397E-3</v>
      </c>
      <c r="E53">
        <f t="shared" si="1"/>
        <v>-2.2403164661149088E-4</v>
      </c>
      <c r="F53">
        <f t="shared" si="2"/>
        <v>5.0190178683455935E-8</v>
      </c>
      <c r="G53">
        <f t="shared" si="3"/>
        <v>7.8501600638461845E-6</v>
      </c>
      <c r="J53" s="25">
        <f t="shared" si="4"/>
        <v>-4.6401106859648824E-3</v>
      </c>
      <c r="L53" s="26">
        <f t="shared" si="5"/>
        <v>1.6259136666506616E-4</v>
      </c>
      <c r="M53" s="26">
        <f t="shared" si="6"/>
        <v>109</v>
      </c>
      <c r="N53" s="26">
        <f t="shared" si="7"/>
        <v>1.6259136666506616E-4</v>
      </c>
      <c r="O53" s="26">
        <f t="shared" si="8"/>
        <v>109</v>
      </c>
      <c r="P53" s="26">
        <v>50</v>
      </c>
      <c r="Q53" s="26">
        <f t="shared" si="9"/>
        <v>0.39344262295081966</v>
      </c>
      <c r="R53" s="26">
        <f>SUM($Q$4:Q53)/P53</f>
        <v>9.3278688524590161E-2</v>
      </c>
      <c r="S53" s="26">
        <f t="shared" si="10"/>
        <v>3.9549607876670501E-2</v>
      </c>
      <c r="T53" s="26"/>
      <c r="U53" s="26">
        <f t="shared" si="11"/>
        <v>0.39344262295081966</v>
      </c>
      <c r="V53" s="26">
        <f>SUM($U$4:U53)/P53</f>
        <v>9.3278688524590161E-2</v>
      </c>
      <c r="W53" s="8">
        <f t="shared" si="12"/>
        <v>3.9549607876670501E-2</v>
      </c>
      <c r="X53" s="8"/>
    </row>
    <row r="54" spans="1:24" x14ac:dyDescent="0.25">
      <c r="A54" s="5">
        <v>39647</v>
      </c>
      <c r="B54">
        <v>189.04900000000001</v>
      </c>
      <c r="C54">
        <f t="shared" si="0"/>
        <v>1.3537131950848179E-2</v>
      </c>
      <c r="E54">
        <f t="shared" si="1"/>
        <v>1.0959349887762648E-2</v>
      </c>
      <c r="F54">
        <f t="shared" si="2"/>
        <v>1.2010734996240317E-4</v>
      </c>
      <c r="G54">
        <f t="shared" si="3"/>
        <v>7.0250679199662712E-5</v>
      </c>
      <c r="J54" s="25">
        <f t="shared" si="4"/>
        <v>0.22698845138438223</v>
      </c>
      <c r="L54" s="26">
        <f t="shared" si="5"/>
        <v>1.4550217890240082E-3</v>
      </c>
      <c r="M54" s="26">
        <f t="shared" si="6"/>
        <v>86</v>
      </c>
      <c r="N54" s="26">
        <f t="shared" si="7"/>
        <v>1.4550217890240082E-3</v>
      </c>
      <c r="O54" s="26">
        <f t="shared" si="8"/>
        <v>86</v>
      </c>
      <c r="P54" s="26">
        <v>51</v>
      </c>
      <c r="Q54" s="26">
        <f t="shared" si="9"/>
        <v>0.20491803278688525</v>
      </c>
      <c r="R54" s="26">
        <f>SUM($Q$4:Q54)/P54</f>
        <v>9.5467695274831246E-2</v>
      </c>
      <c r="S54" s="26">
        <f t="shared" si="10"/>
        <v>4.2256192990499077E-2</v>
      </c>
      <c r="T54" s="26"/>
      <c r="U54" s="26">
        <f t="shared" si="11"/>
        <v>0.20491803278688525</v>
      </c>
      <c r="V54" s="26">
        <f>SUM($U$4:U54)/P54</f>
        <v>9.5467695274831246E-2</v>
      </c>
      <c r="W54" s="8">
        <f t="shared" si="12"/>
        <v>4.2256192990499077E-2</v>
      </c>
      <c r="X54" s="8"/>
    </row>
    <row r="55" spans="1:24" x14ac:dyDescent="0.25">
      <c r="A55" s="5">
        <v>39650</v>
      </c>
      <c r="B55">
        <v>189.19800000000001</v>
      </c>
      <c r="C55">
        <f t="shared" si="0"/>
        <v>7.8815545176118837E-4</v>
      </c>
      <c r="E55">
        <f t="shared" si="1"/>
        <v>-1.7896266113243422E-3</v>
      </c>
      <c r="F55">
        <f t="shared" si="2"/>
        <v>3.2027634079602482E-6</v>
      </c>
      <c r="G55">
        <f t="shared" si="3"/>
        <v>1.9074258529310604E-5</v>
      </c>
      <c r="J55" s="25">
        <f t="shared" si="4"/>
        <v>-3.7066484528830289E-2</v>
      </c>
      <c r="L55" s="26">
        <f t="shared" si="5"/>
        <v>3.9506325185475517E-4</v>
      </c>
      <c r="M55" s="26">
        <f t="shared" si="6"/>
        <v>102</v>
      </c>
      <c r="N55" s="26">
        <f t="shared" si="7"/>
        <v>3.9506325185475517E-4</v>
      </c>
      <c r="O55" s="26">
        <f t="shared" si="8"/>
        <v>102</v>
      </c>
      <c r="P55" s="26">
        <v>52</v>
      </c>
      <c r="Q55" s="26">
        <f t="shared" si="9"/>
        <v>0.33606557377049184</v>
      </c>
      <c r="R55" s="26">
        <f>SUM($Q$4:Q55)/P55</f>
        <v>0.10009457755359395</v>
      </c>
      <c r="S55" s="26">
        <f t="shared" si="10"/>
        <v>4.7362188335716968E-2</v>
      </c>
      <c r="T55" s="26"/>
      <c r="U55" s="26">
        <f t="shared" si="11"/>
        <v>0.33606557377049184</v>
      </c>
      <c r="V55" s="26">
        <f>SUM($U$4:U55)/P55</f>
        <v>0.10009457755359395</v>
      </c>
      <c r="W55" s="8">
        <f t="shared" si="12"/>
        <v>4.7362188335716968E-2</v>
      </c>
      <c r="X55" s="8"/>
    </row>
    <row r="56" spans="1:24" x14ac:dyDescent="0.25">
      <c r="A56" s="5">
        <v>39651</v>
      </c>
      <c r="B56">
        <v>193.29400000000001</v>
      </c>
      <c r="C56">
        <f t="shared" si="0"/>
        <v>2.1649277476506114E-2</v>
      </c>
      <c r="E56">
        <f t="shared" si="1"/>
        <v>1.9071495413420583E-2</v>
      </c>
      <c r="F56">
        <f t="shared" si="2"/>
        <v>3.6372193730412235E-4</v>
      </c>
      <c r="G56">
        <f t="shared" si="3"/>
        <v>2.7204258008302074E-4</v>
      </c>
      <c r="J56" s="25">
        <f t="shared" si="4"/>
        <v>0.39500602260271972</v>
      </c>
      <c r="L56" s="26">
        <f t="shared" si="5"/>
        <v>5.6345061154227851E-3</v>
      </c>
      <c r="M56" s="26">
        <f t="shared" si="6"/>
        <v>59</v>
      </c>
      <c r="N56" s="26">
        <f t="shared" si="7"/>
        <v>5.6345061154227851E-3</v>
      </c>
      <c r="O56" s="26">
        <f t="shared" si="8"/>
        <v>59</v>
      </c>
      <c r="P56" s="26">
        <v>53</v>
      </c>
      <c r="Q56" s="26">
        <f t="shared" si="9"/>
        <v>-1.6393442622950838E-2</v>
      </c>
      <c r="R56" s="26">
        <f>SUM($Q$4:Q56)/P56</f>
        <v>9.7896690380451595E-2</v>
      </c>
      <c r="S56" s="26">
        <f t="shared" si="10"/>
        <v>4.6176307757694379E-2</v>
      </c>
      <c r="T56" s="26"/>
      <c r="U56" s="26">
        <f t="shared" si="11"/>
        <v>-1.6393442622950838E-2</v>
      </c>
      <c r="V56" s="26">
        <f>SUM($U$4:U56)/P56</f>
        <v>9.7896690380451595E-2</v>
      </c>
      <c r="W56" s="8">
        <f t="shared" si="12"/>
        <v>4.6176307757694379E-2</v>
      </c>
      <c r="X56" s="8"/>
    </row>
    <row r="57" spans="1:24" x14ac:dyDescent="0.25">
      <c r="A57" s="5">
        <v>39652</v>
      </c>
      <c r="B57">
        <v>207.49100000000001</v>
      </c>
      <c r="C57">
        <f t="shared" si="0"/>
        <v>7.3447701428911411E-2</v>
      </c>
      <c r="E57">
        <f t="shared" si="1"/>
        <v>7.0869919365825873E-2</v>
      </c>
      <c r="F57">
        <f t="shared" si="2"/>
        <v>5.0225454709186615E-3</v>
      </c>
      <c r="G57">
        <f t="shared" si="3"/>
        <v>4.6638160173763377E-3</v>
      </c>
      <c r="J57" s="25">
        <f t="shared" si="4"/>
        <v>1.4678474007429418</v>
      </c>
      <c r="L57" s="26">
        <f t="shared" si="5"/>
        <v>9.6596274976859214E-2</v>
      </c>
      <c r="M57" s="26">
        <f t="shared" si="6"/>
        <v>12</v>
      </c>
      <c r="N57" s="26">
        <f t="shared" si="7"/>
        <v>9.6596274976859214E-2</v>
      </c>
      <c r="O57" s="26">
        <f t="shared" si="8"/>
        <v>12</v>
      </c>
      <c r="P57" s="26">
        <v>54</v>
      </c>
      <c r="Q57" s="26">
        <f t="shared" si="9"/>
        <v>-0.40163934426229508</v>
      </c>
      <c r="R57" s="26">
        <f>SUM($Q$4:Q57)/P57</f>
        <v>8.8646023072252583E-2</v>
      </c>
      <c r="S57" s="26">
        <f t="shared" si="10"/>
        <v>3.8576212722947478E-2</v>
      </c>
      <c r="T57" s="26"/>
      <c r="U57" s="26">
        <f t="shared" si="11"/>
        <v>-0.40163934426229508</v>
      </c>
      <c r="V57" s="26">
        <f>SUM($U$4:U57)/P57</f>
        <v>8.8646023072252583E-2</v>
      </c>
      <c r="W57" s="8">
        <f t="shared" si="12"/>
        <v>3.8576212722947478E-2</v>
      </c>
      <c r="X57" s="8"/>
    </row>
    <row r="58" spans="1:24" x14ac:dyDescent="0.25">
      <c r="A58" s="5">
        <v>39653</v>
      </c>
      <c r="B58">
        <v>201.42699999999999</v>
      </c>
      <c r="C58">
        <f t="shared" si="0"/>
        <v>-2.9225363991691306E-2</v>
      </c>
      <c r="E58">
        <f t="shared" si="1"/>
        <v>-3.180314605477684E-2</v>
      </c>
      <c r="F58">
        <f t="shared" si="2"/>
        <v>1.0114400989814677E-3</v>
      </c>
      <c r="G58">
        <f t="shared" si="3"/>
        <v>1.1820482182456193E-3</v>
      </c>
      <c r="J58" s="25">
        <f t="shared" si="4"/>
        <v>-0.65870210788560457</v>
      </c>
      <c r="L58" s="26">
        <f t="shared" si="5"/>
        <v>2.4482409747757138E-2</v>
      </c>
      <c r="M58" s="26">
        <f t="shared" si="6"/>
        <v>23</v>
      </c>
      <c r="N58" s="26">
        <f t="shared" si="7"/>
        <v>2.4482409747757138E-2</v>
      </c>
      <c r="O58" s="26">
        <f t="shared" si="8"/>
        <v>23</v>
      </c>
      <c r="P58" s="26">
        <v>55</v>
      </c>
      <c r="Q58" s="26">
        <f t="shared" si="9"/>
        <v>-0.31147540983606559</v>
      </c>
      <c r="R58" s="26">
        <f>SUM($Q$4:Q58)/P58</f>
        <v>8.137108792846498E-2</v>
      </c>
      <c r="S58" s="26">
        <f t="shared" si="10"/>
        <v>3.3106269753309894E-2</v>
      </c>
      <c r="T58" s="26"/>
      <c r="U58" s="26">
        <f t="shared" si="11"/>
        <v>-0.31147540983606559</v>
      </c>
      <c r="V58" s="26">
        <f>SUM($U$4:U58)/P58</f>
        <v>8.137108792846498E-2</v>
      </c>
      <c r="W58" s="8">
        <f t="shared" si="12"/>
        <v>3.3106269753309894E-2</v>
      </c>
      <c r="X58" s="8"/>
    </row>
    <row r="59" spans="1:24" x14ac:dyDescent="0.25">
      <c r="A59" s="5">
        <v>39654</v>
      </c>
      <c r="B59">
        <v>203.51499999999999</v>
      </c>
      <c r="C59">
        <f t="shared" si="0"/>
        <v>1.036603831661095E-2</v>
      </c>
      <c r="E59">
        <f t="shared" si="1"/>
        <v>7.7882562535254198E-3</v>
      </c>
      <c r="F59">
        <f t="shared" si="2"/>
        <v>6.0656935470577808E-5</v>
      </c>
      <c r="G59">
        <f t="shared" si="3"/>
        <v>2.7149041289240219E-5</v>
      </c>
      <c r="J59" s="25">
        <f t="shared" si="4"/>
        <v>0.16130922400300982</v>
      </c>
      <c r="L59" s="26">
        <f t="shared" si="5"/>
        <v>5.6230697093597099E-4</v>
      </c>
      <c r="M59" s="26">
        <f t="shared" si="6"/>
        <v>100</v>
      </c>
      <c r="N59" s="26">
        <f t="shared" si="7"/>
        <v>5.6230697093597099E-4</v>
      </c>
      <c r="O59" s="26">
        <f t="shared" si="8"/>
        <v>100</v>
      </c>
      <c r="P59" s="26">
        <v>56</v>
      </c>
      <c r="Q59" s="26">
        <f t="shared" si="9"/>
        <v>0.31967213114754101</v>
      </c>
      <c r="R59" s="26">
        <f>SUM($Q$4:Q59)/P59</f>
        <v>8.562646370023419E-2</v>
      </c>
      <c r="S59" s="26">
        <f t="shared" si="10"/>
        <v>3.7325992000474664E-2</v>
      </c>
      <c r="T59" s="26"/>
      <c r="U59" s="26">
        <f t="shared" si="11"/>
        <v>0.31967213114754101</v>
      </c>
      <c r="V59" s="26">
        <f>SUM($U$4:U59)/P59</f>
        <v>8.562646370023419E-2</v>
      </c>
      <c r="W59" s="8">
        <f t="shared" si="12"/>
        <v>3.7325992000474664E-2</v>
      </c>
      <c r="X59" s="8"/>
    </row>
    <row r="60" spans="1:24" x14ac:dyDescent="0.25">
      <c r="A60" s="5">
        <v>39657</v>
      </c>
      <c r="B60">
        <v>206.477</v>
      </c>
      <c r="C60">
        <f t="shared" si="0"/>
        <v>1.4554209763408189E-2</v>
      </c>
      <c r="E60">
        <f t="shared" si="1"/>
        <v>1.1976427700322659E-2</v>
      </c>
      <c r="F60">
        <f t="shared" si="2"/>
        <v>1.434348204610559E-4</v>
      </c>
      <c r="G60">
        <f t="shared" si="3"/>
        <v>8.8334539814356503E-5</v>
      </c>
      <c r="J60" s="25">
        <f t="shared" si="4"/>
        <v>0.24805401822682774</v>
      </c>
      <c r="L60" s="26">
        <f t="shared" si="5"/>
        <v>1.829572064178912E-3</v>
      </c>
      <c r="M60" s="26">
        <f t="shared" si="6"/>
        <v>82</v>
      </c>
      <c r="N60" s="26">
        <f t="shared" si="7"/>
        <v>1.829572064178912E-3</v>
      </c>
      <c r="O60" s="26">
        <f t="shared" si="8"/>
        <v>82</v>
      </c>
      <c r="P60" s="26">
        <v>57</v>
      </c>
      <c r="Q60" s="26">
        <f t="shared" si="9"/>
        <v>0.17213114754098358</v>
      </c>
      <c r="R60" s="26">
        <f>SUM($Q$4:Q60)/P60</f>
        <v>8.7144089732528032E-2</v>
      </c>
      <c r="S60" s="26">
        <f t="shared" si="10"/>
        <v>3.9351205944792834E-2</v>
      </c>
      <c r="T60" s="26"/>
      <c r="U60" s="26">
        <f t="shared" si="11"/>
        <v>0.17213114754098358</v>
      </c>
      <c r="V60" s="26">
        <f>SUM($U$4:U60)/P60</f>
        <v>8.7144089732528032E-2</v>
      </c>
      <c r="W60" s="8">
        <f t="shared" si="12"/>
        <v>3.9351205944792834E-2</v>
      </c>
      <c r="X60" s="8"/>
    </row>
    <row r="61" spans="1:24" x14ac:dyDescent="0.25">
      <c r="A61" s="5">
        <v>39658</v>
      </c>
      <c r="B61">
        <v>209.03200000000001</v>
      </c>
      <c r="C61">
        <f t="shared" si="0"/>
        <v>1.2374259602764505E-2</v>
      </c>
      <c r="E61">
        <f t="shared" si="1"/>
        <v>9.7964775396789747E-3</v>
      </c>
      <c r="F61">
        <f t="shared" si="2"/>
        <v>9.5970972185434618E-5</v>
      </c>
      <c r="G61">
        <f t="shared" si="3"/>
        <v>5.210956438379065E-5</v>
      </c>
      <c r="J61" s="25">
        <f t="shared" si="4"/>
        <v>0.2029032094537479</v>
      </c>
      <c r="L61" s="26">
        <f t="shared" si="5"/>
        <v>1.0792856732313107E-3</v>
      </c>
      <c r="M61" s="26">
        <f t="shared" si="6"/>
        <v>92</v>
      </c>
      <c r="N61" s="26">
        <f t="shared" si="7"/>
        <v>1.0792856732313107E-3</v>
      </c>
      <c r="O61" s="26">
        <f t="shared" si="8"/>
        <v>92</v>
      </c>
      <c r="P61" s="26">
        <v>58</v>
      </c>
      <c r="Q61" s="26">
        <f t="shared" si="9"/>
        <v>0.25409836065573765</v>
      </c>
      <c r="R61" s="26">
        <f>SUM($Q$4:Q61)/P61</f>
        <v>9.0022611644997169E-2</v>
      </c>
      <c r="S61" s="26">
        <f t="shared" si="10"/>
        <v>4.273055411167153E-2</v>
      </c>
      <c r="T61" s="26"/>
      <c r="U61" s="26">
        <f t="shared" si="11"/>
        <v>0.25409836065573765</v>
      </c>
      <c r="V61" s="26">
        <f>SUM($U$4:U61)/P61</f>
        <v>9.0022611644997169E-2</v>
      </c>
      <c r="W61" s="8">
        <f t="shared" si="12"/>
        <v>4.273055411167153E-2</v>
      </c>
      <c r="X61" s="8"/>
    </row>
    <row r="62" spans="1:24" x14ac:dyDescent="0.25">
      <c r="A62" s="5">
        <v>39659</v>
      </c>
      <c r="B62">
        <v>206.05</v>
      </c>
      <c r="C62">
        <f t="shared" si="0"/>
        <v>-1.4265758352788085E-2</v>
      </c>
      <c r="E62">
        <f t="shared" si="1"/>
        <v>-1.6843540415873617E-2</v>
      </c>
      <c r="F62">
        <f t="shared" si="2"/>
        <v>2.83704853741168E-4</v>
      </c>
      <c r="G62">
        <f t="shared" si="3"/>
        <v>3.771877668317239E-4</v>
      </c>
      <c r="J62" s="25">
        <f t="shared" si="4"/>
        <v>-0.34886094467141154</v>
      </c>
      <c r="L62" s="26">
        <f t="shared" si="5"/>
        <v>7.8122578392964531E-3</v>
      </c>
      <c r="M62" s="26">
        <f t="shared" si="6"/>
        <v>47</v>
      </c>
      <c r="N62" s="26">
        <f t="shared" si="7"/>
        <v>7.8122578392964531E-3</v>
      </c>
      <c r="O62" s="26">
        <f t="shared" si="8"/>
        <v>47</v>
      </c>
      <c r="P62" s="26">
        <v>59</v>
      </c>
      <c r="Q62" s="26">
        <f t="shared" si="9"/>
        <v>-0.11475409836065575</v>
      </c>
      <c r="R62" s="26">
        <f>SUM($Q$4:Q62)/P62</f>
        <v>8.6551819949986106E-2</v>
      </c>
      <c r="S62" s="26">
        <f t="shared" si="10"/>
        <v>4.0180166787512177E-2</v>
      </c>
      <c r="T62" s="26"/>
      <c r="U62" s="26">
        <f t="shared" si="11"/>
        <v>-0.11475409836065575</v>
      </c>
      <c r="V62" s="26">
        <f>SUM($U$4:U62)/P62</f>
        <v>8.6551819949986106E-2</v>
      </c>
      <c r="W62" s="8">
        <f t="shared" si="12"/>
        <v>4.0180166787512177E-2</v>
      </c>
      <c r="X62" s="8"/>
    </row>
    <row r="63" spans="1:24" x14ac:dyDescent="0.25">
      <c r="A63" s="5">
        <v>39660</v>
      </c>
      <c r="B63">
        <v>203.18600000000001</v>
      </c>
      <c r="C63">
        <f t="shared" si="0"/>
        <v>-1.389953894685758E-2</v>
      </c>
      <c r="E63">
        <f t="shared" si="1"/>
        <v>-1.6477321009943112E-2</v>
      </c>
      <c r="F63">
        <f t="shared" si="2"/>
        <v>2.7150210766471272E-4</v>
      </c>
      <c r="G63">
        <f t="shared" si="3"/>
        <v>3.630969531237456E-4</v>
      </c>
      <c r="J63" s="25">
        <f t="shared" si="4"/>
        <v>-0.34127586191829173</v>
      </c>
      <c r="L63" s="26">
        <f t="shared" si="5"/>
        <v>7.5204109674403725E-3</v>
      </c>
      <c r="M63" s="26">
        <f t="shared" si="6"/>
        <v>49</v>
      </c>
      <c r="N63" s="26">
        <f t="shared" si="7"/>
        <v>7.5204109674403725E-3</v>
      </c>
      <c r="O63" s="26">
        <f t="shared" si="8"/>
        <v>49</v>
      </c>
      <c r="P63" s="26">
        <v>60</v>
      </c>
      <c r="Q63" s="26">
        <f t="shared" si="9"/>
        <v>-9.8360655737704916E-2</v>
      </c>
      <c r="R63" s="26">
        <f>SUM($Q$4:Q63)/P63</f>
        <v>8.3469945355191255E-2</v>
      </c>
      <c r="S63" s="26">
        <f t="shared" si="10"/>
        <v>3.8003082423265167E-2</v>
      </c>
      <c r="T63" s="26"/>
      <c r="U63" s="26">
        <f t="shared" si="11"/>
        <v>-9.8360655737704916E-2</v>
      </c>
      <c r="V63" s="26">
        <f>SUM($U$4:U63)/P63</f>
        <v>8.3469945355191255E-2</v>
      </c>
      <c r="W63" s="8">
        <f t="shared" si="12"/>
        <v>3.8003082423265167E-2</v>
      </c>
      <c r="X63" s="8"/>
    </row>
    <row r="64" spans="1:24" x14ac:dyDescent="0.25">
      <c r="A64" s="5">
        <v>39661</v>
      </c>
      <c r="B64">
        <v>194.398</v>
      </c>
      <c r="C64">
        <f t="shared" si="0"/>
        <v>-4.3251011388579973E-2</v>
      </c>
      <c r="E64">
        <f t="shared" si="1"/>
        <v>-4.5828793451665503E-2</v>
      </c>
      <c r="F64">
        <f t="shared" si="2"/>
        <v>2.1002783092354191E-3</v>
      </c>
      <c r="G64">
        <f t="shared" si="3"/>
        <v>2.3431965530652942E-3</v>
      </c>
      <c r="J64" s="25">
        <f t="shared" si="4"/>
        <v>-0.94919926464104909</v>
      </c>
      <c r="L64" s="26">
        <f t="shared" si="5"/>
        <v>4.8531944167912365E-2</v>
      </c>
      <c r="M64" s="26">
        <f t="shared" si="6"/>
        <v>17</v>
      </c>
      <c r="N64" s="26">
        <f t="shared" si="7"/>
        <v>4.8531944167912365E-2</v>
      </c>
      <c r="O64" s="26">
        <f t="shared" si="8"/>
        <v>17</v>
      </c>
      <c r="P64" s="26">
        <v>61</v>
      </c>
      <c r="Q64" s="26">
        <f t="shared" si="9"/>
        <v>-0.36065573770491804</v>
      </c>
      <c r="R64" s="26">
        <f>SUM($Q$4:Q64)/P64</f>
        <v>7.6189196452566513E-2</v>
      </c>
      <c r="S64" s="26">
        <f t="shared" si="10"/>
        <v>3.2190219365577658E-2</v>
      </c>
      <c r="T64" s="26"/>
      <c r="U64" s="26">
        <f t="shared" si="11"/>
        <v>-0.36065573770491804</v>
      </c>
      <c r="V64" s="26">
        <f>SUM($U$4:U64)/P64</f>
        <v>7.6189196452566513E-2</v>
      </c>
      <c r="W64" s="8">
        <f t="shared" si="12"/>
        <v>3.2190219365577658E-2</v>
      </c>
      <c r="X64" s="8"/>
    </row>
    <row r="65" spans="1:24" x14ac:dyDescent="0.25">
      <c r="A65" s="5">
        <v>39664</v>
      </c>
      <c r="B65">
        <v>191.584</v>
      </c>
      <c r="C65">
        <f t="shared" si="0"/>
        <v>-1.4475457566435833E-2</v>
      </c>
      <c r="E65">
        <f t="shared" si="1"/>
        <v>-1.7053239629521363E-2</v>
      </c>
      <c r="F65">
        <f t="shared" si="2"/>
        <v>2.9081298186187793E-4</v>
      </c>
      <c r="G65">
        <f t="shared" si="3"/>
        <v>3.8537701269560244E-4</v>
      </c>
      <c r="J65" s="25">
        <f t="shared" si="4"/>
        <v>-0.35320420410284686</v>
      </c>
      <c r="L65" s="26">
        <f t="shared" si="5"/>
        <v>7.9818723014392651E-3</v>
      </c>
      <c r="M65" s="26">
        <f t="shared" si="6"/>
        <v>46</v>
      </c>
      <c r="N65" s="26">
        <f t="shared" si="7"/>
        <v>7.9818723014392651E-3</v>
      </c>
      <c r="O65" s="26">
        <f t="shared" si="8"/>
        <v>46</v>
      </c>
      <c r="P65" s="26">
        <v>62</v>
      </c>
      <c r="Q65" s="26">
        <f t="shared" si="9"/>
        <v>-0.12295081967213117</v>
      </c>
      <c r="R65" s="26">
        <f>SUM($Q$4:Q65)/P65</f>
        <v>7.2977260708619776E-2</v>
      </c>
      <c r="S65" s="26">
        <f t="shared" si="10"/>
        <v>3.0017472363009029E-2</v>
      </c>
      <c r="T65" s="26"/>
      <c r="U65" s="26">
        <f t="shared" si="11"/>
        <v>-0.12295081967213117</v>
      </c>
      <c r="V65" s="26">
        <f>SUM($U$4:U65)/P65</f>
        <v>7.2977260708619776E-2</v>
      </c>
      <c r="W65" s="8">
        <f t="shared" si="12"/>
        <v>3.0017472363009029E-2</v>
      </c>
      <c r="X65" s="8"/>
    </row>
    <row r="66" spans="1:24" x14ac:dyDescent="0.25">
      <c r="A66" s="5">
        <v>39665</v>
      </c>
      <c r="B66">
        <v>196.96299999999999</v>
      </c>
      <c r="C66">
        <f t="shared" si="0"/>
        <v>2.807645732420239E-2</v>
      </c>
      <c r="E66">
        <f t="shared" si="1"/>
        <v>2.5498675261116859E-2</v>
      </c>
      <c r="F66">
        <f t="shared" si="2"/>
        <v>6.501824400718929E-4</v>
      </c>
      <c r="G66">
        <f t="shared" si="3"/>
        <v>5.2536734499555881E-4</v>
      </c>
      <c r="J66" s="25">
        <f t="shared" si="4"/>
        <v>0.52812483123082177</v>
      </c>
      <c r="L66" s="26">
        <f t="shared" si="5"/>
        <v>1.0881331581686707E-2</v>
      </c>
      <c r="M66" s="26">
        <f t="shared" si="6"/>
        <v>40</v>
      </c>
      <c r="N66" s="26">
        <f t="shared" si="7"/>
        <v>1.0881331581686707E-2</v>
      </c>
      <c r="O66" s="26">
        <f t="shared" si="8"/>
        <v>40</v>
      </c>
      <c r="P66" s="26">
        <v>63</v>
      </c>
      <c r="Q66" s="26">
        <f t="shared" si="9"/>
        <v>-0.17213114754098363</v>
      </c>
      <c r="R66" s="26">
        <f>SUM($Q$4:Q66)/P66</f>
        <v>6.9086651053864176E-2</v>
      </c>
      <c r="S66" s="26">
        <f t="shared" si="10"/>
        <v>2.7336074299256247E-2</v>
      </c>
      <c r="T66" s="26"/>
      <c r="U66" s="26">
        <f t="shared" si="11"/>
        <v>-0.17213114754098363</v>
      </c>
      <c r="V66" s="26">
        <f>SUM($U$4:U66)/P66</f>
        <v>6.9086651053864176E-2</v>
      </c>
      <c r="W66" s="8">
        <f t="shared" si="12"/>
        <v>2.7336074299256247E-2</v>
      </c>
      <c r="X66" s="8"/>
    </row>
    <row r="67" spans="1:24" x14ac:dyDescent="0.25">
      <c r="A67" s="5">
        <v>39666</v>
      </c>
      <c r="B67">
        <v>196.13800000000001</v>
      </c>
      <c r="C67">
        <f t="shared" si="0"/>
        <v>-4.188603950995815E-3</v>
      </c>
      <c r="E67">
        <f t="shared" si="1"/>
        <v>-6.7663860140813456E-3</v>
      </c>
      <c r="F67">
        <f t="shared" si="2"/>
        <v>4.5783979691555642E-5</v>
      </c>
      <c r="G67">
        <f t="shared" si="3"/>
        <v>8.7313477054344537E-5</v>
      </c>
      <c r="J67" s="25">
        <f t="shared" si="4"/>
        <v>-0.14014439711613402</v>
      </c>
      <c r="L67" s="26">
        <f t="shared" si="5"/>
        <v>1.8084239616878897E-3</v>
      </c>
      <c r="M67" s="26">
        <f t="shared" si="6"/>
        <v>83</v>
      </c>
      <c r="N67" s="26">
        <f t="shared" si="7"/>
        <v>1.8084239616878897E-3</v>
      </c>
      <c r="O67" s="26">
        <f t="shared" si="8"/>
        <v>83</v>
      </c>
      <c r="P67" s="26">
        <v>64</v>
      </c>
      <c r="Q67" s="26">
        <f t="shared" si="9"/>
        <v>0.18032786885245899</v>
      </c>
      <c r="R67" s="26">
        <f>SUM($Q$4:Q67)/P67</f>
        <v>7.0824795081967207E-2</v>
      </c>
      <c r="S67" s="26">
        <f t="shared" si="10"/>
        <v>2.9184882027069942E-2</v>
      </c>
      <c r="T67" s="26"/>
      <c r="U67" s="26">
        <f t="shared" si="11"/>
        <v>0.18032786885245899</v>
      </c>
      <c r="V67" s="26">
        <f>SUM($U$4:U67)/P67</f>
        <v>7.0824795081967207E-2</v>
      </c>
      <c r="W67" s="8">
        <f t="shared" si="12"/>
        <v>2.9184882027069942E-2</v>
      </c>
      <c r="X67" s="8"/>
    </row>
    <row r="68" spans="1:24" x14ac:dyDescent="0.25">
      <c r="A68" s="5">
        <v>39667</v>
      </c>
      <c r="B68">
        <v>195.36199999999999</v>
      </c>
      <c r="C68">
        <f t="shared" si="0"/>
        <v>-3.9563980462735951E-3</v>
      </c>
      <c r="E68">
        <f t="shared" si="1"/>
        <v>-6.5341801093591256E-3</v>
      </c>
      <c r="F68">
        <f t="shared" si="2"/>
        <v>4.2695509701544436E-5</v>
      </c>
      <c r="G68">
        <f t="shared" si="3"/>
        <v>8.3027854632062347E-5</v>
      </c>
      <c r="J68" s="25">
        <f t="shared" si="4"/>
        <v>-0.13533498239217664</v>
      </c>
      <c r="L68" s="26">
        <f t="shared" si="5"/>
        <v>1.7196607771181329E-3</v>
      </c>
      <c r="M68" s="26">
        <f t="shared" si="6"/>
        <v>84</v>
      </c>
      <c r="N68" s="26">
        <f t="shared" si="7"/>
        <v>1.7196607771181329E-3</v>
      </c>
      <c r="O68" s="26">
        <f t="shared" si="8"/>
        <v>84</v>
      </c>
      <c r="P68" s="26">
        <v>65</v>
      </c>
      <c r="Q68" s="26">
        <f t="shared" si="9"/>
        <v>0.18852459016393441</v>
      </c>
      <c r="R68" s="26">
        <f>SUM($Q$4:Q68)/P68</f>
        <v>7.2635561160151324E-2</v>
      </c>
      <c r="S68" s="26">
        <f t="shared" si="10"/>
        <v>3.1175918948023223E-2</v>
      </c>
      <c r="T68" s="26"/>
      <c r="U68" s="26">
        <f t="shared" si="11"/>
        <v>0.18852459016393441</v>
      </c>
      <c r="V68" s="26">
        <f>SUM($U$4:U68)/P68</f>
        <v>7.2635561160151324E-2</v>
      </c>
      <c r="W68" s="8">
        <f t="shared" si="12"/>
        <v>3.1175918948023223E-2</v>
      </c>
      <c r="X68" s="8"/>
    </row>
    <row r="69" spans="1:24" x14ac:dyDescent="0.25">
      <c r="A69" s="5">
        <v>39668</v>
      </c>
      <c r="B69">
        <v>199.19</v>
      </c>
      <c r="C69">
        <f t="shared" ref="C69:C132" si="13">(B69-B68)/B68</f>
        <v>1.9594393996785472E-2</v>
      </c>
      <c r="E69">
        <f t="shared" ref="E69:E132" si="14">C69-$D$3</f>
        <v>1.7016611933699941E-2</v>
      </c>
      <c r="F69">
        <f t="shared" ref="F69:F132" si="15">E69^2</f>
        <v>2.8956508170213923E-4</v>
      </c>
      <c r="G69">
        <f t="shared" ref="G69:G132" si="16">(E69-$D$3)^2</f>
        <v>2.0847980803254695E-4</v>
      </c>
      <c r="J69" s="25">
        <f t="shared" ref="J69:J132" si="17">E69/$I$3</f>
        <v>0.35244557662608689</v>
      </c>
      <c r="L69" s="26">
        <f t="shared" ref="L69:L123" si="18">G69/$I$3</f>
        <v>4.3180032807477063E-3</v>
      </c>
      <c r="M69" s="26">
        <f t="shared" ref="M69:M124" si="19">RANK(L69,$L$4:$L$124)</f>
        <v>66</v>
      </c>
      <c r="N69" s="26">
        <f t="shared" ref="N69:N123" si="20">L69</f>
        <v>4.3180032807477063E-3</v>
      </c>
      <c r="O69" s="26">
        <f t="shared" ref="O69:O124" si="21">RANK(N69,$N$4:$N$124)</f>
        <v>66</v>
      </c>
      <c r="P69" s="26">
        <v>66</v>
      </c>
      <c r="Q69" s="26">
        <f t="shared" ref="Q69:Q124" si="22">M69/(COUNT($M$4:$M$124)+1)-0.5</f>
        <v>4.0983606557377095E-2</v>
      </c>
      <c r="R69" s="26">
        <f>SUM($Q$4:Q69)/P69</f>
        <v>7.2155986090412322E-2</v>
      </c>
      <c r="S69" s="26">
        <f t="shared" ref="S69:S124" si="23">(P69/11)*R69^2</f>
        <v>3.1238917972078659E-2</v>
      </c>
      <c r="T69" s="26"/>
      <c r="U69" s="26">
        <f t="shared" ref="U69:U124" si="24">O69/(COUNT($O$4:$O$124)+1)-0.5</f>
        <v>4.0983606557377095E-2</v>
      </c>
      <c r="V69" s="26">
        <f>SUM($U$4:U69)/P69</f>
        <v>7.2155986090412322E-2</v>
      </c>
      <c r="W69" s="8">
        <f t="shared" ref="W69:W124" si="25">(P69/11)*V69^2</f>
        <v>3.1238917972078659E-2</v>
      </c>
      <c r="X69" s="8"/>
    </row>
    <row r="70" spans="1:24" x14ac:dyDescent="0.25">
      <c r="A70" s="5">
        <v>39671</v>
      </c>
      <c r="B70">
        <v>203.60400000000001</v>
      </c>
      <c r="C70">
        <f t="shared" si="13"/>
        <v>2.215974697524984E-2</v>
      </c>
      <c r="E70">
        <f t="shared" si="14"/>
        <v>1.958196491216431E-2</v>
      </c>
      <c r="F70">
        <f t="shared" si="15"/>
        <v>3.8345334982123417E-4</v>
      </c>
      <c r="G70">
        <f t="shared" si="16"/>
        <v>2.8914223436490492E-4</v>
      </c>
      <c r="J70" s="25">
        <f t="shared" si="17"/>
        <v>0.40557879217258108</v>
      </c>
      <c r="L70" s="26">
        <f t="shared" si="18"/>
        <v>5.9886716530143224E-3</v>
      </c>
      <c r="M70" s="26">
        <f t="shared" si="19"/>
        <v>55</v>
      </c>
      <c r="N70" s="26">
        <f t="shared" si="20"/>
        <v>5.9886716530143224E-3</v>
      </c>
      <c r="O70" s="26">
        <f t="shared" si="21"/>
        <v>55</v>
      </c>
      <c r="P70" s="26">
        <v>67</v>
      </c>
      <c r="Q70" s="26">
        <f t="shared" si="22"/>
        <v>-4.9180327868852458E-2</v>
      </c>
      <c r="R70" s="26">
        <f>SUM($Q$4:Q70)/P70</f>
        <v>7.0344996329826284E-2</v>
      </c>
      <c r="S70" s="26">
        <f t="shared" si="23"/>
        <v>3.0140367279918121E-2</v>
      </c>
      <c r="T70" s="26"/>
      <c r="U70" s="26">
        <f t="shared" si="24"/>
        <v>-4.9180327868852458E-2</v>
      </c>
      <c r="V70" s="26">
        <f>SUM($U$4:U70)/P70</f>
        <v>7.0344996329826284E-2</v>
      </c>
      <c r="W70" s="8">
        <f t="shared" si="25"/>
        <v>3.0140367279918121E-2</v>
      </c>
      <c r="X70" s="8"/>
    </row>
    <row r="71" spans="1:24" x14ac:dyDescent="0.25">
      <c r="A71" s="5">
        <v>39672</v>
      </c>
      <c r="B71">
        <v>208.52500000000001</v>
      </c>
      <c r="C71">
        <f t="shared" si="13"/>
        <v>2.4169466218738295E-2</v>
      </c>
      <c r="E71">
        <f t="shared" si="14"/>
        <v>2.1591684155652765E-2</v>
      </c>
      <c r="F71">
        <f t="shared" si="15"/>
        <v>4.6620082467746667E-4</v>
      </c>
      <c r="G71">
        <f t="shared" si="16"/>
        <v>3.6152847278573267E-4</v>
      </c>
      <c r="J71" s="25">
        <f t="shared" si="17"/>
        <v>0.44720380309646957</v>
      </c>
      <c r="L71" s="26">
        <f t="shared" si="18"/>
        <v>7.4879248321678823E-3</v>
      </c>
      <c r="M71" s="26">
        <f t="shared" si="19"/>
        <v>50</v>
      </c>
      <c r="N71" s="26">
        <f t="shared" si="20"/>
        <v>7.4879248321678823E-3</v>
      </c>
      <c r="O71" s="26">
        <f t="shared" si="21"/>
        <v>50</v>
      </c>
      <c r="P71" s="26">
        <v>68</v>
      </c>
      <c r="Q71" s="26">
        <f t="shared" si="22"/>
        <v>-9.0163934426229497E-2</v>
      </c>
      <c r="R71" s="26">
        <f>SUM($Q$4:Q71)/P71</f>
        <v>6.7984570877531347E-2</v>
      </c>
      <c r="S71" s="26">
        <f t="shared" si="23"/>
        <v>2.8571757060303789E-2</v>
      </c>
      <c r="T71" s="26"/>
      <c r="U71" s="26">
        <f t="shared" si="24"/>
        <v>-9.0163934426229497E-2</v>
      </c>
      <c r="V71" s="26">
        <f>SUM($U$4:U71)/P71</f>
        <v>6.7984570877531347E-2</v>
      </c>
      <c r="W71" s="8">
        <f t="shared" si="25"/>
        <v>2.8571757060303789E-2</v>
      </c>
      <c r="X71" s="8"/>
    </row>
    <row r="72" spans="1:24" x14ac:dyDescent="0.25">
      <c r="A72" s="5">
        <v>39673</v>
      </c>
      <c r="B72">
        <v>203.56399999999999</v>
      </c>
      <c r="C72">
        <f t="shared" si="13"/>
        <v>-2.3790912360628282E-2</v>
      </c>
      <c r="E72">
        <f t="shared" si="14"/>
        <v>-2.6368694423713812E-2</v>
      </c>
      <c r="F72">
        <f t="shared" si="15"/>
        <v>6.9530804561119587E-4</v>
      </c>
      <c r="G72">
        <f t="shared" si="16"/>
        <v>8.378985010008272E-4</v>
      </c>
      <c r="J72" s="25">
        <f t="shared" si="17"/>
        <v>-0.54614454083176556</v>
      </c>
      <c r="L72" s="26">
        <f t="shared" si="18"/>
        <v>1.7354431157622339E-2</v>
      </c>
      <c r="M72" s="26">
        <f t="shared" si="19"/>
        <v>28</v>
      </c>
      <c r="N72" s="26">
        <f t="shared" si="20"/>
        <v>1.7354431157622339E-2</v>
      </c>
      <c r="O72" s="26">
        <f t="shared" si="21"/>
        <v>28</v>
      </c>
      <c r="P72" s="26">
        <v>69</v>
      </c>
      <c r="Q72" s="26">
        <f t="shared" si="22"/>
        <v>-0.27049180327868849</v>
      </c>
      <c r="R72" s="26">
        <f>SUM($Q$4:Q72)/P72</f>
        <v>6.3079116179615105E-2</v>
      </c>
      <c r="S72" s="26">
        <f t="shared" si="23"/>
        <v>2.4959024360190478E-2</v>
      </c>
      <c r="T72" s="26"/>
      <c r="U72" s="26">
        <f t="shared" si="24"/>
        <v>-0.27049180327868849</v>
      </c>
      <c r="V72" s="26">
        <f>SUM($U$4:U72)/P72</f>
        <v>6.3079116179615105E-2</v>
      </c>
      <c r="W72" s="8">
        <f t="shared" si="25"/>
        <v>2.4959024360190478E-2</v>
      </c>
      <c r="X72" s="8"/>
    </row>
    <row r="73" spans="1:24" x14ac:dyDescent="0.25">
      <c r="A73" s="5">
        <v>39674</v>
      </c>
      <c r="B73">
        <v>205.39400000000001</v>
      </c>
      <c r="C73">
        <f t="shared" si="13"/>
        <v>8.9898017331159364E-3</v>
      </c>
      <c r="E73">
        <f t="shared" si="14"/>
        <v>6.4120196700304059E-3</v>
      </c>
      <c r="F73">
        <f t="shared" si="15"/>
        <v>4.1113996248856832E-5</v>
      </c>
      <c r="G73">
        <f t="shared" si="16"/>
        <v>1.4701378026510364E-5</v>
      </c>
      <c r="J73" s="25">
        <f t="shared" si="17"/>
        <v>0.1328048132464115</v>
      </c>
      <c r="L73" s="26">
        <f t="shared" si="18"/>
        <v>3.0449279068826498E-4</v>
      </c>
      <c r="M73" s="26">
        <f t="shared" si="19"/>
        <v>104</v>
      </c>
      <c r="N73" s="26">
        <f t="shared" si="20"/>
        <v>3.0449279068826498E-4</v>
      </c>
      <c r="O73" s="26">
        <f t="shared" si="21"/>
        <v>104</v>
      </c>
      <c r="P73" s="26">
        <v>70</v>
      </c>
      <c r="Q73" s="26">
        <f t="shared" si="22"/>
        <v>0.35245901639344257</v>
      </c>
      <c r="R73" s="26">
        <f>SUM($Q$4:Q73)/P73</f>
        <v>6.7213114754098358E-2</v>
      </c>
      <c r="S73" s="26">
        <f t="shared" si="23"/>
        <v>2.8748381422393783E-2</v>
      </c>
      <c r="T73" s="26"/>
      <c r="U73" s="26">
        <f t="shared" si="24"/>
        <v>0.35245901639344257</v>
      </c>
      <c r="V73" s="26">
        <f>SUM($U$4:U73)/P73</f>
        <v>6.7213114754098358E-2</v>
      </c>
      <c r="W73" s="8">
        <f t="shared" si="25"/>
        <v>2.8748381422393783E-2</v>
      </c>
      <c r="X73" s="8"/>
    </row>
    <row r="74" spans="1:24" x14ac:dyDescent="0.25">
      <c r="A74" s="5">
        <v>39675</v>
      </c>
      <c r="B74">
        <v>203.505</v>
      </c>
      <c r="C74">
        <f t="shared" si="13"/>
        <v>-9.1969580416176224E-3</v>
      </c>
      <c r="E74">
        <f t="shared" si="14"/>
        <v>-1.1774740104703153E-2</v>
      </c>
      <c r="F74">
        <f t="shared" si="15"/>
        <v>1.3864450453330481E-4</v>
      </c>
      <c r="G74">
        <f t="shared" si="16"/>
        <v>2.0599489257686556E-4</v>
      </c>
      <c r="J74" s="25">
        <f t="shared" si="17"/>
        <v>-0.24387669425579267</v>
      </c>
      <c r="L74" s="26">
        <f t="shared" si="18"/>
        <v>4.2665360754040697E-3</v>
      </c>
      <c r="M74" s="26">
        <f t="shared" si="19"/>
        <v>67</v>
      </c>
      <c r="N74" s="26">
        <f t="shared" si="20"/>
        <v>4.2665360754040697E-3</v>
      </c>
      <c r="O74" s="26">
        <f t="shared" si="21"/>
        <v>67</v>
      </c>
      <c r="P74" s="26">
        <v>71</v>
      </c>
      <c r="Q74" s="26">
        <f t="shared" si="22"/>
        <v>4.9180327868852514E-2</v>
      </c>
      <c r="R74" s="26">
        <f>SUM($Q$4:Q74)/P74</f>
        <v>6.6959131840221661E-2</v>
      </c>
      <c r="S74" s="26">
        <f t="shared" si="23"/>
        <v>2.89391180829572E-2</v>
      </c>
      <c r="T74" s="26"/>
      <c r="U74" s="26">
        <f t="shared" si="24"/>
        <v>4.9180327868852514E-2</v>
      </c>
      <c r="V74" s="26">
        <f>SUM($U$4:U74)/P74</f>
        <v>6.6959131840221661E-2</v>
      </c>
      <c r="W74" s="8">
        <f t="shared" si="25"/>
        <v>2.89391180829572E-2</v>
      </c>
      <c r="X74" s="8"/>
    </row>
    <row r="75" spans="1:24" x14ac:dyDescent="0.25">
      <c r="A75" s="5">
        <v>39678</v>
      </c>
      <c r="B75">
        <v>202.07300000000001</v>
      </c>
      <c r="C75">
        <f t="shared" si="13"/>
        <v>-7.0366821454017738E-3</v>
      </c>
      <c r="E75">
        <f t="shared" si="14"/>
        <v>-9.6144642084873035E-3</v>
      </c>
      <c r="F75">
        <f t="shared" si="15"/>
        <v>9.2437922016283387E-5</v>
      </c>
      <c r="G75">
        <f t="shared" si="16"/>
        <v>1.4865086914668166E-4</v>
      </c>
      <c r="J75" s="25">
        <f t="shared" si="17"/>
        <v>-0.19913337596894942</v>
      </c>
      <c r="L75" s="26">
        <f t="shared" si="18"/>
        <v>3.0788350522711664E-3</v>
      </c>
      <c r="M75" s="26">
        <f t="shared" si="19"/>
        <v>74</v>
      </c>
      <c r="N75" s="26">
        <f t="shared" si="20"/>
        <v>3.0788350522711664E-3</v>
      </c>
      <c r="O75" s="26">
        <f t="shared" si="21"/>
        <v>74</v>
      </c>
      <c r="P75" s="26">
        <v>72</v>
      </c>
      <c r="Q75" s="26">
        <f t="shared" si="22"/>
        <v>0.10655737704918034</v>
      </c>
      <c r="R75" s="26">
        <f>SUM($Q$4:Q75)/P75</f>
        <v>6.7509107468123872E-2</v>
      </c>
      <c r="S75" s="26">
        <f t="shared" si="23"/>
        <v>2.9830775505661301E-2</v>
      </c>
      <c r="T75" s="26"/>
      <c r="U75" s="26">
        <f t="shared" si="24"/>
        <v>0.10655737704918034</v>
      </c>
      <c r="V75" s="26">
        <f>SUM($U$4:U75)/P75</f>
        <v>6.7509107468123872E-2</v>
      </c>
      <c r="W75" s="8">
        <f t="shared" si="25"/>
        <v>2.9830775505661301E-2</v>
      </c>
      <c r="X75" s="8"/>
    </row>
    <row r="76" spans="1:24" x14ac:dyDescent="0.25">
      <c r="A76" s="5">
        <v>39679</v>
      </c>
      <c r="B76">
        <v>200.47200000000001</v>
      </c>
      <c r="C76">
        <f t="shared" si="13"/>
        <v>-7.9228793554804409E-3</v>
      </c>
      <c r="E76">
        <f t="shared" si="14"/>
        <v>-1.0500661418565971E-2</v>
      </c>
      <c r="F76">
        <f t="shared" si="15"/>
        <v>1.1026389022735993E-4</v>
      </c>
      <c r="G76">
        <f t="shared" si="16"/>
        <v>1.7104568390275267E-4</v>
      </c>
      <c r="J76" s="25">
        <f t="shared" si="17"/>
        <v>-0.21748816292228237</v>
      </c>
      <c r="L76" s="26">
        <f t="shared" si="18"/>
        <v>3.5426731788553733E-3</v>
      </c>
      <c r="M76" s="26">
        <f t="shared" si="19"/>
        <v>71</v>
      </c>
      <c r="N76" s="26">
        <f t="shared" si="20"/>
        <v>3.5426731788553733E-3</v>
      </c>
      <c r="O76" s="26">
        <f t="shared" si="21"/>
        <v>71</v>
      </c>
      <c r="P76" s="26">
        <v>73</v>
      </c>
      <c r="Q76" s="26">
        <f t="shared" si="22"/>
        <v>8.1967213114754078E-2</v>
      </c>
      <c r="R76" s="26">
        <f>SUM($Q$4:Q76)/P76</f>
        <v>6.7707163709858534E-2</v>
      </c>
      <c r="S76" s="26">
        <f t="shared" si="23"/>
        <v>3.0422816480659243E-2</v>
      </c>
      <c r="T76" s="26"/>
      <c r="U76" s="26">
        <f t="shared" si="24"/>
        <v>8.1967213114754078E-2</v>
      </c>
      <c r="V76" s="26">
        <f>SUM($U$4:U76)/P76</f>
        <v>6.7707163709858534E-2</v>
      </c>
      <c r="W76" s="8">
        <f t="shared" si="25"/>
        <v>3.0422816480659243E-2</v>
      </c>
      <c r="X76" s="8"/>
    </row>
    <row r="77" spans="1:24" x14ac:dyDescent="0.25">
      <c r="A77" s="5">
        <v>39680</v>
      </c>
      <c r="B77">
        <v>200.47200000000001</v>
      </c>
      <c r="C77">
        <f t="shared" si="13"/>
        <v>0</v>
      </c>
      <c r="E77">
        <f t="shared" si="14"/>
        <v>-2.5777820630855305E-3</v>
      </c>
      <c r="F77">
        <f t="shared" si="15"/>
        <v>6.6449603647654939E-6</v>
      </c>
      <c r="G77">
        <f t="shared" si="16"/>
        <v>2.6579841459061975E-5</v>
      </c>
      <c r="J77" s="25">
        <f t="shared" si="17"/>
        <v>-5.3390644928636009E-2</v>
      </c>
      <c r="L77" s="26">
        <f t="shared" si="18"/>
        <v>5.5051778733442535E-4</v>
      </c>
      <c r="M77" s="26">
        <f t="shared" si="19"/>
        <v>101</v>
      </c>
      <c r="N77" s="26">
        <f t="shared" si="20"/>
        <v>5.5051778733442535E-4</v>
      </c>
      <c r="O77" s="26">
        <f t="shared" si="21"/>
        <v>101</v>
      </c>
      <c r="P77" s="26">
        <v>74</v>
      </c>
      <c r="Q77" s="26">
        <f t="shared" si="22"/>
        <v>0.32786885245901642</v>
      </c>
      <c r="R77" s="26">
        <f>SUM($Q$4:Q77)/P77</f>
        <v>7.1222862206468784E-2</v>
      </c>
      <c r="S77" s="26">
        <f t="shared" si="23"/>
        <v>3.4125410133203755E-2</v>
      </c>
      <c r="T77" s="26"/>
      <c r="U77" s="26">
        <f t="shared" si="24"/>
        <v>0.32786885245901642</v>
      </c>
      <c r="V77" s="26">
        <f>SUM($U$4:U77)/P77</f>
        <v>7.1222862206468784E-2</v>
      </c>
      <c r="W77" s="8">
        <f t="shared" si="25"/>
        <v>3.4125410133203755E-2</v>
      </c>
      <c r="X77" s="8"/>
    </row>
    <row r="78" spans="1:24" x14ac:dyDescent="0.25">
      <c r="A78" s="5">
        <v>39681</v>
      </c>
      <c r="B78">
        <v>198.32499999999999</v>
      </c>
      <c r="C78">
        <f t="shared" si="13"/>
        <v>-1.0709725048884731E-2</v>
      </c>
      <c r="E78">
        <f t="shared" si="14"/>
        <v>-1.3287507111970262E-2</v>
      </c>
      <c r="F78">
        <f t="shared" si="15"/>
        <v>1.7655784525066027E-4</v>
      </c>
      <c r="G78">
        <f t="shared" si="16"/>
        <v>2.5170740060814257E-4</v>
      </c>
      <c r="J78" s="25">
        <f t="shared" si="17"/>
        <v>-0.2752089031734376</v>
      </c>
      <c r="L78" s="26">
        <f t="shared" si="18"/>
        <v>5.213326853432055E-3</v>
      </c>
      <c r="M78" s="26">
        <f t="shared" si="19"/>
        <v>61</v>
      </c>
      <c r="N78" s="26">
        <f t="shared" si="20"/>
        <v>5.213326853432055E-3</v>
      </c>
      <c r="O78" s="26">
        <f t="shared" si="21"/>
        <v>61</v>
      </c>
      <c r="P78" s="26">
        <v>75</v>
      </c>
      <c r="Q78" s="26">
        <f t="shared" si="22"/>
        <v>0</v>
      </c>
      <c r="R78" s="26">
        <f>SUM($Q$4:Q78)/P78</f>
        <v>7.027322404371586E-2</v>
      </c>
      <c r="S78" s="26">
        <f t="shared" si="23"/>
        <v>3.3670404664761032E-2</v>
      </c>
      <c r="T78" s="26"/>
      <c r="U78" s="26">
        <f t="shared" si="24"/>
        <v>0</v>
      </c>
      <c r="V78" s="26">
        <f>SUM($U$4:U78)/P78</f>
        <v>7.027322404371586E-2</v>
      </c>
      <c r="W78" s="8">
        <f t="shared" si="25"/>
        <v>3.3670404664761032E-2</v>
      </c>
      <c r="X78" s="8"/>
    </row>
    <row r="79" spans="1:24" x14ac:dyDescent="0.25">
      <c r="A79" s="5">
        <v>39682</v>
      </c>
      <c r="B79">
        <v>201.92400000000001</v>
      </c>
      <c r="C79">
        <f t="shared" si="13"/>
        <v>1.8146980965586881E-2</v>
      </c>
      <c r="E79">
        <f t="shared" si="14"/>
        <v>1.5569198902501351E-2</v>
      </c>
      <c r="F79">
        <f t="shared" si="15"/>
        <v>2.4239995446564928E-4</v>
      </c>
      <c r="G79">
        <f t="shared" si="16"/>
        <v>1.6877691149545695E-4</v>
      </c>
      <c r="J79" s="25">
        <f t="shared" si="17"/>
        <v>0.32246696969866312</v>
      </c>
      <c r="L79" s="26">
        <f t="shared" si="18"/>
        <v>3.4956826967054507E-3</v>
      </c>
      <c r="M79" s="26">
        <f t="shared" si="19"/>
        <v>72</v>
      </c>
      <c r="N79" s="26">
        <f t="shared" si="20"/>
        <v>3.4956826967054507E-3</v>
      </c>
      <c r="O79" s="26">
        <f t="shared" si="21"/>
        <v>72</v>
      </c>
      <c r="P79" s="26">
        <v>76</v>
      </c>
      <c r="Q79" s="26">
        <f t="shared" si="22"/>
        <v>9.0163934426229497E-2</v>
      </c>
      <c r="R79" s="26">
        <f>SUM($Q$4:Q79)/P79</f>
        <v>7.0534943917169982E-2</v>
      </c>
      <c r="S79" s="26">
        <f t="shared" si="23"/>
        <v>3.4373959256206538E-2</v>
      </c>
      <c r="T79" s="26"/>
      <c r="U79" s="26">
        <f t="shared" si="24"/>
        <v>9.0163934426229497E-2</v>
      </c>
      <c r="V79" s="26">
        <f>SUM($U$4:U79)/P79</f>
        <v>7.0534943917169982E-2</v>
      </c>
      <c r="W79" s="8">
        <f t="shared" si="25"/>
        <v>3.4373959256206538E-2</v>
      </c>
      <c r="X79" s="8"/>
    </row>
    <row r="80" spans="1:24" x14ac:dyDescent="0.25">
      <c r="A80" s="5">
        <v>39685</v>
      </c>
      <c r="B80">
        <v>199.53800000000001</v>
      </c>
      <c r="C80">
        <f t="shared" si="13"/>
        <v>-1.1816326934886372E-2</v>
      </c>
      <c r="E80">
        <f t="shared" si="14"/>
        <v>-1.4394108997971902E-2</v>
      </c>
      <c r="F80">
        <f t="shared" si="15"/>
        <v>2.0719037384549568E-4</v>
      </c>
      <c r="G80">
        <f t="shared" si="16"/>
        <v>2.8804508618840121E-4</v>
      </c>
      <c r="J80" s="25">
        <f t="shared" si="17"/>
        <v>-0.29812867952650635</v>
      </c>
      <c r="L80" s="26">
        <f t="shared" si="18"/>
        <v>5.9659476805091777E-3</v>
      </c>
      <c r="M80" s="26">
        <f t="shared" si="19"/>
        <v>56</v>
      </c>
      <c r="N80" s="26">
        <f t="shared" si="20"/>
        <v>5.9659476805091777E-3</v>
      </c>
      <c r="O80" s="26">
        <f t="shared" si="21"/>
        <v>56</v>
      </c>
      <c r="P80" s="26">
        <v>77</v>
      </c>
      <c r="Q80" s="26">
        <f t="shared" si="22"/>
        <v>-4.0983606557377039E-2</v>
      </c>
      <c r="R80" s="26">
        <f>SUM($Q$4:Q80)/P80</f>
        <v>6.9086651053864176E-2</v>
      </c>
      <c r="S80" s="26">
        <f t="shared" si="23"/>
        <v>3.3410757476868745E-2</v>
      </c>
      <c r="T80" s="26"/>
      <c r="U80" s="26">
        <f t="shared" si="24"/>
        <v>-4.0983606557377039E-2</v>
      </c>
      <c r="V80" s="26">
        <f>SUM($U$4:U80)/P80</f>
        <v>6.9086651053864176E-2</v>
      </c>
      <c r="W80" s="8">
        <f t="shared" si="25"/>
        <v>3.3410757476868745E-2</v>
      </c>
      <c r="X80" s="8"/>
    </row>
    <row r="81" spans="1:24" x14ac:dyDescent="0.25">
      <c r="A81" s="5">
        <v>39686</v>
      </c>
      <c r="B81">
        <v>202.91800000000001</v>
      </c>
      <c r="C81">
        <f t="shared" si="13"/>
        <v>1.6939129388888308E-2</v>
      </c>
      <c r="E81">
        <f t="shared" si="14"/>
        <v>1.4361347325802777E-2</v>
      </c>
      <c r="F81">
        <f t="shared" si="15"/>
        <v>2.0624829701234258E-4</v>
      </c>
      <c r="G81">
        <f t="shared" si="16"/>
        <v>1.3885241030071657E-4</v>
      </c>
      <c r="J81" s="25">
        <f t="shared" si="17"/>
        <v>0.2974501245659848</v>
      </c>
      <c r="L81" s="26">
        <f t="shared" si="18"/>
        <v>2.8758908062915104E-3</v>
      </c>
      <c r="M81" s="26">
        <f t="shared" si="19"/>
        <v>76</v>
      </c>
      <c r="N81" s="26">
        <f t="shared" si="20"/>
        <v>2.8758908062915104E-3</v>
      </c>
      <c r="O81" s="26">
        <f t="shared" si="21"/>
        <v>76</v>
      </c>
      <c r="P81" s="26">
        <v>78</v>
      </c>
      <c r="Q81" s="26">
        <f t="shared" si="22"/>
        <v>0.12295081967213117</v>
      </c>
      <c r="R81" s="26">
        <f>SUM($Q$4:Q81)/P81</f>
        <v>6.977721731820094E-2</v>
      </c>
      <c r="S81" s="26">
        <f t="shared" si="23"/>
        <v>3.4524644038215674E-2</v>
      </c>
      <c r="T81" s="26"/>
      <c r="U81" s="26">
        <f t="shared" si="24"/>
        <v>0.12295081967213117</v>
      </c>
      <c r="V81" s="26">
        <f>SUM($U$4:U81)/P81</f>
        <v>6.977721731820094E-2</v>
      </c>
      <c r="W81" s="8">
        <f t="shared" si="25"/>
        <v>3.4524644038215674E-2</v>
      </c>
      <c r="X81" s="8"/>
    </row>
    <row r="82" spans="1:24" x14ac:dyDescent="0.25">
      <c r="A82" s="5">
        <v>39687</v>
      </c>
      <c r="B82">
        <v>201.82400000000001</v>
      </c>
      <c r="C82">
        <f t="shared" si="13"/>
        <v>-5.3913403443755312E-3</v>
      </c>
      <c r="E82">
        <f t="shared" si="14"/>
        <v>-7.9691224074610618E-3</v>
      </c>
      <c r="F82">
        <f t="shared" si="15"/>
        <v>6.3506911945097994E-5</v>
      </c>
      <c r="G82">
        <f t="shared" si="16"/>
        <v>1.1123719391083569E-4</v>
      </c>
      <c r="J82" s="25">
        <f t="shared" si="17"/>
        <v>-0.16505529732032792</v>
      </c>
      <c r="L82" s="26">
        <f t="shared" si="18"/>
        <v>2.3039284848783603E-3</v>
      </c>
      <c r="M82" s="26">
        <f t="shared" si="19"/>
        <v>79</v>
      </c>
      <c r="N82" s="26">
        <f t="shared" si="20"/>
        <v>2.3039284848783603E-3</v>
      </c>
      <c r="O82" s="26">
        <f t="shared" si="21"/>
        <v>79</v>
      </c>
      <c r="P82" s="26">
        <v>79</v>
      </c>
      <c r="Q82" s="26">
        <f t="shared" si="22"/>
        <v>0.14754098360655743</v>
      </c>
      <c r="R82" s="26">
        <f>SUM($Q$4:Q82)/P82</f>
        <v>7.076156879020544E-2</v>
      </c>
      <c r="S82" s="26">
        <f t="shared" si="23"/>
        <v>3.5960797254038834E-2</v>
      </c>
      <c r="T82" s="26"/>
      <c r="U82" s="26">
        <f t="shared" si="24"/>
        <v>0.14754098360655743</v>
      </c>
      <c r="V82" s="26">
        <f>SUM($U$4:U82)/P82</f>
        <v>7.076156879020544E-2</v>
      </c>
      <c r="W82" s="8">
        <f t="shared" si="25"/>
        <v>3.5960797254038834E-2</v>
      </c>
      <c r="X82" s="8"/>
    </row>
    <row r="83" spans="1:24" x14ac:dyDescent="0.25">
      <c r="A83" s="5">
        <v>39688</v>
      </c>
      <c r="B83">
        <v>204.191</v>
      </c>
      <c r="C83">
        <f t="shared" si="13"/>
        <v>1.1728040272712809E-2</v>
      </c>
      <c r="E83">
        <f t="shared" si="14"/>
        <v>9.1502582096272787E-3</v>
      </c>
      <c r="F83">
        <f t="shared" si="15"/>
        <v>8.3727225302851415E-5</v>
      </c>
      <c r="G83">
        <f t="shared" si="16"/>
        <v>4.3197442696860269E-5</v>
      </c>
      <c r="J83" s="25">
        <f t="shared" si="17"/>
        <v>0.18951880923974643</v>
      </c>
      <c r="L83" s="26">
        <f t="shared" si="18"/>
        <v>8.94699112807289E-4</v>
      </c>
      <c r="M83" s="26">
        <f t="shared" si="19"/>
        <v>95</v>
      </c>
      <c r="N83" s="26">
        <f t="shared" si="20"/>
        <v>8.94699112807289E-4</v>
      </c>
      <c r="O83" s="26">
        <f t="shared" si="21"/>
        <v>95</v>
      </c>
      <c r="P83" s="26">
        <v>80</v>
      </c>
      <c r="Q83" s="26">
        <f t="shared" si="22"/>
        <v>0.27868852459016391</v>
      </c>
      <c r="R83" s="26">
        <f>SUM($Q$4:Q83)/P83</f>
        <v>7.3360655737704922E-2</v>
      </c>
      <c r="S83" s="26">
        <f t="shared" si="23"/>
        <v>3.9140260438298602E-2</v>
      </c>
      <c r="T83" s="26"/>
      <c r="U83" s="26">
        <f t="shared" si="24"/>
        <v>0.27868852459016391</v>
      </c>
      <c r="V83" s="26">
        <f>SUM($U$4:U83)/P83</f>
        <v>7.3360655737704922E-2</v>
      </c>
      <c r="W83" s="8">
        <f t="shared" si="25"/>
        <v>3.9140260438298602E-2</v>
      </c>
      <c r="X83" s="8"/>
    </row>
    <row r="84" spans="1:24" x14ac:dyDescent="0.25">
      <c r="A84" s="5">
        <v>39689</v>
      </c>
      <c r="B84">
        <v>202.79900000000001</v>
      </c>
      <c r="C84">
        <f t="shared" si="13"/>
        <v>-6.8171466910882253E-3</v>
      </c>
      <c r="E84">
        <f t="shared" si="14"/>
        <v>-9.394928754173755E-3</v>
      </c>
      <c r="F84">
        <f t="shared" si="15"/>
        <v>8.8264686296000831E-5</v>
      </c>
      <c r="G84">
        <f t="shared" si="16"/>
        <v>1.4334580431371751E-4</v>
      </c>
      <c r="J84" s="25">
        <f t="shared" si="17"/>
        <v>-0.19458638976000994</v>
      </c>
      <c r="L84" s="26">
        <f t="shared" si="18"/>
        <v>2.9689573256486326E-3</v>
      </c>
      <c r="M84" s="26">
        <f t="shared" si="19"/>
        <v>75</v>
      </c>
      <c r="N84" s="26">
        <f t="shared" si="20"/>
        <v>2.9689573256486326E-3</v>
      </c>
      <c r="O84" s="26">
        <f t="shared" si="21"/>
        <v>75</v>
      </c>
      <c r="P84" s="26">
        <v>81</v>
      </c>
      <c r="Q84" s="26">
        <f t="shared" si="22"/>
        <v>0.11475409836065575</v>
      </c>
      <c r="R84" s="26">
        <f>SUM($Q$4:Q84)/P84</f>
        <v>7.3871685893543829E-2</v>
      </c>
      <c r="S84" s="26">
        <f t="shared" si="23"/>
        <v>4.0183554919736957E-2</v>
      </c>
      <c r="T84" s="26"/>
      <c r="U84" s="26">
        <f t="shared" si="24"/>
        <v>0.11475409836065575</v>
      </c>
      <c r="V84" s="26">
        <f>SUM($U$4:U84)/P84</f>
        <v>7.3871685893543829E-2</v>
      </c>
      <c r="W84" s="8">
        <f t="shared" si="25"/>
        <v>4.0183554919736957E-2</v>
      </c>
      <c r="X84" s="8"/>
    </row>
    <row r="85" spans="1:24" x14ac:dyDescent="0.25">
      <c r="A85" s="5">
        <v>39692</v>
      </c>
      <c r="B85">
        <v>203.982</v>
      </c>
      <c r="C85">
        <f t="shared" si="13"/>
        <v>5.8333620974462038E-3</v>
      </c>
      <c r="E85">
        <f t="shared" si="14"/>
        <v>3.2555800343606733E-3</v>
      </c>
      <c r="F85">
        <f t="shared" si="15"/>
        <v>1.0598801360127842E-5</v>
      </c>
      <c r="G85">
        <f t="shared" si="16"/>
        <v>4.5941008986469921E-7</v>
      </c>
      <c r="J85" s="25">
        <f t="shared" si="17"/>
        <v>6.7429097339304467E-2</v>
      </c>
      <c r="L85" s="26">
        <f t="shared" si="18"/>
        <v>9.5152345637937166E-6</v>
      </c>
      <c r="M85" s="26">
        <f t="shared" si="19"/>
        <v>120</v>
      </c>
      <c r="N85" s="26">
        <f t="shared" si="20"/>
        <v>9.5152345637937166E-6</v>
      </c>
      <c r="O85" s="26">
        <f t="shared" si="21"/>
        <v>120</v>
      </c>
      <c r="P85" s="26">
        <v>82</v>
      </c>
      <c r="Q85" s="26">
        <f t="shared" si="22"/>
        <v>0.48360655737704916</v>
      </c>
      <c r="R85" s="26">
        <f>SUM($Q$4:Q85)/P85</f>
        <v>7.8868452618952437E-2</v>
      </c>
      <c r="S85" s="26">
        <f t="shared" si="23"/>
        <v>4.6369008283422865E-2</v>
      </c>
      <c r="T85" s="26"/>
      <c r="U85" s="26">
        <f t="shared" si="24"/>
        <v>0.48360655737704916</v>
      </c>
      <c r="V85" s="26">
        <f>SUM($U$4:U85)/P85</f>
        <v>7.8868452618952437E-2</v>
      </c>
      <c r="W85" s="8">
        <f t="shared" si="25"/>
        <v>4.6369008283422865E-2</v>
      </c>
      <c r="X85" s="8"/>
    </row>
    <row r="86" spans="1:24" x14ac:dyDescent="0.25">
      <c r="A86" s="5">
        <v>39693</v>
      </c>
      <c r="B86">
        <v>205.90100000000001</v>
      </c>
      <c r="C86">
        <f t="shared" si="13"/>
        <v>9.4076928356424151E-3</v>
      </c>
      <c r="E86">
        <f t="shared" si="14"/>
        <v>6.8299107725568846E-3</v>
      </c>
      <c r="F86">
        <f t="shared" si="15"/>
        <v>4.6647681161088582E-5</v>
      </c>
      <c r="G86">
        <f t="shared" si="16"/>
        <v>1.8080598561910523E-5</v>
      </c>
      <c r="J86" s="25">
        <f t="shared" si="17"/>
        <v>0.14146011261920691</v>
      </c>
      <c r="L86" s="26">
        <f t="shared" si="18"/>
        <v>3.7448271199493635E-4</v>
      </c>
      <c r="M86" s="26">
        <f t="shared" si="19"/>
        <v>103</v>
      </c>
      <c r="N86" s="26">
        <f t="shared" si="20"/>
        <v>3.7448271199493635E-4</v>
      </c>
      <c r="O86" s="26">
        <f t="shared" si="21"/>
        <v>103</v>
      </c>
      <c r="P86" s="26">
        <v>83</v>
      </c>
      <c r="Q86" s="26">
        <f t="shared" si="22"/>
        <v>0.34426229508196726</v>
      </c>
      <c r="R86" s="26">
        <f>SUM($Q$4:Q86)/P86</f>
        <v>8.2065968793205629E-2</v>
      </c>
      <c r="S86" s="26">
        <f t="shared" si="23"/>
        <v>5.0817302583572206E-2</v>
      </c>
      <c r="T86" s="26"/>
      <c r="U86" s="26">
        <f t="shared" si="24"/>
        <v>0.34426229508196726</v>
      </c>
      <c r="V86" s="26">
        <f>SUM($U$4:U86)/P86</f>
        <v>8.2065968793205629E-2</v>
      </c>
      <c r="W86" s="8">
        <f t="shared" si="25"/>
        <v>5.0817302583572206E-2</v>
      </c>
      <c r="X86" s="8"/>
    </row>
    <row r="87" spans="1:24" x14ac:dyDescent="0.25">
      <c r="A87" s="5">
        <v>39694</v>
      </c>
      <c r="B87">
        <v>204.31</v>
      </c>
      <c r="C87">
        <f t="shared" si="13"/>
        <v>-7.7270144389779945E-3</v>
      </c>
      <c r="E87">
        <f t="shared" si="14"/>
        <v>-1.0304796502063524E-2</v>
      </c>
      <c r="F87">
        <f t="shared" si="15"/>
        <v>1.0618883094894064E-4</v>
      </c>
      <c r="G87">
        <f t="shared" si="16"/>
        <v>1.6596083048723789E-4</v>
      </c>
      <c r="J87" s="25">
        <f t="shared" si="17"/>
        <v>-0.21343143742918855</v>
      </c>
      <c r="L87" s="26">
        <f t="shared" si="18"/>
        <v>3.4373564388913464E-3</v>
      </c>
      <c r="M87" s="26">
        <f t="shared" si="19"/>
        <v>73</v>
      </c>
      <c r="N87" s="26">
        <f t="shared" si="20"/>
        <v>3.4373564388913464E-3</v>
      </c>
      <c r="O87" s="26">
        <f t="shared" si="21"/>
        <v>73</v>
      </c>
      <c r="P87" s="26">
        <v>84</v>
      </c>
      <c r="Q87" s="26">
        <f t="shared" si="22"/>
        <v>9.8360655737704916E-2</v>
      </c>
      <c r="R87" s="26">
        <f>SUM($Q$4:Q87)/P87</f>
        <v>8.2259953161592514E-2</v>
      </c>
      <c r="S87" s="26">
        <f t="shared" si="23"/>
        <v>5.1672981009852834E-2</v>
      </c>
      <c r="T87" s="26"/>
      <c r="U87" s="26">
        <f t="shared" si="24"/>
        <v>9.8360655737704916E-2</v>
      </c>
      <c r="V87" s="26">
        <f>SUM($U$4:U87)/P87</f>
        <v>8.2259953161592514E-2</v>
      </c>
      <c r="W87" s="8">
        <f t="shared" si="25"/>
        <v>5.1672981009852834E-2</v>
      </c>
      <c r="X87" s="8"/>
    </row>
    <row r="88" spans="1:24" x14ac:dyDescent="0.25">
      <c r="A88" s="5">
        <v>39695</v>
      </c>
      <c r="B88">
        <v>197.75800000000001</v>
      </c>
      <c r="C88">
        <f t="shared" si="13"/>
        <v>-3.2068914884244494E-2</v>
      </c>
      <c r="E88">
        <f t="shared" si="14"/>
        <v>-3.4646696947330025E-2</v>
      </c>
      <c r="F88">
        <f t="shared" si="15"/>
        <v>1.2003936093601276E-3</v>
      </c>
      <c r="G88">
        <f t="shared" si="16"/>
        <v>1.3856618375968682E-3</v>
      </c>
      <c r="J88" s="25">
        <f t="shared" si="17"/>
        <v>-0.7175973179248466</v>
      </c>
      <c r="L88" s="26">
        <f t="shared" si="18"/>
        <v>2.8699625240522511E-2</v>
      </c>
      <c r="M88" s="26">
        <f t="shared" si="19"/>
        <v>22</v>
      </c>
      <c r="N88" s="26">
        <f t="shared" si="20"/>
        <v>2.8699625240522511E-2</v>
      </c>
      <c r="O88" s="26">
        <f t="shared" si="21"/>
        <v>22</v>
      </c>
      <c r="P88" s="26">
        <v>85</v>
      </c>
      <c r="Q88" s="26">
        <f t="shared" si="22"/>
        <v>-0.31967213114754101</v>
      </c>
      <c r="R88" s="26">
        <f>SUM($Q$4:Q88)/P88</f>
        <v>7.7531340405014484E-2</v>
      </c>
      <c r="S88" s="26">
        <f t="shared" si="23"/>
        <v>4.6449476665895426E-2</v>
      </c>
      <c r="T88" s="26"/>
      <c r="U88" s="26">
        <f t="shared" si="24"/>
        <v>-0.31967213114754101</v>
      </c>
      <c r="V88" s="26">
        <f>SUM($U$4:U88)/P88</f>
        <v>7.7531340405014484E-2</v>
      </c>
      <c r="W88" s="8">
        <f t="shared" si="25"/>
        <v>4.6449476665895426E-2</v>
      </c>
      <c r="X88" s="8"/>
    </row>
    <row r="89" spans="1:24" x14ac:dyDescent="0.25">
      <c r="A89" s="5">
        <v>39696</v>
      </c>
      <c r="B89">
        <v>196.15700000000001</v>
      </c>
      <c r="C89">
        <f t="shared" si="13"/>
        <v>-8.0957533955642712E-3</v>
      </c>
      <c r="E89">
        <f t="shared" si="14"/>
        <v>-1.0673535458649802E-2</v>
      </c>
      <c r="F89">
        <f t="shared" si="15"/>
        <v>1.1392435918705464E-4</v>
      </c>
      <c r="G89">
        <f t="shared" si="16"/>
        <v>1.7559741606184984E-4</v>
      </c>
      <c r="J89" s="25">
        <f t="shared" si="17"/>
        <v>-0.2210687047468487</v>
      </c>
      <c r="L89" s="26">
        <f t="shared" si="18"/>
        <v>3.6369479893588351E-3</v>
      </c>
      <c r="M89" s="26">
        <f t="shared" si="19"/>
        <v>69</v>
      </c>
      <c r="N89" s="26">
        <f t="shared" si="20"/>
        <v>3.6369479893588351E-3</v>
      </c>
      <c r="O89" s="26">
        <f t="shared" si="21"/>
        <v>69</v>
      </c>
      <c r="P89" s="26">
        <v>86</v>
      </c>
      <c r="Q89" s="26">
        <f t="shared" si="22"/>
        <v>6.557377049180324E-2</v>
      </c>
      <c r="R89" s="26">
        <f>SUM($Q$4:Q89)/P89</f>
        <v>7.739229889439575E-2</v>
      </c>
      <c r="S89" s="26">
        <f t="shared" si="23"/>
        <v>4.6827531074701466E-2</v>
      </c>
      <c r="T89" s="26"/>
      <c r="U89" s="26">
        <f t="shared" si="24"/>
        <v>6.557377049180324E-2</v>
      </c>
      <c r="V89" s="26">
        <f>SUM($U$4:U89)/P89</f>
        <v>7.739229889439575E-2</v>
      </c>
      <c r="W89" s="8">
        <f t="shared" si="25"/>
        <v>4.6827531074701466E-2</v>
      </c>
      <c r="X89" s="8"/>
    </row>
    <row r="90" spans="1:24" x14ac:dyDescent="0.25">
      <c r="A90" s="5">
        <v>39699</v>
      </c>
      <c r="B90">
        <v>200.114</v>
      </c>
      <c r="C90">
        <f t="shared" si="13"/>
        <v>2.0172616832435208E-2</v>
      </c>
      <c r="E90">
        <f t="shared" si="14"/>
        <v>1.7594834769349678E-2</v>
      </c>
      <c r="F90">
        <f t="shared" si="15"/>
        <v>3.0957821056071635E-4</v>
      </c>
      <c r="G90">
        <f t="shared" si="16"/>
        <v>2.2551187198271535E-4</v>
      </c>
      <c r="J90" s="25">
        <f t="shared" si="17"/>
        <v>0.36442164339677879</v>
      </c>
      <c r="L90" s="26">
        <f t="shared" si="18"/>
        <v>4.6707688972780631E-3</v>
      </c>
      <c r="M90" s="26">
        <f t="shared" si="19"/>
        <v>63</v>
      </c>
      <c r="N90" s="26">
        <f t="shared" si="20"/>
        <v>4.6707688972780631E-3</v>
      </c>
      <c r="O90" s="26">
        <f t="shared" si="21"/>
        <v>63</v>
      </c>
      <c r="P90" s="26">
        <v>87</v>
      </c>
      <c r="Q90" s="26">
        <f t="shared" si="22"/>
        <v>1.6393442622950838E-2</v>
      </c>
      <c r="R90" s="26">
        <f>SUM($Q$4:Q90)/P90</f>
        <v>7.6691162615413616E-2</v>
      </c>
      <c r="S90" s="26">
        <f t="shared" si="23"/>
        <v>4.6517590438857441E-2</v>
      </c>
      <c r="T90" s="26"/>
      <c r="U90" s="26">
        <f t="shared" si="24"/>
        <v>1.6393442622950838E-2</v>
      </c>
      <c r="V90" s="26">
        <f>SUM($U$4:U90)/P90</f>
        <v>7.6691162615413616E-2</v>
      </c>
      <c r="W90" s="8">
        <f t="shared" si="25"/>
        <v>4.6517590438857441E-2</v>
      </c>
      <c r="X90" s="8"/>
    </row>
    <row r="91" spans="1:24" x14ac:dyDescent="0.25">
      <c r="A91" s="5">
        <v>39700</v>
      </c>
      <c r="B91">
        <v>200.88</v>
      </c>
      <c r="C91">
        <f t="shared" si="13"/>
        <v>3.8278181436580704E-3</v>
      </c>
      <c r="E91">
        <f t="shared" si="14"/>
        <v>1.2500360805725399E-3</v>
      </c>
      <c r="F91">
        <f t="shared" si="15"/>
        <v>1.5625902027331575E-6</v>
      </c>
      <c r="G91">
        <f t="shared" si="16"/>
        <v>1.7629093940793868E-6</v>
      </c>
      <c r="J91" s="25">
        <f t="shared" si="17"/>
        <v>2.5890564404791528E-2</v>
      </c>
      <c r="L91" s="26">
        <f t="shared" si="18"/>
        <v>3.6513121434318243E-5</v>
      </c>
      <c r="M91" s="26">
        <f t="shared" si="19"/>
        <v>116</v>
      </c>
      <c r="N91" s="26">
        <f t="shared" si="20"/>
        <v>3.6513121434318243E-5</v>
      </c>
      <c r="O91" s="26">
        <f t="shared" si="21"/>
        <v>116</v>
      </c>
      <c r="P91" s="26">
        <v>88</v>
      </c>
      <c r="Q91" s="26">
        <f t="shared" si="22"/>
        <v>0.45081967213114749</v>
      </c>
      <c r="R91" s="26">
        <f>SUM($Q$4:Q91)/P91</f>
        <v>8.0942622950819679E-2</v>
      </c>
      <c r="S91" s="26">
        <f t="shared" si="23"/>
        <v>5.2413665681268484E-2</v>
      </c>
      <c r="T91" s="26"/>
      <c r="U91" s="26">
        <f t="shared" si="24"/>
        <v>0.45081967213114749</v>
      </c>
      <c r="V91" s="26">
        <f>SUM($U$4:U91)/P91</f>
        <v>8.0942622950819679E-2</v>
      </c>
      <c r="W91" s="8">
        <f t="shared" si="25"/>
        <v>5.2413665681268484E-2</v>
      </c>
      <c r="X91" s="8"/>
    </row>
    <row r="92" spans="1:24" x14ac:dyDescent="0.25">
      <c r="A92" s="5">
        <v>39701</v>
      </c>
      <c r="B92">
        <v>203.54400000000001</v>
      </c>
      <c r="C92">
        <f t="shared" si="13"/>
        <v>1.3261648745519791E-2</v>
      </c>
      <c r="E92">
        <f t="shared" si="14"/>
        <v>1.068386668243426E-2</v>
      </c>
      <c r="F92">
        <f t="shared" si="15"/>
        <v>1.1414500728802885E-4</v>
      </c>
      <c r="G92">
        <f t="shared" si="16"/>
        <v>6.5708607856042046E-5</v>
      </c>
      <c r="J92" s="25">
        <f t="shared" si="17"/>
        <v>0.2212826835422842</v>
      </c>
      <c r="L92" s="26">
        <f t="shared" si="18"/>
        <v>1.3609470719171967E-3</v>
      </c>
      <c r="M92" s="26">
        <f t="shared" si="19"/>
        <v>90</v>
      </c>
      <c r="N92" s="26">
        <f t="shared" si="20"/>
        <v>1.3609470719171967E-3</v>
      </c>
      <c r="O92" s="26">
        <f t="shared" si="21"/>
        <v>90</v>
      </c>
      <c r="P92" s="26">
        <v>89</v>
      </c>
      <c r="Q92" s="26">
        <f t="shared" si="22"/>
        <v>0.23770491803278693</v>
      </c>
      <c r="R92" s="26">
        <f>SUM($Q$4:Q92)/P92</f>
        <v>8.2703997052864256E-2</v>
      </c>
      <c r="S92" s="26">
        <f t="shared" si="23"/>
        <v>5.5341422767117822E-2</v>
      </c>
      <c r="T92" s="26"/>
      <c r="U92" s="26">
        <f t="shared" si="24"/>
        <v>0.23770491803278693</v>
      </c>
      <c r="V92" s="26">
        <f>SUM($U$4:U92)/P92</f>
        <v>8.2703997052864256E-2</v>
      </c>
      <c r="W92" s="8">
        <f t="shared" si="25"/>
        <v>5.5341422767117822E-2</v>
      </c>
      <c r="X92" s="8"/>
    </row>
    <row r="93" spans="1:24" x14ac:dyDescent="0.25">
      <c r="A93" s="5">
        <v>39702</v>
      </c>
      <c r="B93">
        <v>209.46</v>
      </c>
      <c r="C93">
        <f t="shared" si="13"/>
        <v>2.9064968753684691E-2</v>
      </c>
      <c r="E93">
        <f t="shared" si="14"/>
        <v>2.6487186690599161E-2</v>
      </c>
      <c r="F93">
        <f t="shared" si="15"/>
        <v>7.0157105878265334E-4</v>
      </c>
      <c r="G93">
        <f t="shared" si="16"/>
        <v>5.7165962964217019E-4</v>
      </c>
      <c r="J93" s="25">
        <f t="shared" si="17"/>
        <v>0.54859873532658343</v>
      </c>
      <c r="L93" s="26">
        <f t="shared" si="18"/>
        <v>1.1840130608142874E-2</v>
      </c>
      <c r="M93" s="26">
        <f t="shared" si="19"/>
        <v>39</v>
      </c>
      <c r="N93" s="26">
        <f t="shared" si="20"/>
        <v>1.1840130608142874E-2</v>
      </c>
      <c r="O93" s="26">
        <f t="shared" si="21"/>
        <v>39</v>
      </c>
      <c r="P93" s="26">
        <v>90</v>
      </c>
      <c r="Q93" s="26">
        <f t="shared" si="22"/>
        <v>-0.18032786885245899</v>
      </c>
      <c r="R93" s="26">
        <f>SUM($Q$4:Q93)/P93</f>
        <v>7.9781420765027339E-2</v>
      </c>
      <c r="S93" s="26">
        <f t="shared" si="23"/>
        <v>5.207788717597911E-2</v>
      </c>
      <c r="T93" s="26"/>
      <c r="U93" s="26">
        <f t="shared" si="24"/>
        <v>-0.18032786885245899</v>
      </c>
      <c r="V93" s="26">
        <f>SUM($U$4:U93)/P93</f>
        <v>7.9781420765027339E-2</v>
      </c>
      <c r="W93" s="8">
        <f t="shared" si="25"/>
        <v>5.207788717597911E-2</v>
      </c>
      <c r="X93" s="8"/>
    </row>
    <row r="94" spans="1:24" x14ac:dyDescent="0.25">
      <c r="A94" s="5">
        <v>39703</v>
      </c>
      <c r="B94">
        <v>210.77199999999999</v>
      </c>
      <c r="C94">
        <f t="shared" si="13"/>
        <v>6.2637257710301888E-3</v>
      </c>
      <c r="E94">
        <f t="shared" si="14"/>
        <v>3.6859437079446583E-3</v>
      </c>
      <c r="F94">
        <f t="shared" si="15"/>
        <v>1.3586181018136817E-5</v>
      </c>
      <c r="G94">
        <f t="shared" si="16"/>
        <v>1.2280222311368877E-6</v>
      </c>
      <c r="J94" s="25">
        <f t="shared" si="17"/>
        <v>7.6342726778948669E-2</v>
      </c>
      <c r="L94" s="26">
        <f t="shared" si="18"/>
        <v>2.5434616776183811E-5</v>
      </c>
      <c r="M94" s="26">
        <f t="shared" si="19"/>
        <v>118</v>
      </c>
      <c r="N94" s="26">
        <f t="shared" si="20"/>
        <v>2.5434616776183811E-5</v>
      </c>
      <c r="O94" s="26">
        <f t="shared" si="21"/>
        <v>118</v>
      </c>
      <c r="P94" s="26">
        <v>91</v>
      </c>
      <c r="Q94" s="26">
        <f t="shared" si="22"/>
        <v>0.46721311475409832</v>
      </c>
      <c r="R94" s="26">
        <f>SUM($Q$4:Q94)/P94</f>
        <v>8.4038911907764385E-2</v>
      </c>
      <c r="S94" s="26">
        <f t="shared" si="23"/>
        <v>5.8426456639302682E-2</v>
      </c>
      <c r="T94" s="26"/>
      <c r="U94" s="26">
        <f t="shared" si="24"/>
        <v>0.46721311475409832</v>
      </c>
      <c r="V94" s="26">
        <f>SUM($U$4:U94)/P94</f>
        <v>8.4038911907764385E-2</v>
      </c>
      <c r="W94" s="8">
        <f t="shared" si="25"/>
        <v>5.8426456639302682E-2</v>
      </c>
      <c r="X94" s="8"/>
    </row>
    <row r="95" spans="1:24" x14ac:dyDescent="0.25">
      <c r="A95" s="5">
        <v>39706</v>
      </c>
      <c r="B95">
        <v>205.93100000000001</v>
      </c>
      <c r="C95">
        <f t="shared" si="13"/>
        <v>-2.2967946406543469E-2</v>
      </c>
      <c r="E95">
        <f t="shared" si="14"/>
        <v>-2.5545728469628999E-2</v>
      </c>
      <c r="F95">
        <f t="shared" si="15"/>
        <v>6.5258424304401352E-4</v>
      </c>
      <c r="G95">
        <f t="shared" si="16"/>
        <v>7.9093184468370507E-4</v>
      </c>
      <c r="J95" s="25">
        <f t="shared" si="17"/>
        <v>-0.52909939040104803</v>
      </c>
      <c r="L95" s="26">
        <f t="shared" si="18"/>
        <v>1.6381664643795625E-2</v>
      </c>
      <c r="M95" s="26">
        <f t="shared" si="19"/>
        <v>29</v>
      </c>
      <c r="N95" s="26">
        <f t="shared" si="20"/>
        <v>1.6381664643795625E-2</v>
      </c>
      <c r="O95" s="26">
        <f t="shared" si="21"/>
        <v>29</v>
      </c>
      <c r="P95" s="26">
        <v>92</v>
      </c>
      <c r="Q95" s="26">
        <f t="shared" si="22"/>
        <v>-0.26229508196721313</v>
      </c>
      <c r="R95" s="26">
        <f>SUM($Q$4:Q95)/P95</f>
        <v>8.0274411974340709E-2</v>
      </c>
      <c r="S95" s="26">
        <f t="shared" si="23"/>
        <v>5.3895115640000733E-2</v>
      </c>
      <c r="T95" s="26"/>
      <c r="U95" s="26">
        <f t="shared" si="24"/>
        <v>-0.26229508196721313</v>
      </c>
      <c r="V95" s="26">
        <f>SUM($U$4:U95)/P95</f>
        <v>8.0274411974340709E-2</v>
      </c>
      <c r="W95" s="8">
        <f t="shared" si="25"/>
        <v>5.3895115640000733E-2</v>
      </c>
      <c r="X95" s="8"/>
    </row>
    <row r="96" spans="1:24" x14ac:dyDescent="0.25">
      <c r="A96" s="5">
        <v>39707</v>
      </c>
      <c r="B96">
        <v>223.49799999999999</v>
      </c>
      <c r="C96">
        <f t="shared" si="13"/>
        <v>8.5305272154265158E-2</v>
      </c>
      <c r="E96">
        <f t="shared" si="14"/>
        <v>8.2727490091179634E-2</v>
      </c>
      <c r="F96">
        <f t="shared" si="15"/>
        <v>6.8438376167862247E-3</v>
      </c>
      <c r="G96">
        <f t="shared" si="16"/>
        <v>6.4239756969887317E-3</v>
      </c>
      <c r="J96" s="25">
        <f t="shared" si="17"/>
        <v>1.7134396706944865</v>
      </c>
      <c r="L96" s="26">
        <f t="shared" si="18"/>
        <v>0.13305244472745498</v>
      </c>
      <c r="M96" s="26">
        <f t="shared" si="19"/>
        <v>10</v>
      </c>
      <c r="N96" s="26">
        <f t="shared" si="20"/>
        <v>0.13305244472745498</v>
      </c>
      <c r="O96" s="26">
        <f t="shared" si="21"/>
        <v>10</v>
      </c>
      <c r="P96" s="26">
        <v>93</v>
      </c>
      <c r="Q96" s="26">
        <f t="shared" si="22"/>
        <v>-0.41803278688524592</v>
      </c>
      <c r="R96" s="26">
        <f>SUM($Q$4:Q96)/P96</f>
        <v>7.4916270051119352E-2</v>
      </c>
      <c r="S96" s="26">
        <f t="shared" si="23"/>
        <v>4.745069265532896E-2</v>
      </c>
      <c r="T96" s="26"/>
      <c r="U96" s="26">
        <f t="shared" si="24"/>
        <v>-0.41803278688524592</v>
      </c>
      <c r="V96" s="26">
        <f>SUM($U$4:U96)/P96</f>
        <v>7.4916270051119352E-2</v>
      </c>
      <c r="W96" s="8">
        <f t="shared" si="25"/>
        <v>4.745069265532896E-2</v>
      </c>
      <c r="X96" s="8"/>
    </row>
    <row r="97" spans="1:24" x14ac:dyDescent="0.25">
      <c r="A97" s="5">
        <v>39708</v>
      </c>
      <c r="B97">
        <v>236.393</v>
      </c>
      <c r="C97">
        <f t="shared" si="13"/>
        <v>5.7696265738395917E-2</v>
      </c>
      <c r="E97">
        <f t="shared" si="14"/>
        <v>5.5118483675310387E-2</v>
      </c>
      <c r="F97">
        <f t="shared" si="15"/>
        <v>3.0380472426654575E-3</v>
      </c>
      <c r="G97">
        <f t="shared" si="16"/>
        <v>2.7605253259048476E-3</v>
      </c>
      <c r="J97" s="25">
        <f t="shared" si="17"/>
        <v>1.1416059693544678</v>
      </c>
      <c r="L97" s="26">
        <f t="shared" si="18"/>
        <v>5.7175596650508101E-2</v>
      </c>
      <c r="M97" s="26">
        <f t="shared" si="19"/>
        <v>15</v>
      </c>
      <c r="N97" s="26">
        <f t="shared" si="20"/>
        <v>5.7175596650508101E-2</v>
      </c>
      <c r="O97" s="26">
        <f t="shared" si="21"/>
        <v>15</v>
      </c>
      <c r="P97" s="26">
        <v>94</v>
      </c>
      <c r="Q97" s="26">
        <f t="shared" si="22"/>
        <v>-0.37704918032786883</v>
      </c>
      <c r="R97" s="26">
        <f>SUM($Q$4:Q97)/P97</f>
        <v>7.0108126961981182E-2</v>
      </c>
      <c r="S97" s="26">
        <f t="shared" si="23"/>
        <v>4.2002186346820333E-2</v>
      </c>
      <c r="T97" s="26"/>
      <c r="U97" s="26">
        <f t="shared" si="24"/>
        <v>-0.37704918032786883</v>
      </c>
      <c r="V97" s="26">
        <f>SUM($U$4:U97)/P97</f>
        <v>7.0108126961981182E-2</v>
      </c>
      <c r="W97" s="8">
        <f t="shared" si="25"/>
        <v>4.2002186346820333E-2</v>
      </c>
      <c r="X97" s="8"/>
    </row>
    <row r="98" spans="1:24" x14ac:dyDescent="0.25">
      <c r="A98" s="5">
        <v>39709</v>
      </c>
      <c r="B98">
        <v>296.54300000000001</v>
      </c>
      <c r="C98">
        <f t="shared" si="13"/>
        <v>0.25444915881603941</v>
      </c>
      <c r="E98">
        <f t="shared" si="14"/>
        <v>0.2518713767529539</v>
      </c>
      <c r="F98">
        <f t="shared" si="15"/>
        <v>6.3439190427428446E-2</v>
      </c>
      <c r="G98">
        <f t="shared" si="16"/>
        <v>6.2147296353396365E-2</v>
      </c>
      <c r="J98" s="25">
        <f t="shared" si="17"/>
        <v>5.2167231033516108</v>
      </c>
      <c r="L98" s="26">
        <f t="shared" si="18"/>
        <v>1.2871857091391388</v>
      </c>
      <c r="M98" s="26">
        <f t="shared" si="19"/>
        <v>2</v>
      </c>
      <c r="N98" s="26">
        <f t="shared" si="20"/>
        <v>1.2871857091391388</v>
      </c>
      <c r="O98" s="26">
        <f t="shared" si="21"/>
        <v>2</v>
      </c>
      <c r="P98" s="26">
        <v>95</v>
      </c>
      <c r="Q98" s="26">
        <f t="shared" si="22"/>
        <v>-0.48360655737704916</v>
      </c>
      <c r="R98" s="26">
        <f>SUM($Q$4:Q98)/P98</f>
        <v>6.4279551337359811E-2</v>
      </c>
      <c r="S98" s="26">
        <f t="shared" si="23"/>
        <v>3.5684251673869648E-2</v>
      </c>
      <c r="T98" s="26"/>
      <c r="U98" s="26">
        <f t="shared" si="24"/>
        <v>-0.48360655737704916</v>
      </c>
      <c r="V98" s="26">
        <f>SUM($U$4:U98)/P98</f>
        <v>6.4279551337359811E-2</v>
      </c>
      <c r="W98" s="8">
        <f t="shared" si="25"/>
        <v>3.5684251673869648E-2</v>
      </c>
      <c r="X98" s="8"/>
    </row>
    <row r="99" spans="1:24" x14ac:dyDescent="0.25">
      <c r="A99" s="5">
        <v>39710</v>
      </c>
      <c r="B99">
        <v>257.262</v>
      </c>
      <c r="C99">
        <f t="shared" si="13"/>
        <v>-0.1324630829255791</v>
      </c>
      <c r="E99">
        <f t="shared" si="14"/>
        <v>-0.13504086498866463</v>
      </c>
      <c r="F99">
        <f t="shared" si="15"/>
        <v>1.8236035216886749E-2</v>
      </c>
      <c r="G99">
        <f t="shared" si="16"/>
        <v>1.8938892016354184E-2</v>
      </c>
      <c r="J99" s="25">
        <f t="shared" si="17"/>
        <v>-2.7969466374653886</v>
      </c>
      <c r="L99" s="26">
        <f t="shared" si="18"/>
        <v>0.39225956044422805</v>
      </c>
      <c r="M99" s="26">
        <f t="shared" si="19"/>
        <v>5</v>
      </c>
      <c r="N99" s="26">
        <f t="shared" si="20"/>
        <v>0.39225956044422805</v>
      </c>
      <c r="O99" s="26">
        <f t="shared" si="21"/>
        <v>5</v>
      </c>
      <c r="P99" s="26">
        <v>96</v>
      </c>
      <c r="Q99" s="26">
        <f t="shared" si="22"/>
        <v>-0.45901639344262296</v>
      </c>
      <c r="R99" s="26">
        <f>SUM($Q$4:Q99)/P99</f>
        <v>5.8828551912568326E-2</v>
      </c>
      <c r="S99" s="26">
        <f t="shared" si="23"/>
        <v>3.0203332539314148E-2</v>
      </c>
      <c r="T99" s="26"/>
      <c r="U99" s="26">
        <f t="shared" si="24"/>
        <v>-0.45901639344262296</v>
      </c>
      <c r="V99" s="26">
        <f>SUM($U$4:U99)/P99</f>
        <v>5.8828551912568326E-2</v>
      </c>
      <c r="W99" s="8">
        <f t="shared" si="25"/>
        <v>3.0203332539314148E-2</v>
      </c>
      <c r="X99" s="8"/>
    </row>
    <row r="100" spans="1:24" x14ac:dyDescent="0.25">
      <c r="A100" s="5">
        <v>39713</v>
      </c>
      <c r="B100">
        <v>277.762</v>
      </c>
      <c r="C100">
        <f t="shared" si="13"/>
        <v>7.9685301365922681E-2</v>
      </c>
      <c r="E100">
        <f t="shared" si="14"/>
        <v>7.7107519302837157E-2</v>
      </c>
      <c r="F100">
        <f t="shared" si="15"/>
        <v>5.9455695330374045E-3</v>
      </c>
      <c r="G100">
        <f t="shared" si="16"/>
        <v>5.5546817330264196E-3</v>
      </c>
      <c r="J100" s="25">
        <f t="shared" si="17"/>
        <v>1.5970396579988655</v>
      </c>
      <c r="L100" s="26">
        <f t="shared" si="18"/>
        <v>0.11504775533452612</v>
      </c>
      <c r="M100" s="26">
        <f t="shared" si="19"/>
        <v>11</v>
      </c>
      <c r="N100" s="26">
        <f t="shared" si="20"/>
        <v>0.11504775533452612</v>
      </c>
      <c r="O100" s="26">
        <f t="shared" si="21"/>
        <v>11</v>
      </c>
      <c r="P100" s="26">
        <v>97</v>
      </c>
      <c r="Q100" s="26">
        <f t="shared" si="22"/>
        <v>-0.4098360655737705</v>
      </c>
      <c r="R100" s="26">
        <f>SUM($Q$4:Q100)/P100</f>
        <v>5.3996957917863797E-2</v>
      </c>
      <c r="S100" s="26">
        <f t="shared" si="23"/>
        <v>2.5710921095018609E-2</v>
      </c>
      <c r="T100" s="26"/>
      <c r="U100" s="26">
        <f t="shared" si="24"/>
        <v>-0.4098360655737705</v>
      </c>
      <c r="V100" s="26">
        <f>SUM($U$4:U100)/P100</f>
        <v>5.3996957917863797E-2</v>
      </c>
      <c r="W100" s="8">
        <f t="shared" si="25"/>
        <v>2.5710921095018609E-2</v>
      </c>
      <c r="X100" s="8"/>
    </row>
    <row r="101" spans="1:24" x14ac:dyDescent="0.25">
      <c r="A101" s="5">
        <v>39714</v>
      </c>
      <c r="B101">
        <v>265.62299999999999</v>
      </c>
      <c r="C101">
        <f t="shared" si="13"/>
        <v>-4.3702882323716025E-2</v>
      </c>
      <c r="E101">
        <f t="shared" si="14"/>
        <v>-4.6280664386801555E-2</v>
      </c>
      <c r="F101">
        <f t="shared" si="15"/>
        <v>2.1418998960837619E-3</v>
      </c>
      <c r="G101">
        <f t="shared" si="16"/>
        <v>2.3871477894964839E-3</v>
      </c>
      <c r="J101" s="25">
        <f t="shared" si="17"/>
        <v>-0.95855834933517636</v>
      </c>
      <c r="L101" s="26">
        <f t="shared" si="18"/>
        <v>4.9442255746255569E-2</v>
      </c>
      <c r="M101" s="26">
        <f t="shared" si="19"/>
        <v>16</v>
      </c>
      <c r="N101" s="26">
        <f t="shared" si="20"/>
        <v>4.9442255746255569E-2</v>
      </c>
      <c r="O101" s="26">
        <f t="shared" si="21"/>
        <v>16</v>
      </c>
      <c r="P101" s="26">
        <v>98</v>
      </c>
      <c r="Q101" s="26">
        <f t="shared" si="22"/>
        <v>-0.36885245901639341</v>
      </c>
      <c r="R101" s="26">
        <f>SUM($Q$4:Q101)/P101</f>
        <v>4.9682167949146885E-2</v>
      </c>
      <c r="S101" s="26">
        <f t="shared" si="23"/>
        <v>2.1990467780769938E-2</v>
      </c>
      <c r="T101" s="26"/>
      <c r="U101" s="26">
        <f t="shared" si="24"/>
        <v>-0.36885245901639341</v>
      </c>
      <c r="V101" s="26">
        <f>SUM($U$4:U101)/P101</f>
        <v>4.9682167949146885E-2</v>
      </c>
      <c r="W101" s="8">
        <f t="shared" si="25"/>
        <v>2.1990467780769938E-2</v>
      </c>
      <c r="X101" s="8"/>
    </row>
    <row r="102" spans="1:24" x14ac:dyDescent="0.25">
      <c r="A102" s="5">
        <v>39715</v>
      </c>
      <c r="B102">
        <v>250.541</v>
      </c>
      <c r="C102">
        <f t="shared" si="13"/>
        <v>-5.6779721635551117E-2</v>
      </c>
      <c r="E102">
        <f t="shared" si="14"/>
        <v>-5.9357503698636647E-2</v>
      </c>
      <c r="F102">
        <f t="shared" si="15"/>
        <v>3.5233132453336632E-3</v>
      </c>
      <c r="G102">
        <f t="shared" si="16"/>
        <v>3.8359796223861858E-3</v>
      </c>
      <c r="J102" s="25">
        <f t="shared" si="17"/>
        <v>-1.2294039318555674</v>
      </c>
      <c r="L102" s="26">
        <f t="shared" si="18"/>
        <v>7.9450248686717101E-2</v>
      </c>
      <c r="M102" s="26">
        <f t="shared" si="19"/>
        <v>14</v>
      </c>
      <c r="N102" s="26">
        <f t="shared" si="20"/>
        <v>7.9450248686717101E-2</v>
      </c>
      <c r="O102" s="26">
        <f t="shared" si="21"/>
        <v>14</v>
      </c>
      <c r="P102" s="26">
        <v>99</v>
      </c>
      <c r="Q102" s="26">
        <f t="shared" si="22"/>
        <v>-0.38524590163934425</v>
      </c>
      <c r="R102" s="26">
        <f>SUM($Q$4:Q102)/P102</f>
        <v>4.5288955125020722E-2</v>
      </c>
      <c r="S102" s="26">
        <f t="shared" si="23"/>
        <v>1.8459805106845265E-2</v>
      </c>
      <c r="T102" s="26"/>
      <c r="U102" s="26">
        <f t="shared" si="24"/>
        <v>-0.38524590163934425</v>
      </c>
      <c r="V102" s="26">
        <f>SUM($U$4:U102)/P102</f>
        <v>4.5288955125020722E-2</v>
      </c>
      <c r="W102" s="8">
        <f t="shared" si="25"/>
        <v>1.8459805106845265E-2</v>
      </c>
      <c r="X102" s="8"/>
    </row>
    <row r="103" spans="1:24" x14ac:dyDescent="0.25">
      <c r="A103" s="5">
        <v>39716</v>
      </c>
      <c r="B103">
        <v>251.535</v>
      </c>
      <c r="C103">
        <f t="shared" si="13"/>
        <v>3.9674145149895621E-3</v>
      </c>
      <c r="E103">
        <f t="shared" si="14"/>
        <v>1.3896324519040316E-3</v>
      </c>
      <c r="F103">
        <f t="shared" si="15"/>
        <v>1.9310783513848108E-6</v>
      </c>
      <c r="G103">
        <f t="shared" si="16"/>
        <v>1.4116994985507472E-6</v>
      </c>
      <c r="J103" s="25">
        <f t="shared" si="17"/>
        <v>2.8781864023101584E-2</v>
      </c>
      <c r="L103" s="26">
        <f t="shared" si="18"/>
        <v>2.9238913464561425E-5</v>
      </c>
      <c r="M103" s="26">
        <f t="shared" si="19"/>
        <v>117</v>
      </c>
      <c r="N103" s="26">
        <f t="shared" si="20"/>
        <v>2.9238913464561425E-5</v>
      </c>
      <c r="O103" s="26">
        <f t="shared" si="21"/>
        <v>117</v>
      </c>
      <c r="P103" s="26">
        <v>100</v>
      </c>
      <c r="Q103" s="26">
        <f t="shared" si="22"/>
        <v>0.45901639344262291</v>
      </c>
      <c r="R103" s="26">
        <f>SUM($Q$4:Q103)/P103</f>
        <v>4.9426229508196737E-2</v>
      </c>
      <c r="S103" s="26">
        <f t="shared" si="23"/>
        <v>2.2208656030881256E-2</v>
      </c>
      <c r="T103" s="26"/>
      <c r="U103" s="26">
        <f t="shared" si="24"/>
        <v>0.45901639344262291</v>
      </c>
      <c r="V103" s="26">
        <f>SUM($U$4:U103)/P103</f>
        <v>4.9426229508196737E-2</v>
      </c>
      <c r="W103" s="8">
        <f t="shared" si="25"/>
        <v>2.2208656030881256E-2</v>
      </c>
      <c r="X103" s="8"/>
    </row>
    <row r="104" spans="1:24" x14ac:dyDescent="0.25">
      <c r="A104" s="5">
        <v>39717</v>
      </c>
      <c r="B104">
        <v>257.99700000000001</v>
      </c>
      <c r="C104">
        <f t="shared" si="13"/>
        <v>2.5690261792593545E-2</v>
      </c>
      <c r="E104">
        <f t="shared" si="14"/>
        <v>2.3112479729508015E-2</v>
      </c>
      <c r="F104">
        <f t="shared" si="15"/>
        <v>5.3418671924691883E-4</v>
      </c>
      <c r="G104">
        <f t="shared" si="16"/>
        <v>4.2167380825137703E-4</v>
      </c>
      <c r="J104" s="25">
        <f t="shared" si="17"/>
        <v>0.47870229851060764</v>
      </c>
      <c r="L104" s="26">
        <f t="shared" si="18"/>
        <v>8.7336462203120007E-3</v>
      </c>
      <c r="M104" s="26">
        <f t="shared" si="19"/>
        <v>44</v>
      </c>
      <c r="N104" s="26">
        <f t="shared" si="20"/>
        <v>8.7336462203120007E-3</v>
      </c>
      <c r="O104" s="26">
        <f t="shared" si="21"/>
        <v>44</v>
      </c>
      <c r="P104" s="26">
        <v>101</v>
      </c>
      <c r="Q104" s="26">
        <f t="shared" si="22"/>
        <v>-0.13934426229508196</v>
      </c>
      <c r="R104" s="26">
        <f>SUM($Q$4:Q104)/P104</f>
        <v>4.7557214737867247E-2</v>
      </c>
      <c r="S104" s="26">
        <f t="shared" si="23"/>
        <v>2.0766414185089583E-2</v>
      </c>
      <c r="T104" s="26"/>
      <c r="U104" s="26">
        <f t="shared" si="24"/>
        <v>-0.13934426229508196</v>
      </c>
      <c r="V104" s="26">
        <f>SUM($U$4:U104)/P104</f>
        <v>4.7557214737867247E-2</v>
      </c>
      <c r="W104" s="8">
        <f t="shared" si="25"/>
        <v>2.0766414185089583E-2</v>
      </c>
      <c r="X104" s="8"/>
    </row>
    <row r="105" spans="1:24" x14ac:dyDescent="0.25">
      <c r="A105" s="5">
        <v>39720</v>
      </c>
      <c r="B105">
        <v>270.69299999999998</v>
      </c>
      <c r="C105">
        <f t="shared" si="13"/>
        <v>4.9209874533424687E-2</v>
      </c>
      <c r="E105">
        <f t="shared" si="14"/>
        <v>4.6632092470339156E-2</v>
      </c>
      <c r="F105">
        <f t="shared" si="15"/>
        <v>2.1745520481622617E-3</v>
      </c>
      <c r="G105">
        <f t="shared" si="16"/>
        <v>1.9407822654586551E-3</v>
      </c>
      <c r="J105" s="25">
        <f t="shared" si="17"/>
        <v>0.96583707638305116</v>
      </c>
      <c r="L105" s="26">
        <f t="shared" si="18"/>
        <v>4.019719832128367E-2</v>
      </c>
      <c r="M105" s="26">
        <f t="shared" si="19"/>
        <v>19</v>
      </c>
      <c r="N105" s="26">
        <f t="shared" si="20"/>
        <v>4.019719832128367E-2</v>
      </c>
      <c r="O105" s="26">
        <f t="shared" si="21"/>
        <v>19</v>
      </c>
      <c r="P105" s="26">
        <v>102</v>
      </c>
      <c r="Q105" s="26">
        <f t="shared" si="22"/>
        <v>-0.34426229508196721</v>
      </c>
      <c r="R105" s="26">
        <f>SUM($Q$4:Q105)/P105</f>
        <v>4.3715846994535533E-2</v>
      </c>
      <c r="S105" s="26">
        <f t="shared" si="23"/>
        <v>1.7720879854714856E-2</v>
      </c>
      <c r="T105" s="26"/>
      <c r="U105" s="26">
        <f t="shared" si="24"/>
        <v>-0.34426229508196721</v>
      </c>
      <c r="V105" s="26">
        <f>SUM($U$4:U105)/P105</f>
        <v>4.3715846994535533E-2</v>
      </c>
      <c r="W105" s="8">
        <f t="shared" si="25"/>
        <v>1.7720879854714856E-2</v>
      </c>
      <c r="X105" s="8"/>
    </row>
    <row r="106" spans="1:24" x14ac:dyDescent="0.25">
      <c r="A106" s="5">
        <v>39721</v>
      </c>
      <c r="B106">
        <v>276.98700000000002</v>
      </c>
      <c r="C106">
        <f t="shared" si="13"/>
        <v>2.32514324345293E-2</v>
      </c>
      <c r="E106">
        <f t="shared" si="14"/>
        <v>2.067365037144377E-2</v>
      </c>
      <c r="F106">
        <f t="shared" si="15"/>
        <v>4.2739981968069714E-4</v>
      </c>
      <c r="G106">
        <f t="shared" si="16"/>
        <v>3.2746044983344411E-4</v>
      </c>
      <c r="J106" s="25">
        <f t="shared" si="17"/>
        <v>0.42818962167784119</v>
      </c>
      <c r="L106" s="26">
        <f t="shared" si="18"/>
        <v>6.7823129253610391E-3</v>
      </c>
      <c r="M106" s="26">
        <f t="shared" si="19"/>
        <v>52</v>
      </c>
      <c r="N106" s="26">
        <f t="shared" si="20"/>
        <v>6.7823129253610391E-3</v>
      </c>
      <c r="O106" s="26">
        <f t="shared" si="21"/>
        <v>52</v>
      </c>
      <c r="P106" s="26">
        <v>103</v>
      </c>
      <c r="Q106" s="26">
        <f t="shared" si="22"/>
        <v>-7.3770491803278715E-2</v>
      </c>
      <c r="R106" s="26">
        <f>SUM($Q$4:Q106)/P106</f>
        <v>4.2575202928537337E-2</v>
      </c>
      <c r="S106" s="26">
        <f t="shared" si="23"/>
        <v>1.6972975832166531E-2</v>
      </c>
      <c r="T106" s="26"/>
      <c r="U106" s="26">
        <f t="shared" si="24"/>
        <v>-7.3770491803278715E-2</v>
      </c>
      <c r="V106" s="26">
        <f>SUM($U$4:U106)/P106</f>
        <v>4.2575202928537337E-2</v>
      </c>
      <c r="W106" s="8">
        <f t="shared" si="25"/>
        <v>1.6972975832166531E-2</v>
      </c>
      <c r="X106" s="8"/>
    </row>
    <row r="107" spans="1:24" x14ac:dyDescent="0.25">
      <c r="A107" s="5">
        <v>39722</v>
      </c>
      <c r="B107">
        <v>272.41300000000001</v>
      </c>
      <c r="C107">
        <f t="shared" si="13"/>
        <v>-1.651341037666032E-2</v>
      </c>
      <c r="E107">
        <f t="shared" si="14"/>
        <v>-1.9091192439745851E-2</v>
      </c>
      <c r="F107">
        <f t="shared" si="15"/>
        <v>3.644736287714091E-4</v>
      </c>
      <c r="G107">
        <f t="shared" si="16"/>
        <v>4.6954445600435652E-4</v>
      </c>
      <c r="J107" s="25">
        <f t="shared" si="17"/>
        <v>-0.39541398453004556</v>
      </c>
      <c r="L107" s="26">
        <f t="shared" si="18"/>
        <v>9.7251360724928577E-3</v>
      </c>
      <c r="M107" s="26">
        <f t="shared" si="19"/>
        <v>41</v>
      </c>
      <c r="N107" s="26">
        <f t="shared" si="20"/>
        <v>9.7251360724928577E-3</v>
      </c>
      <c r="O107" s="26">
        <f t="shared" si="21"/>
        <v>41</v>
      </c>
      <c r="P107" s="26">
        <v>104</v>
      </c>
      <c r="Q107" s="26">
        <f t="shared" si="22"/>
        <v>-0.16393442622950821</v>
      </c>
      <c r="R107" s="26">
        <f>SUM($Q$4:Q107)/P107</f>
        <v>4.0589533417402283E-2</v>
      </c>
      <c r="S107" s="26">
        <f t="shared" si="23"/>
        <v>1.5576460290582848E-2</v>
      </c>
      <c r="T107" s="26"/>
      <c r="U107" s="26">
        <f t="shared" si="24"/>
        <v>-0.16393442622950821</v>
      </c>
      <c r="V107" s="26">
        <f>SUM($U$4:U107)/P107</f>
        <v>4.0589533417402283E-2</v>
      </c>
      <c r="W107" s="8">
        <f t="shared" si="25"/>
        <v>1.5576460290582848E-2</v>
      </c>
      <c r="X107" s="8"/>
    </row>
    <row r="108" spans="1:24" x14ac:dyDescent="0.25">
      <c r="A108" s="5">
        <v>39723</v>
      </c>
      <c r="B108">
        <v>261.82499999999999</v>
      </c>
      <c r="C108">
        <f t="shared" si="13"/>
        <v>-3.8867454930565065E-2</v>
      </c>
      <c r="E108">
        <f t="shared" si="14"/>
        <v>-4.1445236993650596E-2</v>
      </c>
      <c r="F108">
        <f t="shared" si="15"/>
        <v>1.7177076694598638E-3</v>
      </c>
      <c r="G108">
        <f t="shared" si="16"/>
        <v>1.938026206869752E-3</v>
      </c>
      <c r="J108" s="25">
        <f t="shared" si="17"/>
        <v>-0.85840768465217943</v>
      </c>
      <c r="L108" s="26">
        <f t="shared" si="18"/>
        <v>4.0140115239036406E-2</v>
      </c>
      <c r="M108" s="26">
        <f t="shared" si="19"/>
        <v>20</v>
      </c>
      <c r="N108" s="26">
        <f t="shared" si="20"/>
        <v>4.0140115239036406E-2</v>
      </c>
      <c r="O108" s="26">
        <f t="shared" si="21"/>
        <v>20</v>
      </c>
      <c r="P108" s="26">
        <v>105</v>
      </c>
      <c r="Q108" s="26">
        <f t="shared" si="22"/>
        <v>-0.33606557377049184</v>
      </c>
      <c r="R108" s="26">
        <f>SUM($Q$4:Q108)/P108</f>
        <v>3.7002341920374722E-2</v>
      </c>
      <c r="S108" s="26">
        <f t="shared" si="23"/>
        <v>1.3069381572472149E-2</v>
      </c>
      <c r="T108" s="26"/>
      <c r="U108" s="26">
        <f t="shared" si="24"/>
        <v>-0.33606557377049184</v>
      </c>
      <c r="V108" s="26">
        <f>SUM($U$4:U108)/P108</f>
        <v>3.7002341920374722E-2</v>
      </c>
      <c r="W108" s="8">
        <f t="shared" si="25"/>
        <v>1.3069381572472149E-2</v>
      </c>
      <c r="X108" s="8"/>
    </row>
    <row r="109" spans="1:24" x14ac:dyDescent="0.25">
      <c r="A109" s="5">
        <v>39724</v>
      </c>
      <c r="B109">
        <v>273.65600000000001</v>
      </c>
      <c r="C109">
        <f t="shared" si="13"/>
        <v>4.5186670486011715E-2</v>
      </c>
      <c r="E109">
        <f t="shared" si="14"/>
        <v>4.2608888422926185E-2</v>
      </c>
      <c r="F109">
        <f t="shared" si="15"/>
        <v>1.815517372637373E-3</v>
      </c>
      <c r="G109">
        <f t="shared" si="16"/>
        <v>1.6024894763928749E-3</v>
      </c>
      <c r="J109" s="25">
        <f t="shared" si="17"/>
        <v>0.8825090627984713</v>
      </c>
      <c r="L109" s="26">
        <f t="shared" si="18"/>
        <v>3.3190527570650184E-2</v>
      </c>
      <c r="M109" s="26">
        <f t="shared" si="19"/>
        <v>21</v>
      </c>
      <c r="N109" s="26">
        <f t="shared" si="20"/>
        <v>3.3190527570650184E-2</v>
      </c>
      <c r="O109" s="26">
        <f t="shared" si="21"/>
        <v>21</v>
      </c>
      <c r="P109" s="26">
        <v>106</v>
      </c>
      <c r="Q109" s="26">
        <f t="shared" si="22"/>
        <v>-0.32786885245901642</v>
      </c>
      <c r="R109" s="26">
        <f>SUM($Q$4:Q109)/P109</f>
        <v>3.3560160841323863E-2</v>
      </c>
      <c r="S109" s="26">
        <f t="shared" si="23"/>
        <v>1.0853285994884177E-2</v>
      </c>
      <c r="T109" s="26"/>
      <c r="U109" s="26">
        <f t="shared" si="24"/>
        <v>-0.32786885245901642</v>
      </c>
      <c r="V109" s="26">
        <f>SUM($U$4:U109)/P109</f>
        <v>3.3560160841323863E-2</v>
      </c>
      <c r="W109" s="8">
        <f t="shared" si="25"/>
        <v>1.0853285994884177E-2</v>
      </c>
      <c r="X109" s="8"/>
    </row>
    <row r="110" spans="1:24" x14ac:dyDescent="0.25">
      <c r="A110" s="5">
        <v>39727</v>
      </c>
      <c r="B110">
        <v>287.96300000000002</v>
      </c>
      <c r="C110">
        <f t="shared" si="13"/>
        <v>5.2280965884175815E-2</v>
      </c>
      <c r="E110">
        <f t="shared" si="14"/>
        <v>4.9703183821090284E-2</v>
      </c>
      <c r="F110">
        <f t="shared" si="15"/>
        <v>2.4704064819530908E-3</v>
      </c>
      <c r="G110">
        <f t="shared" si="16"/>
        <v>2.2208034908533575E-3</v>
      </c>
      <c r="J110" s="25">
        <f t="shared" si="17"/>
        <v>1.0294450711004532</v>
      </c>
      <c r="L110" s="26">
        <f t="shared" si="18"/>
        <v>4.5996956971025682E-2</v>
      </c>
      <c r="M110" s="26">
        <f t="shared" si="19"/>
        <v>18</v>
      </c>
      <c r="N110" s="26">
        <f t="shared" si="20"/>
        <v>4.5996956971025682E-2</v>
      </c>
      <c r="O110" s="26">
        <f t="shared" si="21"/>
        <v>18</v>
      </c>
      <c r="P110" s="26">
        <v>107</v>
      </c>
      <c r="Q110" s="26">
        <f t="shared" si="22"/>
        <v>-0.35245901639344263</v>
      </c>
      <c r="R110" s="26">
        <f>SUM($Q$4:Q110)/P110</f>
        <v>2.9952504979316699E-2</v>
      </c>
      <c r="S110" s="26">
        <f t="shared" si="23"/>
        <v>8.7268475759410078E-3</v>
      </c>
      <c r="T110" s="26"/>
      <c r="U110" s="26">
        <f t="shared" si="24"/>
        <v>-0.35245901639344263</v>
      </c>
      <c r="V110" s="26">
        <f>SUM($U$4:U110)/P110</f>
        <v>2.9952504979316699E-2</v>
      </c>
      <c r="W110" s="8">
        <f t="shared" si="25"/>
        <v>8.7268475759410078E-3</v>
      </c>
      <c r="X110" s="8"/>
    </row>
    <row r="111" spans="1:24" x14ac:dyDescent="0.25">
      <c r="A111" s="5">
        <v>39728</v>
      </c>
      <c r="B111">
        <v>281.858</v>
      </c>
      <c r="C111">
        <f t="shared" si="13"/>
        <v>-2.1200640360046319E-2</v>
      </c>
      <c r="E111">
        <f t="shared" si="14"/>
        <v>-2.3778422423131849E-2</v>
      </c>
      <c r="F111">
        <f t="shared" si="15"/>
        <v>5.6541337293289958E-4</v>
      </c>
      <c r="G111">
        <f t="shared" si="16"/>
        <v>6.9464951491930509E-4</v>
      </c>
      <c r="J111" s="25">
        <f t="shared" si="17"/>
        <v>-0.49249520614513864</v>
      </c>
      <c r="L111" s="26">
        <f t="shared" si="18"/>
        <v>1.4387479117033211E-2</v>
      </c>
      <c r="M111" s="26">
        <f t="shared" si="19"/>
        <v>33</v>
      </c>
      <c r="N111" s="26">
        <f t="shared" si="20"/>
        <v>1.4387479117033211E-2</v>
      </c>
      <c r="O111" s="26">
        <f t="shared" si="21"/>
        <v>33</v>
      </c>
      <c r="P111" s="26">
        <v>108</v>
      </c>
      <c r="Q111" s="26">
        <f t="shared" si="22"/>
        <v>-0.22950819672131145</v>
      </c>
      <c r="R111" s="26">
        <f>SUM($Q$4:Q111)/P111</f>
        <v>2.7550091074681253E-2</v>
      </c>
      <c r="S111" s="26">
        <f t="shared" si="23"/>
        <v>7.4520738152826374E-3</v>
      </c>
      <c r="T111" s="26"/>
      <c r="U111" s="26">
        <f t="shared" si="24"/>
        <v>-0.22950819672131145</v>
      </c>
      <c r="V111" s="26">
        <f>SUM($U$4:U111)/P111</f>
        <v>2.7550091074681253E-2</v>
      </c>
      <c r="W111" s="8">
        <f t="shared" si="25"/>
        <v>7.4520738152826374E-3</v>
      </c>
      <c r="X111" s="8"/>
    </row>
    <row r="112" spans="1:24" x14ac:dyDescent="0.25">
      <c r="A112" s="5">
        <v>39729</v>
      </c>
      <c r="B112">
        <v>292.26799999999997</v>
      </c>
      <c r="C112">
        <f t="shared" si="13"/>
        <v>3.6933491332514841E-2</v>
      </c>
      <c r="E112">
        <f t="shared" si="14"/>
        <v>3.435570926942931E-2</v>
      </c>
      <c r="F112">
        <f t="shared" si="15"/>
        <v>1.180314759405551E-3</v>
      </c>
      <c r="G112">
        <f t="shared" si="16"/>
        <v>1.0098366575316841E-3</v>
      </c>
      <c r="J112" s="25">
        <f t="shared" si="17"/>
        <v>0.71157042371533019</v>
      </c>
      <c r="L112" s="26">
        <f t="shared" si="18"/>
        <v>2.0915589098971021E-2</v>
      </c>
      <c r="M112" s="26">
        <f t="shared" si="19"/>
        <v>25</v>
      </c>
      <c r="N112" s="26">
        <f t="shared" si="20"/>
        <v>2.0915589098971021E-2</v>
      </c>
      <c r="O112" s="26">
        <f t="shared" si="21"/>
        <v>25</v>
      </c>
      <c r="P112" s="26">
        <v>109</v>
      </c>
      <c r="Q112" s="26">
        <f t="shared" si="22"/>
        <v>-0.29508196721311475</v>
      </c>
      <c r="R112" s="26">
        <f>SUM($Q$4:Q112)/P112</f>
        <v>2.4590163934426246E-2</v>
      </c>
      <c r="S112" s="26">
        <f t="shared" si="23"/>
        <v>5.9917910630084854E-3</v>
      </c>
      <c r="T112" s="26"/>
      <c r="U112" s="26">
        <f t="shared" si="24"/>
        <v>-0.29508196721311475</v>
      </c>
      <c r="V112" s="26">
        <f>SUM($U$4:U112)/P112</f>
        <v>2.4590163934426246E-2</v>
      </c>
      <c r="W112" s="8">
        <f t="shared" si="25"/>
        <v>5.9917910630084854E-3</v>
      </c>
      <c r="X112" s="8"/>
    </row>
    <row r="113" spans="1:24" x14ac:dyDescent="0.25">
      <c r="A113" s="5">
        <v>39730</v>
      </c>
      <c r="B113">
        <v>293.23200000000003</v>
      </c>
      <c r="C113">
        <f t="shared" si="13"/>
        <v>3.2983426170502947E-3</v>
      </c>
      <c r="E113">
        <f t="shared" si="14"/>
        <v>7.2056055396476412E-4</v>
      </c>
      <c r="F113">
        <f t="shared" si="15"/>
        <v>5.1920751193000774E-7</v>
      </c>
      <c r="G113">
        <f t="shared" si="16"/>
        <v>3.4492717339408173E-6</v>
      </c>
      <c r="J113" s="25">
        <f t="shared" si="17"/>
        <v>1.4924144766631311E-2</v>
      </c>
      <c r="L113" s="26">
        <f t="shared" si="18"/>
        <v>7.1440811481472574E-5</v>
      </c>
      <c r="M113" s="26">
        <f t="shared" si="19"/>
        <v>114</v>
      </c>
      <c r="N113" s="26">
        <f t="shared" si="20"/>
        <v>7.1440811481472574E-5</v>
      </c>
      <c r="O113" s="26">
        <f t="shared" si="21"/>
        <v>114</v>
      </c>
      <c r="P113" s="26">
        <v>110</v>
      </c>
      <c r="Q113" s="26">
        <f t="shared" si="22"/>
        <v>0.43442622950819676</v>
      </c>
      <c r="R113" s="26">
        <f>SUM($Q$4:Q113)/P113</f>
        <v>2.8315946348733249E-2</v>
      </c>
      <c r="S113" s="26">
        <f t="shared" si="23"/>
        <v>8.0179281762433989E-3</v>
      </c>
      <c r="T113" s="26"/>
      <c r="U113" s="26">
        <f t="shared" si="24"/>
        <v>0.43442622950819676</v>
      </c>
      <c r="V113" s="26">
        <f>SUM($U$4:U113)/P113</f>
        <v>2.8315946348733249E-2</v>
      </c>
      <c r="W113" s="8">
        <f t="shared" si="25"/>
        <v>8.0179281762433989E-3</v>
      </c>
      <c r="X113" s="8"/>
    </row>
    <row r="114" spans="1:24" x14ac:dyDescent="0.25">
      <c r="A114" s="5">
        <v>39731</v>
      </c>
      <c r="B114">
        <v>335.048</v>
      </c>
      <c r="C114">
        <f t="shared" si="13"/>
        <v>0.14260380858842137</v>
      </c>
      <c r="E114">
        <f t="shared" si="14"/>
        <v>0.14002602652533583</v>
      </c>
      <c r="F114">
        <f t="shared" si="15"/>
        <v>1.9607288104474051E-2</v>
      </c>
      <c r="G114">
        <f t="shared" si="16"/>
        <v>1.8892019905754516E-2</v>
      </c>
      <c r="J114" s="25">
        <f t="shared" si="17"/>
        <v>2.900198573820985</v>
      </c>
      <c r="L114" s="26">
        <f t="shared" si="18"/>
        <v>0.391288752147468</v>
      </c>
      <c r="M114" s="26">
        <f t="shared" si="19"/>
        <v>6</v>
      </c>
      <c r="N114" s="26">
        <f t="shared" si="20"/>
        <v>0.391288752147468</v>
      </c>
      <c r="O114" s="26">
        <f t="shared" si="21"/>
        <v>6</v>
      </c>
      <c r="P114" s="26">
        <v>111</v>
      </c>
      <c r="Q114" s="26">
        <f t="shared" si="22"/>
        <v>-0.45081967213114754</v>
      </c>
      <c r="R114" s="26">
        <f>SUM($Q$4:Q114)/P114</f>
        <v>2.3999409245310899E-2</v>
      </c>
      <c r="S114" s="26">
        <f t="shared" si="23"/>
        <v>5.8120774997958624E-3</v>
      </c>
      <c r="T114" s="26"/>
      <c r="U114" s="26">
        <f t="shared" si="24"/>
        <v>-0.45081967213114754</v>
      </c>
      <c r="V114" s="26">
        <f>SUM($U$4:U114)/P114</f>
        <v>2.3999409245310899E-2</v>
      </c>
      <c r="W114" s="8">
        <f t="shared" si="25"/>
        <v>5.8120774997958624E-3</v>
      </c>
      <c r="X114" s="8"/>
    </row>
    <row r="115" spans="1:24" x14ac:dyDescent="0.25">
      <c r="A115" s="5">
        <v>39734</v>
      </c>
      <c r="B115">
        <v>345.61700000000002</v>
      </c>
      <c r="C115">
        <f t="shared" si="13"/>
        <v>3.1544733888875673E-2</v>
      </c>
      <c r="E115">
        <f t="shared" si="14"/>
        <v>2.8966951825790142E-2</v>
      </c>
      <c r="F115">
        <f t="shared" si="15"/>
        <v>8.3908429807764691E-4</v>
      </c>
      <c r="G115">
        <f t="shared" si="16"/>
        <v>6.9638828076484338E-4</v>
      </c>
      <c r="J115" s="25">
        <f t="shared" si="17"/>
        <v>0.59995926798577892</v>
      </c>
      <c r="L115" s="26">
        <f t="shared" si="18"/>
        <v>1.4423492180822652E-2</v>
      </c>
      <c r="M115" s="26">
        <f t="shared" si="19"/>
        <v>32</v>
      </c>
      <c r="N115" s="26">
        <f t="shared" si="20"/>
        <v>1.4423492180822652E-2</v>
      </c>
      <c r="O115" s="26">
        <f t="shared" si="21"/>
        <v>32</v>
      </c>
      <c r="P115" s="26">
        <v>112</v>
      </c>
      <c r="Q115" s="26">
        <f t="shared" si="22"/>
        <v>-0.23770491803278687</v>
      </c>
      <c r="R115" s="26">
        <f>SUM($Q$4:Q115)/P115</f>
        <v>2.1662763466042168E-2</v>
      </c>
      <c r="S115" s="26">
        <f t="shared" si="23"/>
        <v>4.7780759954906748E-3</v>
      </c>
      <c r="T115" s="26"/>
      <c r="U115" s="26">
        <f t="shared" si="24"/>
        <v>-0.23770491803278687</v>
      </c>
      <c r="V115" s="26">
        <f>SUM($U$4:U115)/P115</f>
        <v>2.1662763466042168E-2</v>
      </c>
      <c r="W115" s="8">
        <f t="shared" si="25"/>
        <v>4.7780759954906748E-3</v>
      </c>
      <c r="X115" s="8"/>
    </row>
    <row r="116" spans="1:24" x14ac:dyDescent="0.25">
      <c r="A116" s="5">
        <v>39735</v>
      </c>
      <c r="B116">
        <v>346.48200000000003</v>
      </c>
      <c r="C116">
        <f t="shared" si="13"/>
        <v>2.5027704077056658E-3</v>
      </c>
      <c r="E116">
        <f t="shared" si="14"/>
        <v>-7.5011655379864789E-5</v>
      </c>
      <c r="F116">
        <f t="shared" si="15"/>
        <v>5.6267484428275977E-9</v>
      </c>
      <c r="G116">
        <f t="shared" si="16"/>
        <v>7.0373145127294593E-6</v>
      </c>
      <c r="J116" s="25">
        <f t="shared" si="17"/>
        <v>-1.5536304310775581E-3</v>
      </c>
      <c r="L116" s="26">
        <f t="shared" si="18"/>
        <v>1.4575582853988114E-4</v>
      </c>
      <c r="M116" s="26">
        <f t="shared" si="19"/>
        <v>112</v>
      </c>
      <c r="N116" s="26">
        <f t="shared" si="20"/>
        <v>1.4575582853988114E-4</v>
      </c>
      <c r="O116" s="26">
        <f t="shared" si="21"/>
        <v>112</v>
      </c>
      <c r="P116" s="26">
        <v>113</v>
      </c>
      <c r="Q116" s="26">
        <f t="shared" si="22"/>
        <v>0.41803278688524592</v>
      </c>
      <c r="R116" s="26">
        <f>SUM($Q$4:Q116)/P116</f>
        <v>2.5170462788336005E-2</v>
      </c>
      <c r="S116" s="26">
        <f t="shared" si="23"/>
        <v>6.5083089326025325E-3</v>
      </c>
      <c r="T116" s="26"/>
      <c r="U116" s="26">
        <f t="shared" si="24"/>
        <v>0.41803278688524592</v>
      </c>
      <c r="V116" s="26">
        <f>SUM($U$4:U116)/P116</f>
        <v>2.5170462788336005E-2</v>
      </c>
      <c r="W116" s="8">
        <f t="shared" si="25"/>
        <v>6.5083089326025325E-3</v>
      </c>
      <c r="X116" s="8"/>
    </row>
    <row r="117" spans="1:24" x14ac:dyDescent="0.25">
      <c r="A117" s="5">
        <v>39736</v>
      </c>
      <c r="B117">
        <v>386.85700000000003</v>
      </c>
      <c r="C117">
        <f t="shared" si="13"/>
        <v>0.11652841994677933</v>
      </c>
      <c r="E117">
        <f t="shared" si="14"/>
        <v>0.11395063788369381</v>
      </c>
      <c r="F117">
        <f t="shared" si="15"/>
        <v>1.2984747874100713E-2</v>
      </c>
      <c r="G117">
        <f t="shared" si="16"/>
        <v>1.2403913013637998E-2</v>
      </c>
      <c r="J117" s="25">
        <f t="shared" si="17"/>
        <v>2.3601289394331593</v>
      </c>
      <c r="L117" s="26">
        <f t="shared" si="18"/>
        <v>0.25690803148972807</v>
      </c>
      <c r="M117" s="26">
        <f t="shared" si="19"/>
        <v>7</v>
      </c>
      <c r="N117" s="26">
        <f t="shared" si="20"/>
        <v>0.25690803148972807</v>
      </c>
      <c r="O117" s="26">
        <f t="shared" si="21"/>
        <v>7</v>
      </c>
      <c r="P117" s="26">
        <v>114</v>
      </c>
      <c r="Q117" s="26">
        <f t="shared" si="22"/>
        <v>-0.44262295081967212</v>
      </c>
      <c r="R117" s="26">
        <f>SUM($Q$4:Q117)/P117</f>
        <v>2.1067011791774531E-2</v>
      </c>
      <c r="S117" s="26">
        <f t="shared" si="23"/>
        <v>4.5995785804694043E-3</v>
      </c>
      <c r="T117" s="26"/>
      <c r="U117" s="26">
        <f t="shared" si="24"/>
        <v>-0.44262295081967212</v>
      </c>
      <c r="V117" s="26">
        <f>SUM($U$4:U117)/P117</f>
        <v>2.1067011791774531E-2</v>
      </c>
      <c r="W117" s="8">
        <f t="shared" si="25"/>
        <v>4.5995785804694043E-3</v>
      </c>
      <c r="X117" s="8"/>
    </row>
    <row r="118" spans="1:24" x14ac:dyDescent="0.25">
      <c r="A118" s="5">
        <v>39737</v>
      </c>
      <c r="B118">
        <v>399.17500000000001</v>
      </c>
      <c r="C118">
        <f t="shared" si="13"/>
        <v>3.1841222984203423E-2</v>
      </c>
      <c r="E118">
        <f t="shared" si="14"/>
        <v>2.9263440921117892E-2</v>
      </c>
      <c r="F118">
        <f t="shared" si="15"/>
        <v>8.5634897454375716E-4</v>
      </c>
      <c r="G118">
        <f t="shared" si="16"/>
        <v>7.12124388687281E-4</v>
      </c>
      <c r="J118" s="25">
        <f t="shared" si="17"/>
        <v>0.60610010674811743</v>
      </c>
      <c r="L118" s="26">
        <f t="shared" si="18"/>
        <v>1.4749416145721343E-2</v>
      </c>
      <c r="M118" s="26">
        <f t="shared" si="19"/>
        <v>31</v>
      </c>
      <c r="N118" s="26">
        <f t="shared" si="20"/>
        <v>1.4749416145721343E-2</v>
      </c>
      <c r="O118" s="26">
        <f t="shared" si="21"/>
        <v>31</v>
      </c>
      <c r="P118" s="26">
        <v>115</v>
      </c>
      <c r="Q118" s="26">
        <f t="shared" si="22"/>
        <v>-0.24590163934426229</v>
      </c>
      <c r="R118" s="26">
        <f>SUM($Q$4:Q118)/P118</f>
        <v>1.8745545260156822E-2</v>
      </c>
      <c r="S118" s="26">
        <f t="shared" si="23"/>
        <v>3.6736798833243286E-3</v>
      </c>
      <c r="T118" s="26"/>
      <c r="U118" s="26">
        <f t="shared" si="24"/>
        <v>-0.24590163934426229</v>
      </c>
      <c r="V118" s="26">
        <f>SUM($U$4:U118)/P118</f>
        <v>1.8745545260156822E-2</v>
      </c>
      <c r="W118" s="8">
        <f t="shared" si="25"/>
        <v>3.6736798833243286E-3</v>
      </c>
      <c r="X118" s="8"/>
    </row>
    <row r="119" spans="1:24" x14ac:dyDescent="0.25">
      <c r="A119" s="5">
        <v>39738</v>
      </c>
      <c r="B119">
        <v>360.55</v>
      </c>
      <c r="C119">
        <f t="shared" si="13"/>
        <v>-9.676207177303188E-2</v>
      </c>
      <c r="E119">
        <f t="shared" si="14"/>
        <v>-9.9339853836117403E-2</v>
      </c>
      <c r="F119">
        <f t="shared" si="15"/>
        <v>9.8684065601811703E-3</v>
      </c>
      <c r="G119">
        <f t="shared" si="16"/>
        <v>1.03872045072825E-2</v>
      </c>
      <c r="J119" s="25">
        <f t="shared" si="17"/>
        <v>-2.0575125179815341</v>
      </c>
      <c r="L119" s="26">
        <f t="shared" si="18"/>
        <v>0.21513825997595459</v>
      </c>
      <c r="M119" s="26">
        <f t="shared" si="19"/>
        <v>8</v>
      </c>
      <c r="N119" s="26">
        <f t="shared" si="20"/>
        <v>0.21513825997595459</v>
      </c>
      <c r="O119" s="26">
        <f t="shared" si="21"/>
        <v>8</v>
      </c>
      <c r="P119" s="26">
        <v>116</v>
      </c>
      <c r="Q119" s="26">
        <f t="shared" si="22"/>
        <v>-0.4344262295081967</v>
      </c>
      <c r="R119" s="26">
        <f>SUM($Q$4:Q119)/P119</f>
        <v>1.4838892029395152E-2</v>
      </c>
      <c r="S119" s="26">
        <f t="shared" si="23"/>
        <v>2.3220322847786771E-3</v>
      </c>
      <c r="T119" s="26"/>
      <c r="U119" s="26">
        <f t="shared" si="24"/>
        <v>-0.4344262295081967</v>
      </c>
      <c r="V119" s="26">
        <f>SUM($U$4:U119)/P119</f>
        <v>1.4838892029395152E-2</v>
      </c>
      <c r="W119" s="8">
        <f t="shared" si="25"/>
        <v>2.3220322847786771E-3</v>
      </c>
      <c r="X119" s="8"/>
    </row>
    <row r="120" spans="1:24" x14ac:dyDescent="0.25">
      <c r="A120" s="5">
        <v>39741</v>
      </c>
      <c r="B120">
        <v>277.04599999999999</v>
      </c>
      <c r="C120">
        <f t="shared" si="13"/>
        <v>-0.23160171959506315</v>
      </c>
      <c r="E120">
        <f t="shared" si="14"/>
        <v>-0.23417950165814869</v>
      </c>
      <c r="F120">
        <f t="shared" si="15"/>
        <v>5.484003899685886E-2</v>
      </c>
      <c r="G120">
        <f t="shared" si="16"/>
        <v>5.6054011395057002E-2</v>
      </c>
      <c r="J120" s="25">
        <f t="shared" si="17"/>
        <v>-4.8502915749322195</v>
      </c>
      <c r="L120" s="26">
        <f t="shared" si="18"/>
        <v>1.1609824826063684</v>
      </c>
      <c r="M120" s="26">
        <f t="shared" si="19"/>
        <v>3</v>
      </c>
      <c r="N120" s="26">
        <f t="shared" si="20"/>
        <v>1.1609824826063684</v>
      </c>
      <c r="O120" s="26">
        <f t="shared" si="21"/>
        <v>3</v>
      </c>
      <c r="P120" s="26">
        <v>117</v>
      </c>
      <c r="Q120" s="26">
        <f t="shared" si="22"/>
        <v>-0.47540983606557374</v>
      </c>
      <c r="R120" s="26">
        <f>SUM($Q$4:Q120)/P120</f>
        <v>1.0648731960207386E-2</v>
      </c>
      <c r="S120" s="26">
        <f t="shared" si="23"/>
        <v>1.2061156914690947E-3</v>
      </c>
      <c r="T120" s="26"/>
      <c r="U120" s="26">
        <f t="shared" si="24"/>
        <v>-0.47540983606557374</v>
      </c>
      <c r="V120" s="26">
        <f>SUM($U$4:U120)/P120</f>
        <v>1.0648731960207386E-2</v>
      </c>
      <c r="W120" s="8">
        <f t="shared" si="25"/>
        <v>1.2061156914690947E-3</v>
      </c>
      <c r="X120" s="8"/>
    </row>
    <row r="121" spans="1:24" x14ac:dyDescent="0.25">
      <c r="A121" s="5">
        <v>39742</v>
      </c>
      <c r="B121">
        <v>236.62200000000001</v>
      </c>
      <c r="C121">
        <f t="shared" si="13"/>
        <v>-0.14591078737826924</v>
      </c>
      <c r="E121">
        <f t="shared" si="14"/>
        <v>-0.14848856944135477</v>
      </c>
      <c r="F121">
        <f t="shared" si="15"/>
        <v>2.2048855254740037E-2</v>
      </c>
      <c r="G121">
        <f t="shared" si="16"/>
        <v>2.2821042556863114E-2</v>
      </c>
      <c r="J121" s="25">
        <f t="shared" si="17"/>
        <v>-3.0754735245209273</v>
      </c>
      <c r="L121" s="26">
        <f t="shared" si="18"/>
        <v>0.47266609443171642</v>
      </c>
      <c r="M121" s="26">
        <f t="shared" si="19"/>
        <v>4</v>
      </c>
      <c r="N121" s="26">
        <f t="shared" si="20"/>
        <v>0.47266609443171642</v>
      </c>
      <c r="O121" s="26">
        <f t="shared" si="21"/>
        <v>4</v>
      </c>
      <c r="P121" s="26">
        <v>118</v>
      </c>
      <c r="Q121" s="26">
        <f t="shared" si="22"/>
        <v>-0.46721311475409838</v>
      </c>
      <c r="R121" s="26">
        <f>SUM($Q$4:Q121)/P121</f>
        <v>6.5990552931369986E-3</v>
      </c>
      <c r="S121" s="26">
        <f t="shared" si="23"/>
        <v>4.6714623908197936E-4</v>
      </c>
      <c r="T121" s="26"/>
      <c r="U121" s="26">
        <f t="shared" si="24"/>
        <v>-0.46721311475409838</v>
      </c>
      <c r="V121" s="26">
        <f>SUM($U$4:U121)/P121</f>
        <v>6.5990552931369986E-3</v>
      </c>
      <c r="W121" s="8">
        <f t="shared" si="25"/>
        <v>4.6714623908197936E-4</v>
      </c>
      <c r="X121" s="8"/>
    </row>
    <row r="122" spans="1:24" x14ac:dyDescent="0.25">
      <c r="A122" s="5">
        <v>39743</v>
      </c>
      <c r="B122">
        <v>240.36</v>
      </c>
      <c r="C122">
        <f t="shared" si="13"/>
        <v>1.5797347668433194E-2</v>
      </c>
      <c r="E122">
        <f t="shared" si="14"/>
        <v>1.3219565605347663E-2</v>
      </c>
      <c r="F122">
        <f t="shared" si="15"/>
        <v>1.7475691479409093E-4</v>
      </c>
      <c r="G122">
        <f t="shared" si="16"/>
        <v>1.1324755696036119E-4</v>
      </c>
      <c r="J122" s="25">
        <f t="shared" si="17"/>
        <v>0.27380170862896869</v>
      </c>
      <c r="L122" s="26">
        <f t="shared" si="18"/>
        <v>2.345566830218691E-3</v>
      </c>
      <c r="M122" s="26">
        <f t="shared" si="19"/>
        <v>78</v>
      </c>
      <c r="N122" s="26">
        <f t="shared" si="20"/>
        <v>2.345566830218691E-3</v>
      </c>
      <c r="O122" s="26">
        <f t="shared" si="21"/>
        <v>78</v>
      </c>
      <c r="P122" s="26">
        <v>119</v>
      </c>
      <c r="Q122" s="26">
        <f t="shared" si="22"/>
        <v>0.13934426229508201</v>
      </c>
      <c r="R122" s="26">
        <f>SUM($Q$4:Q122)/P122</f>
        <v>7.7145612343298134E-3</v>
      </c>
      <c r="S122" s="26">
        <f t="shared" si="23"/>
        <v>6.4383819541351782E-4</v>
      </c>
      <c r="T122" s="26"/>
      <c r="U122" s="26">
        <f t="shared" si="24"/>
        <v>0.13934426229508201</v>
      </c>
      <c r="V122" s="26">
        <f>SUM($U$4:U122)/P122</f>
        <v>7.7145612343298134E-3</v>
      </c>
      <c r="W122" s="8">
        <f t="shared" si="25"/>
        <v>6.4383819541351782E-4</v>
      </c>
      <c r="X122" s="8"/>
    </row>
    <row r="123" spans="1:24" s="28" customFormat="1" ht="15.75" thickBot="1" x14ac:dyDescent="0.3">
      <c r="A123" s="27">
        <v>39744</v>
      </c>
      <c r="B123" s="28">
        <v>221.21199999999999</v>
      </c>
      <c r="C123" s="28">
        <f t="shared" si="13"/>
        <v>-7.9663837576967975E-2</v>
      </c>
      <c r="E123" s="28">
        <f t="shared" si="14"/>
        <v>-8.2241619640053498E-2</v>
      </c>
      <c r="F123">
        <f t="shared" si="15"/>
        <v>6.7636840010192332E-3</v>
      </c>
      <c r="G123" s="28">
        <f t="shared" si="16"/>
        <v>7.1943309052784656E-3</v>
      </c>
      <c r="J123" s="29">
        <f t="shared" si="17"/>
        <v>-1.7033763929997301</v>
      </c>
      <c r="K123" s="8"/>
      <c r="L123" s="26">
        <f t="shared" si="18"/>
        <v>0.1490079290888798</v>
      </c>
      <c r="M123" s="26">
        <f t="shared" si="19"/>
        <v>9</v>
      </c>
      <c r="N123" s="26">
        <f t="shared" si="20"/>
        <v>0.1490079290888798</v>
      </c>
      <c r="O123" s="26">
        <f t="shared" si="21"/>
        <v>9</v>
      </c>
      <c r="P123" s="26">
        <v>120</v>
      </c>
      <c r="Q123" s="26">
        <f t="shared" si="22"/>
        <v>-0.42622950819672134</v>
      </c>
      <c r="R123" s="26">
        <f>SUM($Q$4:Q123)/P123</f>
        <v>4.0983606557377207E-3</v>
      </c>
      <c r="S123" s="26">
        <f t="shared" si="23"/>
        <v>1.8323520070362458E-4</v>
      </c>
      <c r="T123" s="26"/>
      <c r="U123" s="26">
        <f t="shared" si="24"/>
        <v>-0.42622950819672134</v>
      </c>
      <c r="V123" s="26">
        <f>SUM($U$4:U123)/P123</f>
        <v>4.0983606557377207E-3</v>
      </c>
      <c r="W123" s="8">
        <f t="shared" si="25"/>
        <v>1.8323520070362458E-4</v>
      </c>
    </row>
    <row r="124" spans="1:24" ht="15.75" thickBot="1" x14ac:dyDescent="0.3">
      <c r="A124" s="5">
        <v>39745</v>
      </c>
      <c r="B124">
        <v>209.30099999999999</v>
      </c>
      <c r="C124">
        <f t="shared" si="13"/>
        <v>-5.3844276079055398E-2</v>
      </c>
      <c r="E124">
        <f t="shared" si="14"/>
        <v>-5.6422058142140928E-2</v>
      </c>
      <c r="F124">
        <f t="shared" si="15"/>
        <v>3.1834486449951313E-3</v>
      </c>
      <c r="G124">
        <f t="shared" si="16"/>
        <v>3.4809811442422563E-3</v>
      </c>
      <c r="J124" s="25">
        <f t="shared" si="17"/>
        <v>-1.1686054129820946</v>
      </c>
      <c r="K124" s="30" t="s">
        <v>63</v>
      </c>
      <c r="L124" s="31">
        <f>'[1]Mean Adj Return'!$M$19</f>
        <v>3.0498327524344342</v>
      </c>
      <c r="M124" s="31">
        <f t="shared" si="19"/>
        <v>1</v>
      </c>
      <c r="N124" s="32">
        <f>'[1]Mean Adj Return'!$M$20</f>
        <v>1.3464367776513826</v>
      </c>
      <c r="O124" s="33">
        <f t="shared" si="21"/>
        <v>1</v>
      </c>
      <c r="P124" s="26">
        <v>121</v>
      </c>
      <c r="Q124" s="26">
        <f t="shared" si="22"/>
        <v>-0.49180327868852458</v>
      </c>
      <c r="R124" s="26">
        <f>SUM($Q$4:Q124)/P124</f>
        <v>1.5598174726138563E-17</v>
      </c>
      <c r="S124" s="26">
        <f t="shared" si="23"/>
        <v>2.6763336026586263E-33</v>
      </c>
      <c r="T124" s="8" t="s">
        <v>75</v>
      </c>
      <c r="U124" s="26">
        <f t="shared" si="24"/>
        <v>-0.49180327868852458</v>
      </c>
      <c r="V124" s="26">
        <f>SUM($U$4:U124)/P124</f>
        <v>1.5598174726138563E-17</v>
      </c>
      <c r="W124" s="8">
        <f t="shared" si="25"/>
        <v>2.6763336026586263E-33</v>
      </c>
      <c r="X124" s="8" t="s">
        <v>75</v>
      </c>
    </row>
    <row r="125" spans="1:24" x14ac:dyDescent="0.25">
      <c r="A125" s="5">
        <v>39748</v>
      </c>
      <c r="B125">
        <v>468.27199999999999</v>
      </c>
      <c r="C125">
        <f t="shared" si="13"/>
        <v>1.2373137252091486</v>
      </c>
      <c r="E125">
        <f t="shared" si="14"/>
        <v>1.2347359431460632</v>
      </c>
      <c r="F125">
        <f t="shared" si="15"/>
        <v>1.524572849296798</v>
      </c>
      <c r="G125">
        <f t="shared" si="16"/>
        <v>1.5182137339233852</v>
      </c>
      <c r="J125" s="25">
        <f t="shared" si="17"/>
        <v>25.573670197017204</v>
      </c>
      <c r="L125" s="16"/>
      <c r="M125" s="8"/>
      <c r="N125" s="8"/>
      <c r="O125" s="8"/>
      <c r="P125" s="8"/>
      <c r="Q125" s="8"/>
      <c r="R125" s="8"/>
      <c r="S125" s="38">
        <f>SUM(S4:S124)</f>
        <v>3.2578964510724941</v>
      </c>
      <c r="T125" s="8">
        <f>SQRT(S125/P124)</f>
        <v>0.16408767186614101</v>
      </c>
      <c r="U125" s="8"/>
      <c r="V125" s="8"/>
      <c r="W125" s="12">
        <f>SUM(W4:W124)</f>
        <v>3.2578964510724941</v>
      </c>
      <c r="X125" s="8">
        <f>SQRT(W125/P124)</f>
        <v>0.16408767186614101</v>
      </c>
    </row>
    <row r="126" spans="1:24" x14ac:dyDescent="0.25">
      <c r="A126" s="5">
        <v>39749</v>
      </c>
      <c r="B126">
        <v>912.68399999999997</v>
      </c>
      <c r="C126">
        <f t="shared" si="13"/>
        <v>0.94904670789626544</v>
      </c>
      <c r="E126">
        <f t="shared" si="14"/>
        <v>0.94646892583317987</v>
      </c>
      <c r="F126">
        <f t="shared" si="15"/>
        <v>0.89580342756781339</v>
      </c>
      <c r="G126">
        <f t="shared" si="16"/>
        <v>0.89093049128761681</v>
      </c>
      <c r="J126" s="25">
        <f t="shared" si="17"/>
        <v>19.603125911529073</v>
      </c>
      <c r="L126" s="16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x14ac:dyDescent="0.25">
      <c r="A127" s="5">
        <v>39750</v>
      </c>
      <c r="B127">
        <v>509.03500000000003</v>
      </c>
      <c r="C127">
        <f t="shared" si="13"/>
        <v>-0.4422658883030709</v>
      </c>
      <c r="E127">
        <f t="shared" si="14"/>
        <v>-0.44484367036615641</v>
      </c>
      <c r="F127">
        <f t="shared" si="15"/>
        <v>0.19788589106483362</v>
      </c>
      <c r="G127">
        <f t="shared" si="16"/>
        <v>0.20018595609389239</v>
      </c>
      <c r="J127" s="25">
        <f t="shared" si="17"/>
        <v>-9.2135370143905835</v>
      </c>
      <c r="L127" s="16"/>
      <c r="M127" s="8"/>
      <c r="N127" s="8"/>
      <c r="O127" s="8"/>
      <c r="P127" s="8"/>
      <c r="Q127" s="8" t="s">
        <v>72</v>
      </c>
      <c r="R127" s="8">
        <f>R124</f>
        <v>1.5598174726138563E-17</v>
      </c>
      <c r="S127" s="8"/>
      <c r="T127" s="8"/>
      <c r="U127" s="8" t="s">
        <v>72</v>
      </c>
      <c r="V127" s="8">
        <f>V124</f>
        <v>1.5598174726138563E-17</v>
      </c>
      <c r="W127" s="8"/>
      <c r="X127" s="8"/>
    </row>
    <row r="128" spans="1:24" x14ac:dyDescent="0.25">
      <c r="A128" s="5">
        <v>39751</v>
      </c>
      <c r="B128">
        <v>497.20400000000001</v>
      </c>
      <c r="C128">
        <f t="shared" si="13"/>
        <v>-2.3242016757197476E-2</v>
      </c>
      <c r="E128">
        <f t="shared" si="14"/>
        <v>-2.5819798820283006E-2</v>
      </c>
      <c r="F128">
        <f t="shared" si="15"/>
        <v>6.6666201111988772E-4</v>
      </c>
      <c r="G128">
        <f t="shared" si="16"/>
        <v>8.0642260002745816E-4</v>
      </c>
      <c r="J128" s="25">
        <f t="shared" si="17"/>
        <v>-0.53477589540384862</v>
      </c>
      <c r="L128" s="16"/>
      <c r="M128" s="8"/>
      <c r="N128" s="8"/>
      <c r="O128" s="8"/>
      <c r="P128" s="8"/>
      <c r="Q128" s="8" t="s">
        <v>73</v>
      </c>
      <c r="R128" s="8">
        <f>S125</f>
        <v>3.2578964510724941</v>
      </c>
      <c r="S128" s="8"/>
      <c r="T128" s="8"/>
      <c r="U128" s="8" t="s">
        <v>73</v>
      </c>
      <c r="V128" s="8">
        <f>W125</f>
        <v>3.2578964510724941</v>
      </c>
      <c r="W128" s="8"/>
      <c r="X128" s="8"/>
    </row>
    <row r="129" spans="1:25" x14ac:dyDescent="0.25">
      <c r="A129" s="5">
        <v>39752</v>
      </c>
      <c r="B129">
        <v>472.34899999999999</v>
      </c>
      <c r="C129">
        <f t="shared" si="13"/>
        <v>-4.9989541516158392E-2</v>
      </c>
      <c r="E129">
        <f t="shared" si="14"/>
        <v>-5.2567323579243923E-2</v>
      </c>
      <c r="F129">
        <f t="shared" si="15"/>
        <v>2.7633235082849339E-3</v>
      </c>
      <c r="G129">
        <f t="shared" si="16"/>
        <v>3.0409826763036756E-3</v>
      </c>
      <c r="J129" s="25">
        <f t="shared" si="17"/>
        <v>-1.0887667147116016</v>
      </c>
      <c r="L129" s="16"/>
      <c r="M129" s="8"/>
      <c r="N129" s="8"/>
      <c r="O129" s="8"/>
      <c r="P129" s="8"/>
      <c r="Q129" s="8" t="s">
        <v>74</v>
      </c>
      <c r="R129" s="8">
        <f>T125</f>
        <v>0.16408767186614101</v>
      </c>
      <c r="S129" s="8"/>
      <c r="T129" s="8"/>
      <c r="U129" s="8" t="s">
        <v>74</v>
      </c>
      <c r="V129" s="8">
        <f>X125</f>
        <v>0.16408767186614101</v>
      </c>
      <c r="W129" s="8"/>
      <c r="X129" s="8"/>
    </row>
    <row r="130" spans="1:25" x14ac:dyDescent="0.25">
      <c r="A130" s="5">
        <v>39755</v>
      </c>
      <c r="B130">
        <v>396.68900000000002</v>
      </c>
      <c r="C130">
        <f t="shared" si="13"/>
        <v>-0.16017817334216855</v>
      </c>
      <c r="E130">
        <f t="shared" si="14"/>
        <v>-0.16275595540525409</v>
      </c>
      <c r="F130">
        <f t="shared" si="15"/>
        <v>2.6489501019877057E-2</v>
      </c>
      <c r="G130">
        <f t="shared" si="16"/>
        <v>2.733524474524985E-2</v>
      </c>
      <c r="H130" s="8"/>
      <c r="I130" s="8"/>
      <c r="J130" s="25">
        <f t="shared" si="17"/>
        <v>-3.3709775351068987</v>
      </c>
      <c r="K130" s="8"/>
      <c r="L130" s="16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x14ac:dyDescent="0.25">
      <c r="A131" s="5">
        <v>39756</v>
      </c>
      <c r="B131">
        <v>391.63900000000001</v>
      </c>
      <c r="C131">
        <f t="shared" si="13"/>
        <v>-1.2730375684730384E-2</v>
      </c>
      <c r="E131">
        <f t="shared" si="14"/>
        <v>-1.5308157747815914E-2</v>
      </c>
      <c r="F131">
        <f t="shared" si="15"/>
        <v>2.343396936320164E-4</v>
      </c>
      <c r="G131">
        <f t="shared" si="16"/>
        <v>3.1990684291918926E-4</v>
      </c>
      <c r="H131" s="8"/>
      <c r="I131" s="8"/>
      <c r="J131" s="25">
        <f t="shared" si="17"/>
        <v>-0.31706032349642793</v>
      </c>
      <c r="K131" s="8"/>
      <c r="L131" s="16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x14ac:dyDescent="0.25">
      <c r="A132" s="5">
        <v>39757</v>
      </c>
      <c r="B132">
        <v>394.95</v>
      </c>
      <c r="C132">
        <f t="shared" si="13"/>
        <v>8.4542142125783662E-3</v>
      </c>
      <c r="E132">
        <f t="shared" si="14"/>
        <v>5.8764321494928357E-3</v>
      </c>
      <c r="F132">
        <f t="shared" si="15"/>
        <v>3.4532454807592988E-5</v>
      </c>
      <c r="G132">
        <f t="shared" si="16"/>
        <v>1.0881092392554922E-5</v>
      </c>
      <c r="H132" s="8"/>
      <c r="I132" s="8"/>
      <c r="J132" s="25">
        <f t="shared" si="17"/>
        <v>0.12171180288423909</v>
      </c>
      <c r="K132" s="8"/>
      <c r="L132" s="16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x14ac:dyDescent="0.25">
      <c r="A133" s="5">
        <v>39758</v>
      </c>
      <c r="B133">
        <v>392.911</v>
      </c>
      <c r="C133">
        <f t="shared" ref="C133:C196" si="26">(B133-B132)/B132</f>
        <v>-5.1626788201037787E-3</v>
      </c>
      <c r="E133">
        <f t="shared" ref="E133:E196" si="27">C133-$D$3</f>
        <v>-7.7404608831893092E-3</v>
      </c>
      <c r="F133">
        <f t="shared" ref="F133:F196" si="28">E133^2</f>
        <v>5.991473468418382E-5</v>
      </c>
      <c r="G133">
        <f t="shared" ref="G133:G196" si="29">(E133-$D$3)^2</f>
        <v>1.0646613749835048E-4</v>
      </c>
      <c r="J133" s="25">
        <f t="shared" ref="J133:J196" si="30">E133/$I$3</f>
        <v>-0.16031929328567313</v>
      </c>
      <c r="L133" s="16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x14ac:dyDescent="0.25">
      <c r="A134" s="5">
        <v>39759</v>
      </c>
      <c r="B134">
        <v>398.42899999999997</v>
      </c>
      <c r="C134">
        <f t="shared" si="26"/>
        <v>1.4043892891774403E-2</v>
      </c>
      <c r="E134">
        <f t="shared" si="27"/>
        <v>1.1466110828688873E-2</v>
      </c>
      <c r="F134">
        <f t="shared" si="28"/>
        <v>1.3147169753577621E-4</v>
      </c>
      <c r="G134">
        <f t="shared" si="29"/>
        <v>7.9002388245451833E-5</v>
      </c>
      <c r="J134" s="25">
        <f t="shared" si="30"/>
        <v>0.23748440984733618</v>
      </c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x14ac:dyDescent="0.25">
      <c r="A135" s="5">
        <v>39762</v>
      </c>
      <c r="B135">
        <v>385.654</v>
      </c>
      <c r="C135">
        <f t="shared" si="26"/>
        <v>-3.2063429117860344E-2</v>
      </c>
      <c r="E135">
        <f t="shared" si="27"/>
        <v>-3.4641211180945874E-2</v>
      </c>
      <c r="F135">
        <f t="shared" si="28"/>
        <v>1.2000135120828895E-3</v>
      </c>
      <c r="G135">
        <f t="shared" si="29"/>
        <v>1.3852534580992553E-3</v>
      </c>
      <c r="J135" s="25">
        <f t="shared" si="30"/>
        <v>-0.71748369753413477</v>
      </c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x14ac:dyDescent="0.25">
      <c r="A136" s="5">
        <v>39763</v>
      </c>
      <c r="B136">
        <v>387.75099999999998</v>
      </c>
      <c r="C136">
        <f t="shared" si="26"/>
        <v>5.4375165303613606E-3</v>
      </c>
      <c r="E136">
        <f t="shared" si="27"/>
        <v>2.8597344672758301E-3</v>
      </c>
      <c r="F136">
        <f t="shared" si="28"/>
        <v>8.1780812233253749E-6</v>
      </c>
      <c r="G136">
        <f t="shared" si="29"/>
        <v>7.9497158228690033E-8</v>
      </c>
      <c r="J136" s="25">
        <f t="shared" si="30"/>
        <v>5.9230401871036641E-2</v>
      </c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x14ac:dyDescent="0.25">
      <c r="A137" s="5">
        <v>39764</v>
      </c>
      <c r="B137">
        <v>382.96899999999999</v>
      </c>
      <c r="C137">
        <f t="shared" si="26"/>
        <v>-1.2332656782316442E-2</v>
      </c>
      <c r="E137">
        <f t="shared" si="27"/>
        <v>-1.4910438845401972E-2</v>
      </c>
      <c r="F137">
        <f t="shared" si="28"/>
        <v>2.2232118656247211E-4</v>
      </c>
      <c r="G137">
        <f t="shared" si="29"/>
        <v>3.0583787054405947E-4</v>
      </c>
      <c r="J137" s="25">
        <f t="shared" si="30"/>
        <v>-0.30882282778091641</v>
      </c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5" x14ac:dyDescent="0.25">
      <c r="A138" s="5">
        <v>39765</v>
      </c>
      <c r="B138">
        <v>395.69499999999999</v>
      </c>
      <c r="C138">
        <f t="shared" si="26"/>
        <v>3.3229843668808698E-2</v>
      </c>
      <c r="E138">
        <f t="shared" si="27"/>
        <v>3.0652061605723167E-2</v>
      </c>
      <c r="F138">
        <f t="shared" si="28"/>
        <v>9.3954888068104828E-4</v>
      </c>
      <c r="G138">
        <f t="shared" si="29"/>
        <v>7.8816517183816215E-4</v>
      </c>
      <c r="J138" s="25">
        <f t="shared" si="30"/>
        <v>0.63486101519496141</v>
      </c>
    </row>
    <row r="139" spans="1:25" x14ac:dyDescent="0.25">
      <c r="A139" s="5">
        <v>39766</v>
      </c>
      <c r="B139">
        <v>391.84800000000001</v>
      </c>
      <c r="C139">
        <f t="shared" si="26"/>
        <v>-9.7221344722576222E-3</v>
      </c>
      <c r="E139">
        <f t="shared" si="27"/>
        <v>-1.2299916535343153E-2</v>
      </c>
      <c r="F139">
        <f t="shared" si="28"/>
        <v>1.512879467764079E-4</v>
      </c>
      <c r="G139">
        <f t="shared" si="29"/>
        <v>2.2134591558568682E-4</v>
      </c>
      <c r="J139" s="25">
        <f t="shared" si="30"/>
        <v>-0.2547540716472802</v>
      </c>
    </row>
    <row r="140" spans="1:25" x14ac:dyDescent="0.25">
      <c r="A140" s="5">
        <v>39769</v>
      </c>
      <c r="B140">
        <v>365.87900000000002</v>
      </c>
      <c r="C140">
        <f t="shared" si="26"/>
        <v>-6.6273146730364815E-2</v>
      </c>
      <c r="E140">
        <f t="shared" si="27"/>
        <v>-6.8850928793450339E-2</v>
      </c>
      <c r="F140">
        <f t="shared" si="28"/>
        <v>4.7404503957207689E-3</v>
      </c>
      <c r="G140">
        <f t="shared" si="29"/>
        <v>5.1020607346266064E-3</v>
      </c>
      <c r="J140" s="25">
        <f t="shared" si="30"/>
        <v>-1.4260303634116562</v>
      </c>
    </row>
    <row r="141" spans="1:25" x14ac:dyDescent="0.25">
      <c r="A141" s="5">
        <v>39770</v>
      </c>
      <c r="B141">
        <v>377.45100000000002</v>
      </c>
      <c r="C141">
        <f t="shared" si="26"/>
        <v>3.162794257117791E-2</v>
      </c>
      <c r="E141">
        <f t="shared" si="27"/>
        <v>2.9050160508092379E-2</v>
      </c>
      <c r="F141">
        <f t="shared" si="28"/>
        <v>8.4391182554593004E-4</v>
      </c>
      <c r="G141">
        <f t="shared" si="29"/>
        <v>7.0078682053566319E-4</v>
      </c>
      <c r="J141" s="25">
        <f t="shared" si="30"/>
        <v>0.60168267403914444</v>
      </c>
    </row>
    <row r="142" spans="1:25" x14ac:dyDescent="0.25">
      <c r="A142" s="5">
        <v>39771</v>
      </c>
      <c r="B142">
        <v>372.79899999999998</v>
      </c>
      <c r="C142">
        <f t="shared" si="26"/>
        <v>-1.2324778580531097E-2</v>
      </c>
      <c r="E142">
        <f t="shared" si="27"/>
        <v>-1.4902560643616627E-2</v>
      </c>
      <c r="F142">
        <f t="shared" si="28"/>
        <v>2.2208631373667122E-4</v>
      </c>
      <c r="G142">
        <f t="shared" si="29"/>
        <v>3.0556238114375534E-4</v>
      </c>
      <c r="J142" s="25">
        <f t="shared" si="30"/>
        <v>-0.30865965561821851</v>
      </c>
    </row>
    <row r="143" spans="1:25" x14ac:dyDescent="0.25">
      <c r="A143" s="5">
        <v>39772</v>
      </c>
      <c r="B143">
        <v>349.017</v>
      </c>
      <c r="C143">
        <f t="shared" si="26"/>
        <v>-6.3793089573738082E-2</v>
      </c>
      <c r="E143">
        <f t="shared" si="27"/>
        <v>-6.637087163682362E-2</v>
      </c>
      <c r="F143">
        <f t="shared" si="28"/>
        <v>4.4050926018317184E-3</v>
      </c>
      <c r="G143">
        <f t="shared" si="29"/>
        <v>4.7539168470299969E-3</v>
      </c>
      <c r="J143" s="25">
        <f t="shared" si="30"/>
        <v>-1.3746637824472101</v>
      </c>
    </row>
    <row r="144" spans="1:25" x14ac:dyDescent="0.25">
      <c r="A144" s="5">
        <v>39773</v>
      </c>
      <c r="B144">
        <v>357.91500000000002</v>
      </c>
      <c r="C144">
        <f t="shared" si="26"/>
        <v>2.5494460155236064E-2</v>
      </c>
      <c r="E144">
        <f t="shared" si="27"/>
        <v>2.2916678092150533E-2</v>
      </c>
      <c r="F144">
        <f t="shared" si="28"/>
        <v>5.2517413477925221E-4</v>
      </c>
      <c r="G144">
        <f t="shared" si="29"/>
        <v>4.1367069168111613E-4</v>
      </c>
      <c r="J144" s="25">
        <f t="shared" si="30"/>
        <v>0.47464688364590579</v>
      </c>
    </row>
    <row r="145" spans="1:10" x14ac:dyDescent="0.25">
      <c r="A145" s="5">
        <v>39776</v>
      </c>
      <c r="B145">
        <v>321.44799999999998</v>
      </c>
      <c r="C145">
        <f t="shared" si="26"/>
        <v>-0.10188731961499249</v>
      </c>
      <c r="E145">
        <f t="shared" si="27"/>
        <v>-0.10446510167807802</v>
      </c>
      <c r="F145">
        <f t="shared" si="28"/>
        <v>1.0912957468611179E-2</v>
      </c>
      <c r="G145">
        <f t="shared" si="29"/>
        <v>1.1458178959624256E-2</v>
      </c>
      <c r="J145" s="25">
        <f t="shared" si="30"/>
        <v>-2.1636659013958939</v>
      </c>
    </row>
    <row r="146" spans="1:10" x14ac:dyDescent="0.25">
      <c r="A146" s="5">
        <v>39777</v>
      </c>
      <c r="B146">
        <v>253.792</v>
      </c>
      <c r="C146">
        <f t="shared" si="26"/>
        <v>-0.21047261143326443</v>
      </c>
      <c r="E146">
        <f t="shared" si="27"/>
        <v>-0.21305039349634997</v>
      </c>
      <c r="F146">
        <f t="shared" si="28"/>
        <v>4.5390470168949558E-2</v>
      </c>
      <c r="G146">
        <f t="shared" si="29"/>
        <v>4.6495510095090738E-2</v>
      </c>
      <c r="J146" s="25">
        <f t="shared" si="30"/>
        <v>-4.4126685781397592</v>
      </c>
    </row>
    <row r="147" spans="1:10" x14ac:dyDescent="0.25">
      <c r="A147" s="5">
        <v>39778</v>
      </c>
      <c r="B147">
        <v>298.31200000000001</v>
      </c>
      <c r="C147">
        <f t="shared" si="26"/>
        <v>0.17541924095322156</v>
      </c>
      <c r="E147">
        <f t="shared" si="27"/>
        <v>0.17284145889013602</v>
      </c>
      <c r="F147">
        <f t="shared" si="28"/>
        <v>2.9874169911270582E-2</v>
      </c>
      <c r="G147">
        <f t="shared" si="29"/>
        <v>2.8989719646666287E-2</v>
      </c>
      <c r="J147" s="25">
        <f t="shared" si="30"/>
        <v>3.5798670076495531</v>
      </c>
    </row>
    <row r="148" spans="1:10" x14ac:dyDescent="0.25">
      <c r="A148" s="5">
        <v>39779</v>
      </c>
      <c r="B148">
        <v>291.09399999999999</v>
      </c>
      <c r="C148">
        <f t="shared" si="26"/>
        <v>-2.419614363485216E-2</v>
      </c>
      <c r="E148">
        <f t="shared" si="27"/>
        <v>-2.6773925697937691E-2</v>
      </c>
      <c r="F148">
        <f t="shared" si="28"/>
        <v>7.1684309727868825E-4</v>
      </c>
      <c r="G148">
        <f t="shared" si="29"/>
        <v>8.6152274848851085E-4</v>
      </c>
      <c r="J148" s="25">
        <f t="shared" si="30"/>
        <v>-0.55453763169304993</v>
      </c>
    </row>
    <row r="149" spans="1:10" x14ac:dyDescent="0.25">
      <c r="A149" s="5">
        <v>39780</v>
      </c>
      <c r="B149">
        <v>279.09399999999999</v>
      </c>
      <c r="C149">
        <f t="shared" si="26"/>
        <v>-4.122379712395309E-2</v>
      </c>
      <c r="E149">
        <f t="shared" si="27"/>
        <v>-4.3801579187038621E-2</v>
      </c>
      <c r="F149">
        <f t="shared" si="28"/>
        <v>1.9185783392784148E-3</v>
      </c>
      <c r="G149">
        <f t="shared" si="29"/>
        <v>2.1510451499695176E-3</v>
      </c>
      <c r="J149" s="25">
        <f t="shared" si="30"/>
        <v>-0.90721189939908342</v>
      </c>
    </row>
    <row r="150" spans="1:10" x14ac:dyDescent="0.25">
      <c r="A150" s="5">
        <v>39783</v>
      </c>
      <c r="B150">
        <v>270.42500000000001</v>
      </c>
      <c r="C150">
        <f t="shared" si="26"/>
        <v>-3.1061219517438506E-2</v>
      </c>
      <c r="E150">
        <f t="shared" si="27"/>
        <v>-3.3639001580524033E-2</v>
      </c>
      <c r="F150">
        <f t="shared" si="28"/>
        <v>1.1315824273344984E-3</v>
      </c>
      <c r="G150">
        <f t="shared" si="29"/>
        <v>1.3116554174880252E-3</v>
      </c>
      <c r="J150" s="25">
        <f t="shared" si="30"/>
        <v>-0.69672607892608829</v>
      </c>
    </row>
    <row r="151" spans="1:10" x14ac:dyDescent="0.25">
      <c r="A151" s="5">
        <v>39784</v>
      </c>
      <c r="B151">
        <v>290.40800000000002</v>
      </c>
      <c r="C151">
        <f t="shared" si="26"/>
        <v>7.3894795229730997E-2</v>
      </c>
      <c r="E151">
        <f t="shared" si="27"/>
        <v>7.131701316664546E-2</v>
      </c>
      <c r="F151">
        <f t="shared" si="28"/>
        <v>5.0861163670114819E-3</v>
      </c>
      <c r="G151">
        <f t="shared" si="29"/>
        <v>4.7250818927086196E-3</v>
      </c>
      <c r="J151" s="25">
        <f t="shared" si="30"/>
        <v>1.4771075421300615</v>
      </c>
    </row>
    <row r="152" spans="1:10" x14ac:dyDescent="0.25">
      <c r="A152" s="5">
        <v>39785</v>
      </c>
      <c r="B152">
        <v>291.55200000000002</v>
      </c>
      <c r="C152">
        <f t="shared" si="26"/>
        <v>3.9392854191344778E-3</v>
      </c>
      <c r="E152">
        <f t="shared" si="27"/>
        <v>1.3615033560489473E-3</v>
      </c>
      <c r="F152">
        <f t="shared" si="28"/>
        <v>1.8536913885325466E-6</v>
      </c>
      <c r="G152">
        <f t="shared" si="29"/>
        <v>1.4793338931905826E-6</v>
      </c>
      <c r="J152" s="25">
        <f t="shared" si="30"/>
        <v>2.8199258305392178E-2</v>
      </c>
    </row>
    <row r="153" spans="1:10" x14ac:dyDescent="0.25">
      <c r="A153" s="5">
        <v>39786</v>
      </c>
      <c r="B153">
        <v>287.32600000000002</v>
      </c>
      <c r="C153">
        <f t="shared" si="26"/>
        <v>-1.4494841400504881E-2</v>
      </c>
      <c r="E153">
        <f t="shared" si="27"/>
        <v>-1.7072623463590411E-2</v>
      </c>
      <c r="F153">
        <f t="shared" si="28"/>
        <v>2.9147447192953783E-4</v>
      </c>
      <c r="G153">
        <f t="shared" si="29"/>
        <v>3.8613843736281638E-4</v>
      </c>
      <c r="J153" s="25">
        <f t="shared" si="30"/>
        <v>-0.35360567923798586</v>
      </c>
    </row>
    <row r="154" spans="1:10" x14ac:dyDescent="0.25">
      <c r="A154" s="5">
        <v>39787</v>
      </c>
      <c r="B154">
        <v>286.33199999999999</v>
      </c>
      <c r="C154">
        <f t="shared" si="26"/>
        <v>-3.4594850448620316E-3</v>
      </c>
      <c r="E154">
        <f t="shared" si="27"/>
        <v>-6.0372671079475622E-3</v>
      </c>
      <c r="F154">
        <f t="shared" si="28"/>
        <v>3.6448594132705518E-5</v>
      </c>
      <c r="G154">
        <f t="shared" si="29"/>
        <v>7.4219072219317998E-5</v>
      </c>
      <c r="J154" s="25">
        <f t="shared" si="30"/>
        <v>-0.12504299301157271</v>
      </c>
    </row>
    <row r="155" spans="1:10" x14ac:dyDescent="0.25">
      <c r="A155" s="5">
        <v>39790</v>
      </c>
      <c r="B155">
        <v>296.29399999999998</v>
      </c>
      <c r="C155">
        <f t="shared" si="26"/>
        <v>3.479178017126968E-2</v>
      </c>
      <c r="E155">
        <f t="shared" si="27"/>
        <v>3.221399810818415E-2</v>
      </c>
      <c r="F155">
        <f t="shared" si="28"/>
        <v>1.037741674114092E-3</v>
      </c>
      <c r="G155">
        <f t="shared" si="29"/>
        <v>8.7830530147176087E-4</v>
      </c>
      <c r="J155" s="25">
        <f t="shared" si="30"/>
        <v>0.66721161550294528</v>
      </c>
    </row>
    <row r="156" spans="1:10" x14ac:dyDescent="0.25">
      <c r="A156" s="5">
        <v>39791</v>
      </c>
      <c r="B156">
        <v>300.99700000000001</v>
      </c>
      <c r="C156">
        <f t="shared" si="26"/>
        <v>1.5872748013797212E-2</v>
      </c>
      <c r="E156">
        <f t="shared" si="27"/>
        <v>1.3294965950711682E-2</v>
      </c>
      <c r="F156">
        <f t="shared" si="28"/>
        <v>1.7675611963058297E-4</v>
      </c>
      <c r="G156">
        <f t="shared" si="29"/>
        <v>1.1485803048119358E-4</v>
      </c>
      <c r="J156" s="25">
        <f t="shared" si="30"/>
        <v>0.27536338955012779</v>
      </c>
    </row>
    <row r="157" spans="1:10" x14ac:dyDescent="0.25">
      <c r="A157" s="5">
        <v>39792</v>
      </c>
      <c r="B157">
        <v>304.52600000000001</v>
      </c>
      <c r="C157">
        <f t="shared" si="26"/>
        <v>1.1724369345873866E-2</v>
      </c>
      <c r="E157">
        <f t="shared" si="27"/>
        <v>9.1465872827883356E-3</v>
      </c>
      <c r="F157">
        <f t="shared" si="28"/>
        <v>8.3660058921665312E-5</v>
      </c>
      <c r="G157">
        <f t="shared" si="29"/>
        <v>4.3149202014394819E-5</v>
      </c>
      <c r="J157" s="25">
        <f t="shared" si="30"/>
        <v>0.18944277754016109</v>
      </c>
    </row>
    <row r="158" spans="1:10" x14ac:dyDescent="0.25">
      <c r="A158" s="5">
        <v>39793</v>
      </c>
      <c r="B158">
        <v>302.24900000000002</v>
      </c>
      <c r="C158">
        <f t="shared" si="26"/>
        <v>-7.4771940655313065E-3</v>
      </c>
      <c r="E158">
        <f t="shared" si="27"/>
        <v>-1.0054976128616836E-2</v>
      </c>
      <c r="F158">
        <f t="shared" si="28"/>
        <v>1.0110254494705442E-4</v>
      </c>
      <c r="G158">
        <f t="shared" si="29"/>
        <v>1.5958657953002325E-4</v>
      </c>
      <c r="J158" s="25">
        <f t="shared" si="30"/>
        <v>-0.2082571944062287</v>
      </c>
    </row>
    <row r="159" spans="1:10" x14ac:dyDescent="0.25">
      <c r="A159" s="5">
        <v>39794</v>
      </c>
      <c r="B159">
        <v>302.96499999999997</v>
      </c>
      <c r="C159">
        <f t="shared" si="26"/>
        <v>2.3689077548642058E-3</v>
      </c>
      <c r="E159">
        <f t="shared" si="27"/>
        <v>-2.0887430822132472E-4</v>
      </c>
      <c r="F159">
        <f t="shared" si="28"/>
        <v>4.3628476634936961E-8</v>
      </c>
      <c r="G159">
        <f t="shared" si="29"/>
        <v>7.7654537317450904E-6</v>
      </c>
      <c r="J159" s="25">
        <f t="shared" si="30"/>
        <v>-4.3261741109373239E-3</v>
      </c>
    </row>
    <row r="160" spans="1:10" x14ac:dyDescent="0.25">
      <c r="A160" s="5">
        <v>39797</v>
      </c>
      <c r="B160">
        <v>305.71899999999999</v>
      </c>
      <c r="C160">
        <f t="shared" si="26"/>
        <v>9.0901589292493173E-3</v>
      </c>
      <c r="E160">
        <f t="shared" si="27"/>
        <v>6.5123768661637868E-3</v>
      </c>
      <c r="F160">
        <f t="shared" si="28"/>
        <v>4.2411052446945263E-5</v>
      </c>
      <c r="G160">
        <f t="shared" si="29"/>
        <v>1.5481036264410423E-5</v>
      </c>
      <c r="J160" s="25">
        <f t="shared" si="30"/>
        <v>0.13488339680920397</v>
      </c>
    </row>
    <row r="161" spans="1:10" x14ac:dyDescent="0.25">
      <c r="A161" s="5">
        <v>39798</v>
      </c>
      <c r="B161">
        <v>305.22199999999998</v>
      </c>
      <c r="C161">
        <f t="shared" si="26"/>
        <v>-1.6256758657460417E-3</v>
      </c>
      <c r="E161">
        <f t="shared" si="27"/>
        <v>-4.2034579288315723E-3</v>
      </c>
      <c r="F161">
        <f t="shared" si="28"/>
        <v>1.766905855945701E-5</v>
      </c>
      <c r="G161">
        <f t="shared" si="29"/>
        <v>4.5985215827975867E-5</v>
      </c>
      <c r="J161" s="25">
        <f t="shared" si="30"/>
        <v>-8.7061405603108113E-2</v>
      </c>
    </row>
    <row r="162" spans="1:10" x14ac:dyDescent="0.25">
      <c r="A162" s="5">
        <v>39799</v>
      </c>
      <c r="B162">
        <v>308.86099999999999</v>
      </c>
      <c r="C162">
        <f t="shared" si="26"/>
        <v>1.1922469546756164E-2</v>
      </c>
      <c r="E162">
        <f t="shared" si="27"/>
        <v>9.3446874836706339E-3</v>
      </c>
      <c r="F162">
        <f t="shared" si="28"/>
        <v>8.7323184167470598E-5</v>
      </c>
      <c r="G162">
        <f t="shared" si="29"/>
        <v>4.5791008971144055E-5</v>
      </c>
      <c r="J162" s="25">
        <f t="shared" si="30"/>
        <v>0.19354579991628013</v>
      </c>
    </row>
    <row r="163" spans="1:10" x14ac:dyDescent="0.25">
      <c r="A163" s="5">
        <v>39800</v>
      </c>
      <c r="B163">
        <v>306.36500000000001</v>
      </c>
      <c r="C163">
        <f t="shared" si="26"/>
        <v>-8.0813051825901656E-3</v>
      </c>
      <c r="E163">
        <f t="shared" si="27"/>
        <v>-1.0659087245675696E-2</v>
      </c>
      <c r="F163">
        <f t="shared" si="28"/>
        <v>1.136161409109263E-4</v>
      </c>
      <c r="G163">
        <f t="shared" si="29"/>
        <v>1.7521470909722493E-4</v>
      </c>
      <c r="J163" s="25">
        <f t="shared" si="30"/>
        <v>-0.22076945547368459</v>
      </c>
    </row>
    <row r="164" spans="1:10" x14ac:dyDescent="0.25">
      <c r="A164" s="5">
        <v>39801</v>
      </c>
      <c r="B164">
        <v>284.34399999999999</v>
      </c>
      <c r="C164">
        <f t="shared" si="26"/>
        <v>-7.1878315081683658E-2</v>
      </c>
      <c r="E164">
        <f t="shared" si="27"/>
        <v>-7.4456097144769195E-2</v>
      </c>
      <c r="F164">
        <f t="shared" si="28"/>
        <v>5.5437104020313079E-3</v>
      </c>
      <c r="G164">
        <f t="shared" si="29"/>
        <v>5.9342185458103542E-3</v>
      </c>
      <c r="J164" s="25">
        <f t="shared" si="30"/>
        <v>-1.542123790197427</v>
      </c>
    </row>
    <row r="165" spans="1:10" x14ac:dyDescent="0.25">
      <c r="A165" s="5">
        <v>39804</v>
      </c>
      <c r="B165">
        <v>265.63299999999998</v>
      </c>
      <c r="C165">
        <f t="shared" si="26"/>
        <v>-6.5804096446557742E-2</v>
      </c>
      <c r="E165">
        <f t="shared" si="27"/>
        <v>-6.8381878509643279E-2</v>
      </c>
      <c r="F165">
        <f t="shared" si="28"/>
        <v>4.676081308507613E-3</v>
      </c>
      <c r="G165">
        <f t="shared" si="29"/>
        <v>5.0352734285968844E-3</v>
      </c>
      <c r="J165" s="25">
        <f t="shared" si="30"/>
        <v>-1.4163154625614103</v>
      </c>
    </row>
    <row r="166" spans="1:10" x14ac:dyDescent="0.25">
      <c r="A166" s="5">
        <v>39805</v>
      </c>
      <c r="B166">
        <v>258.44499999999999</v>
      </c>
      <c r="C166">
        <f t="shared" si="26"/>
        <v>-2.7059890902109258E-2</v>
      </c>
      <c r="E166">
        <f t="shared" si="27"/>
        <v>-2.9637672965194789E-2</v>
      </c>
      <c r="F166">
        <f t="shared" si="28"/>
        <v>8.783916587918381E-4</v>
      </c>
      <c r="G166">
        <f t="shared" si="29"/>
        <v>1.0378355426791518E-3</v>
      </c>
      <c r="J166" s="25">
        <f t="shared" si="30"/>
        <v>-0.61385114609017533</v>
      </c>
    </row>
    <row r="167" spans="1:10" x14ac:dyDescent="0.25">
      <c r="A167" s="5">
        <v>39811</v>
      </c>
      <c r="B167">
        <v>252.65799999999999</v>
      </c>
      <c r="C167">
        <f t="shared" si="26"/>
        <v>-2.2391611367989346E-2</v>
      </c>
      <c r="E167">
        <f t="shared" si="27"/>
        <v>-2.4969393431074877E-2</v>
      </c>
      <c r="F167">
        <f t="shared" si="28"/>
        <v>6.2347060831580516E-4</v>
      </c>
      <c r="G167">
        <f t="shared" si="29"/>
        <v>7.5884687770607165E-4</v>
      </c>
      <c r="J167" s="25">
        <f t="shared" si="30"/>
        <v>-0.517162423407592</v>
      </c>
    </row>
    <row r="168" spans="1:10" x14ac:dyDescent="0.25">
      <c r="A168" s="5">
        <v>39812</v>
      </c>
      <c r="B168">
        <v>248.55199999999999</v>
      </c>
      <c r="C168">
        <f t="shared" si="26"/>
        <v>-1.6251217060215765E-2</v>
      </c>
      <c r="E168">
        <f t="shared" si="27"/>
        <v>-1.8828999123301295E-2</v>
      </c>
      <c r="F168">
        <f t="shared" si="28"/>
        <v>3.5453120798528096E-4</v>
      </c>
      <c r="G168">
        <f t="shared" si="29"/>
        <v>4.5825028076184498E-4</v>
      </c>
      <c r="J168" s="25">
        <f t="shared" si="30"/>
        <v>-0.38998347492203134</v>
      </c>
    </row>
    <row r="169" spans="1:10" x14ac:dyDescent="0.25">
      <c r="A169" s="5">
        <v>39815</v>
      </c>
      <c r="B169">
        <v>258.14600000000002</v>
      </c>
      <c r="C169">
        <f t="shared" si="26"/>
        <v>3.8599568701921619E-2</v>
      </c>
      <c r="E169">
        <f t="shared" si="27"/>
        <v>3.6021786638836088E-2</v>
      </c>
      <c r="F169">
        <f t="shared" si="28"/>
        <v>1.2975691126538302E-3</v>
      </c>
      <c r="G169">
        <f t="shared" si="29"/>
        <v>1.1185014420628243E-3</v>
      </c>
      <c r="J169" s="25">
        <f t="shared" si="30"/>
        <v>0.74607797442237456</v>
      </c>
    </row>
    <row r="170" spans="1:10" x14ac:dyDescent="0.25">
      <c r="A170" s="5">
        <v>39818</v>
      </c>
      <c r="B170">
        <v>260.83100000000002</v>
      </c>
      <c r="C170">
        <f t="shared" si="26"/>
        <v>1.0401090855562364E-2</v>
      </c>
      <c r="E170">
        <f t="shared" si="27"/>
        <v>7.8233087924768335E-3</v>
      </c>
      <c r="F170">
        <f t="shared" si="28"/>
        <v>6.1204160462445325E-5</v>
      </c>
      <c r="G170">
        <f t="shared" si="29"/>
        <v>2.7515550668758619E-5</v>
      </c>
      <c r="J170" s="25">
        <f t="shared" si="30"/>
        <v>0.16203522706114346</v>
      </c>
    </row>
    <row r="171" spans="1:10" x14ac:dyDescent="0.25">
      <c r="A171" s="5">
        <v>39819</v>
      </c>
      <c r="B171">
        <v>286.62099999999998</v>
      </c>
      <c r="C171">
        <f t="shared" si="26"/>
        <v>9.8876283877299714E-2</v>
      </c>
      <c r="E171">
        <f t="shared" si="27"/>
        <v>9.6298501814214177E-2</v>
      </c>
      <c r="F171">
        <f t="shared" si="28"/>
        <v>9.2734014516622117E-3</v>
      </c>
      <c r="G171">
        <f t="shared" si="29"/>
        <v>8.7835733106695936E-3</v>
      </c>
      <c r="J171" s="25">
        <f t="shared" si="30"/>
        <v>1.9945204798919913</v>
      </c>
    </row>
    <row r="172" spans="1:10" x14ac:dyDescent="0.25">
      <c r="A172" s="5">
        <v>39820</v>
      </c>
      <c r="B172">
        <v>291.28300000000002</v>
      </c>
      <c r="C172">
        <f t="shared" si="26"/>
        <v>1.6265381810823473E-2</v>
      </c>
      <c r="E172">
        <f t="shared" si="27"/>
        <v>1.3687599747737943E-2</v>
      </c>
      <c r="F172">
        <f t="shared" si="28"/>
        <v>1.873503868542758E-4</v>
      </c>
      <c r="G172">
        <f t="shared" si="29"/>
        <v>1.2342804898621547E-4</v>
      </c>
      <c r="J172" s="25">
        <f t="shared" si="30"/>
        <v>0.28349556330686471</v>
      </c>
    </row>
    <row r="173" spans="1:10" x14ac:dyDescent="0.25">
      <c r="A173" s="5">
        <v>39821</v>
      </c>
      <c r="B173">
        <v>297.666</v>
      </c>
      <c r="C173">
        <f t="shared" si="26"/>
        <v>2.1913396936999348E-2</v>
      </c>
      <c r="E173">
        <f t="shared" si="27"/>
        <v>1.9335614873913817E-2</v>
      </c>
      <c r="F173">
        <f t="shared" si="28"/>
        <v>3.7386600255231723E-4</v>
      </c>
      <c r="G173">
        <f t="shared" si="29"/>
        <v>2.8082496051567307E-4</v>
      </c>
      <c r="J173" s="25">
        <f t="shared" si="30"/>
        <v>0.40047642622445107</v>
      </c>
    </row>
    <row r="174" spans="1:10" x14ac:dyDescent="0.25">
      <c r="A174" s="5">
        <v>39822</v>
      </c>
      <c r="B174">
        <v>283.35000000000002</v>
      </c>
      <c r="C174">
        <f t="shared" si="26"/>
        <v>-4.8094172663320549E-2</v>
      </c>
      <c r="E174">
        <f t="shared" si="27"/>
        <v>-5.0671954726406079E-2</v>
      </c>
      <c r="F174">
        <f t="shared" si="28"/>
        <v>2.5676469957949472E-3</v>
      </c>
      <c r="G174">
        <f t="shared" si="29"/>
        <v>2.8355344681501361E-3</v>
      </c>
      <c r="J174" s="25">
        <f t="shared" si="30"/>
        <v>-1.0495101123479658</v>
      </c>
    </row>
    <row r="175" spans="1:10" x14ac:dyDescent="0.25">
      <c r="A175" s="5">
        <v>39825</v>
      </c>
      <c r="B175">
        <v>258.49400000000003</v>
      </c>
      <c r="C175">
        <f t="shared" si="26"/>
        <v>-8.7721898711840454E-2</v>
      </c>
      <c r="E175">
        <f t="shared" si="27"/>
        <v>-9.0299680774925978E-2</v>
      </c>
      <c r="F175">
        <f t="shared" si="28"/>
        <v>8.1540323480535359E-3</v>
      </c>
      <c r="G175">
        <f t="shared" si="29"/>
        <v>8.6262231032262094E-3</v>
      </c>
      <c r="J175" s="25">
        <f t="shared" si="30"/>
        <v>-1.8702737762293471</v>
      </c>
    </row>
    <row r="176" spans="1:10" x14ac:dyDescent="0.25">
      <c r="A176" s="5">
        <v>39826</v>
      </c>
      <c r="B176">
        <v>239.60400000000001</v>
      </c>
      <c r="C176">
        <f t="shared" si="26"/>
        <v>-7.3077131384094066E-2</v>
      </c>
      <c r="E176">
        <f t="shared" si="27"/>
        <v>-7.5654913447179589E-2</v>
      </c>
      <c r="F176">
        <f t="shared" si="28"/>
        <v>5.7236659287002349E-3</v>
      </c>
      <c r="G176">
        <f t="shared" si="29"/>
        <v>6.1203546468018575E-3</v>
      </c>
      <c r="J176" s="25">
        <f t="shared" si="30"/>
        <v>-1.5669534980510231</v>
      </c>
    </row>
    <row r="177" spans="1:10" x14ac:dyDescent="0.25">
      <c r="A177" s="5">
        <v>39827</v>
      </c>
      <c r="B177">
        <v>237.61600000000001</v>
      </c>
      <c r="C177">
        <f t="shared" si="26"/>
        <v>-8.2970234219795977E-3</v>
      </c>
      <c r="E177">
        <f t="shared" si="27"/>
        <v>-1.0874805485065128E-2</v>
      </c>
      <c r="F177">
        <f t="shared" si="28"/>
        <v>1.182613943380026E-4</v>
      </c>
      <c r="G177">
        <f t="shared" si="29"/>
        <v>1.8097211174065815E-4</v>
      </c>
      <c r="J177" s="25">
        <f t="shared" si="30"/>
        <v>-0.22523738008562241</v>
      </c>
    </row>
    <row r="178" spans="1:10" x14ac:dyDescent="0.25">
      <c r="A178" s="5">
        <v>39828</v>
      </c>
      <c r="B178">
        <v>238.40100000000001</v>
      </c>
      <c r="C178">
        <f t="shared" si="26"/>
        <v>3.3036495858864579E-3</v>
      </c>
      <c r="E178">
        <f t="shared" si="27"/>
        <v>7.2586752280092738E-4</v>
      </c>
      <c r="F178">
        <f t="shared" si="28"/>
        <v>5.2688366065715485E-7</v>
      </c>
      <c r="G178">
        <f t="shared" si="29"/>
        <v>3.4295874645175329E-6</v>
      </c>
      <c r="J178" s="25">
        <f t="shared" si="30"/>
        <v>1.5034061928689526E-2</v>
      </c>
    </row>
    <row r="179" spans="1:10" x14ac:dyDescent="0.25">
      <c r="A179" s="5">
        <v>39829</v>
      </c>
      <c r="B179">
        <v>242.18899999999999</v>
      </c>
      <c r="C179">
        <f t="shared" si="26"/>
        <v>1.588919509565808E-2</v>
      </c>
      <c r="E179">
        <f t="shared" si="27"/>
        <v>1.331141303257255E-2</v>
      </c>
      <c r="F179">
        <f t="shared" si="28"/>
        <v>1.7719371692374232E-4</v>
      </c>
      <c r="G179">
        <f t="shared" si="29"/>
        <v>1.1521083378913085E-4</v>
      </c>
      <c r="J179" s="25">
        <f t="shared" si="30"/>
        <v>0.27570403910321484</v>
      </c>
    </row>
    <row r="180" spans="1:10" x14ac:dyDescent="0.25">
      <c r="A180" s="5">
        <v>39832</v>
      </c>
      <c r="B180">
        <v>237.517</v>
      </c>
      <c r="C180">
        <f t="shared" si="26"/>
        <v>-1.9290719231674424E-2</v>
      </c>
      <c r="E180">
        <f t="shared" si="27"/>
        <v>-2.1868501294759955E-2</v>
      </c>
      <c r="F180">
        <f t="shared" si="28"/>
        <v>4.782313488789178E-4</v>
      </c>
      <c r="G180">
        <f t="shared" si="29"/>
        <v>5.9762077001207308E-4</v>
      </c>
      <c r="J180" s="25">
        <f t="shared" si="30"/>
        <v>-0.45293719917982284</v>
      </c>
    </row>
    <row r="181" spans="1:10" x14ac:dyDescent="0.25">
      <c r="A181" s="5">
        <v>39833</v>
      </c>
      <c r="B181">
        <v>236.34299999999999</v>
      </c>
      <c r="C181">
        <f t="shared" si="26"/>
        <v>-4.9428040940227716E-3</v>
      </c>
      <c r="E181">
        <f t="shared" si="27"/>
        <v>-7.5205861571083022E-3</v>
      </c>
      <c r="F181">
        <f t="shared" si="28"/>
        <v>5.6559216146489018E-5</v>
      </c>
      <c r="G181">
        <f t="shared" si="29"/>
        <v>1.0197704071062074E-4</v>
      </c>
      <c r="J181" s="25">
        <f t="shared" si="30"/>
        <v>-0.15576528012952576</v>
      </c>
    </row>
    <row r="182" spans="1:10" x14ac:dyDescent="0.25">
      <c r="A182" s="5">
        <v>39834</v>
      </c>
      <c r="B182">
        <v>232.148</v>
      </c>
      <c r="C182">
        <f t="shared" si="26"/>
        <v>-1.7749626602014842E-2</v>
      </c>
      <c r="E182">
        <f t="shared" si="27"/>
        <v>-2.0327408665100372E-2</v>
      </c>
      <c r="F182">
        <f t="shared" si="28"/>
        <v>4.1320354303799771E-4</v>
      </c>
      <c r="G182">
        <f t="shared" si="29"/>
        <v>5.2464776229457343E-4</v>
      </c>
      <c r="J182" s="25">
        <f t="shared" si="30"/>
        <v>-0.42101831411558044</v>
      </c>
    </row>
    <row r="183" spans="1:10" x14ac:dyDescent="0.25">
      <c r="A183" s="5">
        <v>39835</v>
      </c>
      <c r="B183">
        <v>233.96700000000001</v>
      </c>
      <c r="C183">
        <f t="shared" si="26"/>
        <v>7.8355187208161044E-3</v>
      </c>
      <c r="E183">
        <f t="shared" si="27"/>
        <v>5.2577366577305738E-3</v>
      </c>
      <c r="F183">
        <f t="shared" si="28"/>
        <v>2.7643794762043865E-5</v>
      </c>
      <c r="G183">
        <f t="shared" si="29"/>
        <v>7.1821566293590782E-6</v>
      </c>
      <c r="J183" s="25">
        <f t="shared" si="30"/>
        <v>0.10889747238180408</v>
      </c>
    </row>
    <row r="184" spans="1:10" x14ac:dyDescent="0.25">
      <c r="A184" s="5">
        <v>39836</v>
      </c>
      <c r="B184">
        <v>232.874</v>
      </c>
      <c r="C184">
        <f t="shared" si="26"/>
        <v>-4.6715989861818878E-3</v>
      </c>
      <c r="E184">
        <f t="shared" si="27"/>
        <v>-7.2493810492674183E-3</v>
      </c>
      <c r="F184">
        <f t="shared" si="28"/>
        <v>5.2553525597477572E-5</v>
      </c>
      <c r="G184">
        <f t="shared" si="29"/>
        <v>9.6573134836790508E-5</v>
      </c>
      <c r="J184" s="25">
        <f t="shared" si="30"/>
        <v>-0.15014811961664939</v>
      </c>
    </row>
    <row r="185" spans="1:10" x14ac:dyDescent="0.25">
      <c r="A185" s="5">
        <v>39839</v>
      </c>
      <c r="B185">
        <v>252.87700000000001</v>
      </c>
      <c r="C185">
        <f t="shared" si="26"/>
        <v>8.5896235732628001E-2</v>
      </c>
      <c r="E185">
        <f t="shared" si="27"/>
        <v>8.3318453669542464E-2</v>
      </c>
      <c r="F185">
        <f t="shared" si="28"/>
        <v>6.9419647218836944E-3</v>
      </c>
      <c r="G185">
        <f t="shared" si="29"/>
        <v>6.5190560514617199E-3</v>
      </c>
      <c r="J185" s="25">
        <f t="shared" si="30"/>
        <v>1.7256796218641208</v>
      </c>
    </row>
    <row r="186" spans="1:10" x14ac:dyDescent="0.25">
      <c r="A186" s="5">
        <v>39840</v>
      </c>
      <c r="B186">
        <v>259.87599999999998</v>
      </c>
      <c r="C186">
        <f t="shared" si="26"/>
        <v>2.7677487474147378E-2</v>
      </c>
      <c r="E186">
        <f t="shared" si="27"/>
        <v>2.5099705411061848E-2</v>
      </c>
      <c r="F186">
        <f t="shared" si="28"/>
        <v>6.299952117220874E-4</v>
      </c>
      <c r="G186">
        <f t="shared" si="29"/>
        <v>5.0723703129212081E-4</v>
      </c>
      <c r="J186" s="25">
        <f t="shared" si="30"/>
        <v>0.51986142607079777</v>
      </c>
    </row>
    <row r="187" spans="1:10" x14ac:dyDescent="0.25">
      <c r="A187" s="5">
        <v>39841</v>
      </c>
      <c r="B187">
        <v>265.95100000000002</v>
      </c>
      <c r="C187">
        <f t="shared" si="26"/>
        <v>2.3376533423632988E-2</v>
      </c>
      <c r="E187">
        <f t="shared" si="27"/>
        <v>2.0798751360547457E-2</v>
      </c>
      <c r="F187">
        <f t="shared" si="28"/>
        <v>4.325880581578747E-4</v>
      </c>
      <c r="G187">
        <f t="shared" si="29"/>
        <v>3.320037221390502E-4</v>
      </c>
      <c r="J187" s="25">
        <f t="shared" si="30"/>
        <v>0.43078069506030597</v>
      </c>
    </row>
    <row r="188" spans="1:10" x14ac:dyDescent="0.25">
      <c r="A188" s="5">
        <v>39842</v>
      </c>
      <c r="B188">
        <v>252.87700000000001</v>
      </c>
      <c r="C188">
        <f t="shared" si="26"/>
        <v>-4.9159431624622621E-2</v>
      </c>
      <c r="E188">
        <f t="shared" si="27"/>
        <v>-5.1737213687708151E-2</v>
      </c>
      <c r="F188">
        <f t="shared" si="28"/>
        <v>2.6767392801675758E-3</v>
      </c>
      <c r="G188">
        <f t="shared" si="29"/>
        <v>2.9501187634087358E-3</v>
      </c>
      <c r="J188" s="25">
        <f t="shared" si="30"/>
        <v>-1.0715736000936478</v>
      </c>
    </row>
    <row r="189" spans="1:10" x14ac:dyDescent="0.25">
      <c r="A189" s="5">
        <v>39843</v>
      </c>
      <c r="B189">
        <v>250.34200000000001</v>
      </c>
      <c r="C189">
        <f t="shared" si="26"/>
        <v>-1.0024636483349598E-2</v>
      </c>
      <c r="E189">
        <f t="shared" si="27"/>
        <v>-1.2602418546435129E-2</v>
      </c>
      <c r="F189">
        <f t="shared" si="28"/>
        <v>1.5882095321953209E-4</v>
      </c>
      <c r="G189">
        <f t="shared" si="29"/>
        <v>2.3043849054529139E-4</v>
      </c>
      <c r="J189" s="25">
        <f t="shared" si="30"/>
        <v>-0.26101944904116198</v>
      </c>
    </row>
    <row r="190" spans="1:10" x14ac:dyDescent="0.25">
      <c r="A190" s="5">
        <v>39846</v>
      </c>
      <c r="B190">
        <v>252.81700000000001</v>
      </c>
      <c r="C190">
        <f t="shared" si="26"/>
        <v>9.8864753017871322E-3</v>
      </c>
      <c r="E190">
        <f t="shared" si="27"/>
        <v>7.3086932387016017E-3</v>
      </c>
      <c r="F190">
        <f t="shared" si="28"/>
        <v>5.3416996857442511E-5</v>
      </c>
      <c r="G190">
        <f t="shared" si="29"/>
        <v>2.2381520551569035E-5</v>
      </c>
      <c r="J190" s="25">
        <f t="shared" si="30"/>
        <v>0.15137658500608964</v>
      </c>
    </row>
    <row r="191" spans="1:10" x14ac:dyDescent="0.25">
      <c r="A191" s="5">
        <v>39847</v>
      </c>
      <c r="B191">
        <v>255.32300000000001</v>
      </c>
      <c r="C191">
        <f t="shared" si="26"/>
        <v>9.9123081121918234E-3</v>
      </c>
      <c r="E191">
        <f t="shared" si="27"/>
        <v>7.3345260491062929E-3</v>
      </c>
      <c r="F191">
        <f t="shared" si="28"/>
        <v>5.3795272365018765E-5</v>
      </c>
      <c r="G191">
        <f t="shared" si="29"/>
        <v>2.262661334854469E-5</v>
      </c>
      <c r="J191" s="25">
        <f t="shared" si="30"/>
        <v>0.15191163039552599</v>
      </c>
    </row>
    <row r="192" spans="1:10" x14ac:dyDescent="0.25">
      <c r="A192" s="5">
        <v>39848</v>
      </c>
      <c r="B192">
        <v>261.63600000000002</v>
      </c>
      <c r="C192">
        <f t="shared" si="26"/>
        <v>2.4725543723048908E-2</v>
      </c>
      <c r="E192">
        <f t="shared" si="27"/>
        <v>2.2147761659963378E-2</v>
      </c>
      <c r="F192">
        <f t="shared" si="28"/>
        <v>4.9052334654654372E-4</v>
      </c>
      <c r="G192">
        <f t="shared" si="29"/>
        <v>3.8298410142221519E-4</v>
      </c>
      <c r="J192" s="25">
        <f t="shared" si="30"/>
        <v>0.45872119900460651</v>
      </c>
    </row>
    <row r="193" spans="1:10" x14ac:dyDescent="0.25">
      <c r="A193" s="5">
        <v>39849</v>
      </c>
      <c r="B193">
        <v>259.43900000000002</v>
      </c>
      <c r="C193">
        <f t="shared" si="26"/>
        <v>-8.3971624699964928E-3</v>
      </c>
      <c r="E193">
        <f t="shared" si="27"/>
        <v>-1.0974944533082023E-2</v>
      </c>
      <c r="F193">
        <f t="shared" si="28"/>
        <v>1.2044940750422699E-4</v>
      </c>
      <c r="G193">
        <f t="shared" si="29"/>
        <v>1.8367639819046738E-4</v>
      </c>
      <c r="J193" s="25">
        <f t="shared" si="30"/>
        <v>-0.22731144539654405</v>
      </c>
    </row>
    <row r="194" spans="1:10" x14ac:dyDescent="0.25">
      <c r="A194" s="5">
        <v>39850</v>
      </c>
      <c r="B194">
        <v>268.16800000000001</v>
      </c>
      <c r="C194">
        <f t="shared" si="26"/>
        <v>3.3645673934913349E-2</v>
      </c>
      <c r="E194">
        <f t="shared" si="27"/>
        <v>3.1067891871827819E-2</v>
      </c>
      <c r="F194">
        <f t="shared" si="28"/>
        <v>9.6521390535958507E-4</v>
      </c>
      <c r="G194">
        <f t="shared" si="29"/>
        <v>8.1168635691419356E-4</v>
      </c>
      <c r="J194" s="25">
        <f t="shared" si="30"/>
        <v>0.64347363082531428</v>
      </c>
    </row>
    <row r="195" spans="1:10" x14ac:dyDescent="0.25">
      <c r="A195" s="5">
        <v>39853</v>
      </c>
      <c r="B195">
        <v>272.26400000000001</v>
      </c>
      <c r="C195">
        <f t="shared" si="26"/>
        <v>1.5274007338683226E-2</v>
      </c>
      <c r="E195">
        <f t="shared" si="27"/>
        <v>1.2696225275597696E-2</v>
      </c>
      <c r="F195">
        <f t="shared" si="28"/>
        <v>1.6119413624872579E-4</v>
      </c>
      <c r="G195">
        <f t="shared" si="29"/>
        <v>1.0238289304483351E-4</v>
      </c>
      <c r="J195" s="25">
        <f t="shared" si="30"/>
        <v>0.26296236029047082</v>
      </c>
    </row>
    <row r="196" spans="1:10" x14ac:dyDescent="0.25">
      <c r="A196" s="5">
        <v>39854</v>
      </c>
      <c r="B196">
        <v>265.20499999999998</v>
      </c>
      <c r="C196">
        <f t="shared" si="26"/>
        <v>-2.5927041400993247E-2</v>
      </c>
      <c r="E196">
        <f t="shared" si="27"/>
        <v>-2.8504823464078777E-2</v>
      </c>
      <c r="F196">
        <f t="shared" si="28"/>
        <v>8.1252496071829606E-4</v>
      </c>
      <c r="G196">
        <f t="shared" si="29"/>
        <v>9.6612836635730519E-4</v>
      </c>
      <c r="J196" s="25">
        <f t="shared" si="30"/>
        <v>-0.59038773297321456</v>
      </c>
    </row>
    <row r="197" spans="1:10" x14ac:dyDescent="0.25">
      <c r="A197" s="5">
        <v>39855</v>
      </c>
      <c r="B197">
        <v>267.64100000000002</v>
      </c>
      <c r="C197">
        <f t="shared" ref="C197:C242" si="31">(B197-B196)/B196</f>
        <v>9.1853471842538257E-3</v>
      </c>
      <c r="E197">
        <f t="shared" ref="E197:E242" si="32">C197-$D$3</f>
        <v>6.6075651211682952E-3</v>
      </c>
      <c r="F197">
        <f t="shared" ref="F197:F242" si="33">E197^2</f>
        <v>4.3659916830479784E-5</v>
      </c>
      <c r="G197">
        <f t="shared" ref="G197:G242" si="34">(E197-$D$3)^2</f>
        <v>1.6239151495210878E-5</v>
      </c>
      <c r="J197" s="25">
        <f t="shared" ref="J197:J242" si="35">E197/$I$3</f>
        <v>0.13685492201961641</v>
      </c>
    </row>
    <row r="198" spans="1:10" x14ac:dyDescent="0.25">
      <c r="A198" s="5">
        <v>39856</v>
      </c>
      <c r="B198">
        <v>251.18700000000001</v>
      </c>
      <c r="C198">
        <f t="shared" si="31"/>
        <v>-6.1477875213438921E-2</v>
      </c>
      <c r="E198">
        <f t="shared" si="32"/>
        <v>-6.4055657276524458E-2</v>
      </c>
      <c r="F198">
        <f t="shared" si="33"/>
        <v>4.1031272291275605E-3</v>
      </c>
      <c r="G198">
        <f t="shared" si="34"/>
        <v>4.4400152382254848E-3</v>
      </c>
      <c r="J198" s="25">
        <f t="shared" si="35"/>
        <v>-1.3267114013617227</v>
      </c>
    </row>
    <row r="199" spans="1:10" x14ac:dyDescent="0.25">
      <c r="A199" s="5">
        <v>39857</v>
      </c>
      <c r="B199">
        <v>247.55799999999999</v>
      </c>
      <c r="C199">
        <f t="shared" si="31"/>
        <v>-1.4447403727103786E-2</v>
      </c>
      <c r="E199">
        <f t="shared" si="32"/>
        <v>-1.7025185790189315E-2</v>
      </c>
      <c r="F199">
        <f t="shared" si="33"/>
        <v>2.8985695119046419E-4</v>
      </c>
      <c r="G199">
        <f t="shared" si="34"/>
        <v>3.8427634865652701E-4</v>
      </c>
      <c r="J199" s="25">
        <f t="shared" si="35"/>
        <v>-0.35262315708723158</v>
      </c>
    </row>
    <row r="200" spans="1:10" x14ac:dyDescent="0.25">
      <c r="A200" s="5">
        <v>39860</v>
      </c>
      <c r="B200">
        <v>244.40600000000001</v>
      </c>
      <c r="C200">
        <f t="shared" si="31"/>
        <v>-1.273236978809001E-2</v>
      </c>
      <c r="E200">
        <f t="shared" si="32"/>
        <v>-1.5310151851175541E-2</v>
      </c>
      <c r="F200">
        <f t="shared" si="33"/>
        <v>2.3440074970605383E-4</v>
      </c>
      <c r="G200">
        <f t="shared" si="34"/>
        <v>3.199781797209714E-4</v>
      </c>
      <c r="J200" s="25">
        <f t="shared" si="35"/>
        <v>-0.31710162507345008</v>
      </c>
    </row>
    <row r="201" spans="1:10" x14ac:dyDescent="0.25">
      <c r="A201" s="5">
        <v>39861</v>
      </c>
      <c r="B201">
        <v>235.52799999999999</v>
      </c>
      <c r="C201">
        <f t="shared" si="31"/>
        <v>-3.6324803810053818E-2</v>
      </c>
      <c r="E201">
        <f t="shared" si="32"/>
        <v>-3.8902585873139349E-2</v>
      </c>
      <c r="F201">
        <f t="shared" si="33"/>
        <v>1.5134111876169813E-3</v>
      </c>
      <c r="G201">
        <f t="shared" si="34"/>
        <v>1.720620924124593E-3</v>
      </c>
      <c r="J201" s="25">
        <f t="shared" si="35"/>
        <v>-0.8057446666660425</v>
      </c>
    </row>
    <row r="202" spans="1:10" x14ac:dyDescent="0.25">
      <c r="A202" s="5">
        <v>39862</v>
      </c>
      <c r="B202">
        <v>234.63300000000001</v>
      </c>
      <c r="C202">
        <f t="shared" si="31"/>
        <v>-3.7999728270098751E-3</v>
      </c>
      <c r="E202">
        <f t="shared" si="32"/>
        <v>-6.3777548900954056E-3</v>
      </c>
      <c r="F202">
        <f t="shared" si="33"/>
        <v>4.0675757438135859E-5</v>
      </c>
      <c r="G202">
        <f t="shared" si="34"/>
        <v>8.0201642119789306E-5</v>
      </c>
      <c r="J202" s="25">
        <f t="shared" si="35"/>
        <v>-0.13209512613776675</v>
      </c>
    </row>
    <row r="203" spans="1:10" x14ac:dyDescent="0.25">
      <c r="A203" s="5">
        <v>39863</v>
      </c>
      <c r="B203">
        <v>234.38499999999999</v>
      </c>
      <c r="C203">
        <f t="shared" si="31"/>
        <v>-1.0569698209545071E-3</v>
      </c>
      <c r="E203">
        <f t="shared" si="32"/>
        <v>-3.6347518840400377E-3</v>
      </c>
      <c r="F203">
        <f t="shared" si="33"/>
        <v>1.3211421258532603E-5</v>
      </c>
      <c r="G203">
        <f t="shared" si="34"/>
        <v>3.8595578044187595E-5</v>
      </c>
      <c r="J203" s="25">
        <f t="shared" si="35"/>
        <v>-7.5282449212244931E-2</v>
      </c>
    </row>
    <row r="204" spans="1:10" x14ac:dyDescent="0.25">
      <c r="A204" s="5">
        <v>39864</v>
      </c>
      <c r="B204">
        <v>223.49799999999999</v>
      </c>
      <c r="C204">
        <f t="shared" si="31"/>
        <v>-4.6449218166691557E-2</v>
      </c>
      <c r="E204">
        <f t="shared" si="32"/>
        <v>-4.9027000229777087E-2</v>
      </c>
      <c r="F204">
        <f t="shared" si="33"/>
        <v>2.4036467515305628E-3</v>
      </c>
      <c r="G204">
        <f t="shared" si="34"/>
        <v>2.6630535554937472E-3</v>
      </c>
      <c r="J204" s="25">
        <f t="shared" si="35"/>
        <v>-1.0154400554913525</v>
      </c>
    </row>
    <row r="205" spans="1:10" x14ac:dyDescent="0.25">
      <c r="A205" s="5">
        <v>39867</v>
      </c>
      <c r="B205">
        <v>214.45099999999999</v>
      </c>
      <c r="C205">
        <f t="shared" si="31"/>
        <v>-4.0479109432746588E-2</v>
      </c>
      <c r="E205">
        <f t="shared" si="32"/>
        <v>-4.3056891495832118E-2</v>
      </c>
      <c r="F205">
        <f t="shared" si="33"/>
        <v>1.8538959052838602E-3</v>
      </c>
      <c r="G205">
        <f t="shared" si="34"/>
        <v>2.0825234308289777E-3</v>
      </c>
      <c r="J205" s="25">
        <f t="shared" si="35"/>
        <v>-0.89178803689600539</v>
      </c>
    </row>
    <row r="206" spans="1:10" x14ac:dyDescent="0.25">
      <c r="A206" s="5">
        <v>39868</v>
      </c>
      <c r="B206">
        <v>208.03800000000001</v>
      </c>
      <c r="C206">
        <f t="shared" si="31"/>
        <v>-2.9904267175252075E-2</v>
      </c>
      <c r="E206">
        <f t="shared" si="32"/>
        <v>-3.2482049238337606E-2</v>
      </c>
      <c r="F206">
        <f t="shared" si="33"/>
        <v>1.0550835227217887E-3</v>
      </c>
      <c r="G206">
        <f t="shared" si="34"/>
        <v>1.2291917708842496E-3</v>
      </c>
      <c r="J206" s="25">
        <f t="shared" si="35"/>
        <v>-0.67276345129142634</v>
      </c>
    </row>
    <row r="207" spans="1:10" x14ac:dyDescent="0.25">
      <c r="A207" s="5">
        <v>39869</v>
      </c>
      <c r="B207">
        <v>200.035</v>
      </c>
      <c r="C207">
        <f t="shared" si="31"/>
        <v>-3.8468933560215031E-2</v>
      </c>
      <c r="E207">
        <f t="shared" si="32"/>
        <v>-4.1046715623300561E-2</v>
      </c>
      <c r="F207">
        <f t="shared" si="33"/>
        <v>1.6848328634601064E-3</v>
      </c>
      <c r="G207">
        <f t="shared" si="34"/>
        <v>1.9030967983895055E-3</v>
      </c>
      <c r="J207" s="25">
        <f t="shared" si="35"/>
        <v>-0.85015356833818667</v>
      </c>
    </row>
    <row r="208" spans="1:10" x14ac:dyDescent="0.25">
      <c r="A208" s="5">
        <v>39870</v>
      </c>
      <c r="B208">
        <v>199.58699999999999</v>
      </c>
      <c r="C208">
        <f t="shared" si="31"/>
        <v>-2.2396080685880347E-3</v>
      </c>
      <c r="E208">
        <f t="shared" si="32"/>
        <v>-4.8173901316735657E-3</v>
      </c>
      <c r="F208">
        <f t="shared" si="33"/>
        <v>2.3207247680745854E-5</v>
      </c>
      <c r="G208">
        <f t="shared" si="34"/>
        <v>5.4688571790138067E-5</v>
      </c>
      <c r="J208" s="25">
        <f t="shared" si="35"/>
        <v>-9.9777079562355708E-2</v>
      </c>
    </row>
    <row r="209" spans="1:10" x14ac:dyDescent="0.25">
      <c r="A209" s="5">
        <v>39871</v>
      </c>
      <c r="B209">
        <v>186.911</v>
      </c>
      <c r="C209">
        <f t="shared" si="31"/>
        <v>-6.3511150525835794E-2</v>
      </c>
      <c r="E209">
        <f t="shared" si="32"/>
        <v>-6.6088932588921318E-2</v>
      </c>
      <c r="F209">
        <f t="shared" si="33"/>
        <v>4.3677470107429863E-3</v>
      </c>
      <c r="G209">
        <f t="shared" si="34"/>
        <v>4.7151177011001333E-3</v>
      </c>
      <c r="J209" s="25">
        <f t="shared" si="35"/>
        <v>-1.3688243021382924</v>
      </c>
    </row>
    <row r="210" spans="1:10" x14ac:dyDescent="0.25">
      <c r="A210" s="5">
        <v>39874</v>
      </c>
      <c r="B210">
        <v>185.321</v>
      </c>
      <c r="C210">
        <f t="shared" si="31"/>
        <v>-8.5067224507921063E-3</v>
      </c>
      <c r="E210">
        <f t="shared" si="32"/>
        <v>-1.1084504513877637E-2</v>
      </c>
      <c r="F210">
        <f t="shared" si="33"/>
        <v>1.2286624031817371E-4</v>
      </c>
      <c r="G210">
        <f t="shared" si="34"/>
        <v>1.8665807451106794E-4</v>
      </c>
      <c r="J210" s="25">
        <f t="shared" si="35"/>
        <v>-0.22958063568877732</v>
      </c>
    </row>
    <row r="211" spans="1:10" x14ac:dyDescent="0.25">
      <c r="A211" s="5">
        <v>39875</v>
      </c>
      <c r="B211">
        <v>189.297</v>
      </c>
      <c r="C211">
        <f t="shared" si="31"/>
        <v>2.1454665148580028E-2</v>
      </c>
      <c r="E211">
        <f t="shared" si="32"/>
        <v>1.8876883085494497E-2</v>
      </c>
      <c r="F211">
        <f t="shared" si="33"/>
        <v>3.5633671502342828E-4</v>
      </c>
      <c r="G211">
        <f t="shared" si="34"/>
        <v>2.65660694138693E-4</v>
      </c>
      <c r="J211" s="25">
        <f t="shared" si="35"/>
        <v>0.39097524054095001</v>
      </c>
    </row>
    <row r="212" spans="1:10" x14ac:dyDescent="0.25">
      <c r="A212" s="5">
        <v>39876</v>
      </c>
      <c r="B212">
        <v>203.81299999999999</v>
      </c>
      <c r="C212">
        <f t="shared" si="31"/>
        <v>7.6683729800260919E-2</v>
      </c>
      <c r="E212">
        <f t="shared" si="32"/>
        <v>7.4105947737175382E-2</v>
      </c>
      <c r="F212">
        <f t="shared" si="33"/>
        <v>5.4916914900249693E-3</v>
      </c>
      <c r="G212">
        <f t="shared" si="34"/>
        <v>5.116278484700045E-3</v>
      </c>
      <c r="J212" s="25">
        <f t="shared" si="35"/>
        <v>1.5348715468986136</v>
      </c>
    </row>
    <row r="213" spans="1:10" x14ac:dyDescent="0.25">
      <c r="A213" s="5">
        <v>39877</v>
      </c>
      <c r="B213">
        <v>202.81899999999999</v>
      </c>
      <c r="C213">
        <f t="shared" si="31"/>
        <v>-4.8770196209270257E-3</v>
      </c>
      <c r="E213">
        <f t="shared" si="32"/>
        <v>-7.4548016840125563E-3</v>
      </c>
      <c r="F213">
        <f t="shared" si="33"/>
        <v>5.5574068147956442E-5</v>
      </c>
      <c r="G213">
        <f t="shared" si="34"/>
        <v>1.0065273664253667E-4</v>
      </c>
      <c r="J213" s="25">
        <f t="shared" si="35"/>
        <v>-0.15440276174786388</v>
      </c>
    </row>
    <row r="214" spans="1:10" x14ac:dyDescent="0.25">
      <c r="A214" s="5">
        <v>39878</v>
      </c>
      <c r="B214">
        <v>202.322</v>
      </c>
      <c r="C214">
        <f t="shared" si="31"/>
        <v>-2.4504607556490553E-3</v>
      </c>
      <c r="E214">
        <f t="shared" si="32"/>
        <v>-5.0282428187345858E-3</v>
      </c>
      <c r="F214">
        <f t="shared" si="33"/>
        <v>2.5283225844155933E-5</v>
      </c>
      <c r="G214">
        <f t="shared" si="34"/>
        <v>5.7851614502866715E-5</v>
      </c>
      <c r="J214" s="25">
        <f t="shared" si="35"/>
        <v>-0.10414422956635905</v>
      </c>
    </row>
    <row r="215" spans="1:10" x14ac:dyDescent="0.25">
      <c r="A215" s="5">
        <v>39881</v>
      </c>
      <c r="B215">
        <v>205.90100000000001</v>
      </c>
      <c r="C215">
        <f t="shared" si="31"/>
        <v>1.7689623471495969E-2</v>
      </c>
      <c r="E215">
        <f t="shared" si="32"/>
        <v>1.5111841408410438E-2</v>
      </c>
      <c r="F215">
        <f t="shared" si="33"/>
        <v>2.2836775075294838E-4</v>
      </c>
      <c r="G215">
        <f t="shared" si="34"/>
        <v>1.5710264367212667E-4</v>
      </c>
      <c r="J215" s="25">
        <f t="shared" si="35"/>
        <v>0.31299424819821542</v>
      </c>
    </row>
    <row r="216" spans="1:10" x14ac:dyDescent="0.25">
      <c r="A216" s="5">
        <v>39882</v>
      </c>
      <c r="B216">
        <v>208.55500000000001</v>
      </c>
      <c r="C216">
        <f t="shared" si="31"/>
        <v>1.2889689705246678E-2</v>
      </c>
      <c r="E216">
        <f t="shared" si="32"/>
        <v>1.0311907642161148E-2</v>
      </c>
      <c r="F216">
        <f t="shared" si="33"/>
        <v>1.0633543922046148E-4</v>
      </c>
      <c r="G216">
        <f t="shared" si="34"/>
        <v>5.9816698472911749E-5</v>
      </c>
      <c r="J216" s="25">
        <f t="shared" si="35"/>
        <v>0.21357872232244113</v>
      </c>
    </row>
    <row r="217" spans="1:10" x14ac:dyDescent="0.25">
      <c r="A217" s="5">
        <v>39883</v>
      </c>
      <c r="B217">
        <v>209.13200000000001</v>
      </c>
      <c r="C217">
        <f t="shared" si="31"/>
        <v>2.7666562777204965E-3</v>
      </c>
      <c r="E217">
        <f t="shared" si="32"/>
        <v>1.8887421463496595E-4</v>
      </c>
      <c r="F217">
        <f t="shared" si="33"/>
        <v>3.5673468953975186E-8</v>
      </c>
      <c r="G217">
        <f t="shared" si="34"/>
        <v>5.7068807083887054E-6</v>
      </c>
      <c r="J217" s="25">
        <f t="shared" si="35"/>
        <v>3.9119350988423198E-3</v>
      </c>
    </row>
    <row r="218" spans="1:10" x14ac:dyDescent="0.25">
      <c r="A218" s="5">
        <v>39884</v>
      </c>
      <c r="B218">
        <v>213.85400000000001</v>
      </c>
      <c r="C218">
        <f t="shared" si="31"/>
        <v>2.2579040988466654E-2</v>
      </c>
      <c r="E218">
        <f t="shared" si="32"/>
        <v>2.0001258925381123E-2</v>
      </c>
      <c r="F218">
        <f t="shared" si="33"/>
        <v>4.0005035860013808E-4</v>
      </c>
      <c r="G218">
        <f t="shared" si="34"/>
        <v>3.035775459709499E-4</v>
      </c>
      <c r="J218" s="25">
        <f t="shared" si="35"/>
        <v>0.41426314842633116</v>
      </c>
    </row>
    <row r="219" spans="1:10" x14ac:dyDescent="0.25">
      <c r="A219" s="5">
        <v>39885</v>
      </c>
      <c r="B219">
        <v>214.65</v>
      </c>
      <c r="C219">
        <f t="shared" si="31"/>
        <v>3.7221655896078269E-3</v>
      </c>
      <c r="E219">
        <f t="shared" si="32"/>
        <v>1.1443835265222964E-3</v>
      </c>
      <c r="F219">
        <f t="shared" si="33"/>
        <v>1.3096136557756073E-6</v>
      </c>
      <c r="G219">
        <f t="shared" si="34"/>
        <v>2.0546313646216214E-6</v>
      </c>
      <c r="J219" s="25">
        <f t="shared" si="35"/>
        <v>2.3702304163602587E-2</v>
      </c>
    </row>
    <row r="220" spans="1:10" x14ac:dyDescent="0.25">
      <c r="A220" s="5">
        <v>39888</v>
      </c>
      <c r="B220">
        <v>214.053</v>
      </c>
      <c r="C220">
        <f t="shared" si="31"/>
        <v>-2.7812718378756505E-3</v>
      </c>
      <c r="E220">
        <f t="shared" si="32"/>
        <v>-5.3590539009611814E-3</v>
      </c>
      <c r="F220">
        <f t="shared" si="33"/>
        <v>2.8719458713407256E-5</v>
      </c>
      <c r="G220">
        <f t="shared" si="34"/>
        <v>6.2993365120185305E-5</v>
      </c>
      <c r="J220" s="25">
        <f t="shared" si="35"/>
        <v>-0.11099594029960731</v>
      </c>
    </row>
    <row r="221" spans="1:10" x14ac:dyDescent="0.25">
      <c r="A221" s="5">
        <v>39889</v>
      </c>
      <c r="B221">
        <v>214.94800000000001</v>
      </c>
      <c r="C221">
        <f t="shared" si="31"/>
        <v>4.1812074579660654E-3</v>
      </c>
      <c r="E221">
        <f t="shared" si="32"/>
        <v>1.6034253948805349E-3</v>
      </c>
      <c r="F221">
        <f t="shared" si="33"/>
        <v>2.5709729969477993E-6</v>
      </c>
      <c r="G221">
        <f t="shared" si="34"/>
        <v>9.4937091687554008E-7</v>
      </c>
      <c r="J221" s="25">
        <f t="shared" si="35"/>
        <v>3.3209912177429933E-2</v>
      </c>
    </row>
    <row r="222" spans="1:10" x14ac:dyDescent="0.25">
      <c r="A222" s="5">
        <v>39890</v>
      </c>
      <c r="B222">
        <v>215.99199999999999</v>
      </c>
      <c r="C222">
        <f t="shared" si="31"/>
        <v>4.8569886670263634E-3</v>
      </c>
      <c r="E222">
        <f t="shared" si="32"/>
        <v>2.2792066039408329E-3</v>
      </c>
      <c r="F222">
        <f t="shared" si="33"/>
        <v>5.1947827434475049E-6</v>
      </c>
      <c r="G222">
        <f t="shared" si="34"/>
        <v>8.9147304803467027E-8</v>
      </c>
      <c r="J222" s="25">
        <f t="shared" si="35"/>
        <v>4.7206593704182245E-2</v>
      </c>
    </row>
    <row r="223" spans="1:10" x14ac:dyDescent="0.25">
      <c r="A223" s="5">
        <v>39891</v>
      </c>
      <c r="B223">
        <v>207.38200000000001</v>
      </c>
      <c r="C223">
        <f t="shared" si="31"/>
        <v>-3.9862587503240794E-2</v>
      </c>
      <c r="E223">
        <f t="shared" si="32"/>
        <v>-4.2440369566326325E-2</v>
      </c>
      <c r="F223">
        <f t="shared" si="33"/>
        <v>1.8011849689263577E-3</v>
      </c>
      <c r="G223">
        <f t="shared" si="34"/>
        <v>2.0266339761287173E-3</v>
      </c>
      <c r="J223" s="25">
        <f t="shared" si="35"/>
        <v>-0.87901872489700683</v>
      </c>
    </row>
    <row r="224" spans="1:10" x14ac:dyDescent="0.25">
      <c r="A224" s="5">
        <v>39892</v>
      </c>
      <c r="B224">
        <v>207.29300000000001</v>
      </c>
      <c r="C224">
        <f t="shared" si="31"/>
        <v>-4.2915971492221423E-4</v>
      </c>
      <c r="E224">
        <f t="shared" si="32"/>
        <v>-3.006941778007745E-3</v>
      </c>
      <c r="F224">
        <f t="shared" si="33"/>
        <v>9.041698856328378E-6</v>
      </c>
      <c r="G224">
        <f t="shared" si="34"/>
        <v>3.118914038127563E-5</v>
      </c>
      <c r="J224" s="25">
        <f t="shared" si="35"/>
        <v>-6.2279338152631938E-2</v>
      </c>
    </row>
    <row r="225" spans="1:10" x14ac:dyDescent="0.25">
      <c r="A225" s="5">
        <v>39895</v>
      </c>
      <c r="B225">
        <v>210.971</v>
      </c>
      <c r="C225">
        <f t="shared" si="31"/>
        <v>1.7743001452050947E-2</v>
      </c>
      <c r="E225">
        <f t="shared" si="32"/>
        <v>1.5165219388965416E-2</v>
      </c>
      <c r="F225">
        <f t="shared" si="33"/>
        <v>2.2998387911545259E-4</v>
      </c>
      <c r="G225">
        <f t="shared" si="34"/>
        <v>1.5844357843295415E-4</v>
      </c>
      <c r="J225" s="25">
        <f t="shared" si="35"/>
        <v>0.31409980512159913</v>
      </c>
    </row>
    <row r="226" spans="1:10" x14ac:dyDescent="0.25">
      <c r="A226" s="5">
        <v>39896</v>
      </c>
      <c r="B226">
        <v>213.45699999999999</v>
      </c>
      <c r="C226">
        <f t="shared" si="31"/>
        <v>1.1783610069630376E-2</v>
      </c>
      <c r="E226">
        <f t="shared" si="32"/>
        <v>9.2058280065448455E-3</v>
      </c>
      <c r="F226">
        <f t="shared" si="33"/>
        <v>8.4747269286085448E-5</v>
      </c>
      <c r="G226">
        <f t="shared" si="34"/>
        <v>4.3930993028607478E-5</v>
      </c>
      <c r="J226" s="25">
        <f t="shared" si="35"/>
        <v>0.1906697627429417</v>
      </c>
    </row>
    <row r="227" spans="1:10" x14ac:dyDescent="0.25">
      <c r="A227" s="5">
        <v>39897</v>
      </c>
      <c r="B227">
        <v>232.893</v>
      </c>
      <c r="C227">
        <f t="shared" si="31"/>
        <v>9.1053467443091618E-2</v>
      </c>
      <c r="E227">
        <f t="shared" si="32"/>
        <v>8.8475685380006081E-2</v>
      </c>
      <c r="F227">
        <f t="shared" si="33"/>
        <v>7.8279469034618215E-3</v>
      </c>
      <c r="G227">
        <f t="shared" si="34"/>
        <v>7.3784497942430294E-3</v>
      </c>
      <c r="J227" s="25">
        <f t="shared" si="35"/>
        <v>1.8324954504832716</v>
      </c>
    </row>
    <row r="228" spans="1:10" x14ac:dyDescent="0.25">
      <c r="A228" s="5">
        <v>39898</v>
      </c>
      <c r="B228">
        <v>255.363</v>
      </c>
      <c r="C228">
        <f t="shared" si="31"/>
        <v>9.6482075459545791E-2</v>
      </c>
      <c r="E228">
        <f t="shared" si="32"/>
        <v>9.3904293396460253E-2</v>
      </c>
      <c r="F228">
        <f t="shared" si="33"/>
        <v>8.818016318288489E-3</v>
      </c>
      <c r="G228">
        <f t="shared" si="34"/>
        <v>8.3405316723250203E-3</v>
      </c>
      <c r="J228" s="25">
        <f t="shared" si="35"/>
        <v>1.9449319854463265</v>
      </c>
    </row>
    <row r="229" spans="1:10" x14ac:dyDescent="0.25">
      <c r="A229" s="5">
        <v>39899</v>
      </c>
      <c r="B229">
        <v>247.21</v>
      </c>
      <c r="C229">
        <f t="shared" si="31"/>
        <v>-3.192709985393339E-2</v>
      </c>
      <c r="E229">
        <f t="shared" si="32"/>
        <v>-3.450488191701892E-2</v>
      </c>
      <c r="F229">
        <f t="shared" si="33"/>
        <v>1.1905868761074192E-3</v>
      </c>
      <c r="G229">
        <f t="shared" si="34"/>
        <v>1.375123967861336E-3</v>
      </c>
      <c r="J229" s="25">
        <f t="shared" si="35"/>
        <v>-0.71466006576636854</v>
      </c>
    </row>
    <row r="230" spans="1:10" x14ac:dyDescent="0.25">
      <c r="A230" s="5">
        <v>39902</v>
      </c>
      <c r="B230">
        <v>235.47800000000001</v>
      </c>
      <c r="C230">
        <f t="shared" si="31"/>
        <v>-4.7457627118644062E-2</v>
      </c>
      <c r="E230">
        <f t="shared" si="32"/>
        <v>-5.0035409181729593E-2</v>
      </c>
      <c r="F230">
        <f t="shared" si="33"/>
        <v>2.5035421719831101E-3</v>
      </c>
      <c r="G230">
        <f t="shared" si="34"/>
        <v>2.7681478929634908E-3</v>
      </c>
      <c r="J230" s="25">
        <f t="shared" si="35"/>
        <v>-1.036326074161259</v>
      </c>
    </row>
    <row r="231" spans="1:10" x14ac:dyDescent="0.25">
      <c r="A231" s="5">
        <v>39903</v>
      </c>
      <c r="B231">
        <v>228.37</v>
      </c>
      <c r="C231">
        <f t="shared" si="31"/>
        <v>-3.0185410102005299E-2</v>
      </c>
      <c r="E231">
        <f t="shared" si="32"/>
        <v>-3.2763192165090826E-2</v>
      </c>
      <c r="F231">
        <f t="shared" si="33"/>
        <v>1.0734267608466688E-3</v>
      </c>
      <c r="G231">
        <f t="shared" si="34"/>
        <v>1.2489844593966254E-3</v>
      </c>
      <c r="J231" s="25">
        <f t="shared" si="35"/>
        <v>-0.67858644245558697</v>
      </c>
    </row>
    <row r="232" spans="1:10" x14ac:dyDescent="0.25">
      <c r="A232" s="5">
        <v>39904</v>
      </c>
      <c r="B232">
        <v>231.8</v>
      </c>
      <c r="C232">
        <f t="shared" si="31"/>
        <v>1.5019485921968764E-2</v>
      </c>
      <c r="E232">
        <f t="shared" si="32"/>
        <v>1.2441703858883234E-2</v>
      </c>
      <c r="F232">
        <f t="shared" si="33"/>
        <v>1.5479599491214995E-4</v>
      </c>
      <c r="G232">
        <f t="shared" si="34"/>
        <v>9.7296953193612987E-5</v>
      </c>
      <c r="J232" s="25">
        <f t="shared" si="35"/>
        <v>0.25769074994717067</v>
      </c>
    </row>
    <row r="233" spans="1:10" x14ac:dyDescent="0.25">
      <c r="A233" s="5">
        <v>39905</v>
      </c>
      <c r="B233">
        <v>241.84100000000001</v>
      </c>
      <c r="C233">
        <f t="shared" si="31"/>
        <v>4.331751509922345E-2</v>
      </c>
      <c r="E233">
        <f t="shared" si="32"/>
        <v>4.0739733036137919E-2</v>
      </c>
      <c r="F233">
        <f t="shared" si="33"/>
        <v>1.6597258478557874E-3</v>
      </c>
      <c r="G233">
        <f t="shared" si="34"/>
        <v>1.4563345020696542E-3</v>
      </c>
      <c r="J233" s="25">
        <f t="shared" si="35"/>
        <v>0.84379538990829406</v>
      </c>
    </row>
    <row r="234" spans="1:10" x14ac:dyDescent="0.25">
      <c r="A234" s="5">
        <v>39906</v>
      </c>
      <c r="B234">
        <v>233.739</v>
      </c>
      <c r="C234">
        <f t="shared" si="31"/>
        <v>-3.3501350060577008E-2</v>
      </c>
      <c r="E234">
        <f t="shared" si="32"/>
        <v>-3.6079132123662538E-2</v>
      </c>
      <c r="F234">
        <f t="shared" si="33"/>
        <v>1.3017037747966981E-3</v>
      </c>
      <c r="G234">
        <f t="shared" si="34"/>
        <v>1.4943570144416041E-3</v>
      </c>
      <c r="J234" s="25">
        <f t="shared" si="35"/>
        <v>-0.74726570571373307</v>
      </c>
    </row>
    <row r="235" spans="1:10" x14ac:dyDescent="0.25">
      <c r="A235" s="5">
        <v>39909</v>
      </c>
      <c r="B235">
        <v>236.16399999999999</v>
      </c>
      <c r="C235">
        <f t="shared" si="31"/>
        <v>1.0374819777615131E-2</v>
      </c>
      <c r="E235">
        <f t="shared" si="32"/>
        <v>7.7970377145296001E-3</v>
      </c>
      <c r="F235">
        <f t="shared" si="33"/>
        <v>6.0793797121796967E-5</v>
      </c>
      <c r="G235">
        <f t="shared" si="34"/>
        <v>2.7240629555130859E-5</v>
      </c>
      <c r="J235" s="25">
        <f t="shared" si="35"/>
        <v>0.16149110433849001</v>
      </c>
    </row>
    <row r="236" spans="1:10" x14ac:dyDescent="0.25">
      <c r="A236" s="5">
        <v>39910</v>
      </c>
      <c r="B236">
        <v>236.73099999999999</v>
      </c>
      <c r="C236">
        <f t="shared" si="31"/>
        <v>2.4008739689368713E-3</v>
      </c>
      <c r="E236">
        <f t="shared" si="32"/>
        <v>-1.7690809414865928E-4</v>
      </c>
      <c r="F236">
        <f t="shared" si="33"/>
        <v>3.1296473775310895E-8</v>
      </c>
      <c r="G236">
        <f t="shared" si="34"/>
        <v>7.5883178623629253E-6</v>
      </c>
      <c r="J236" s="25">
        <f t="shared" si="35"/>
        <v>-3.664094562124116E-3</v>
      </c>
    </row>
    <row r="237" spans="1:10" x14ac:dyDescent="0.25">
      <c r="A237" s="5">
        <v>39911</v>
      </c>
      <c r="B237">
        <v>236.32300000000001</v>
      </c>
      <c r="C237">
        <f t="shared" si="31"/>
        <v>-1.7234751680176531E-3</v>
      </c>
      <c r="E237">
        <f t="shared" si="32"/>
        <v>-4.3012572311031836E-3</v>
      </c>
      <c r="F237">
        <f t="shared" si="33"/>
        <v>1.8500813768117425E-5</v>
      </c>
      <c r="G237">
        <f t="shared" si="34"/>
        <v>4.7321181610992361E-5</v>
      </c>
      <c r="J237" s="25">
        <f t="shared" si="35"/>
        <v>-8.9087010442487707E-2</v>
      </c>
    </row>
    <row r="238" spans="1:10" x14ac:dyDescent="0.25">
      <c r="A238" s="5">
        <v>39912</v>
      </c>
      <c r="B238">
        <v>235.18</v>
      </c>
      <c r="C238">
        <f t="shared" si="31"/>
        <v>-4.8366007540527186E-3</v>
      </c>
      <c r="E238">
        <f t="shared" si="32"/>
        <v>-7.4143828171382492E-3</v>
      </c>
      <c r="F238">
        <f t="shared" si="33"/>
        <v>5.4973072559074922E-5</v>
      </c>
      <c r="G238">
        <f t="shared" si="34"/>
        <v>9.9843358993577513E-5</v>
      </c>
      <c r="J238" s="25">
        <f t="shared" si="35"/>
        <v>-0.15356561209095265</v>
      </c>
    </row>
    <row r="239" spans="1:10" x14ac:dyDescent="0.25">
      <c r="A239" s="5">
        <v>39917</v>
      </c>
      <c r="B239">
        <v>242.239</v>
      </c>
      <c r="C239">
        <f t="shared" si="31"/>
        <v>3.0015307424100676E-2</v>
      </c>
      <c r="E239">
        <f t="shared" si="32"/>
        <v>2.7437525361015146E-2</v>
      </c>
      <c r="F239">
        <f t="shared" si="33"/>
        <v>7.5281779793634929E-4</v>
      </c>
      <c r="G239">
        <f t="shared" si="34"/>
        <v>6.1800683683895647E-4</v>
      </c>
      <c r="J239" s="25">
        <f t="shared" si="35"/>
        <v>0.56828201082171925</v>
      </c>
    </row>
    <row r="240" spans="1:10" x14ac:dyDescent="0.25">
      <c r="A240" s="5">
        <v>39918</v>
      </c>
      <c r="B240">
        <v>240.53899999999999</v>
      </c>
      <c r="C240">
        <f t="shared" si="31"/>
        <v>-7.0178625242013756E-3</v>
      </c>
      <c r="E240">
        <f t="shared" si="32"/>
        <v>-9.595644587286907E-3</v>
      </c>
      <c r="F240">
        <f t="shared" si="33"/>
        <v>9.207639504552852E-5</v>
      </c>
      <c r="G240">
        <f t="shared" si="34"/>
        <v>1.481923164119979E-4</v>
      </c>
      <c r="J240" s="25">
        <f t="shared" si="35"/>
        <v>-0.1987435867281945</v>
      </c>
    </row>
    <row r="241" spans="1:10" x14ac:dyDescent="0.25">
      <c r="A241" s="5">
        <v>39919</v>
      </c>
      <c r="B241">
        <v>235.13</v>
      </c>
      <c r="C241">
        <f t="shared" si="31"/>
        <v>-2.248699795043628E-2</v>
      </c>
      <c r="E241">
        <f t="shared" si="32"/>
        <v>-2.506478001352181E-2</v>
      </c>
      <c r="F241">
        <f t="shared" si="33"/>
        <v>6.2824319712624242E-4</v>
      </c>
      <c r="G241">
        <f t="shared" si="34"/>
        <v>7.6411123815909037E-4</v>
      </c>
      <c r="J241" s="25">
        <f t="shared" si="35"/>
        <v>-0.51913805634697419</v>
      </c>
    </row>
    <row r="242" spans="1:10" x14ac:dyDescent="0.25">
      <c r="A242" s="5">
        <v>39920</v>
      </c>
      <c r="B242">
        <v>246.464</v>
      </c>
      <c r="C242">
        <f t="shared" si="31"/>
        <v>4.8203121677369981E-2</v>
      </c>
      <c r="E242">
        <f t="shared" si="32"/>
        <v>4.5625339614284451E-2</v>
      </c>
      <c r="F242">
        <f t="shared" si="33"/>
        <v>2.0816716149187941E-3</v>
      </c>
      <c r="G242">
        <f t="shared" si="34"/>
        <v>1.8530922111237831E-3</v>
      </c>
      <c r="J242" s="25">
        <f t="shared" si="35"/>
        <v>0.94498535852907228</v>
      </c>
    </row>
    <row r="243" spans="1:10" x14ac:dyDescent="0.25">
      <c r="A243" s="5"/>
    </row>
    <row r="244" spans="1:10" x14ac:dyDescent="0.25">
      <c r="A24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G1" workbookViewId="0">
      <selection activeCell="K2" sqref="K2:K9"/>
    </sheetView>
  </sheetViews>
  <sheetFormatPr defaultRowHeight="15" x14ac:dyDescent="0.25"/>
  <cols>
    <col min="1" max="1" width="13.28515625" customWidth="1"/>
    <col min="2" max="2" width="9.5703125" customWidth="1"/>
    <col min="4" max="5" width="11.42578125"/>
    <col min="6" max="6" width="39.42578125" customWidth="1"/>
    <col min="9" max="9" width="12" bestFit="1" customWidth="1"/>
    <col min="10" max="10" width="31.140625" bestFit="1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34</v>
      </c>
    </row>
    <row r="2" spans="1:2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36</v>
      </c>
      <c r="G2" t="s">
        <v>37</v>
      </c>
      <c r="H2" t="s">
        <v>65</v>
      </c>
      <c r="I2" t="s">
        <v>64</v>
      </c>
      <c r="J2" s="6" t="s">
        <v>47</v>
      </c>
      <c r="K2">
        <f>SUM(I4:I123)/(COUNT(F4:F123)-2)</f>
        <v>2.3361848902946885E-3</v>
      </c>
      <c r="M2" s="6" t="s">
        <v>21</v>
      </c>
      <c r="N2" s="7" t="s">
        <v>22</v>
      </c>
      <c r="O2" s="7" t="s">
        <v>23</v>
      </c>
      <c r="P2" s="7" t="s">
        <v>24</v>
      </c>
      <c r="Q2" s="7" t="s">
        <v>25</v>
      </c>
      <c r="R2" s="18" t="s">
        <v>38</v>
      </c>
      <c r="S2" s="19" t="s">
        <v>39</v>
      </c>
      <c r="T2" s="8" t="s">
        <v>26</v>
      </c>
      <c r="U2">
        <f>SUM(Q3:Q8)</f>
        <v>1.6151993647954339</v>
      </c>
    </row>
    <row r="3" spans="1:24" ht="15.75" x14ac:dyDescent="0.25">
      <c r="A3" s="4">
        <v>39576</v>
      </c>
      <c r="B3">
        <v>186.53299999999999</v>
      </c>
      <c r="C3">
        <v>0</v>
      </c>
      <c r="D3">
        <v>4.6074000000000002</v>
      </c>
      <c r="E3">
        <v>12.5016</v>
      </c>
      <c r="F3" s="17">
        <f t="shared" ref="F3:F66" si="0">(((E3/100)+1)^(1/365)-1)</f>
        <v>3.2278429673260334E-4</v>
      </c>
      <c r="G3">
        <f>F3+1</f>
        <v>1.0003227842967326</v>
      </c>
      <c r="J3" s="20" t="s">
        <v>48</v>
      </c>
      <c r="K3">
        <f>SQRT(K2)</f>
        <v>4.8334096560240875E-2</v>
      </c>
      <c r="M3" s="10">
        <v>39745</v>
      </c>
      <c r="N3" s="8">
        <v>209.30099999999999</v>
      </c>
      <c r="O3" s="8">
        <v>-5.3844276079055398E-2</v>
      </c>
      <c r="P3" s="8">
        <f t="shared" ref="P3:P8" si="1">1+O3</f>
        <v>0.9461557239209446</v>
      </c>
      <c r="Q3" s="8">
        <f t="shared" ref="Q3:Q8" si="2">O3-F124</f>
        <v>-5.4175488398911842E-2</v>
      </c>
      <c r="R3" s="8">
        <f t="shared" ref="R3:R8" si="3">(Q3-$U$4)^2</f>
        <v>0.10457163802738373</v>
      </c>
      <c r="S3" s="11">
        <f t="shared" ref="S3:S8" si="4">(Q3-$U$5)^2</f>
        <v>5.9090291082928639E-2</v>
      </c>
      <c r="T3" s="8" t="s">
        <v>27</v>
      </c>
      <c r="U3">
        <f>PRODUCT(P3:P8)-PRODUCT(G124:G129)</f>
        <v>1.1334567469777252</v>
      </c>
      <c r="W3" t="s">
        <v>28</v>
      </c>
      <c r="X3">
        <f>1+F3</f>
        <v>1.0003227842967326</v>
      </c>
    </row>
    <row r="4" spans="1:24" ht="15.75" x14ac:dyDescent="0.25">
      <c r="A4" s="5">
        <v>39577</v>
      </c>
      <c r="B4">
        <v>185.947</v>
      </c>
      <c r="C4">
        <f>(B4-B3)/B3</f>
        <v>-3.1415352779400126E-3</v>
      </c>
      <c r="D4">
        <v>4.6074000000000002</v>
      </c>
      <c r="E4">
        <v>12.5016</v>
      </c>
      <c r="F4" s="17">
        <f t="shared" si="0"/>
        <v>3.2278429673260334E-4</v>
      </c>
      <c r="G4">
        <f t="shared" ref="G4:G67" si="5">F4+1</f>
        <v>1.0003227842967326</v>
      </c>
      <c r="H4">
        <f>C4-F4</f>
        <v>-3.4643195746726159E-3</v>
      </c>
      <c r="I4">
        <f>H4^2</f>
        <v>1.2001510115459855E-5</v>
      </c>
      <c r="J4" s="20" t="s">
        <v>49</v>
      </c>
      <c r="K4">
        <f>U2</f>
        <v>1.6151993647954339</v>
      </c>
      <c r="M4" s="10">
        <v>39748</v>
      </c>
      <c r="N4" s="8">
        <v>468.27199999999999</v>
      </c>
      <c r="O4" s="8">
        <v>1.2373137252091486</v>
      </c>
      <c r="P4" s="8">
        <f t="shared" si="1"/>
        <v>2.2373137252091486</v>
      </c>
      <c r="Q4" s="8">
        <f t="shared" si="2"/>
        <v>1.2369984811193586</v>
      </c>
      <c r="R4" s="8">
        <f t="shared" si="3"/>
        <v>0.93663410497361999</v>
      </c>
      <c r="S4" s="11">
        <f t="shared" si="4"/>
        <v>1.0984906007404365</v>
      </c>
      <c r="T4" s="8" t="s">
        <v>29</v>
      </c>
      <c r="U4">
        <f>U2/6</f>
        <v>0.26919989413257234</v>
      </c>
    </row>
    <row r="5" spans="1:24" ht="15.75" x14ac:dyDescent="0.25">
      <c r="A5" s="5">
        <v>39580</v>
      </c>
      <c r="B5">
        <v>186.345</v>
      </c>
      <c r="C5">
        <f t="shared" ref="C5:C68" si="6">(B5-B4)/B4</f>
        <v>2.140394843691999E-3</v>
      </c>
      <c r="D5">
        <v>4.6074000000000002</v>
      </c>
      <c r="E5">
        <v>12.5016</v>
      </c>
      <c r="F5" s="17">
        <f t="shared" si="0"/>
        <v>3.2278429673260334E-4</v>
      </c>
      <c r="G5">
        <f t="shared" si="5"/>
        <v>1.0003227842967326</v>
      </c>
      <c r="H5">
        <f t="shared" ref="H5:H68" si="7">C5-F5</f>
        <v>1.8176105469593956E-3</v>
      </c>
      <c r="I5">
        <f t="shared" ref="I5:I68" si="8">H5^2</f>
        <v>3.3037081004180332E-6</v>
      </c>
      <c r="J5" s="20" t="s">
        <v>50</v>
      </c>
      <c r="K5">
        <f>U12</f>
        <v>1.0580489747972162</v>
      </c>
      <c r="M5" s="10">
        <v>39749</v>
      </c>
      <c r="N5" s="8">
        <v>912.68399999999997</v>
      </c>
      <c r="O5" s="8">
        <v>0.94904670789626544</v>
      </c>
      <c r="P5" s="8">
        <f t="shared" si="1"/>
        <v>1.9490467078962654</v>
      </c>
      <c r="Q5" s="8">
        <f t="shared" si="2"/>
        <v>0.94876944860984413</v>
      </c>
      <c r="R5" s="8">
        <f t="shared" si="3"/>
        <v>0.46181477937243759</v>
      </c>
      <c r="S5" s="11">
        <f t="shared" si="4"/>
        <v>0.57738720558852097</v>
      </c>
      <c r="T5" s="12" t="s">
        <v>30</v>
      </c>
      <c r="U5">
        <f>U3/6</f>
        <v>0.18890945782962087</v>
      </c>
    </row>
    <row r="6" spans="1:24" ht="15.75" x14ac:dyDescent="0.25">
      <c r="A6" s="5">
        <v>39581</v>
      </c>
      <c r="B6">
        <v>185.69800000000001</v>
      </c>
      <c r="C6">
        <f t="shared" si="6"/>
        <v>-3.4720545225253767E-3</v>
      </c>
      <c r="D6">
        <v>4.6074000000000002</v>
      </c>
      <c r="E6">
        <v>12.5016</v>
      </c>
      <c r="F6" s="17">
        <f t="shared" si="0"/>
        <v>3.2278429673260334E-4</v>
      </c>
      <c r="G6">
        <f t="shared" si="5"/>
        <v>1.0003227842967326</v>
      </c>
      <c r="H6">
        <f t="shared" si="7"/>
        <v>-3.7948388192579801E-3</v>
      </c>
      <c r="I6">
        <f t="shared" si="8"/>
        <v>1.4400801664147301E-5</v>
      </c>
      <c r="J6" s="20" t="s">
        <v>51</v>
      </c>
      <c r="K6">
        <f>SQRT(K2*6)</f>
        <v>0.1183938737510017</v>
      </c>
      <c r="M6" s="10">
        <v>39750</v>
      </c>
      <c r="N6" s="8">
        <v>509.03500000000003</v>
      </c>
      <c r="O6" s="8">
        <v>-0.4422658883030709</v>
      </c>
      <c r="P6" s="8">
        <f t="shared" si="1"/>
        <v>0.5577341116969291</v>
      </c>
      <c r="Q6" s="8">
        <f t="shared" si="2"/>
        <v>-0.44255064440089076</v>
      </c>
      <c r="R6" s="8">
        <f t="shared" si="3"/>
        <v>0.50658882910267466</v>
      </c>
      <c r="S6" s="11">
        <f t="shared" si="4"/>
        <v>0.39874186070896822</v>
      </c>
      <c r="T6" s="12" t="s">
        <v>40</v>
      </c>
      <c r="U6">
        <f>SUM(R3:R8)/6</f>
        <v>0.36623123455453083</v>
      </c>
    </row>
    <row r="7" spans="1:24" ht="15.75" x14ac:dyDescent="0.25">
      <c r="A7" s="5">
        <v>39582</v>
      </c>
      <c r="B7">
        <v>189.79400000000001</v>
      </c>
      <c r="C7">
        <f t="shared" si="6"/>
        <v>2.2057318872578075E-2</v>
      </c>
      <c r="D7">
        <v>4.6074000000000002</v>
      </c>
      <c r="E7">
        <v>12.5016</v>
      </c>
      <c r="F7" s="17">
        <f t="shared" si="0"/>
        <v>3.2278429673260334E-4</v>
      </c>
      <c r="G7">
        <f t="shared" si="5"/>
        <v>1.0003227842967326</v>
      </c>
      <c r="H7">
        <f t="shared" si="7"/>
        <v>2.1734534575845472E-2</v>
      </c>
      <c r="I7">
        <f t="shared" si="8"/>
        <v>4.7238999322862232E-4</v>
      </c>
      <c r="J7" s="20" t="s">
        <v>52</v>
      </c>
      <c r="K7">
        <f>SQRT(K2*119)</f>
        <v>0.527262744696672</v>
      </c>
      <c r="M7" s="10">
        <v>39751</v>
      </c>
      <c r="N7" s="8">
        <v>497.20400000000001</v>
      </c>
      <c r="O7" s="8">
        <v>-2.3242016757197476E-2</v>
      </c>
      <c r="P7" s="8">
        <f t="shared" si="1"/>
        <v>0.9767579832428025</v>
      </c>
      <c r="Q7" s="8">
        <f t="shared" si="2"/>
        <v>-2.3546096788038845E-2</v>
      </c>
      <c r="R7" s="8">
        <f t="shared" si="3"/>
        <v>8.5700215200090551E-2</v>
      </c>
      <c r="S7" s="11">
        <f t="shared" si="4"/>
        <v>4.5137362687897392E-2</v>
      </c>
      <c r="T7" s="12" t="s">
        <v>41</v>
      </c>
      <c r="U7">
        <f>SQRT(U6)</f>
        <v>0.60517041777876979</v>
      </c>
    </row>
    <row r="8" spans="1:24" ht="16.5" thickBot="1" x14ac:dyDescent="0.3">
      <c r="A8" s="5">
        <v>39583</v>
      </c>
      <c r="B8">
        <v>187.995</v>
      </c>
      <c r="C8">
        <f t="shared" si="6"/>
        <v>-9.4786979567320698E-3</v>
      </c>
      <c r="D8">
        <v>4.6074000000000002</v>
      </c>
      <c r="E8">
        <v>12.5016</v>
      </c>
      <c r="F8" s="17">
        <f t="shared" si="0"/>
        <v>3.2278429673260334E-4</v>
      </c>
      <c r="G8">
        <f t="shared" si="5"/>
        <v>1.0003227842967326</v>
      </c>
      <c r="H8">
        <f t="shared" si="7"/>
        <v>-9.8014822534646731E-3</v>
      </c>
      <c r="I8">
        <f t="shared" si="8"/>
        <v>9.6069054364982925E-5</v>
      </c>
      <c r="J8" s="20" t="s">
        <v>53</v>
      </c>
      <c r="K8">
        <f>K4/K6</f>
        <v>13.642592421567489</v>
      </c>
      <c r="M8" s="13">
        <v>39752</v>
      </c>
      <c r="N8" s="14">
        <v>472.34899999999999</v>
      </c>
      <c r="O8" s="14">
        <v>-4.9989541516158392E-2</v>
      </c>
      <c r="P8" s="14">
        <f t="shared" si="1"/>
        <v>0.95001045848384158</v>
      </c>
      <c r="Q8" s="14">
        <f t="shared" si="2"/>
        <v>-5.0296335345927562E-2</v>
      </c>
      <c r="R8" s="14">
        <f t="shared" si="3"/>
        <v>0.10207784065097825</v>
      </c>
      <c r="S8" s="15">
        <f t="shared" si="4"/>
        <v>5.7219411488743252E-2</v>
      </c>
      <c r="T8" s="12" t="s">
        <v>42</v>
      </c>
      <c r="U8">
        <f>SUM(S3:S8)/6</f>
        <v>0.37267778871624918</v>
      </c>
    </row>
    <row r="9" spans="1:24" ht="16.5" thickBot="1" x14ac:dyDescent="0.3">
      <c r="A9" s="5">
        <v>39584</v>
      </c>
      <c r="B9">
        <v>191.96199999999999</v>
      </c>
      <c r="C9">
        <f t="shared" si="6"/>
        <v>2.1101625043219153E-2</v>
      </c>
      <c r="D9">
        <v>4.6074000000000002</v>
      </c>
      <c r="E9">
        <v>12.5016</v>
      </c>
      <c r="F9" s="17">
        <f t="shared" si="0"/>
        <v>3.2278429673260334E-4</v>
      </c>
      <c r="G9">
        <f t="shared" si="5"/>
        <v>1.0003227842967326</v>
      </c>
      <c r="H9">
        <f t="shared" si="7"/>
        <v>2.0778840746486549E-2</v>
      </c>
      <c r="I9">
        <f t="shared" si="8"/>
        <v>4.3176022276784969E-4</v>
      </c>
      <c r="J9" s="21" t="s">
        <v>54</v>
      </c>
      <c r="K9">
        <f>K5/K7</f>
        <v>2.0066825988358028</v>
      </c>
      <c r="T9" s="12" t="s">
        <v>43</v>
      </c>
      <c r="U9">
        <f>SQRT(U8)</f>
        <v>0.61047341360312257</v>
      </c>
    </row>
    <row r="10" spans="1:24" ht="15.75" x14ac:dyDescent="0.25">
      <c r="A10" s="5">
        <v>39587</v>
      </c>
      <c r="B10">
        <v>191.88200000000001</v>
      </c>
      <c r="C10">
        <f t="shared" si="6"/>
        <v>-4.1674914826884534E-4</v>
      </c>
      <c r="D10">
        <v>4.6074000000000002</v>
      </c>
      <c r="E10">
        <v>12.5016</v>
      </c>
      <c r="F10" s="17">
        <f t="shared" si="0"/>
        <v>3.2278429673260334E-4</v>
      </c>
      <c r="G10">
        <f t="shared" si="5"/>
        <v>1.0003227842967326</v>
      </c>
      <c r="H10">
        <f t="shared" si="7"/>
        <v>-7.3953344500144868E-4</v>
      </c>
      <c r="I10">
        <f t="shared" si="8"/>
        <v>5.469097162757107E-7</v>
      </c>
      <c r="M10" s="6" t="s">
        <v>31</v>
      </c>
      <c r="N10" s="7" t="s">
        <v>22</v>
      </c>
      <c r="O10" s="7" t="s">
        <v>23</v>
      </c>
      <c r="P10" s="7" t="s">
        <v>24</v>
      </c>
      <c r="Q10" s="7" t="s">
        <v>32</v>
      </c>
      <c r="R10" s="18" t="s">
        <v>38</v>
      </c>
      <c r="S10" s="19" t="s">
        <v>39</v>
      </c>
    </row>
    <row r="11" spans="1:24" ht="15.75" x14ac:dyDescent="0.25">
      <c r="A11" s="5">
        <v>39588</v>
      </c>
      <c r="B11">
        <v>188.04499999999999</v>
      </c>
      <c r="C11">
        <f t="shared" si="6"/>
        <v>-1.999666461679583E-2</v>
      </c>
      <c r="D11">
        <v>4.6074000000000002</v>
      </c>
      <c r="E11">
        <v>12.5016</v>
      </c>
      <c r="F11" s="17">
        <f t="shared" si="0"/>
        <v>3.2278429673260334E-4</v>
      </c>
      <c r="G11">
        <f t="shared" si="5"/>
        <v>1.0003227842967326</v>
      </c>
      <c r="H11">
        <f t="shared" si="7"/>
        <v>-2.0319448913528434E-2</v>
      </c>
      <c r="I11">
        <f t="shared" si="8"/>
        <v>4.1288000414949186E-4</v>
      </c>
      <c r="M11" s="10">
        <v>39745</v>
      </c>
      <c r="N11" s="8">
        <v>209.30099999999999</v>
      </c>
      <c r="O11" s="8">
        <v>-5.3844276079055398E-2</v>
      </c>
      <c r="P11" s="8">
        <f>1+O11</f>
        <v>0.9461557239209446</v>
      </c>
      <c r="Q11" s="8">
        <f>O11-F124</f>
        <v>-5.4175488398911842E-2</v>
      </c>
      <c r="R11" s="8">
        <f>(Q11-$U$14)^2</f>
        <v>3.9774031311044242E-3</v>
      </c>
      <c r="S11" s="11">
        <f>(Q11-$U$15)^2</f>
        <v>3.0079515341611667E-3</v>
      </c>
    </row>
    <row r="12" spans="1:24" ht="15.75" x14ac:dyDescent="0.25">
      <c r="A12" s="5">
        <v>39589</v>
      </c>
      <c r="B12">
        <v>183.78</v>
      </c>
      <c r="C12">
        <f t="shared" si="6"/>
        <v>-2.2680741311919949E-2</v>
      </c>
      <c r="D12">
        <v>4.6074000000000002</v>
      </c>
      <c r="E12">
        <v>12.5016</v>
      </c>
      <c r="F12" s="17">
        <f t="shared" si="0"/>
        <v>3.2278429673260334E-4</v>
      </c>
      <c r="G12">
        <f t="shared" si="5"/>
        <v>1.0003227842967326</v>
      </c>
      <c r="H12">
        <f t="shared" si="7"/>
        <v>-2.3003525608652552E-2</v>
      </c>
      <c r="I12">
        <f t="shared" si="8"/>
        <v>5.2916219042793374E-4</v>
      </c>
      <c r="M12" s="10">
        <v>39748</v>
      </c>
      <c r="N12" s="8">
        <v>468.27199999999999</v>
      </c>
      <c r="O12" s="8">
        <v>1.2373137252091486</v>
      </c>
      <c r="P12" s="8">
        <f t="shared" ref="P12:P75" si="9">1+O12</f>
        <v>2.2373137252091486</v>
      </c>
      <c r="Q12" s="8">
        <f t="shared" ref="Q12:Q75" si="10">O12-F125</f>
        <v>1.2369984811193586</v>
      </c>
      <c r="R12" s="8">
        <f t="shared" ref="R12:R75" si="11">(Q12-$U$14)^2</f>
        <v>1.5082475728923235</v>
      </c>
      <c r="S12" s="11">
        <f t="shared" ref="S12:S75" si="12">(Q12-$U$15)^2</f>
        <v>1.5285098278649096</v>
      </c>
      <c r="T12" s="8" t="s">
        <v>26</v>
      </c>
      <c r="U12">
        <f>SUM(Q11:Q129)</f>
        <v>1.0580489747972162</v>
      </c>
    </row>
    <row r="13" spans="1:24" ht="15.75" x14ac:dyDescent="0.25">
      <c r="A13" s="5">
        <v>39590</v>
      </c>
      <c r="B13">
        <v>184.12799999999999</v>
      </c>
      <c r="C13">
        <f t="shared" si="6"/>
        <v>1.8935683969963258E-3</v>
      </c>
      <c r="D13">
        <v>4.6074000000000002</v>
      </c>
      <c r="E13">
        <v>12.5016</v>
      </c>
      <c r="F13" s="17">
        <f t="shared" si="0"/>
        <v>3.2278429673260334E-4</v>
      </c>
      <c r="G13">
        <f t="shared" si="5"/>
        <v>1.0003227842967326</v>
      </c>
      <c r="H13">
        <f t="shared" si="7"/>
        <v>1.5707841002637224E-3</v>
      </c>
      <c r="I13">
        <f t="shared" si="8"/>
        <v>2.4673626896413119E-6</v>
      </c>
      <c r="M13" s="10">
        <v>39749</v>
      </c>
      <c r="N13" s="8">
        <v>912.68399999999997</v>
      </c>
      <c r="O13" s="8">
        <v>0.94904670789626544</v>
      </c>
      <c r="P13" s="8">
        <f t="shared" si="9"/>
        <v>1.9490467078962654</v>
      </c>
      <c r="Q13" s="8">
        <f t="shared" si="10"/>
        <v>0.94876944860984413</v>
      </c>
      <c r="R13" s="8">
        <f t="shared" si="11"/>
        <v>0.88337118263385683</v>
      </c>
      <c r="S13" s="11">
        <f t="shared" si="12"/>
        <v>0.89889387935361931</v>
      </c>
      <c r="T13" s="8" t="s">
        <v>27</v>
      </c>
      <c r="U13">
        <f>PRODUCT(P11:P129)-PRODUCT(G124:G242)</f>
        <v>7.9647480722543351E-2</v>
      </c>
    </row>
    <row r="14" spans="1:24" ht="15.75" x14ac:dyDescent="0.25">
      <c r="A14" s="5">
        <v>39591</v>
      </c>
      <c r="B14">
        <v>179.654</v>
      </c>
      <c r="C14">
        <f t="shared" si="6"/>
        <v>-2.4298314216197374E-2</v>
      </c>
      <c r="D14">
        <v>4.6074000000000002</v>
      </c>
      <c r="E14">
        <v>12.5016</v>
      </c>
      <c r="F14" s="17">
        <f t="shared" si="0"/>
        <v>3.2278429673260334E-4</v>
      </c>
      <c r="G14">
        <f t="shared" si="5"/>
        <v>1.0003227842967326</v>
      </c>
      <c r="H14">
        <f t="shared" si="7"/>
        <v>-2.4621098512929977E-2</v>
      </c>
      <c r="I14">
        <f t="shared" si="8"/>
        <v>6.0619849198340276E-4</v>
      </c>
      <c r="M14" s="10">
        <v>39750</v>
      </c>
      <c r="N14" s="8">
        <v>509.03500000000003</v>
      </c>
      <c r="O14" s="8">
        <v>-0.4422658883030709</v>
      </c>
      <c r="P14" s="8">
        <f t="shared" si="9"/>
        <v>0.5577341116969291</v>
      </c>
      <c r="Q14" s="8">
        <f t="shared" si="10"/>
        <v>-0.44255064440089076</v>
      </c>
      <c r="R14" s="8">
        <f t="shared" si="11"/>
        <v>0.20379970985327911</v>
      </c>
      <c r="S14" s="11">
        <f t="shared" si="12"/>
        <v>0.19644392493038929</v>
      </c>
      <c r="T14" s="8" t="s">
        <v>29</v>
      </c>
      <c r="U14">
        <f>U12/119</f>
        <v>8.8911678554387912E-3</v>
      </c>
    </row>
    <row r="15" spans="1:24" ht="15.75" x14ac:dyDescent="0.25">
      <c r="A15" s="5">
        <v>39594</v>
      </c>
      <c r="B15">
        <v>177.91399999999999</v>
      </c>
      <c r="C15">
        <f t="shared" si="6"/>
        <v>-9.6852839346744813E-3</v>
      </c>
      <c r="D15">
        <v>4.6074000000000002</v>
      </c>
      <c r="E15">
        <v>12.5016</v>
      </c>
      <c r="F15" s="17">
        <f t="shared" si="0"/>
        <v>3.2278429673260334E-4</v>
      </c>
      <c r="G15">
        <f t="shared" si="5"/>
        <v>1.0003227842967326</v>
      </c>
      <c r="H15">
        <f t="shared" si="7"/>
        <v>-1.0008068231407085E-2</v>
      </c>
      <c r="I15">
        <f t="shared" si="8"/>
        <v>1.0016142972449974E-4</v>
      </c>
      <c r="M15" s="10">
        <v>39751</v>
      </c>
      <c r="N15" s="8">
        <v>497.20400000000001</v>
      </c>
      <c r="O15" s="8">
        <v>-2.3242016757197476E-2</v>
      </c>
      <c r="P15" s="8">
        <f t="shared" si="9"/>
        <v>0.9767579832428025</v>
      </c>
      <c r="Q15" s="8">
        <f t="shared" si="10"/>
        <v>-2.3546096788038845E-2</v>
      </c>
      <c r="R15" s="8">
        <f t="shared" si="11"/>
        <v>1.0521761375510046E-3</v>
      </c>
      <c r="S15" s="11">
        <f t="shared" si="12"/>
        <v>5.8638575934180453E-4</v>
      </c>
      <c r="T15" s="12" t="s">
        <v>30</v>
      </c>
      <c r="U15">
        <f>U13/119</f>
        <v>6.6930656069364163E-4</v>
      </c>
    </row>
    <row r="16" spans="1:24" ht="15.75" x14ac:dyDescent="0.25">
      <c r="A16" s="5">
        <v>39595</v>
      </c>
      <c r="B16">
        <v>179.852</v>
      </c>
      <c r="C16">
        <f t="shared" si="6"/>
        <v>1.0892903312836632E-2</v>
      </c>
      <c r="D16">
        <v>4.6074000000000002</v>
      </c>
      <c r="E16">
        <v>12.5016</v>
      </c>
      <c r="F16" s="17">
        <f t="shared" si="0"/>
        <v>3.2278429673260334E-4</v>
      </c>
      <c r="G16">
        <f t="shared" si="5"/>
        <v>1.0003227842967326</v>
      </c>
      <c r="H16">
        <f t="shared" si="7"/>
        <v>1.0570119016104029E-2</v>
      </c>
      <c r="I16">
        <f t="shared" si="8"/>
        <v>1.11727416014604E-4</v>
      </c>
      <c r="M16" s="10">
        <v>39752</v>
      </c>
      <c r="N16" s="8">
        <v>472.34899999999999</v>
      </c>
      <c r="O16" s="8">
        <v>-4.9989541516158392E-2</v>
      </c>
      <c r="P16" s="8">
        <f t="shared" si="9"/>
        <v>0.95001045848384158</v>
      </c>
      <c r="Q16" s="8">
        <f t="shared" si="10"/>
        <v>-5.0296335345927562E-2</v>
      </c>
      <c r="R16" s="8">
        <f t="shared" si="11"/>
        <v>3.5031605352117529E-3</v>
      </c>
      <c r="S16" s="11">
        <f t="shared" si="12"/>
        <v>2.597496654953943E-3</v>
      </c>
      <c r="T16" s="12" t="s">
        <v>40</v>
      </c>
      <c r="U16">
        <f>SUM(R11:R131)/119</f>
        <v>2.4085906425256844E-2</v>
      </c>
    </row>
    <row r="17" spans="1:21" ht="15.75" x14ac:dyDescent="0.25">
      <c r="A17" s="5">
        <v>39596</v>
      </c>
      <c r="B17">
        <v>180.727</v>
      </c>
      <c r="C17">
        <f t="shared" si="6"/>
        <v>4.8651113137468584E-3</v>
      </c>
      <c r="D17">
        <v>4.6074000000000002</v>
      </c>
      <c r="E17">
        <v>12.5016</v>
      </c>
      <c r="F17" s="17">
        <f t="shared" si="0"/>
        <v>3.2278429673260334E-4</v>
      </c>
      <c r="G17">
        <f t="shared" si="5"/>
        <v>1.0003227842967326</v>
      </c>
      <c r="H17">
        <f t="shared" si="7"/>
        <v>4.5423270170142551E-3</v>
      </c>
      <c r="I17">
        <f t="shared" si="8"/>
        <v>2.0632734729497622E-5</v>
      </c>
      <c r="M17" s="10">
        <v>39755</v>
      </c>
      <c r="N17" s="8">
        <v>396.68900000000002</v>
      </c>
      <c r="O17" s="8">
        <v>-0.16017817334216855</v>
      </c>
      <c r="P17" s="8">
        <f t="shared" si="9"/>
        <v>0.83982182665783145</v>
      </c>
      <c r="Q17" s="8">
        <f t="shared" si="10"/>
        <v>-0.16048652510800543</v>
      </c>
      <c r="R17" s="8">
        <f t="shared" si="11"/>
        <v>2.8688802873618777E-2</v>
      </c>
      <c r="S17" s="11">
        <f t="shared" si="12"/>
        <v>2.5971202080830071E-2</v>
      </c>
      <c r="T17" s="12" t="s">
        <v>41</v>
      </c>
      <c r="U17">
        <f>SQRT(U16)</f>
        <v>0.155196347976545</v>
      </c>
    </row>
    <row r="18" spans="1:21" ht="15.75" x14ac:dyDescent="0.25">
      <c r="A18" s="5">
        <v>39597</v>
      </c>
      <c r="B18">
        <v>178.51</v>
      </c>
      <c r="C18">
        <f t="shared" si="6"/>
        <v>-1.2267121127446441E-2</v>
      </c>
      <c r="D18">
        <v>4.6074000000000002</v>
      </c>
      <c r="E18">
        <v>12.5016</v>
      </c>
      <c r="F18" s="17">
        <f t="shared" si="0"/>
        <v>3.2278429673260334E-4</v>
      </c>
      <c r="G18">
        <f t="shared" si="5"/>
        <v>1.0003227842967326</v>
      </c>
      <c r="H18">
        <f t="shared" si="7"/>
        <v>-1.2589905424179045E-2</v>
      </c>
      <c r="I18">
        <f t="shared" si="8"/>
        <v>1.5850571858977292E-4</v>
      </c>
      <c r="M18" s="10">
        <v>39756</v>
      </c>
      <c r="N18" s="8">
        <v>391.63900000000001</v>
      </c>
      <c r="O18" s="8">
        <v>-1.2730375684730384E-2</v>
      </c>
      <c r="P18" s="8">
        <f t="shared" si="9"/>
        <v>0.98726962431526966</v>
      </c>
      <c r="Q18" s="8">
        <f t="shared" si="10"/>
        <v>-1.3032657297845902E-2</v>
      </c>
      <c r="R18" s="8">
        <f t="shared" si="11"/>
        <v>4.8065410935179851E-4</v>
      </c>
      <c r="S18" s="11">
        <f t="shared" si="12"/>
        <v>1.8774381358072388E-4</v>
      </c>
      <c r="T18" s="12" t="s">
        <v>42</v>
      </c>
      <c r="U18">
        <f>SUM(S11:S131)/119</f>
        <v>2.4153505428406854E-2</v>
      </c>
    </row>
    <row r="19" spans="1:21" ht="15.75" x14ac:dyDescent="0.25">
      <c r="A19" s="5">
        <v>39598</v>
      </c>
      <c r="B19">
        <v>175.667</v>
      </c>
      <c r="C19">
        <f t="shared" si="6"/>
        <v>-1.5926278639852048E-2</v>
      </c>
      <c r="D19">
        <v>4.6074000000000002</v>
      </c>
      <c r="E19">
        <v>12.5016</v>
      </c>
      <c r="F19" s="17">
        <f t="shared" si="0"/>
        <v>3.2278429673260334E-4</v>
      </c>
      <c r="G19">
        <f t="shared" si="5"/>
        <v>1.0003227842967326</v>
      </c>
      <c r="H19">
        <f t="shared" si="7"/>
        <v>-1.6249062936584652E-2</v>
      </c>
      <c r="I19">
        <f t="shared" si="8"/>
        <v>2.6403204631708903E-4</v>
      </c>
      <c r="M19" s="10">
        <v>39757</v>
      </c>
      <c r="N19" s="8">
        <v>394.95</v>
      </c>
      <c r="O19" s="8">
        <v>8.4542142125783662E-3</v>
      </c>
      <c r="P19" s="8">
        <f t="shared" si="9"/>
        <v>1.0084542142125783</v>
      </c>
      <c r="Q19" s="8">
        <f t="shared" si="10"/>
        <v>8.1535750209045868E-3</v>
      </c>
      <c r="R19" s="8">
        <f t="shared" si="11"/>
        <v>5.4404318955620214E-7</v>
      </c>
      <c r="S19" s="11">
        <f t="shared" si="12"/>
        <v>5.6014274384508315E-5</v>
      </c>
      <c r="T19" s="12" t="s">
        <v>43</v>
      </c>
      <c r="U19">
        <f>SQRT(U18)</f>
        <v>0.15541398080097832</v>
      </c>
    </row>
    <row r="20" spans="1:21" ht="15.75" x14ac:dyDescent="0.25">
      <c r="A20" s="5">
        <v>39601</v>
      </c>
      <c r="B20">
        <v>171.99799999999999</v>
      </c>
      <c r="C20">
        <f t="shared" si="6"/>
        <v>-2.0886108375505991E-2</v>
      </c>
      <c r="D20">
        <v>4.6074000000000002</v>
      </c>
      <c r="E20">
        <v>12.5016</v>
      </c>
      <c r="F20" s="17">
        <f t="shared" si="0"/>
        <v>3.2278429673260334E-4</v>
      </c>
      <c r="G20">
        <f t="shared" si="5"/>
        <v>1.0003227842967326</v>
      </c>
      <c r="H20">
        <f t="shared" si="7"/>
        <v>-2.1208892672238595E-2</v>
      </c>
      <c r="I20">
        <f t="shared" si="8"/>
        <v>4.4981712838253597E-4</v>
      </c>
      <c r="M20" s="10">
        <v>39758</v>
      </c>
      <c r="N20" s="8">
        <v>392.911</v>
      </c>
      <c r="O20" s="8">
        <v>-5.1626788201037787E-3</v>
      </c>
      <c r="P20" s="8">
        <f t="shared" si="9"/>
        <v>0.99483732117989621</v>
      </c>
      <c r="Q20" s="8">
        <f t="shared" si="10"/>
        <v>-5.4716280503417213E-3</v>
      </c>
      <c r="R20" s="8">
        <f t="shared" si="11"/>
        <v>2.0628990623110545E-4</v>
      </c>
      <c r="S20" s="11">
        <f t="shared" si="12"/>
        <v>3.7711077897012041E-5</v>
      </c>
    </row>
    <row r="21" spans="1:21" ht="15.75" x14ac:dyDescent="0.25">
      <c r="A21" s="5">
        <v>39602</v>
      </c>
      <c r="B21">
        <v>171.65</v>
      </c>
      <c r="C21">
        <f t="shared" si="6"/>
        <v>-2.0232793404573587E-3</v>
      </c>
      <c r="D21">
        <v>4.6074000000000002</v>
      </c>
      <c r="E21">
        <v>12.5016</v>
      </c>
      <c r="F21" s="17">
        <f t="shared" si="0"/>
        <v>3.2278429673260334E-4</v>
      </c>
      <c r="G21">
        <f t="shared" si="5"/>
        <v>1.0003227842967326</v>
      </c>
      <c r="H21">
        <f t="shared" si="7"/>
        <v>-2.346063637189962E-3</v>
      </c>
      <c r="I21">
        <f t="shared" si="8"/>
        <v>5.5040145897449939E-6</v>
      </c>
      <c r="M21" s="10">
        <v>39759</v>
      </c>
      <c r="N21" s="8">
        <v>398.42899999999997</v>
      </c>
      <c r="O21" s="8">
        <v>1.4043892891774403E-2</v>
      </c>
      <c r="P21" s="8">
        <f t="shared" si="9"/>
        <v>1.0140438928917743</v>
      </c>
      <c r="Q21" s="8">
        <f t="shared" si="10"/>
        <v>1.373643021710266E-2</v>
      </c>
      <c r="R21" s="8">
        <f t="shared" si="11"/>
        <v>2.3476567353356529E-5</v>
      </c>
      <c r="S21" s="11">
        <f t="shared" si="12"/>
        <v>1.7074972065188416E-4</v>
      </c>
    </row>
    <row r="22" spans="1:21" ht="15.75" x14ac:dyDescent="0.25">
      <c r="A22" s="5">
        <v>39603</v>
      </c>
      <c r="B22">
        <v>171.392</v>
      </c>
      <c r="C22">
        <f t="shared" si="6"/>
        <v>-1.5030585493737826E-3</v>
      </c>
      <c r="D22">
        <v>4.6074000000000002</v>
      </c>
      <c r="E22">
        <v>12.5016</v>
      </c>
      <c r="F22" s="17">
        <f t="shared" si="0"/>
        <v>3.2278429673260334E-4</v>
      </c>
      <c r="G22">
        <f t="shared" si="5"/>
        <v>1.0003227842967326</v>
      </c>
      <c r="H22">
        <f t="shared" si="7"/>
        <v>-1.825842846106386E-3</v>
      </c>
      <c r="I22">
        <f t="shared" si="8"/>
        <v>3.3337020986778679E-6</v>
      </c>
      <c r="M22" s="10">
        <v>39762</v>
      </c>
      <c r="N22" s="8">
        <v>385.654</v>
      </c>
      <c r="O22" s="8">
        <v>-3.2063429117860344E-2</v>
      </c>
      <c r="P22" s="8">
        <f t="shared" si="9"/>
        <v>0.96793657088213969</v>
      </c>
      <c r="Q22" s="8">
        <f t="shared" si="10"/>
        <v>-3.2367940790070583E-2</v>
      </c>
      <c r="R22" s="8">
        <f t="shared" si="11"/>
        <v>1.7023140462219461E-3</v>
      </c>
      <c r="S22" s="11">
        <f t="shared" si="12"/>
        <v>1.0914597125155777E-3</v>
      </c>
    </row>
    <row r="23" spans="1:21" ht="15.75" x14ac:dyDescent="0.25">
      <c r="A23" s="5">
        <v>39604</v>
      </c>
      <c r="B23">
        <v>171.93899999999999</v>
      </c>
      <c r="C23">
        <f t="shared" si="6"/>
        <v>3.191514189693784E-3</v>
      </c>
      <c r="D23">
        <v>4.6074000000000002</v>
      </c>
      <c r="E23">
        <v>12.5016</v>
      </c>
      <c r="F23" s="17">
        <f t="shared" si="0"/>
        <v>3.2278429673260334E-4</v>
      </c>
      <c r="G23">
        <f t="shared" si="5"/>
        <v>1.0003227842967326</v>
      </c>
      <c r="H23">
        <f t="shared" si="7"/>
        <v>2.8687298929611807E-3</v>
      </c>
      <c r="I23">
        <f t="shared" si="8"/>
        <v>8.2296111987690679E-6</v>
      </c>
      <c r="M23" s="10">
        <v>39763</v>
      </c>
      <c r="N23" s="8">
        <v>387.75099999999998</v>
      </c>
      <c r="O23" s="8">
        <v>5.4375165303613606E-3</v>
      </c>
      <c r="P23" s="8">
        <f t="shared" si="9"/>
        <v>1.0054375165303613</v>
      </c>
      <c r="Q23" s="8">
        <f t="shared" si="10"/>
        <v>5.1305952890120157E-3</v>
      </c>
      <c r="R23" s="8">
        <f t="shared" si="11"/>
        <v>1.4141906027361665E-5</v>
      </c>
      <c r="S23" s="11">
        <f t="shared" si="12"/>
        <v>1.9903097117420577E-5</v>
      </c>
    </row>
    <row r="24" spans="1:21" ht="15.75" x14ac:dyDescent="0.25">
      <c r="A24" s="5">
        <v>39605</v>
      </c>
      <c r="B24">
        <v>170.13900000000001</v>
      </c>
      <c r="C24">
        <f t="shared" si="6"/>
        <v>-1.0468829061469375E-2</v>
      </c>
      <c r="D24">
        <v>4.6074000000000002</v>
      </c>
      <c r="E24">
        <v>12.5016</v>
      </c>
      <c r="F24" s="17">
        <f t="shared" si="0"/>
        <v>3.2278429673260334E-4</v>
      </c>
      <c r="G24">
        <f t="shared" si="5"/>
        <v>1.0003227842967326</v>
      </c>
      <c r="H24">
        <f t="shared" si="7"/>
        <v>-1.0791613358201979E-2</v>
      </c>
      <c r="I24">
        <f t="shared" si="8"/>
        <v>1.1645891887292339E-4</v>
      </c>
      <c r="M24" s="10">
        <v>39764</v>
      </c>
      <c r="N24" s="8">
        <v>382.96899999999999</v>
      </c>
      <c r="O24" s="8">
        <v>-1.2332656782316442E-2</v>
      </c>
      <c r="P24" s="8">
        <f t="shared" si="9"/>
        <v>0.98766734321768357</v>
      </c>
      <c r="Q24" s="8">
        <f t="shared" si="10"/>
        <v>-1.2644121773144456E-2</v>
      </c>
      <c r="R24" s="8">
        <f t="shared" si="11"/>
        <v>4.6376869938696515E-4</v>
      </c>
      <c r="S24" s="11">
        <f t="shared" si="12"/>
        <v>1.7724737400024308E-4</v>
      </c>
    </row>
    <row r="25" spans="1:21" ht="15.75" x14ac:dyDescent="0.25">
      <c r="A25" s="5">
        <v>39608</v>
      </c>
      <c r="B25">
        <v>174.27500000000001</v>
      </c>
      <c r="C25">
        <f t="shared" si="6"/>
        <v>2.4309535144793348E-2</v>
      </c>
      <c r="D25">
        <v>4.6074000000000002</v>
      </c>
      <c r="E25">
        <v>12.5016</v>
      </c>
      <c r="F25" s="17">
        <f t="shared" si="0"/>
        <v>3.2278429673260334E-4</v>
      </c>
      <c r="G25">
        <f t="shared" si="5"/>
        <v>1.0003227842967326</v>
      </c>
      <c r="H25">
        <f t="shared" si="7"/>
        <v>2.3986750848060744E-2</v>
      </c>
      <c r="I25">
        <f t="shared" si="8"/>
        <v>5.7536421624694285E-4</v>
      </c>
      <c r="M25" s="10">
        <v>39765</v>
      </c>
      <c r="N25" s="8">
        <v>395.69499999999999</v>
      </c>
      <c r="O25" s="8">
        <v>3.3229843668808698E-2</v>
      </c>
      <c r="P25" s="8">
        <f t="shared" si="9"/>
        <v>1.0332298436688088</v>
      </c>
      <c r="Q25" s="8">
        <f t="shared" si="10"/>
        <v>3.2919550618406498E-2</v>
      </c>
      <c r="R25" s="8">
        <f t="shared" si="11"/>
        <v>5.7736317820368359E-4</v>
      </c>
      <c r="S25" s="11">
        <f t="shared" si="12"/>
        <v>1.0400782417820437E-3</v>
      </c>
    </row>
    <row r="26" spans="1:21" ht="15.75" x14ac:dyDescent="0.25">
      <c r="A26" s="5">
        <v>39609</v>
      </c>
      <c r="B26">
        <v>175.637</v>
      </c>
      <c r="C26">
        <f t="shared" si="6"/>
        <v>7.8152345431071277E-3</v>
      </c>
      <c r="D26">
        <v>4.6074000000000002</v>
      </c>
      <c r="E26">
        <v>12.5016</v>
      </c>
      <c r="F26" s="17">
        <f t="shared" si="0"/>
        <v>3.2278429673260334E-4</v>
      </c>
      <c r="G26">
        <f t="shared" si="5"/>
        <v>1.0003227842967326</v>
      </c>
      <c r="H26">
        <f t="shared" si="7"/>
        <v>7.4924502463745244E-3</v>
      </c>
      <c r="I26">
        <f t="shared" si="8"/>
        <v>5.6136810694397673E-5</v>
      </c>
      <c r="M26" s="10">
        <v>39766</v>
      </c>
      <c r="N26" s="8">
        <v>391.84800000000001</v>
      </c>
      <c r="O26" s="8">
        <v>-9.7221344722576222E-3</v>
      </c>
      <c r="P26" s="8">
        <f t="shared" si="9"/>
        <v>0.99027786552774233</v>
      </c>
      <c r="Q26" s="8">
        <f t="shared" si="10"/>
        <v>-1.0029352167689361E-2</v>
      </c>
      <c r="R26" s="8">
        <f t="shared" si="11"/>
        <v>3.5798607794559331E-4</v>
      </c>
      <c r="S26" s="11">
        <f t="shared" si="12"/>
        <v>1.1446129858640582E-4</v>
      </c>
    </row>
    <row r="27" spans="1:21" ht="15.75" x14ac:dyDescent="0.25">
      <c r="A27" s="5">
        <v>39610</v>
      </c>
      <c r="B27">
        <v>172.137</v>
      </c>
      <c r="C27">
        <f t="shared" si="6"/>
        <v>-1.9927464030927423E-2</v>
      </c>
      <c r="D27">
        <v>4.6074000000000002</v>
      </c>
      <c r="E27">
        <v>12.5016</v>
      </c>
      <c r="F27" s="17">
        <f t="shared" si="0"/>
        <v>3.2278429673260334E-4</v>
      </c>
      <c r="G27">
        <f t="shared" si="5"/>
        <v>1.0003227842967326</v>
      </c>
      <c r="H27">
        <f t="shared" si="7"/>
        <v>-2.0250248327660026E-2</v>
      </c>
      <c r="I27">
        <f t="shared" si="8"/>
        <v>4.1007255733189769E-4</v>
      </c>
      <c r="M27" s="10">
        <v>39769</v>
      </c>
      <c r="N27" s="8">
        <v>365.87900000000002</v>
      </c>
      <c r="O27" s="8">
        <v>-6.6273146730364815E-2</v>
      </c>
      <c r="P27" s="8">
        <f t="shared" si="9"/>
        <v>0.93372685326963523</v>
      </c>
      <c r="Q27" s="8">
        <f t="shared" si="10"/>
        <v>-6.6583554794949859E-2</v>
      </c>
      <c r="R27" s="8">
        <f t="shared" si="11"/>
        <v>5.6964337591530901E-3</v>
      </c>
      <c r="S27" s="11">
        <f t="shared" si="12"/>
        <v>4.5229473605214064E-3</v>
      </c>
    </row>
    <row r="28" spans="1:21" ht="15.75" x14ac:dyDescent="0.25">
      <c r="A28" s="5">
        <v>39611</v>
      </c>
      <c r="B28">
        <v>172.79400000000001</v>
      </c>
      <c r="C28">
        <f t="shared" si="6"/>
        <v>3.8167273741264848E-3</v>
      </c>
      <c r="D28">
        <v>4.6074000000000002</v>
      </c>
      <c r="E28">
        <v>12.5016</v>
      </c>
      <c r="F28" s="17">
        <f t="shared" si="0"/>
        <v>3.2278429673260334E-4</v>
      </c>
      <c r="G28">
        <f t="shared" si="5"/>
        <v>1.0003227842967326</v>
      </c>
      <c r="H28">
        <f t="shared" si="7"/>
        <v>3.4939430773938815E-3</v>
      </c>
      <c r="I28">
        <f t="shared" si="8"/>
        <v>1.2207638228068627E-5</v>
      </c>
      <c r="M28" s="10">
        <v>39770</v>
      </c>
      <c r="N28" s="8">
        <v>377.45100000000002</v>
      </c>
      <c r="O28" s="8">
        <v>3.162794257117791E-2</v>
      </c>
      <c r="P28" s="8">
        <f t="shared" si="9"/>
        <v>1.0316279425711778</v>
      </c>
      <c r="Q28" s="8">
        <f t="shared" si="10"/>
        <v>3.1317108751297403E-2</v>
      </c>
      <c r="R28" s="8">
        <f t="shared" si="11"/>
        <v>5.0292282506454375E-4</v>
      </c>
      <c r="S28" s="11">
        <f t="shared" si="12"/>
        <v>9.3928777911437666E-4</v>
      </c>
    </row>
    <row r="29" spans="1:21" ht="15.75" x14ac:dyDescent="0.25">
      <c r="A29" s="5">
        <v>39612</v>
      </c>
      <c r="B29">
        <v>172.24700000000001</v>
      </c>
      <c r="C29">
        <f t="shared" si="6"/>
        <v>-3.1656191765917626E-3</v>
      </c>
      <c r="D29">
        <v>4.6074000000000002</v>
      </c>
      <c r="E29">
        <v>12.5016</v>
      </c>
      <c r="F29" s="17">
        <f t="shared" si="0"/>
        <v>3.2278429673260334E-4</v>
      </c>
      <c r="G29">
        <f t="shared" si="5"/>
        <v>1.0003227842967326</v>
      </c>
      <c r="H29">
        <f t="shared" si="7"/>
        <v>-3.488403473324366E-3</v>
      </c>
      <c r="I29">
        <f t="shared" si="8"/>
        <v>1.2168958792701501E-5</v>
      </c>
      <c r="M29" s="10">
        <v>39771</v>
      </c>
      <c r="N29" s="8">
        <v>372.79899999999998</v>
      </c>
      <c r="O29" s="8">
        <v>-1.2324778580531097E-2</v>
      </c>
      <c r="P29" s="8">
        <f t="shared" si="9"/>
        <v>0.98767522141946895</v>
      </c>
      <c r="Q29" s="8">
        <f t="shared" si="10"/>
        <v>-1.2636754762495421E-2</v>
      </c>
      <c r="R29" s="8">
        <f t="shared" si="11"/>
        <v>4.6345145224376341E-4</v>
      </c>
      <c r="S29" s="11">
        <f t="shared" si="12"/>
        <v>1.7705126793646789E-4</v>
      </c>
    </row>
    <row r="30" spans="1:21" ht="15.75" x14ac:dyDescent="0.25">
      <c r="A30" s="5">
        <v>39615</v>
      </c>
      <c r="B30">
        <v>173.619</v>
      </c>
      <c r="C30">
        <f t="shared" si="6"/>
        <v>7.9653056366728332E-3</v>
      </c>
      <c r="D30">
        <v>4.6074000000000002</v>
      </c>
      <c r="E30">
        <v>12.5016</v>
      </c>
      <c r="F30" s="17">
        <f t="shared" si="0"/>
        <v>3.2278429673260334E-4</v>
      </c>
      <c r="G30">
        <f t="shared" si="5"/>
        <v>1.0003227842967326</v>
      </c>
      <c r="H30">
        <f t="shared" si="7"/>
        <v>7.6425213399402298E-3</v>
      </c>
      <c r="I30">
        <f t="shared" si="8"/>
        <v>5.8408132431441803E-5</v>
      </c>
      <c r="M30" s="10">
        <v>39772</v>
      </c>
      <c r="N30" s="8">
        <v>349.017</v>
      </c>
      <c r="O30" s="8">
        <v>-6.3793089573738082E-2</v>
      </c>
      <c r="P30" s="8">
        <f t="shared" si="9"/>
        <v>0.93620691042626192</v>
      </c>
      <c r="Q30" s="8">
        <f t="shared" si="10"/>
        <v>-6.4107962339437941E-2</v>
      </c>
      <c r="R30" s="8">
        <f t="shared" si="11"/>
        <v>5.3288730092085641E-3</v>
      </c>
      <c r="S30" s="11">
        <f t="shared" si="12"/>
        <v>4.196094566159954E-3</v>
      </c>
    </row>
    <row r="31" spans="1:21" ht="15.75" x14ac:dyDescent="0.25">
      <c r="A31" s="5">
        <v>39616</v>
      </c>
      <c r="B31">
        <v>179.57400000000001</v>
      </c>
      <c r="C31">
        <f t="shared" si="6"/>
        <v>3.4299241442468924E-2</v>
      </c>
      <c r="D31">
        <v>4.6074000000000002</v>
      </c>
      <c r="E31">
        <v>12.5016</v>
      </c>
      <c r="F31" s="17">
        <f t="shared" si="0"/>
        <v>3.2278429673260334E-4</v>
      </c>
      <c r="G31">
        <f t="shared" si="5"/>
        <v>1.0003227842967326</v>
      </c>
      <c r="H31">
        <f t="shared" si="7"/>
        <v>3.397645714573632E-2</v>
      </c>
      <c r="I31">
        <f t="shared" si="8"/>
        <v>1.1543996401760567E-3</v>
      </c>
      <c r="M31" s="10">
        <v>39773</v>
      </c>
      <c r="N31" s="8">
        <v>357.91500000000002</v>
      </c>
      <c r="O31" s="8">
        <v>2.5494460155236064E-2</v>
      </c>
      <c r="P31" s="8">
        <f t="shared" si="9"/>
        <v>1.025494460155236</v>
      </c>
      <c r="Q31" s="8">
        <f t="shared" si="10"/>
        <v>2.5175847127168381E-2</v>
      </c>
      <c r="R31" s="8">
        <f t="shared" si="11"/>
        <v>2.6519077898309938E-4</v>
      </c>
      <c r="S31" s="11">
        <f t="shared" si="12"/>
        <v>6.0057053053627206E-4</v>
      </c>
    </row>
    <row r="32" spans="1:21" ht="15.75" x14ac:dyDescent="0.25">
      <c r="A32" s="5">
        <v>39617</v>
      </c>
      <c r="B32">
        <v>180.00200000000001</v>
      </c>
      <c r="C32">
        <f t="shared" si="6"/>
        <v>2.3834185349772084E-3</v>
      </c>
      <c r="D32">
        <v>4.6074000000000002</v>
      </c>
      <c r="E32">
        <v>12.5016</v>
      </c>
      <c r="F32" s="17">
        <f t="shared" si="0"/>
        <v>3.2278429673260334E-4</v>
      </c>
      <c r="G32">
        <f t="shared" si="5"/>
        <v>1.0003227842967326</v>
      </c>
      <c r="H32">
        <f t="shared" si="7"/>
        <v>2.060634238244605E-3</v>
      </c>
      <c r="I32">
        <f t="shared" si="8"/>
        <v>4.2462134638259235E-6</v>
      </c>
      <c r="M32" s="10">
        <v>39776</v>
      </c>
      <c r="N32" s="8">
        <v>321.44799999999998</v>
      </c>
      <c r="O32" s="8">
        <v>-0.10188731961499249</v>
      </c>
      <c r="P32" s="8">
        <f t="shared" si="9"/>
        <v>0.89811268038500747</v>
      </c>
      <c r="Q32" s="8">
        <f t="shared" si="10"/>
        <v>-0.10219522319726977</v>
      </c>
      <c r="R32" s="8">
        <f t="shared" si="11"/>
        <v>1.234018627711529E-2</v>
      </c>
      <c r="S32" s="11">
        <f t="shared" si="12"/>
        <v>1.0581111482326939E-2</v>
      </c>
    </row>
    <row r="33" spans="1:19" ht="15.75" x14ac:dyDescent="0.25">
      <c r="A33" s="5">
        <v>39618</v>
      </c>
      <c r="B33">
        <v>182.398</v>
      </c>
      <c r="C33">
        <f t="shared" si="6"/>
        <v>1.3310963211519797E-2</v>
      </c>
      <c r="D33">
        <v>4.6074000000000002</v>
      </c>
      <c r="E33">
        <v>12.5016</v>
      </c>
      <c r="F33" s="17">
        <f t="shared" si="0"/>
        <v>3.2278429673260334E-4</v>
      </c>
      <c r="G33">
        <f t="shared" si="5"/>
        <v>1.0003227842967326</v>
      </c>
      <c r="H33">
        <f t="shared" si="7"/>
        <v>1.2988178914787193E-2</v>
      </c>
      <c r="I33">
        <f t="shared" si="8"/>
        <v>1.6869279152252265E-4</v>
      </c>
      <c r="M33" s="10">
        <v>39777</v>
      </c>
      <c r="N33" s="8">
        <v>253.792</v>
      </c>
      <c r="O33" s="8">
        <v>-0.21047261143326443</v>
      </c>
      <c r="P33" s="8">
        <f t="shared" si="9"/>
        <v>0.78952738856673554</v>
      </c>
      <c r="Q33" s="8">
        <f t="shared" si="10"/>
        <v>-0.21077826319550794</v>
      </c>
      <c r="R33" s="8">
        <f t="shared" si="11"/>
        <v>4.8254658938246632E-2</v>
      </c>
      <c r="S33" s="11">
        <f t="shared" si="12"/>
        <v>4.4710074755803735E-2</v>
      </c>
    </row>
    <row r="34" spans="1:19" ht="15.75" x14ac:dyDescent="0.25">
      <c r="A34" s="5">
        <v>39619</v>
      </c>
      <c r="B34">
        <v>180.946</v>
      </c>
      <c r="C34">
        <f t="shared" si="6"/>
        <v>-7.9606136032193235E-3</v>
      </c>
      <c r="D34">
        <v>4.6074000000000002</v>
      </c>
      <c r="E34">
        <v>12.5016</v>
      </c>
      <c r="F34" s="17">
        <f t="shared" si="0"/>
        <v>3.2278429673260334E-4</v>
      </c>
      <c r="G34">
        <f t="shared" si="5"/>
        <v>1.0003227842967326</v>
      </c>
      <c r="H34">
        <f t="shared" si="7"/>
        <v>-8.2833978999519269E-3</v>
      </c>
      <c r="I34">
        <f t="shared" si="8"/>
        <v>6.8614680768927996E-5</v>
      </c>
      <c r="M34" s="10">
        <v>39778</v>
      </c>
      <c r="N34" s="8">
        <v>298.31200000000001</v>
      </c>
      <c r="O34" s="8">
        <v>0.17541924095322156</v>
      </c>
      <c r="P34" s="8">
        <f t="shared" si="9"/>
        <v>1.1754192409532216</v>
      </c>
      <c r="Q34" s="8">
        <f t="shared" si="10"/>
        <v>0.17511534242820323</v>
      </c>
      <c r="R34" s="8">
        <f t="shared" si="11"/>
        <v>2.7630476212396872E-2</v>
      </c>
      <c r="S34" s="11">
        <f t="shared" si="12"/>
        <v>3.0431419429888442E-2</v>
      </c>
    </row>
    <row r="35" spans="1:19" ht="15.75" x14ac:dyDescent="0.25">
      <c r="A35" s="5">
        <v>39622</v>
      </c>
      <c r="B35">
        <v>180.50899999999999</v>
      </c>
      <c r="C35">
        <f t="shared" si="6"/>
        <v>-2.4150851635295163E-3</v>
      </c>
      <c r="D35">
        <v>4.6074000000000002</v>
      </c>
      <c r="E35">
        <v>12.5016</v>
      </c>
      <c r="F35" s="17">
        <f t="shared" si="0"/>
        <v>3.2278429673260334E-4</v>
      </c>
      <c r="G35">
        <f t="shared" si="5"/>
        <v>1.0003227842967326</v>
      </c>
      <c r="H35">
        <f t="shared" si="7"/>
        <v>-2.7378694602621196E-3</v>
      </c>
      <c r="I35">
        <f t="shared" si="8"/>
        <v>7.4959291814359903E-6</v>
      </c>
      <c r="M35" s="10">
        <v>39779</v>
      </c>
      <c r="N35" s="8">
        <v>291.09399999999999</v>
      </c>
      <c r="O35" s="8">
        <v>-2.419614363485216E-2</v>
      </c>
      <c r="P35" s="8">
        <f t="shared" si="9"/>
        <v>0.97580385636514788</v>
      </c>
      <c r="Q35" s="8">
        <f t="shared" si="10"/>
        <v>-2.4491957910333137E-2</v>
      </c>
      <c r="R35" s="8">
        <f t="shared" si="11"/>
        <v>1.1144330858933458E-3</v>
      </c>
      <c r="S35" s="11">
        <f t="shared" si="12"/>
        <v>6.3308922978095455E-4</v>
      </c>
    </row>
    <row r="36" spans="1:19" ht="15.75" x14ac:dyDescent="0.25">
      <c r="A36" s="5">
        <v>39623</v>
      </c>
      <c r="B36">
        <v>177.874</v>
      </c>
      <c r="C36">
        <f t="shared" si="6"/>
        <v>-1.4597610091463535E-2</v>
      </c>
      <c r="D36">
        <v>4.6074000000000002</v>
      </c>
      <c r="E36">
        <v>12.5016</v>
      </c>
      <c r="F36" s="17">
        <f t="shared" si="0"/>
        <v>3.2278429673260334E-4</v>
      </c>
      <c r="G36">
        <f t="shared" si="5"/>
        <v>1.0003227842967326</v>
      </c>
      <c r="H36">
        <f t="shared" si="7"/>
        <v>-1.4920394388196138E-2</v>
      </c>
      <c r="I36">
        <f t="shared" si="8"/>
        <v>2.2261816869931483E-4</v>
      </c>
      <c r="M36" s="10">
        <v>39780</v>
      </c>
      <c r="N36" s="8">
        <v>279.09399999999999</v>
      </c>
      <c r="O36" s="8">
        <v>-4.122379712395309E-2</v>
      </c>
      <c r="P36" s="8">
        <f t="shared" si="9"/>
        <v>0.95877620287604692</v>
      </c>
      <c r="Q36" s="8">
        <f t="shared" si="10"/>
        <v>-4.1516559194929817E-2</v>
      </c>
      <c r="R36" s="8">
        <f t="shared" si="11"/>
        <v>2.5409389463844634E-3</v>
      </c>
      <c r="S36" s="11">
        <f t="shared" si="12"/>
        <v>1.7796472695514837E-3</v>
      </c>
    </row>
    <row r="37" spans="1:19" ht="15.75" x14ac:dyDescent="0.25">
      <c r="A37" s="5">
        <v>39624</v>
      </c>
      <c r="B37">
        <v>181.29400000000001</v>
      </c>
      <c r="C37">
        <f t="shared" si="6"/>
        <v>1.9227093335732123E-2</v>
      </c>
      <c r="D37">
        <v>4.6074000000000002</v>
      </c>
      <c r="E37">
        <v>12.5016</v>
      </c>
      <c r="F37" s="17">
        <f t="shared" si="0"/>
        <v>3.2278429673260334E-4</v>
      </c>
      <c r="G37">
        <f t="shared" si="5"/>
        <v>1.0003227842967326</v>
      </c>
      <c r="H37">
        <f t="shared" si="7"/>
        <v>1.890430903899952E-2</v>
      </c>
      <c r="I37">
        <f t="shared" si="8"/>
        <v>3.5737290024199895E-4</v>
      </c>
      <c r="M37" s="10">
        <v>39783</v>
      </c>
      <c r="N37" s="8">
        <v>270.42500000000001</v>
      </c>
      <c r="O37" s="8">
        <v>-3.1061219517438506E-2</v>
      </c>
      <c r="P37" s="8">
        <f t="shared" si="9"/>
        <v>0.96893878048256155</v>
      </c>
      <c r="Q37" s="8">
        <f t="shared" si="10"/>
        <v>-3.1362069897501954E-2</v>
      </c>
      <c r="R37" s="8">
        <f t="shared" si="11"/>
        <v>1.6203231495947744E-3</v>
      </c>
      <c r="S37" s="11">
        <f t="shared" si="12"/>
        <v>1.0260090778066468E-3</v>
      </c>
    </row>
    <row r="38" spans="1:19" ht="15.75" x14ac:dyDescent="0.25">
      <c r="A38" s="5">
        <v>39625</v>
      </c>
      <c r="B38">
        <v>176.37299999999999</v>
      </c>
      <c r="C38">
        <f t="shared" si="6"/>
        <v>-2.7143755446953681E-2</v>
      </c>
      <c r="D38">
        <v>4.6074000000000002</v>
      </c>
      <c r="E38">
        <v>12.5016</v>
      </c>
      <c r="F38" s="17">
        <f t="shared" si="0"/>
        <v>3.2278429673260334E-4</v>
      </c>
      <c r="G38">
        <f t="shared" si="5"/>
        <v>1.0003227842967326</v>
      </c>
      <c r="H38">
        <f t="shared" si="7"/>
        <v>-2.7466539743686284E-2</v>
      </c>
      <c r="I38">
        <f t="shared" si="8"/>
        <v>7.5441080549149822E-4</v>
      </c>
      <c r="M38" s="10">
        <v>39784</v>
      </c>
      <c r="N38" s="8">
        <v>290.40800000000002</v>
      </c>
      <c r="O38" s="8">
        <v>7.3894795229730997E-2</v>
      </c>
      <c r="P38" s="8">
        <f t="shared" si="9"/>
        <v>1.0738947952297311</v>
      </c>
      <c r="Q38" s="8">
        <f t="shared" si="10"/>
        <v>7.3598338946069403E-2</v>
      </c>
      <c r="R38" s="8">
        <f t="shared" si="11"/>
        <v>4.1870179905521415E-3</v>
      </c>
      <c r="S38" s="11">
        <f t="shared" si="12"/>
        <v>5.3186437646671868E-3</v>
      </c>
    </row>
    <row r="39" spans="1:19" ht="15.75" x14ac:dyDescent="0.25">
      <c r="A39" s="5">
        <v>39626</v>
      </c>
      <c r="B39">
        <v>177.46600000000001</v>
      </c>
      <c r="C39">
        <f t="shared" si="6"/>
        <v>6.1970936594604488E-3</v>
      </c>
      <c r="D39">
        <v>4.6074000000000002</v>
      </c>
      <c r="E39">
        <v>12.5016</v>
      </c>
      <c r="F39" s="17">
        <f t="shared" si="0"/>
        <v>3.2278429673260334E-4</v>
      </c>
      <c r="G39">
        <f t="shared" si="5"/>
        <v>1.0003227842967326</v>
      </c>
      <c r="H39">
        <f t="shared" si="7"/>
        <v>5.8743093627278455E-3</v>
      </c>
      <c r="I39">
        <f t="shared" si="8"/>
        <v>3.4507510489032028E-5</v>
      </c>
      <c r="M39" s="10">
        <v>39785</v>
      </c>
      <c r="N39" s="8">
        <v>291.55200000000002</v>
      </c>
      <c r="O39" s="8">
        <v>3.9392854191344778E-3</v>
      </c>
      <c r="P39" s="8">
        <f t="shared" si="9"/>
        <v>1.0039392854191345</v>
      </c>
      <c r="Q39" s="8">
        <f t="shared" si="10"/>
        <v>3.6456688815394017E-3</v>
      </c>
      <c r="R39" s="8">
        <f t="shared" si="11"/>
        <v>2.7515259485179549E-5</v>
      </c>
      <c r="S39" s="11">
        <f t="shared" si="12"/>
        <v>8.8587326649503603E-6</v>
      </c>
    </row>
    <row r="40" spans="1:19" ht="15.75" x14ac:dyDescent="0.25">
      <c r="A40" s="5">
        <v>39629</v>
      </c>
      <c r="B40">
        <v>181.74100000000001</v>
      </c>
      <c r="C40">
        <f t="shared" si="6"/>
        <v>2.4089121296473722E-2</v>
      </c>
      <c r="D40">
        <v>4.6074000000000002</v>
      </c>
      <c r="E40">
        <v>12.5016</v>
      </c>
      <c r="F40" s="17">
        <f t="shared" si="0"/>
        <v>3.2278429673260334E-4</v>
      </c>
      <c r="G40">
        <f t="shared" si="5"/>
        <v>1.0003227842967326</v>
      </c>
      <c r="H40">
        <f t="shared" si="7"/>
        <v>2.3766336999741119E-2</v>
      </c>
      <c r="I40">
        <f t="shared" si="8"/>
        <v>5.6483877438526372E-4</v>
      </c>
      <c r="M40" s="10">
        <v>39786</v>
      </c>
      <c r="N40" s="8">
        <v>287.32600000000002</v>
      </c>
      <c r="O40" s="8">
        <v>-1.4494841400504881E-2</v>
      </c>
      <c r="P40" s="8">
        <f t="shared" si="9"/>
        <v>0.98550515859949517</v>
      </c>
      <c r="Q40" s="8">
        <f t="shared" si="10"/>
        <v>-1.478525786351486E-2</v>
      </c>
      <c r="R40" s="8">
        <f t="shared" si="11"/>
        <v>5.6057313482512988E-4</v>
      </c>
      <c r="S40" s="11">
        <f t="shared" si="12"/>
        <v>2.3884356154201108E-4</v>
      </c>
    </row>
    <row r="41" spans="1:19" ht="15.75" x14ac:dyDescent="0.25">
      <c r="A41" s="5">
        <v>39630</v>
      </c>
      <c r="B41">
        <v>178.31100000000001</v>
      </c>
      <c r="C41">
        <f t="shared" si="6"/>
        <v>-1.8873011593421442E-2</v>
      </c>
      <c r="D41">
        <v>4.6074000000000002</v>
      </c>
      <c r="E41">
        <v>12.5016</v>
      </c>
      <c r="F41" s="17">
        <f t="shared" si="0"/>
        <v>3.2278429673260334E-4</v>
      </c>
      <c r="G41">
        <f t="shared" si="5"/>
        <v>1.0003227842967326</v>
      </c>
      <c r="H41">
        <f t="shared" si="7"/>
        <v>-1.9195795890154046E-2</v>
      </c>
      <c r="I41">
        <f t="shared" si="8"/>
        <v>3.6847857985645494E-4</v>
      </c>
      <c r="M41" s="10">
        <v>39787</v>
      </c>
      <c r="N41" s="8">
        <v>286.33199999999999</v>
      </c>
      <c r="O41" s="8">
        <v>-3.4594850448620316E-3</v>
      </c>
      <c r="P41" s="8">
        <f t="shared" si="9"/>
        <v>0.99654051495513796</v>
      </c>
      <c r="Q41" s="8">
        <f t="shared" si="10"/>
        <v>-3.7523012974037704E-3</v>
      </c>
      <c r="R41" s="8">
        <f t="shared" si="11"/>
        <v>1.5985731221888143E-4</v>
      </c>
      <c r="S41" s="11">
        <f t="shared" si="12"/>
        <v>1.9550616050788783E-5</v>
      </c>
    </row>
    <row r="42" spans="1:19" ht="15.75" x14ac:dyDescent="0.25">
      <c r="A42" s="5">
        <v>39631</v>
      </c>
      <c r="B42">
        <v>177.13800000000001</v>
      </c>
      <c r="C42">
        <f t="shared" si="6"/>
        <v>-6.5783939297070944E-3</v>
      </c>
      <c r="D42">
        <v>4.6530000000000005</v>
      </c>
      <c r="E42">
        <v>12.613099999999999</v>
      </c>
      <c r="F42" s="17">
        <f t="shared" si="0"/>
        <v>3.2549916604751594E-4</v>
      </c>
      <c r="G42">
        <f t="shared" si="5"/>
        <v>1.0003254991660475</v>
      </c>
      <c r="H42">
        <f t="shared" si="7"/>
        <v>-6.9038930957546103E-3</v>
      </c>
      <c r="I42">
        <f t="shared" si="8"/>
        <v>4.7663739877608176E-5</v>
      </c>
      <c r="M42" s="10">
        <v>39790</v>
      </c>
      <c r="N42" s="8">
        <v>296.29399999999998</v>
      </c>
      <c r="O42" s="8">
        <v>3.479178017126968E-2</v>
      </c>
      <c r="P42" s="8">
        <f t="shared" si="9"/>
        <v>1.0347917801712696</v>
      </c>
      <c r="Q42" s="8">
        <f t="shared" si="10"/>
        <v>3.4512802553713882E-2</v>
      </c>
      <c r="R42" s="8">
        <f t="shared" si="11"/>
        <v>6.564681646118541E-4</v>
      </c>
      <c r="S42" s="11">
        <f t="shared" si="12"/>
        <v>1.1453822210295774E-3</v>
      </c>
    </row>
    <row r="43" spans="1:19" ht="15.75" x14ac:dyDescent="0.25">
      <c r="A43" s="5">
        <v>39632</v>
      </c>
      <c r="B43">
        <v>177.387</v>
      </c>
      <c r="C43">
        <f t="shared" si="6"/>
        <v>1.405683704230573E-3</v>
      </c>
      <c r="D43">
        <v>4.5563000000000002</v>
      </c>
      <c r="E43">
        <v>12.6861</v>
      </c>
      <c r="F43" s="17">
        <f t="shared" si="0"/>
        <v>3.272751624507908E-4</v>
      </c>
      <c r="G43">
        <f t="shared" si="5"/>
        <v>1.0003272751624508</v>
      </c>
      <c r="H43">
        <f t="shared" si="7"/>
        <v>1.0784085417797822E-3</v>
      </c>
      <c r="I43">
        <f t="shared" si="8"/>
        <v>1.1629649829835962E-6</v>
      </c>
      <c r="M43" s="10">
        <v>39791</v>
      </c>
      <c r="N43" s="8">
        <v>300.99700000000001</v>
      </c>
      <c r="O43" s="8">
        <v>1.5872748013797212E-2</v>
      </c>
      <c r="P43" s="8">
        <f t="shared" si="9"/>
        <v>1.0158727480137972</v>
      </c>
      <c r="Q43" s="8">
        <f t="shared" si="10"/>
        <v>1.5599598259672144E-2</v>
      </c>
      <c r="R43" s="8">
        <f t="shared" si="11"/>
        <v>4.500303848844247E-5</v>
      </c>
      <c r="S43" s="11">
        <f t="shared" si="12"/>
        <v>2.2291361021658637E-4</v>
      </c>
    </row>
    <row r="44" spans="1:19" ht="15.75" x14ac:dyDescent="0.25">
      <c r="A44" s="5">
        <v>39633</v>
      </c>
      <c r="B44">
        <v>174.54300000000001</v>
      </c>
      <c r="C44">
        <f t="shared" si="6"/>
        <v>-1.6032741970944848E-2</v>
      </c>
      <c r="D44">
        <v>4.4950000000000001</v>
      </c>
      <c r="E44">
        <v>12.773300000000001</v>
      </c>
      <c r="F44" s="17">
        <f t="shared" si="0"/>
        <v>3.2939512340268706E-4</v>
      </c>
      <c r="G44">
        <f t="shared" si="5"/>
        <v>1.0003293951234027</v>
      </c>
      <c r="H44">
        <f t="shared" si="7"/>
        <v>-1.6362137094347536E-2</v>
      </c>
      <c r="I44">
        <f t="shared" si="8"/>
        <v>2.677195302942236E-4</v>
      </c>
      <c r="M44" s="10">
        <v>39792</v>
      </c>
      <c r="N44" s="8">
        <v>304.52600000000001</v>
      </c>
      <c r="O44" s="8">
        <v>1.1724369345873866E-2</v>
      </c>
      <c r="P44" s="8">
        <f t="shared" si="9"/>
        <v>1.011724369345874</v>
      </c>
      <c r="Q44" s="8">
        <f t="shared" si="10"/>
        <v>1.1453510012789627E-2</v>
      </c>
      <c r="R44" s="8">
        <f t="shared" si="11"/>
        <v>6.565597331337336E-6</v>
      </c>
      <c r="S44" s="11">
        <f t="shared" si="12"/>
        <v>1.1629904409619896E-4</v>
      </c>
    </row>
    <row r="45" spans="1:19" ht="15.75" x14ac:dyDescent="0.25">
      <c r="A45" s="5">
        <v>39636</v>
      </c>
      <c r="B45">
        <v>172.52500000000001</v>
      </c>
      <c r="C45">
        <f t="shared" si="6"/>
        <v>-1.1561620918627506E-2</v>
      </c>
      <c r="D45">
        <v>4.4269999999999996</v>
      </c>
      <c r="E45">
        <v>12.709199999999999</v>
      </c>
      <c r="F45" s="17">
        <f t="shared" si="0"/>
        <v>3.2783691685911442E-4</v>
      </c>
      <c r="G45">
        <f t="shared" si="5"/>
        <v>1.0003278369168591</v>
      </c>
      <c r="H45">
        <f t="shared" si="7"/>
        <v>-1.188945783548662E-2</v>
      </c>
      <c r="I45">
        <f t="shared" si="8"/>
        <v>1.4135920762181419E-4</v>
      </c>
      <c r="M45" s="10">
        <v>39793</v>
      </c>
      <c r="N45" s="8">
        <v>302.24900000000002</v>
      </c>
      <c r="O45" s="8">
        <v>-7.4771940655313065E-3</v>
      </c>
      <c r="P45" s="8">
        <f t="shared" si="9"/>
        <v>0.99252280593446873</v>
      </c>
      <c r="Q45" s="8">
        <f t="shared" si="10"/>
        <v>-7.7473482694409403E-3</v>
      </c>
      <c r="R45" s="8">
        <f t="shared" si="11"/>
        <v>2.768402188378828E-4</v>
      </c>
      <c r="S45" s="11">
        <f t="shared" si="12"/>
        <v>7.084007852962778E-5</v>
      </c>
    </row>
    <row r="46" spans="1:19" ht="15.75" x14ac:dyDescent="0.25">
      <c r="A46" s="5">
        <v>39637</v>
      </c>
      <c r="B46">
        <v>171.7</v>
      </c>
      <c r="C46">
        <f t="shared" si="6"/>
        <v>-4.7819156643965632E-3</v>
      </c>
      <c r="D46">
        <v>4.4134000000000002</v>
      </c>
      <c r="E46">
        <v>12.765700000000001</v>
      </c>
      <c r="F46" s="17">
        <f t="shared" si="0"/>
        <v>3.292104212044844E-4</v>
      </c>
      <c r="G46">
        <f t="shared" si="5"/>
        <v>1.0003292104212045</v>
      </c>
      <c r="H46">
        <f t="shared" si="7"/>
        <v>-5.1111260856010476E-3</v>
      </c>
      <c r="I46">
        <f t="shared" si="8"/>
        <v>2.6123609862911488E-5</v>
      </c>
      <c r="M46" s="10">
        <v>39794</v>
      </c>
      <c r="N46" s="8">
        <v>302.96499999999997</v>
      </c>
      <c r="O46" s="8">
        <v>2.3689077548642058E-3</v>
      </c>
      <c r="P46" s="8">
        <f t="shared" si="9"/>
        <v>1.0023689077548643</v>
      </c>
      <c r="Q46" s="8">
        <f t="shared" si="10"/>
        <v>2.0973558829909845E-3</v>
      </c>
      <c r="R46" s="8">
        <f t="shared" si="11"/>
        <v>4.615588111697516E-5</v>
      </c>
      <c r="S46" s="11">
        <f t="shared" si="12"/>
        <v>2.0393248669139006E-6</v>
      </c>
    </row>
    <row r="47" spans="1:19" ht="15.75" x14ac:dyDescent="0.25">
      <c r="A47" s="5">
        <v>39638</v>
      </c>
      <c r="B47">
        <v>170.905</v>
      </c>
      <c r="C47">
        <f t="shared" si="6"/>
        <v>-4.6301688992427927E-3</v>
      </c>
      <c r="D47">
        <v>4.4127000000000001</v>
      </c>
      <c r="E47">
        <v>12.6706</v>
      </c>
      <c r="F47" s="17">
        <f t="shared" si="0"/>
        <v>3.2689816328912435E-4</v>
      </c>
      <c r="G47">
        <f t="shared" si="5"/>
        <v>1.0003268981632891</v>
      </c>
      <c r="H47">
        <f t="shared" si="7"/>
        <v>-4.957067062531917E-3</v>
      </c>
      <c r="I47">
        <f t="shared" si="8"/>
        <v>2.4572513862438807E-5</v>
      </c>
      <c r="M47" s="10">
        <v>39797</v>
      </c>
      <c r="N47" s="8">
        <v>305.71899999999999</v>
      </c>
      <c r="O47" s="8">
        <v>9.0901589292493173E-3</v>
      </c>
      <c r="P47" s="8">
        <f t="shared" si="9"/>
        <v>1.0090901589292494</v>
      </c>
      <c r="Q47" s="8">
        <f t="shared" si="10"/>
        <v>8.8194286907929548E-3</v>
      </c>
      <c r="R47" s="8">
        <f t="shared" si="11"/>
        <v>5.1465077440824202E-9</v>
      </c>
      <c r="S47" s="11">
        <f t="shared" si="12"/>
        <v>6.6424490735534551E-5</v>
      </c>
    </row>
    <row r="48" spans="1:19" ht="15.75" x14ac:dyDescent="0.25">
      <c r="A48" s="5">
        <v>39639</v>
      </c>
      <c r="B48">
        <v>168.876</v>
      </c>
      <c r="C48">
        <f t="shared" si="6"/>
        <v>-1.187209268306952E-2</v>
      </c>
      <c r="D48">
        <v>4.3997999999999999</v>
      </c>
      <c r="E48">
        <v>12.7463</v>
      </c>
      <c r="F48" s="17">
        <f t="shared" si="0"/>
        <v>3.2873888824580533E-4</v>
      </c>
      <c r="G48">
        <f t="shared" si="5"/>
        <v>1.0003287388882458</v>
      </c>
      <c r="H48">
        <f t="shared" si="7"/>
        <v>-1.2200831571315325E-2</v>
      </c>
      <c r="I48">
        <f t="shared" si="8"/>
        <v>1.488602910316048E-4</v>
      </c>
      <c r="M48" s="10">
        <v>39798</v>
      </c>
      <c r="N48" s="8">
        <v>305.22199999999998</v>
      </c>
      <c r="O48" s="8">
        <v>-1.6256758657460417E-3</v>
      </c>
      <c r="P48" s="8">
        <f t="shared" si="9"/>
        <v>0.99837432413425398</v>
      </c>
      <c r="Q48" s="8">
        <f t="shared" si="10"/>
        <v>-1.8950303732816658E-3</v>
      </c>
      <c r="R48" s="8">
        <f t="shared" si="11"/>
        <v>1.163420722292523E-4</v>
      </c>
      <c r="S48" s="11">
        <f t="shared" si="12"/>
        <v>6.5758239109498792E-6</v>
      </c>
    </row>
    <row r="49" spans="1:19" ht="15.75" x14ac:dyDescent="0.25">
      <c r="A49" s="5">
        <v>39640</v>
      </c>
      <c r="B49">
        <v>168.678</v>
      </c>
      <c r="C49">
        <f t="shared" si="6"/>
        <v>-1.1724578981027944E-3</v>
      </c>
      <c r="D49">
        <v>4.4274000000000004</v>
      </c>
      <c r="E49">
        <v>12.8445</v>
      </c>
      <c r="F49" s="17">
        <f t="shared" si="0"/>
        <v>3.3112488872211188E-4</v>
      </c>
      <c r="G49">
        <f t="shared" si="5"/>
        <v>1.0003311248887221</v>
      </c>
      <c r="H49">
        <f t="shared" si="7"/>
        <v>-1.5035827868249063E-3</v>
      </c>
      <c r="I49">
        <f t="shared" si="8"/>
        <v>2.2607611968361514E-6</v>
      </c>
      <c r="M49" s="10">
        <v>39799</v>
      </c>
      <c r="N49" s="8">
        <v>308.86099999999999</v>
      </c>
      <c r="O49" s="8">
        <v>1.1922469546756164E-2</v>
      </c>
      <c r="P49" s="8">
        <f t="shared" si="9"/>
        <v>1.0119224695467561</v>
      </c>
      <c r="Q49" s="8">
        <f t="shared" si="10"/>
        <v>1.1654151016819358E-2</v>
      </c>
      <c r="R49" s="8">
        <f t="shared" si="11"/>
        <v>7.6340759500725523E-6</v>
      </c>
      <c r="S49" s="11">
        <f t="shared" si="12"/>
        <v>1.2066680772527588E-4</v>
      </c>
    </row>
    <row r="50" spans="1:19" ht="15.75" x14ac:dyDescent="0.25">
      <c r="A50" s="5">
        <v>39643</v>
      </c>
      <c r="B50">
        <v>168.61799999999999</v>
      </c>
      <c r="C50">
        <f t="shared" si="6"/>
        <v>-3.5570732401381494E-4</v>
      </c>
      <c r="D50">
        <v>4.3981000000000003</v>
      </c>
      <c r="E50">
        <v>12.8467</v>
      </c>
      <c r="F50" s="17">
        <f t="shared" si="0"/>
        <v>3.3117831919038387E-4</v>
      </c>
      <c r="G50">
        <f t="shared" si="5"/>
        <v>1.0003311783191904</v>
      </c>
      <c r="H50">
        <f t="shared" si="7"/>
        <v>-6.8688564320419881E-4</v>
      </c>
      <c r="I50">
        <f t="shared" si="8"/>
        <v>4.7181188684004593E-7</v>
      </c>
      <c r="M50" s="10">
        <v>39800</v>
      </c>
      <c r="N50" s="8">
        <v>306.36500000000001</v>
      </c>
      <c r="O50" s="8">
        <v>-8.0813051825901656E-3</v>
      </c>
      <c r="P50" s="8">
        <f t="shared" si="9"/>
        <v>0.9919186948174098</v>
      </c>
      <c r="Q50" s="8">
        <f t="shared" si="10"/>
        <v>-8.3484033915002982E-3</v>
      </c>
      <c r="R50" s="8">
        <f t="shared" si="11"/>
        <v>2.9720281677828898E-4</v>
      </c>
      <c r="S50" s="11">
        <f t="shared" si="12"/>
        <v>8.1319092781897642E-5</v>
      </c>
    </row>
    <row r="51" spans="1:19" ht="15.75" x14ac:dyDescent="0.25">
      <c r="A51" s="5">
        <v>39644</v>
      </c>
      <c r="B51">
        <v>173.57900000000001</v>
      </c>
      <c r="C51">
        <f t="shared" si="6"/>
        <v>2.9421532695204623E-2</v>
      </c>
      <c r="D51">
        <v>4.3848000000000003</v>
      </c>
      <c r="E51">
        <v>12.9597</v>
      </c>
      <c r="F51" s="17">
        <f t="shared" si="0"/>
        <v>3.3392130628651095E-4</v>
      </c>
      <c r="G51">
        <f t="shared" si="5"/>
        <v>1.0003339213062865</v>
      </c>
      <c r="H51">
        <f t="shared" si="7"/>
        <v>2.9087611388918112E-2</v>
      </c>
      <c r="I51">
        <f t="shared" si="8"/>
        <v>8.4608913631271866E-4</v>
      </c>
      <c r="M51" s="10">
        <v>39801</v>
      </c>
      <c r="N51" s="8">
        <v>284.34399999999999</v>
      </c>
      <c r="O51" s="8">
        <v>-7.1878315081683658E-2</v>
      </c>
      <c r="P51" s="8">
        <f t="shared" si="9"/>
        <v>0.92812168491831637</v>
      </c>
      <c r="Q51" s="8">
        <f t="shared" si="10"/>
        <v>-7.2148869046527203E-2</v>
      </c>
      <c r="R51" s="8">
        <f t="shared" si="11"/>
        <v>6.5674875810720103E-3</v>
      </c>
      <c r="S51" s="11">
        <f t="shared" si="12"/>
        <v>5.3024866987640522E-3</v>
      </c>
    </row>
    <row r="52" spans="1:19" ht="15.75" x14ac:dyDescent="0.25">
      <c r="A52" s="5">
        <v>39645</v>
      </c>
      <c r="B52">
        <v>186.08600000000001</v>
      </c>
      <c r="C52">
        <f t="shared" si="6"/>
        <v>7.2053647042557012E-2</v>
      </c>
      <c r="D52">
        <v>4.3918999999999997</v>
      </c>
      <c r="E52">
        <v>12.9178</v>
      </c>
      <c r="F52" s="17">
        <f t="shared" si="0"/>
        <v>3.3290453572876189E-4</v>
      </c>
      <c r="G52">
        <f t="shared" si="5"/>
        <v>1.0003329045357288</v>
      </c>
      <c r="H52">
        <f t="shared" si="7"/>
        <v>7.172074250682825E-2</v>
      </c>
      <c r="I52">
        <f t="shared" si="8"/>
        <v>5.143864905730761E-3</v>
      </c>
      <c r="M52" s="10">
        <v>39804</v>
      </c>
      <c r="N52" s="8">
        <v>265.63299999999998</v>
      </c>
      <c r="O52" s="8">
        <v>-6.5804096446557742E-2</v>
      </c>
      <c r="P52" s="8">
        <f t="shared" si="9"/>
        <v>0.93419590355344229</v>
      </c>
      <c r="Q52" s="8">
        <f t="shared" si="10"/>
        <v>-6.607629850065147E-2</v>
      </c>
      <c r="R52" s="8">
        <f t="shared" si="11"/>
        <v>5.6201210118515255E-3</v>
      </c>
      <c r="S52" s="11">
        <f t="shared" si="12"/>
        <v>4.4549757950050582E-3</v>
      </c>
    </row>
    <row r="53" spans="1:19" ht="15.75" x14ac:dyDescent="0.25">
      <c r="A53" s="5">
        <v>39646</v>
      </c>
      <c r="B53">
        <v>186.524</v>
      </c>
      <c r="C53">
        <f t="shared" si="6"/>
        <v>2.3537504164740397E-3</v>
      </c>
      <c r="D53">
        <v>4.4432</v>
      </c>
      <c r="E53">
        <v>12.8437</v>
      </c>
      <c r="F53" s="17">
        <f t="shared" si="0"/>
        <v>3.3110545920345125E-4</v>
      </c>
      <c r="G53">
        <f t="shared" si="5"/>
        <v>1.0003311054592035</v>
      </c>
      <c r="H53">
        <f t="shared" si="7"/>
        <v>2.0226449572705884E-3</v>
      </c>
      <c r="I53">
        <f t="shared" si="8"/>
        <v>4.0910926231721405E-6</v>
      </c>
      <c r="M53" s="10">
        <v>39805</v>
      </c>
      <c r="N53" s="8">
        <v>258.44499999999999</v>
      </c>
      <c r="O53" s="8">
        <v>-2.7059890902109258E-2</v>
      </c>
      <c r="P53" s="8">
        <f t="shared" si="9"/>
        <v>0.97294010909789075</v>
      </c>
      <c r="Q53" s="8">
        <f t="shared" si="10"/>
        <v>-2.7332790118112078E-2</v>
      </c>
      <c r="R53" s="8">
        <f t="shared" si="11"/>
        <v>1.3121751312695795E-3</v>
      </c>
      <c r="S53" s="11">
        <f t="shared" si="12"/>
        <v>7.8411741840918238E-4</v>
      </c>
    </row>
    <row r="54" spans="1:19" ht="15.75" x14ac:dyDescent="0.25">
      <c r="A54" s="5">
        <v>39647</v>
      </c>
      <c r="B54">
        <v>189.04900000000001</v>
      </c>
      <c r="C54">
        <f t="shared" si="6"/>
        <v>1.3537131950848179E-2</v>
      </c>
      <c r="D54">
        <v>4.5712000000000002</v>
      </c>
      <c r="E54">
        <v>12.741400000000001</v>
      </c>
      <c r="F54" s="17">
        <f t="shared" si="0"/>
        <v>3.286197769156729E-4</v>
      </c>
      <c r="G54">
        <f t="shared" si="5"/>
        <v>1.0003286197769157</v>
      </c>
      <c r="H54">
        <f t="shared" si="7"/>
        <v>1.3208512173932506E-2</v>
      </c>
      <c r="I54">
        <f t="shared" si="8"/>
        <v>1.7446479384892322E-4</v>
      </c>
      <c r="M54" s="10">
        <v>39811</v>
      </c>
      <c r="N54" s="8">
        <v>252.65799999999999</v>
      </c>
      <c r="O54" s="8">
        <v>-2.2391611367989346E-2</v>
      </c>
      <c r="P54" s="8">
        <f t="shared" si="9"/>
        <v>0.97760838863201061</v>
      </c>
      <c r="Q54" s="8">
        <f t="shared" si="10"/>
        <v>-2.266345112577723E-2</v>
      </c>
      <c r="R54" s="8">
        <f t="shared" si="11"/>
        <v>9.9569397904971822E-4</v>
      </c>
      <c r="S54" s="11">
        <f t="shared" si="12"/>
        <v>5.4441758125556555E-4</v>
      </c>
    </row>
    <row r="55" spans="1:19" ht="15.75" x14ac:dyDescent="0.25">
      <c r="A55" s="5">
        <v>39650</v>
      </c>
      <c r="B55">
        <v>189.19800000000001</v>
      </c>
      <c r="C55">
        <f t="shared" si="6"/>
        <v>7.8815545176118837E-4</v>
      </c>
      <c r="D55">
        <v>4.6348000000000003</v>
      </c>
      <c r="E55">
        <v>12.639200000000001</v>
      </c>
      <c r="F55" s="17">
        <f t="shared" si="0"/>
        <v>3.2613427741146062E-4</v>
      </c>
      <c r="G55">
        <f t="shared" si="5"/>
        <v>1.0003261342774115</v>
      </c>
      <c r="H55">
        <f t="shared" si="7"/>
        <v>4.6202117434972776E-4</v>
      </c>
      <c r="I55">
        <f t="shared" si="8"/>
        <v>2.1346356554750153E-7</v>
      </c>
      <c r="M55" s="10">
        <v>39812</v>
      </c>
      <c r="N55" s="8">
        <v>248.55199999999999</v>
      </c>
      <c r="O55" s="8">
        <v>-1.6251217060215765E-2</v>
      </c>
      <c r="P55" s="8">
        <f t="shared" si="9"/>
        <v>0.98374878293978418</v>
      </c>
      <c r="Q55" s="8">
        <f t="shared" si="10"/>
        <v>-1.652018405350936E-2</v>
      </c>
      <c r="R55" s="8">
        <f t="shared" si="11"/>
        <v>6.4573680584040281E-4</v>
      </c>
      <c r="S55" s="11">
        <f t="shared" si="12"/>
        <v>2.9547858757577314E-4</v>
      </c>
    </row>
    <row r="56" spans="1:19" ht="15.75" x14ac:dyDescent="0.25">
      <c r="A56" s="5">
        <v>39651</v>
      </c>
      <c r="B56">
        <v>193.29400000000001</v>
      </c>
      <c r="C56">
        <f t="shared" si="6"/>
        <v>2.1649277476506114E-2</v>
      </c>
      <c r="D56">
        <v>4.6406000000000001</v>
      </c>
      <c r="E56">
        <v>12.8073</v>
      </c>
      <c r="F56" s="17">
        <f t="shared" si="0"/>
        <v>3.3022127075299501E-4</v>
      </c>
      <c r="G56">
        <f t="shared" si="5"/>
        <v>1.000330221270753</v>
      </c>
      <c r="H56">
        <f t="shared" si="7"/>
        <v>2.1319056205753119E-2</v>
      </c>
      <c r="I56">
        <f t="shared" si="8"/>
        <v>4.5450215750406054E-4</v>
      </c>
      <c r="M56" s="10">
        <v>39815</v>
      </c>
      <c r="N56" s="8">
        <v>258.14600000000002</v>
      </c>
      <c r="O56" s="8">
        <v>3.8599568701921619E-2</v>
      </c>
      <c r="P56" s="8">
        <f t="shared" si="9"/>
        <v>1.0385995687019216</v>
      </c>
      <c r="Q56" s="8">
        <f t="shared" si="10"/>
        <v>3.8331448965343476E-2</v>
      </c>
      <c r="R56" s="8">
        <f t="shared" si="11"/>
        <v>8.6673015183021064E-4</v>
      </c>
      <c r="S56" s="11">
        <f t="shared" si="12"/>
        <v>1.4184369705081234E-3</v>
      </c>
    </row>
    <row r="57" spans="1:19" ht="15.75" x14ac:dyDescent="0.25">
      <c r="A57" s="5">
        <v>39652</v>
      </c>
      <c r="B57">
        <v>207.49100000000001</v>
      </c>
      <c r="C57">
        <f t="shared" si="6"/>
        <v>7.3447701428911411E-2</v>
      </c>
      <c r="D57">
        <v>4.6620999999999997</v>
      </c>
      <c r="E57">
        <v>12.750999999999999</v>
      </c>
      <c r="F57" s="17">
        <f t="shared" si="0"/>
        <v>3.2885313303854247E-4</v>
      </c>
      <c r="G57">
        <f t="shared" si="5"/>
        <v>1.0003288531330385</v>
      </c>
      <c r="H57">
        <f t="shared" si="7"/>
        <v>7.3118848295872868E-2</v>
      </c>
      <c r="I57">
        <f t="shared" si="8"/>
        <v>5.3463659761148708E-3</v>
      </c>
      <c r="M57" s="10">
        <v>39818</v>
      </c>
      <c r="N57" s="8">
        <v>260.83100000000002</v>
      </c>
      <c r="O57" s="8">
        <v>1.0401090855562364E-2</v>
      </c>
      <c r="P57" s="8">
        <f t="shared" si="9"/>
        <v>1.0104010908555623</v>
      </c>
      <c r="Q57" s="8">
        <f t="shared" si="10"/>
        <v>1.013392801321141E-2</v>
      </c>
      <c r="R57" s="8">
        <f t="shared" si="11"/>
        <v>1.544452809747024E-6</v>
      </c>
      <c r="S57" s="11">
        <f t="shared" si="12"/>
        <v>8.9579059239459533E-5</v>
      </c>
    </row>
    <row r="58" spans="1:19" ht="15.75" x14ac:dyDescent="0.25">
      <c r="A58" s="5">
        <v>39653</v>
      </c>
      <c r="B58">
        <v>201.42699999999999</v>
      </c>
      <c r="C58">
        <f t="shared" si="6"/>
        <v>-2.9225363991691306E-2</v>
      </c>
      <c r="D58">
        <v>4.5663</v>
      </c>
      <c r="E58">
        <v>12.770300000000001</v>
      </c>
      <c r="F58" s="17">
        <f t="shared" si="0"/>
        <v>3.2932221612314017E-4</v>
      </c>
      <c r="G58">
        <f t="shared" si="5"/>
        <v>1.0003293222161231</v>
      </c>
      <c r="H58">
        <f t="shared" si="7"/>
        <v>-2.9554686207814446E-2</v>
      </c>
      <c r="I58">
        <f t="shared" si="8"/>
        <v>8.7347947684237746E-4</v>
      </c>
      <c r="M58" s="10">
        <v>39819</v>
      </c>
      <c r="N58" s="8">
        <v>286.62099999999998</v>
      </c>
      <c r="O58" s="8">
        <v>9.8876283877299714E-2</v>
      </c>
      <c r="P58" s="8">
        <f t="shared" si="9"/>
        <v>1.0988762838772996</v>
      </c>
      <c r="Q58" s="8">
        <f t="shared" si="10"/>
        <v>9.8610831847556119E-2</v>
      </c>
      <c r="R58" s="8">
        <f t="shared" si="11"/>
        <v>8.0496181068584333E-3</v>
      </c>
      <c r="S58" s="11">
        <f t="shared" si="12"/>
        <v>9.5925423755171234E-3</v>
      </c>
    </row>
    <row r="59" spans="1:19" ht="15.75" x14ac:dyDescent="0.25">
      <c r="A59" s="5">
        <v>39654</v>
      </c>
      <c r="B59">
        <v>203.51499999999999</v>
      </c>
      <c r="C59">
        <f t="shared" si="6"/>
        <v>1.036603831661095E-2</v>
      </c>
      <c r="D59">
        <v>4.6036000000000001</v>
      </c>
      <c r="E59">
        <v>12.7676</v>
      </c>
      <c r="F59" s="17">
        <f t="shared" si="0"/>
        <v>3.2925659791782635E-4</v>
      </c>
      <c r="G59">
        <f t="shared" si="5"/>
        <v>1.0003292565979178</v>
      </c>
      <c r="H59">
        <f t="shared" si="7"/>
        <v>1.0036781718693124E-2</v>
      </c>
      <c r="I59">
        <f t="shared" si="8"/>
        <v>1.007369872686925E-4</v>
      </c>
      <c r="M59" s="10">
        <v>39820</v>
      </c>
      <c r="N59" s="8">
        <v>291.28300000000002</v>
      </c>
      <c r="O59" s="8">
        <v>1.6265381810823473E-2</v>
      </c>
      <c r="P59" s="8">
        <f t="shared" si="9"/>
        <v>1.0162653818108234</v>
      </c>
      <c r="Q59" s="8">
        <f t="shared" si="10"/>
        <v>1.5998604305700423E-2</v>
      </c>
      <c r="R59" s="8">
        <f t="shared" si="11"/>
        <v>5.0515652894507664E-5</v>
      </c>
      <c r="S59" s="11">
        <f t="shared" si="12"/>
        <v>2.3498736935506997E-4</v>
      </c>
    </row>
    <row r="60" spans="1:19" ht="15.75" x14ac:dyDescent="0.25">
      <c r="A60" s="5">
        <v>39657</v>
      </c>
      <c r="B60">
        <v>206.477</v>
      </c>
      <c r="C60">
        <f t="shared" si="6"/>
        <v>1.4554209763408189E-2</v>
      </c>
      <c r="D60">
        <v>4.5251999999999999</v>
      </c>
      <c r="E60">
        <v>12.696999999999999</v>
      </c>
      <c r="F60" s="17">
        <f t="shared" si="0"/>
        <v>3.2754024702108531E-4</v>
      </c>
      <c r="G60">
        <f t="shared" si="5"/>
        <v>1.0003275402470211</v>
      </c>
      <c r="H60">
        <f t="shared" si="7"/>
        <v>1.4226669516387104E-2</v>
      </c>
      <c r="I60">
        <f t="shared" si="8"/>
        <v>2.0239812552849809E-4</v>
      </c>
      <c r="M60" s="10">
        <v>39821</v>
      </c>
      <c r="N60" s="8">
        <v>297.666</v>
      </c>
      <c r="O60" s="8">
        <v>2.1913396936999348E-2</v>
      </c>
      <c r="P60" s="8">
        <f t="shared" si="9"/>
        <v>1.0219133969369993</v>
      </c>
      <c r="Q60" s="8">
        <f t="shared" si="10"/>
        <v>2.1646897902731117E-2</v>
      </c>
      <c r="R60" s="8">
        <f t="shared" si="11"/>
        <v>1.627086490393963E-4</v>
      </c>
      <c r="S60" s="11">
        <f t="shared" si="12"/>
        <v>4.4005933851352561E-4</v>
      </c>
    </row>
    <row r="61" spans="1:19" ht="15.75" x14ac:dyDescent="0.25">
      <c r="A61" s="5">
        <v>39658</v>
      </c>
      <c r="B61">
        <v>209.03200000000001</v>
      </c>
      <c r="C61">
        <f t="shared" si="6"/>
        <v>1.2374259602764505E-2</v>
      </c>
      <c r="D61">
        <v>4.4767000000000001</v>
      </c>
      <c r="E61">
        <v>12.6411</v>
      </c>
      <c r="F61" s="17">
        <f t="shared" si="0"/>
        <v>3.261805058412115E-4</v>
      </c>
      <c r="G61">
        <f t="shared" si="5"/>
        <v>1.0003261805058412</v>
      </c>
      <c r="H61">
        <f t="shared" si="7"/>
        <v>1.2048079096923294E-2</v>
      </c>
      <c r="I61">
        <f t="shared" si="8"/>
        <v>1.4515620992572E-4</v>
      </c>
      <c r="M61" s="10">
        <v>39822</v>
      </c>
      <c r="N61" s="8">
        <v>283.35000000000002</v>
      </c>
      <c r="O61" s="8">
        <v>-4.8094172663320549E-2</v>
      </c>
      <c r="P61" s="8">
        <f t="shared" si="9"/>
        <v>0.9519058273366795</v>
      </c>
      <c r="Q61" s="8">
        <f t="shared" si="10"/>
        <v>-4.8363631492277452E-2</v>
      </c>
      <c r="R61" s="8">
        <f t="shared" si="11"/>
        <v>3.2781120483472478E-3</v>
      </c>
      <c r="S61" s="11">
        <f t="shared" si="12"/>
        <v>2.4042290141065006E-3</v>
      </c>
    </row>
    <row r="62" spans="1:19" ht="15.75" x14ac:dyDescent="0.25">
      <c r="A62" s="5">
        <v>39659</v>
      </c>
      <c r="B62">
        <v>206.05</v>
      </c>
      <c r="C62">
        <f t="shared" si="6"/>
        <v>-1.4265758352788085E-2</v>
      </c>
      <c r="D62">
        <v>4.4154999999999998</v>
      </c>
      <c r="E62">
        <v>12.616099999999999</v>
      </c>
      <c r="F62" s="17">
        <f t="shared" si="0"/>
        <v>3.2557217481987699E-4</v>
      </c>
      <c r="G62">
        <f t="shared" si="5"/>
        <v>1.0003255721748199</v>
      </c>
      <c r="H62">
        <f t="shared" si="7"/>
        <v>-1.4591330527607962E-2</v>
      </c>
      <c r="I62">
        <f t="shared" si="8"/>
        <v>2.1290692656590404E-4</v>
      </c>
      <c r="M62" s="10">
        <v>39825</v>
      </c>
      <c r="N62" s="8">
        <v>258.49400000000003</v>
      </c>
      <c r="O62" s="8">
        <v>-8.7721898711840454E-2</v>
      </c>
      <c r="P62" s="8">
        <f t="shared" si="9"/>
        <v>0.91227810128815956</v>
      </c>
      <c r="Q62" s="8">
        <f t="shared" si="10"/>
        <v>-8.799483761857331E-2</v>
      </c>
      <c r="R62" s="8">
        <f t="shared" si="11"/>
        <v>9.3868980567103043E-3</v>
      </c>
      <c r="S62" s="11">
        <f t="shared" si="12"/>
        <v>7.8613304630418372E-3</v>
      </c>
    </row>
    <row r="63" spans="1:19" ht="15.75" x14ac:dyDescent="0.25">
      <c r="A63" s="5">
        <v>39660</v>
      </c>
      <c r="B63">
        <v>203.18600000000001</v>
      </c>
      <c r="C63">
        <f t="shared" si="6"/>
        <v>-1.389953894685758E-2</v>
      </c>
      <c r="D63">
        <v>4.3552999999999997</v>
      </c>
      <c r="E63">
        <v>12.511200000000001</v>
      </c>
      <c r="F63" s="17">
        <f t="shared" si="0"/>
        <v>3.2301814887447655E-4</v>
      </c>
      <c r="G63">
        <f t="shared" si="5"/>
        <v>1.0003230181488745</v>
      </c>
      <c r="H63">
        <f t="shared" si="7"/>
        <v>-1.4222557095732056E-2</v>
      </c>
      <c r="I63">
        <f t="shared" si="8"/>
        <v>2.0228113034135827E-4</v>
      </c>
      <c r="M63" s="10">
        <v>39826</v>
      </c>
      <c r="N63" s="8">
        <v>239.60400000000001</v>
      </c>
      <c r="O63" s="8">
        <v>-7.3077131384094066E-2</v>
      </c>
      <c r="P63" s="8">
        <f t="shared" si="9"/>
        <v>0.92692286861590589</v>
      </c>
      <c r="Q63" s="8">
        <f t="shared" si="10"/>
        <v>-7.3353588084465973E-2</v>
      </c>
      <c r="R63" s="8">
        <f t="shared" si="11"/>
        <v>6.7641998796145004E-3</v>
      </c>
      <c r="S63" s="11">
        <f t="shared" si="12"/>
        <v>5.4793889316483999E-3</v>
      </c>
    </row>
    <row r="64" spans="1:19" ht="15.75" x14ac:dyDescent="0.25">
      <c r="A64" s="5">
        <v>39661</v>
      </c>
      <c r="B64">
        <v>194.398</v>
      </c>
      <c r="C64">
        <f t="shared" si="6"/>
        <v>-4.3251011388579973E-2</v>
      </c>
      <c r="D64">
        <v>4.3487999999999998</v>
      </c>
      <c r="E64">
        <v>12.622199999999999</v>
      </c>
      <c r="F64" s="17">
        <f t="shared" si="0"/>
        <v>3.2572062000957303E-4</v>
      </c>
      <c r="G64">
        <f t="shared" si="5"/>
        <v>1.0003257206200096</v>
      </c>
      <c r="H64">
        <f t="shared" si="7"/>
        <v>-4.3576732008589546E-2</v>
      </c>
      <c r="I64">
        <f t="shared" si="8"/>
        <v>1.8989315725484327E-3</v>
      </c>
      <c r="M64" s="10">
        <v>39827</v>
      </c>
      <c r="N64" s="8">
        <v>237.61600000000001</v>
      </c>
      <c r="O64" s="8">
        <v>-8.2970234219795977E-3</v>
      </c>
      <c r="P64" s="8">
        <f t="shared" si="9"/>
        <v>0.99170297657802042</v>
      </c>
      <c r="Q64" s="8">
        <f t="shared" si="10"/>
        <v>-8.5785864148236954E-3</v>
      </c>
      <c r="R64" s="8">
        <f t="shared" si="11"/>
        <v>3.0519231426335441E-4</v>
      </c>
      <c r="S64" s="11">
        <f t="shared" si="12"/>
        <v>8.5523524486622916E-5</v>
      </c>
    </row>
    <row r="65" spans="1:19" ht="15.75" x14ac:dyDescent="0.25">
      <c r="A65" s="5">
        <v>39664</v>
      </c>
      <c r="B65">
        <v>191.584</v>
      </c>
      <c r="C65">
        <f t="shared" si="6"/>
        <v>-1.4475457566435833E-2</v>
      </c>
      <c r="D65">
        <v>4.3335999999999997</v>
      </c>
      <c r="E65">
        <v>12.6259</v>
      </c>
      <c r="F65" s="17">
        <f t="shared" si="0"/>
        <v>3.2581065662773412E-4</v>
      </c>
      <c r="G65">
        <f t="shared" si="5"/>
        <v>1.0003258106566277</v>
      </c>
      <c r="H65">
        <f t="shared" si="7"/>
        <v>-1.4801268223063567E-2</v>
      </c>
      <c r="I65">
        <f t="shared" si="8"/>
        <v>2.1907754101107131E-4</v>
      </c>
      <c r="M65" s="10">
        <v>39828</v>
      </c>
      <c r="N65" s="8">
        <v>238.40100000000001</v>
      </c>
      <c r="O65" s="8">
        <v>3.3036495858864579E-3</v>
      </c>
      <c r="P65" s="8">
        <f t="shared" si="9"/>
        <v>1.0033036495858865</v>
      </c>
      <c r="Q65" s="8">
        <f t="shared" si="10"/>
        <v>3.0202572709299037E-3</v>
      </c>
      <c r="R65" s="8">
        <f t="shared" si="11"/>
        <v>3.4467591091298487E-5</v>
      </c>
      <c r="S65" s="11">
        <f t="shared" si="12"/>
        <v>5.5269692419603858E-6</v>
      </c>
    </row>
    <row r="66" spans="1:19" ht="15.75" x14ac:dyDescent="0.25">
      <c r="A66" s="5">
        <v>39665</v>
      </c>
      <c r="B66">
        <v>196.96299999999999</v>
      </c>
      <c r="C66">
        <f t="shared" si="6"/>
        <v>2.807645732420239E-2</v>
      </c>
      <c r="D66">
        <v>4.3102999999999998</v>
      </c>
      <c r="E66">
        <v>12.504899999999999</v>
      </c>
      <c r="F66" s="17">
        <f t="shared" si="0"/>
        <v>3.2286468565079218E-4</v>
      </c>
      <c r="G66">
        <f t="shared" si="5"/>
        <v>1.0003228646856508</v>
      </c>
      <c r="H66">
        <f t="shared" si="7"/>
        <v>2.7753592638551598E-2</v>
      </c>
      <c r="I66">
        <f t="shared" si="8"/>
        <v>7.7026190434666543E-4</v>
      </c>
      <c r="M66" s="10">
        <v>39829</v>
      </c>
      <c r="N66" s="8">
        <v>242.18899999999999</v>
      </c>
      <c r="O66" s="8">
        <v>1.588919509565808E-2</v>
      </c>
      <c r="P66" s="8">
        <f t="shared" si="9"/>
        <v>1.0158891950956581</v>
      </c>
      <c r="Q66" s="8">
        <f t="shared" si="10"/>
        <v>1.5605810194414281E-2</v>
      </c>
      <c r="R66" s="8">
        <f t="shared" si="11"/>
        <v>4.5086421740362239E-5</v>
      </c>
      <c r="S66" s="11">
        <f t="shared" si="12"/>
        <v>2.2309914080014985E-4</v>
      </c>
    </row>
    <row r="67" spans="1:19" ht="15.75" x14ac:dyDescent="0.25">
      <c r="A67" s="5">
        <v>39666</v>
      </c>
      <c r="B67">
        <v>196.13800000000001</v>
      </c>
      <c r="C67">
        <f t="shared" si="6"/>
        <v>-4.188603950995815E-3</v>
      </c>
      <c r="D67">
        <v>4.3405000000000005</v>
      </c>
      <c r="E67">
        <v>12.4344</v>
      </c>
      <c r="F67" s="17">
        <f t="shared" ref="F67:F130" si="13">(((E67/100)+1)^(1/365)-1)</f>
        <v>3.2114677431316352E-4</v>
      </c>
      <c r="G67">
        <f t="shared" si="5"/>
        <v>1.0003211467743132</v>
      </c>
      <c r="H67">
        <f t="shared" si="7"/>
        <v>-4.5097507253089785E-3</v>
      </c>
      <c r="I67">
        <f t="shared" si="8"/>
        <v>2.0337851604424859E-5</v>
      </c>
      <c r="M67" s="10">
        <v>39832</v>
      </c>
      <c r="N67" s="8">
        <v>237.517</v>
      </c>
      <c r="O67" s="8">
        <v>-1.9290719231674424E-2</v>
      </c>
      <c r="P67" s="8">
        <f t="shared" si="9"/>
        <v>0.98070928076832553</v>
      </c>
      <c r="Q67" s="8">
        <f t="shared" si="10"/>
        <v>-1.9573970682666485E-2</v>
      </c>
      <c r="R67" s="8">
        <f t="shared" si="11"/>
        <v>8.1026411199352621E-4</v>
      </c>
      <c r="S67" s="11">
        <f t="shared" si="12"/>
        <v>4.0979027355154203E-4</v>
      </c>
    </row>
    <row r="68" spans="1:19" ht="15.75" x14ac:dyDescent="0.25">
      <c r="A68" s="5">
        <v>39667</v>
      </c>
      <c r="B68">
        <v>195.36199999999999</v>
      </c>
      <c r="C68">
        <f t="shared" si="6"/>
        <v>-3.9563980462735951E-3</v>
      </c>
      <c r="D68">
        <v>4.2622999999999998</v>
      </c>
      <c r="E68">
        <v>12.4495</v>
      </c>
      <c r="F68" s="17">
        <f t="shared" si="13"/>
        <v>3.2151481450171104E-4</v>
      </c>
      <c r="G68">
        <f t="shared" ref="G68:G131" si="14">F68+1</f>
        <v>1.0003215148145017</v>
      </c>
      <c r="H68">
        <f t="shared" si="7"/>
        <v>-4.2779128607753061E-3</v>
      </c>
      <c r="I68">
        <f t="shared" si="8"/>
        <v>1.8300538444386765E-5</v>
      </c>
      <c r="M68" s="10">
        <v>39833</v>
      </c>
      <c r="N68" s="8">
        <v>236.34299999999999</v>
      </c>
      <c r="O68" s="8">
        <v>-4.9428040940227716E-3</v>
      </c>
      <c r="P68" s="8">
        <f t="shared" si="9"/>
        <v>0.99505719590597719</v>
      </c>
      <c r="Q68" s="8">
        <f t="shared" si="10"/>
        <v>-5.2281134179835301E-3</v>
      </c>
      <c r="R68" s="8">
        <f t="shared" si="11"/>
        <v>1.9935410367801423E-4</v>
      </c>
      <c r="S68" s="11">
        <f t="shared" si="12"/>
        <v>3.4779562404900652E-5</v>
      </c>
    </row>
    <row r="69" spans="1:19" ht="15.75" x14ac:dyDescent="0.25">
      <c r="A69" s="5">
        <v>39668</v>
      </c>
      <c r="B69">
        <v>199.19</v>
      </c>
      <c r="C69">
        <f t="shared" ref="C69:C132" si="15">(B69-B68)/B68</f>
        <v>1.9594393996785472E-2</v>
      </c>
      <c r="D69">
        <v>4.2606999999999999</v>
      </c>
      <c r="E69">
        <v>12.4893</v>
      </c>
      <c r="F69" s="17">
        <f t="shared" si="13"/>
        <v>3.2248464459083692E-4</v>
      </c>
      <c r="G69">
        <f t="shared" si="14"/>
        <v>1.0003224846445908</v>
      </c>
      <c r="H69">
        <f t="shared" ref="H69:H132" si="16">C69-F69</f>
        <v>1.9271909352194635E-2</v>
      </c>
      <c r="I69">
        <f t="shared" ref="I69:I132" si="17">H69^2</f>
        <v>3.7140649007920705E-4</v>
      </c>
      <c r="M69" s="10">
        <v>39834</v>
      </c>
      <c r="N69" s="8">
        <v>232.148</v>
      </c>
      <c r="O69" s="8">
        <v>-1.7749626602014842E-2</v>
      </c>
      <c r="P69" s="8">
        <f t="shared" si="9"/>
        <v>0.98225037339798515</v>
      </c>
      <c r="Q69" s="8">
        <f t="shared" si="10"/>
        <v>-1.803569149245254E-2</v>
      </c>
      <c r="R69" s="8">
        <f t="shared" si="11"/>
        <v>7.2505575434112272E-4</v>
      </c>
      <c r="S69" s="11">
        <f t="shared" si="12"/>
        <v>3.4987695216820246E-4</v>
      </c>
    </row>
    <row r="70" spans="1:19" ht="15.75" x14ac:dyDescent="0.25">
      <c r="A70" s="5">
        <v>39671</v>
      </c>
      <c r="B70">
        <v>203.60400000000001</v>
      </c>
      <c r="C70">
        <f t="shared" si="15"/>
        <v>2.215974697524984E-2</v>
      </c>
      <c r="D70">
        <v>4.2732000000000001</v>
      </c>
      <c r="E70">
        <v>12.4801</v>
      </c>
      <c r="F70" s="17">
        <f t="shared" si="13"/>
        <v>3.2226049317274352E-4</v>
      </c>
      <c r="G70">
        <f t="shared" si="14"/>
        <v>1.0003222604931727</v>
      </c>
      <c r="H70">
        <f t="shared" si="16"/>
        <v>2.1837486482077097E-2</v>
      </c>
      <c r="I70">
        <f t="shared" si="17"/>
        <v>4.7687581585489995E-4</v>
      </c>
      <c r="M70" s="10">
        <v>39835</v>
      </c>
      <c r="N70" s="8">
        <v>233.96700000000001</v>
      </c>
      <c r="O70" s="8">
        <v>7.8355187208161044E-3</v>
      </c>
      <c r="P70" s="8">
        <f t="shared" si="9"/>
        <v>1.0078355187208161</v>
      </c>
      <c r="Q70" s="8">
        <f t="shared" si="10"/>
        <v>7.547953190281332E-3</v>
      </c>
      <c r="R70" s="8">
        <f t="shared" si="11"/>
        <v>1.8042256366940652E-6</v>
      </c>
      <c r="S70" s="11">
        <f t="shared" si="12"/>
        <v>4.7315779454738096E-5</v>
      </c>
    </row>
    <row r="71" spans="1:19" ht="15.75" x14ac:dyDescent="0.25">
      <c r="A71" s="5">
        <v>39672</v>
      </c>
      <c r="B71">
        <v>208.52500000000001</v>
      </c>
      <c r="C71">
        <f t="shared" si="15"/>
        <v>2.4169466218738295E-2</v>
      </c>
      <c r="D71">
        <v>4.2301000000000002</v>
      </c>
      <c r="E71">
        <v>12.4603</v>
      </c>
      <c r="F71" s="17">
        <f t="shared" si="13"/>
        <v>3.2177801831356767E-4</v>
      </c>
      <c r="G71">
        <f t="shared" si="14"/>
        <v>1.0003217780183136</v>
      </c>
      <c r="H71">
        <f t="shared" si="16"/>
        <v>2.3847688200424728E-2</v>
      </c>
      <c r="I71">
        <f t="shared" si="17"/>
        <v>5.6871223250467683E-4</v>
      </c>
      <c r="M71" s="10">
        <v>39836</v>
      </c>
      <c r="N71" s="8">
        <v>232.874</v>
      </c>
      <c r="O71" s="8">
        <v>-4.6715989861818878E-3</v>
      </c>
      <c r="P71" s="8">
        <f t="shared" si="9"/>
        <v>0.99532840101381814</v>
      </c>
      <c r="Q71" s="8">
        <f t="shared" si="10"/>
        <v>-4.9598306567264798E-3</v>
      </c>
      <c r="R71" s="8">
        <f t="shared" si="11"/>
        <v>1.9185015978400458E-4</v>
      </c>
      <c r="S71" s="11">
        <f t="shared" si="12"/>
        <v>3.1687185812544343E-5</v>
      </c>
    </row>
    <row r="72" spans="1:19" ht="15.75" x14ac:dyDescent="0.25">
      <c r="A72" s="5">
        <v>39673</v>
      </c>
      <c r="B72">
        <v>203.56399999999999</v>
      </c>
      <c r="C72">
        <f t="shared" si="15"/>
        <v>-2.3790912360628282E-2</v>
      </c>
      <c r="D72">
        <v>4.2056000000000004</v>
      </c>
      <c r="E72">
        <v>12.5434</v>
      </c>
      <c r="F72" s="17">
        <f t="shared" si="13"/>
        <v>3.2380238265306005E-4</v>
      </c>
      <c r="G72">
        <f t="shared" si="14"/>
        <v>1.0003238023826531</v>
      </c>
      <c r="H72">
        <f t="shared" si="16"/>
        <v>-2.4114714743281342E-2</v>
      </c>
      <c r="I72">
        <f t="shared" si="17"/>
        <v>5.815194671498305E-4</v>
      </c>
      <c r="M72" s="10">
        <v>39839</v>
      </c>
      <c r="N72" s="8">
        <v>252.87700000000001</v>
      </c>
      <c r="O72" s="8">
        <v>8.5896235732628001E-2</v>
      </c>
      <c r="P72" s="8">
        <f t="shared" si="9"/>
        <v>1.0858962357326281</v>
      </c>
      <c r="Q72" s="8">
        <f t="shared" si="10"/>
        <v>8.561237886489409E-2</v>
      </c>
      <c r="R72" s="8">
        <f t="shared" si="11"/>
        <v>5.8861442187573641E-3</v>
      </c>
      <c r="S72" s="11">
        <f t="shared" si="12"/>
        <v>7.215325532476626E-3</v>
      </c>
    </row>
    <row r="73" spans="1:19" ht="15.75" x14ac:dyDescent="0.25">
      <c r="A73" s="5">
        <v>39674</v>
      </c>
      <c r="B73">
        <v>205.39400000000001</v>
      </c>
      <c r="C73">
        <f t="shared" si="15"/>
        <v>8.9898017331159364E-3</v>
      </c>
      <c r="D73">
        <v>4.2034000000000002</v>
      </c>
      <c r="E73">
        <v>12.654400000000001</v>
      </c>
      <c r="F73" s="17">
        <f t="shared" si="13"/>
        <v>3.2650408307732803E-4</v>
      </c>
      <c r="G73">
        <f t="shared" si="14"/>
        <v>1.0003265040830773</v>
      </c>
      <c r="H73">
        <f t="shared" si="16"/>
        <v>8.6632976500386084E-3</v>
      </c>
      <c r="I73">
        <f t="shared" si="17"/>
        <v>7.5052726173164473E-5</v>
      </c>
      <c r="M73" s="10">
        <v>39840</v>
      </c>
      <c r="N73" s="8">
        <v>259.87599999999998</v>
      </c>
      <c r="O73" s="8">
        <v>2.7677487474147378E-2</v>
      </c>
      <c r="P73" s="8">
        <f t="shared" si="9"/>
        <v>1.0276774874741474</v>
      </c>
      <c r="Q73" s="8">
        <f t="shared" si="10"/>
        <v>2.7394470812476635E-2</v>
      </c>
      <c r="R73" s="8">
        <f t="shared" si="11"/>
        <v>3.4237222031992541E-4</v>
      </c>
      <c r="S73" s="11">
        <f t="shared" si="12"/>
        <v>7.142344042847796E-4</v>
      </c>
    </row>
    <row r="74" spans="1:19" ht="15.75" x14ac:dyDescent="0.25">
      <c r="A74" s="5">
        <v>39675</v>
      </c>
      <c r="B74">
        <v>203.505</v>
      </c>
      <c r="C74">
        <f t="shared" si="15"/>
        <v>-9.1969580416176224E-3</v>
      </c>
      <c r="D74">
        <v>4.1650999999999998</v>
      </c>
      <c r="E74">
        <v>12.683999999999999</v>
      </c>
      <c r="F74" s="17">
        <f t="shared" si="13"/>
        <v>3.2722408817376092E-4</v>
      </c>
      <c r="G74">
        <f t="shared" si="14"/>
        <v>1.0003272240881738</v>
      </c>
      <c r="H74">
        <f t="shared" si="16"/>
        <v>-9.5241821297913833E-3</v>
      </c>
      <c r="I74">
        <f t="shared" si="17"/>
        <v>9.0710045241437526E-5</v>
      </c>
      <c r="M74" s="10">
        <v>39841</v>
      </c>
      <c r="N74" s="8">
        <v>265.95100000000002</v>
      </c>
      <c r="O74" s="8">
        <v>2.3376533423632988E-2</v>
      </c>
      <c r="P74" s="8">
        <f t="shared" si="9"/>
        <v>1.0233765334236329</v>
      </c>
      <c r="Q74" s="8">
        <f t="shared" si="10"/>
        <v>2.3098934842622591E-2</v>
      </c>
      <c r="R74" s="8">
        <f t="shared" si="11"/>
        <v>2.0186064276210984E-4</v>
      </c>
      <c r="S74" s="11">
        <f t="shared" si="12"/>
        <v>5.0308822486550703E-4</v>
      </c>
    </row>
    <row r="75" spans="1:19" ht="15.75" x14ac:dyDescent="0.25">
      <c r="A75" s="5">
        <v>39678</v>
      </c>
      <c r="B75">
        <v>202.07300000000001</v>
      </c>
      <c r="C75">
        <f t="shared" si="15"/>
        <v>-7.0366821454017738E-3</v>
      </c>
      <c r="D75">
        <v>4.1433999999999997</v>
      </c>
      <c r="E75">
        <v>12.758900000000001</v>
      </c>
      <c r="F75" s="17">
        <f t="shared" si="13"/>
        <v>3.2904515081999541E-4</v>
      </c>
      <c r="G75">
        <f t="shared" si="14"/>
        <v>1.00032904515082</v>
      </c>
      <c r="H75">
        <f t="shared" si="16"/>
        <v>-7.3657272962217692E-3</v>
      </c>
      <c r="I75">
        <f t="shared" si="17"/>
        <v>5.4253938602306456E-5</v>
      </c>
      <c r="M75" s="10">
        <v>39842</v>
      </c>
      <c r="N75" s="8">
        <v>252.87700000000001</v>
      </c>
      <c r="O75" s="8">
        <v>-4.9159431624622621E-2</v>
      </c>
      <c r="P75" s="8">
        <f t="shared" si="9"/>
        <v>0.95084056837537734</v>
      </c>
      <c r="Q75" s="8">
        <f t="shared" si="10"/>
        <v>-4.9436232673028394E-2</v>
      </c>
      <c r="R75" s="8">
        <f t="shared" si="11"/>
        <v>3.4020856524082342E-3</v>
      </c>
      <c r="S75" s="11">
        <f t="shared" si="12"/>
        <v>2.5105650619020579E-3</v>
      </c>
    </row>
    <row r="76" spans="1:19" ht="15.75" x14ac:dyDescent="0.25">
      <c r="A76" s="5">
        <v>39679</v>
      </c>
      <c r="B76">
        <v>200.47200000000001</v>
      </c>
      <c r="C76">
        <f t="shared" si="15"/>
        <v>-7.9228793554804409E-3</v>
      </c>
      <c r="D76">
        <v>4.1652000000000005</v>
      </c>
      <c r="E76">
        <v>12.882300000000001</v>
      </c>
      <c r="F76" s="17">
        <f t="shared" si="13"/>
        <v>3.3204277693177353E-4</v>
      </c>
      <c r="G76">
        <f t="shared" si="14"/>
        <v>1.0003320427769318</v>
      </c>
      <c r="H76">
        <f t="shared" si="16"/>
        <v>-8.2549221324122145E-3</v>
      </c>
      <c r="I76">
        <f t="shared" si="17"/>
        <v>6.8143739412189017E-5</v>
      </c>
      <c r="M76" s="10">
        <v>39843</v>
      </c>
      <c r="N76" s="8">
        <v>250.34200000000001</v>
      </c>
      <c r="O76" s="8">
        <v>-1.0024636483349598E-2</v>
      </c>
      <c r="P76" s="8">
        <f t="shared" ref="P76:P129" si="18">1+O76</f>
        <v>0.98997536351665039</v>
      </c>
      <c r="Q76" s="8">
        <f t="shared" ref="Q76:Q129" si="19">O76-F189</f>
        <v>-1.0302069137203758E-2</v>
      </c>
      <c r="R76" s="8">
        <f t="shared" ref="R76:R129" si="20">(Q76-$U$14)^2</f>
        <v>3.6838034625574231E-4</v>
      </c>
      <c r="S76" s="11">
        <f t="shared" ref="S76:S129" si="21">(Q76-$U$15)^2</f>
        <v>1.2037108470441365E-4</v>
      </c>
    </row>
    <row r="77" spans="1:19" ht="15.75" x14ac:dyDescent="0.25">
      <c r="A77" s="5">
        <v>39680</v>
      </c>
      <c r="B77">
        <v>200.47200000000001</v>
      </c>
      <c r="C77">
        <f t="shared" si="15"/>
        <v>0</v>
      </c>
      <c r="D77">
        <v>4.1231999999999998</v>
      </c>
      <c r="E77">
        <v>12.8851</v>
      </c>
      <c r="F77" s="17">
        <f t="shared" si="13"/>
        <v>3.321107564568937E-4</v>
      </c>
      <c r="G77">
        <f t="shared" si="14"/>
        <v>1.0003321107564569</v>
      </c>
      <c r="H77">
        <f t="shared" si="16"/>
        <v>-3.321107564568937E-4</v>
      </c>
      <c r="I77">
        <f t="shared" si="17"/>
        <v>1.1029755455437016E-7</v>
      </c>
      <c r="M77" s="10">
        <v>39846</v>
      </c>
      <c r="N77" s="8">
        <v>252.81700000000001</v>
      </c>
      <c r="O77" s="8">
        <v>9.8864753017871322E-3</v>
      </c>
      <c r="P77" s="8">
        <f t="shared" si="18"/>
        <v>1.0098864753017871</v>
      </c>
      <c r="Q77" s="8">
        <f t="shared" si="19"/>
        <v>9.6075793672929823E-3</v>
      </c>
      <c r="R77" s="8">
        <f t="shared" si="20"/>
        <v>5.1324545431720785E-7</v>
      </c>
      <c r="S77" s="11">
        <f t="shared" si="21"/>
        <v>7.9892720765193244E-5</v>
      </c>
    </row>
    <row r="78" spans="1:19" ht="15.75" x14ac:dyDescent="0.25">
      <c r="A78" s="5">
        <v>39681</v>
      </c>
      <c r="B78">
        <v>198.32499999999999</v>
      </c>
      <c r="C78">
        <f t="shared" si="15"/>
        <v>-1.0709725048884731E-2</v>
      </c>
      <c r="D78">
        <v>4.1753</v>
      </c>
      <c r="E78">
        <v>12.946300000000001</v>
      </c>
      <c r="F78" s="17">
        <f t="shared" si="13"/>
        <v>3.3359617475503534E-4</v>
      </c>
      <c r="G78">
        <f t="shared" si="14"/>
        <v>1.000333596174755</v>
      </c>
      <c r="H78">
        <f t="shared" si="16"/>
        <v>-1.1043321223639766E-2</v>
      </c>
      <c r="I78">
        <f t="shared" si="17"/>
        <v>1.2195494364849251E-4</v>
      </c>
      <c r="M78" s="10">
        <v>39847</v>
      </c>
      <c r="N78" s="8">
        <v>255.32300000000001</v>
      </c>
      <c r="O78" s="8">
        <v>9.9123081121918234E-3</v>
      </c>
      <c r="P78" s="8">
        <f t="shared" si="18"/>
        <v>1.0099123081121919</v>
      </c>
      <c r="Q78" s="8">
        <f t="shared" si="19"/>
        <v>9.6341647661920861E-3</v>
      </c>
      <c r="R78" s="8">
        <f t="shared" si="20"/>
        <v>5.5204440938893976E-7</v>
      </c>
      <c r="S78" s="11">
        <f t="shared" si="21"/>
        <v>8.0368682644692781E-5</v>
      </c>
    </row>
    <row r="79" spans="1:19" ht="15.75" x14ac:dyDescent="0.25">
      <c r="A79" s="5">
        <v>39682</v>
      </c>
      <c r="B79">
        <v>201.92400000000001</v>
      </c>
      <c r="C79">
        <f t="shared" si="15"/>
        <v>1.8146980965586881E-2</v>
      </c>
      <c r="D79">
        <v>4.2191000000000001</v>
      </c>
      <c r="E79">
        <v>12.8773</v>
      </c>
      <c r="F79" s="17">
        <f t="shared" si="13"/>
        <v>3.3192138074022992E-4</v>
      </c>
      <c r="G79">
        <f t="shared" si="14"/>
        <v>1.0003319213807402</v>
      </c>
      <c r="H79">
        <f t="shared" si="16"/>
        <v>1.7815059584846651E-2</v>
      </c>
      <c r="I79">
        <f t="shared" si="17"/>
        <v>3.1737634801163656E-4</v>
      </c>
      <c r="M79" s="10">
        <v>39848</v>
      </c>
      <c r="N79" s="8">
        <v>261.63600000000002</v>
      </c>
      <c r="O79" s="8">
        <v>2.4725543723048908E-2</v>
      </c>
      <c r="P79" s="8">
        <f t="shared" si="18"/>
        <v>1.0247255437230489</v>
      </c>
      <c r="Q79" s="8">
        <f t="shared" si="19"/>
        <v>2.4451538342617145E-2</v>
      </c>
      <c r="R79" s="8">
        <f t="shared" si="20"/>
        <v>2.4212512969825113E-4</v>
      </c>
      <c r="S79" s="11">
        <f t="shared" si="21"/>
        <v>5.6559454852913237E-4</v>
      </c>
    </row>
    <row r="80" spans="1:19" ht="15.75" x14ac:dyDescent="0.25">
      <c r="A80" s="5">
        <v>39685</v>
      </c>
      <c r="B80">
        <v>199.53800000000001</v>
      </c>
      <c r="C80">
        <f t="shared" si="15"/>
        <v>-1.1816326934886372E-2</v>
      </c>
      <c r="D80">
        <v>4.1214000000000004</v>
      </c>
      <c r="E80">
        <v>12.919700000000001</v>
      </c>
      <c r="F80" s="17">
        <f t="shared" si="13"/>
        <v>3.3295065041305527E-4</v>
      </c>
      <c r="G80">
        <f t="shared" si="14"/>
        <v>1.0003329506504131</v>
      </c>
      <c r="H80">
        <f t="shared" si="16"/>
        <v>-1.2149277585299427E-2</v>
      </c>
      <c r="I80">
        <f t="shared" si="17"/>
        <v>1.4760494584465907E-4</v>
      </c>
      <c r="M80" s="10">
        <v>39849</v>
      </c>
      <c r="N80" s="8">
        <v>259.43900000000002</v>
      </c>
      <c r="O80" s="8">
        <v>-8.3971624699964928E-3</v>
      </c>
      <c r="P80" s="8">
        <f t="shared" si="18"/>
        <v>0.99160283753000356</v>
      </c>
      <c r="Q80" s="8">
        <f t="shared" si="19"/>
        <v>-8.6709074706227615E-3</v>
      </c>
      <c r="R80" s="8">
        <f t="shared" si="20"/>
        <v>3.0842648975825998E-4</v>
      </c>
      <c r="S80" s="11">
        <f t="shared" si="21"/>
        <v>8.7239598150799829E-5</v>
      </c>
    </row>
    <row r="81" spans="1:19" ht="15.75" x14ac:dyDescent="0.25">
      <c r="A81" s="5">
        <v>39686</v>
      </c>
      <c r="B81">
        <v>202.91800000000001</v>
      </c>
      <c r="C81">
        <f t="shared" si="15"/>
        <v>1.6939129388888308E-2</v>
      </c>
      <c r="D81">
        <v>4.1140999999999996</v>
      </c>
      <c r="E81">
        <v>12.9072</v>
      </c>
      <c r="F81" s="17">
        <f t="shared" si="13"/>
        <v>3.3264725013060215E-4</v>
      </c>
      <c r="G81">
        <f t="shared" si="14"/>
        <v>1.0003326472501306</v>
      </c>
      <c r="H81">
        <f t="shared" si="16"/>
        <v>1.6606482138757706E-2</v>
      </c>
      <c r="I81">
        <f t="shared" si="17"/>
        <v>2.757752490248787E-4</v>
      </c>
      <c r="M81" s="10">
        <v>39850</v>
      </c>
      <c r="N81" s="8">
        <v>268.16800000000001</v>
      </c>
      <c r="O81" s="8">
        <v>3.3645673934913349E-2</v>
      </c>
      <c r="P81" s="8">
        <f t="shared" si="18"/>
        <v>1.0336456739349134</v>
      </c>
      <c r="Q81" s="8">
        <f t="shared" si="19"/>
        <v>3.3374985901785552E-2</v>
      </c>
      <c r="R81" s="8">
        <f t="shared" si="20"/>
        <v>5.9945734612661529E-4</v>
      </c>
      <c r="S81" s="11">
        <f t="shared" si="21"/>
        <v>1.0696614611623264E-3</v>
      </c>
    </row>
    <row r="82" spans="1:19" ht="15.75" x14ac:dyDescent="0.25">
      <c r="A82" s="5">
        <v>39687</v>
      </c>
      <c r="B82">
        <v>201.82400000000001</v>
      </c>
      <c r="C82">
        <f t="shared" si="15"/>
        <v>-5.3913403443755312E-3</v>
      </c>
      <c r="D82">
        <v>4.1738999999999997</v>
      </c>
      <c r="E82">
        <v>12.901</v>
      </c>
      <c r="F82" s="17">
        <f t="shared" si="13"/>
        <v>3.3249675116264754E-4</v>
      </c>
      <c r="G82">
        <f t="shared" si="14"/>
        <v>1.0003324967511626</v>
      </c>
      <c r="H82">
        <f t="shared" si="16"/>
        <v>-5.7238370955381788E-3</v>
      </c>
      <c r="I82">
        <f t="shared" si="17"/>
        <v>3.2762311096258931E-5</v>
      </c>
      <c r="M82" s="10">
        <v>39853</v>
      </c>
      <c r="N82" s="8">
        <v>272.26400000000001</v>
      </c>
      <c r="O82" s="8">
        <v>1.5274007338683226E-2</v>
      </c>
      <c r="P82" s="8">
        <f t="shared" si="18"/>
        <v>1.0152740073386832</v>
      </c>
      <c r="Q82" s="8">
        <f t="shared" si="19"/>
        <v>1.5004978240071187E-2</v>
      </c>
      <c r="R82" s="8">
        <f t="shared" si="20"/>
        <v>3.7378677419238929E-5</v>
      </c>
      <c r="S82" s="11">
        <f t="shared" si="21"/>
        <v>2.0551148249890741E-4</v>
      </c>
    </row>
    <row r="83" spans="1:19" ht="15.75" x14ac:dyDescent="0.25">
      <c r="A83" s="5">
        <v>39688</v>
      </c>
      <c r="B83">
        <v>204.191</v>
      </c>
      <c r="C83">
        <f t="shared" si="15"/>
        <v>1.1728040272712809E-2</v>
      </c>
      <c r="D83">
        <v>4.1786000000000003</v>
      </c>
      <c r="E83">
        <v>12.8635</v>
      </c>
      <c r="F83" s="17">
        <f t="shared" si="13"/>
        <v>3.3158629942353635E-4</v>
      </c>
      <c r="G83">
        <f t="shared" si="14"/>
        <v>1.0003315862994235</v>
      </c>
      <c r="H83">
        <f t="shared" si="16"/>
        <v>1.1396453973289273E-2</v>
      </c>
      <c r="I83">
        <f t="shared" si="17"/>
        <v>1.2987916316530086E-4</v>
      </c>
      <c r="M83" s="10">
        <v>39854</v>
      </c>
      <c r="N83" s="8">
        <v>265.20499999999998</v>
      </c>
      <c r="O83" s="8">
        <v>-2.5927041400993247E-2</v>
      </c>
      <c r="P83" s="8">
        <f t="shared" si="18"/>
        <v>0.97407295859900678</v>
      </c>
      <c r="Q83" s="8">
        <f t="shared" si="19"/>
        <v>-2.6198081952842147E-2</v>
      </c>
      <c r="R83" s="8">
        <f t="shared" si="20"/>
        <v>1.2312554521079439E-3</v>
      </c>
      <c r="S83" s="11">
        <f t="shared" si="21"/>
        <v>7.2185656553727488E-4</v>
      </c>
    </row>
    <row r="84" spans="1:19" ht="15.75" x14ac:dyDescent="0.25">
      <c r="A84" s="5">
        <v>39689</v>
      </c>
      <c r="B84">
        <v>202.79900000000001</v>
      </c>
      <c r="C84">
        <f t="shared" si="15"/>
        <v>-6.8171466910882253E-3</v>
      </c>
      <c r="D84">
        <v>4.1764000000000001</v>
      </c>
      <c r="E84">
        <v>12.8437</v>
      </c>
      <c r="F84" s="17">
        <f t="shared" si="13"/>
        <v>3.3110545920345125E-4</v>
      </c>
      <c r="G84">
        <f t="shared" si="14"/>
        <v>1.0003311054592035</v>
      </c>
      <c r="H84">
        <f t="shared" si="16"/>
        <v>-7.1482521502916766E-3</v>
      </c>
      <c r="I84">
        <f t="shared" si="17"/>
        <v>5.1097508804149579E-5</v>
      </c>
      <c r="M84" s="10">
        <v>39855</v>
      </c>
      <c r="N84" s="8">
        <v>267.64100000000002</v>
      </c>
      <c r="O84" s="8">
        <v>9.1853471842538257E-3</v>
      </c>
      <c r="P84" s="8">
        <f t="shared" si="18"/>
        <v>1.0091853471842538</v>
      </c>
      <c r="Q84" s="8">
        <f t="shared" si="19"/>
        <v>8.9133436427682265E-3</v>
      </c>
      <c r="R84" s="8">
        <f t="shared" si="20"/>
        <v>4.917655436803432E-10</v>
      </c>
      <c r="S84" s="11">
        <f t="shared" si="21"/>
        <v>6.7964147410620821E-5</v>
      </c>
    </row>
    <row r="85" spans="1:19" ht="15.75" x14ac:dyDescent="0.25">
      <c r="A85" s="5">
        <v>39692</v>
      </c>
      <c r="B85">
        <v>203.982</v>
      </c>
      <c r="C85">
        <f t="shared" si="15"/>
        <v>5.8333620974462038E-3</v>
      </c>
      <c r="D85">
        <v>4.1261000000000001</v>
      </c>
      <c r="E85">
        <v>12.8565</v>
      </c>
      <c r="F85" s="17">
        <f t="shared" si="13"/>
        <v>3.3141631502009439E-4</v>
      </c>
      <c r="G85">
        <f t="shared" si="14"/>
        <v>1.0003314163150201</v>
      </c>
      <c r="H85">
        <f t="shared" si="16"/>
        <v>5.5019457824261094E-3</v>
      </c>
      <c r="I85">
        <f t="shared" si="17"/>
        <v>3.0271407392756454E-5</v>
      </c>
      <c r="M85" s="10">
        <v>39856</v>
      </c>
      <c r="N85" s="8">
        <v>251.18700000000001</v>
      </c>
      <c r="O85" s="8">
        <v>-6.1477875213438921E-2</v>
      </c>
      <c r="P85" s="8">
        <f t="shared" si="18"/>
        <v>0.93852212478656105</v>
      </c>
      <c r="Q85" s="8">
        <f t="shared" si="19"/>
        <v>-6.1753154859140652E-2</v>
      </c>
      <c r="R85" s="8">
        <f t="shared" si="20"/>
        <v>4.9906203318016455E-3</v>
      </c>
      <c r="S85" s="11">
        <f t="shared" si="21"/>
        <v>3.8965636897107005E-3</v>
      </c>
    </row>
    <row r="86" spans="1:19" ht="15.75" x14ac:dyDescent="0.25">
      <c r="A86" s="5">
        <v>39693</v>
      </c>
      <c r="B86">
        <v>205.90100000000001</v>
      </c>
      <c r="C86">
        <f t="shared" si="15"/>
        <v>9.4076928356424151E-3</v>
      </c>
      <c r="D86">
        <v>4.1413000000000002</v>
      </c>
      <c r="E86">
        <v>12.7118</v>
      </c>
      <c r="F86" s="17">
        <f t="shared" si="13"/>
        <v>3.2790013743921875E-4</v>
      </c>
      <c r="G86">
        <f t="shared" si="14"/>
        <v>1.0003279001374392</v>
      </c>
      <c r="H86">
        <f t="shared" si="16"/>
        <v>9.0797926982031964E-3</v>
      </c>
      <c r="I86">
        <f t="shared" si="17"/>
        <v>8.2442635442344083E-5</v>
      </c>
      <c r="M86" s="10">
        <v>39857</v>
      </c>
      <c r="N86" s="8">
        <v>247.55799999999999</v>
      </c>
      <c r="O86" s="8">
        <v>-1.4447403727103786E-2</v>
      </c>
      <c r="P86" s="8">
        <f t="shared" si="18"/>
        <v>0.98555259627289626</v>
      </c>
      <c r="Q86" s="8">
        <f t="shared" si="19"/>
        <v>-1.4723181514315559E-2</v>
      </c>
      <c r="R86" s="8">
        <f t="shared" si="20"/>
        <v>5.5763749615681771E-4</v>
      </c>
      <c r="S86" s="11">
        <f t="shared" si="21"/>
        <v>2.3692868913930047E-4</v>
      </c>
    </row>
    <row r="87" spans="1:19" ht="15.75" x14ac:dyDescent="0.25">
      <c r="A87" s="5">
        <v>39694</v>
      </c>
      <c r="B87">
        <v>204.31</v>
      </c>
      <c r="C87">
        <f t="shared" si="15"/>
        <v>-7.7270144389779945E-3</v>
      </c>
      <c r="D87">
        <v>4.1399999999999997</v>
      </c>
      <c r="E87">
        <v>12.4069</v>
      </c>
      <c r="F87" s="17">
        <f t="shared" si="13"/>
        <v>3.2047637579779575E-4</v>
      </c>
      <c r="G87">
        <f t="shared" si="14"/>
        <v>1.0003204763757978</v>
      </c>
      <c r="H87">
        <f t="shared" si="16"/>
        <v>-8.0474908147757894E-3</v>
      </c>
      <c r="I87">
        <f t="shared" si="17"/>
        <v>6.4762108413900701E-5</v>
      </c>
      <c r="M87" s="10">
        <v>39860</v>
      </c>
      <c r="N87" s="8">
        <v>244.40600000000001</v>
      </c>
      <c r="O87" s="8">
        <v>-1.273236978809001E-2</v>
      </c>
      <c r="P87" s="8">
        <f t="shared" si="18"/>
        <v>0.98726763021191</v>
      </c>
      <c r="Q87" s="8">
        <f t="shared" si="19"/>
        <v>-1.3010005515598506E-2</v>
      </c>
      <c r="R87" s="8">
        <f t="shared" si="20"/>
        <v>4.796613950282332E-4</v>
      </c>
      <c r="S87" s="11">
        <f t="shared" si="21"/>
        <v>1.8712357888059223E-4</v>
      </c>
    </row>
    <row r="88" spans="1:19" ht="15.75" x14ac:dyDescent="0.25">
      <c r="A88" s="5">
        <v>39695</v>
      </c>
      <c r="B88">
        <v>197.75800000000001</v>
      </c>
      <c r="C88">
        <f t="shared" si="15"/>
        <v>-3.2068914884244494E-2</v>
      </c>
      <c r="D88">
        <v>4.0698999999999996</v>
      </c>
      <c r="E88">
        <v>12.4597</v>
      </c>
      <c r="F88" s="17">
        <f t="shared" si="13"/>
        <v>3.2176339654088615E-4</v>
      </c>
      <c r="G88">
        <f t="shared" si="14"/>
        <v>1.0003217633965409</v>
      </c>
      <c r="H88">
        <f t="shared" si="16"/>
        <v>-3.239067828078538E-2</v>
      </c>
      <c r="I88">
        <f t="shared" si="17"/>
        <v>1.0491560394893418E-3</v>
      </c>
      <c r="M88" s="10">
        <v>39861</v>
      </c>
      <c r="N88" s="8">
        <v>235.52799999999999</v>
      </c>
      <c r="O88" s="8">
        <v>-3.6324803810053818E-2</v>
      </c>
      <c r="P88" s="8">
        <f t="shared" si="18"/>
        <v>0.96367519618994613</v>
      </c>
      <c r="Q88" s="8">
        <f t="shared" si="19"/>
        <v>-3.6605768300792707E-2</v>
      </c>
      <c r="R88" s="8">
        <f t="shared" si="20"/>
        <v>2.0699711996042054E-3</v>
      </c>
      <c r="S88" s="11">
        <f t="shared" si="21"/>
        <v>1.3894312059294113E-3</v>
      </c>
    </row>
    <row r="89" spans="1:19" ht="15.75" x14ac:dyDescent="0.25">
      <c r="A89" s="5">
        <v>39696</v>
      </c>
      <c r="B89">
        <v>196.15700000000001</v>
      </c>
      <c r="C89">
        <f t="shared" si="15"/>
        <v>-8.0957533955642712E-3</v>
      </c>
      <c r="D89">
        <v>4.0014000000000003</v>
      </c>
      <c r="E89">
        <v>12.5616</v>
      </c>
      <c r="F89" s="17">
        <f t="shared" si="13"/>
        <v>3.2424554624888025E-4</v>
      </c>
      <c r="G89">
        <f t="shared" si="14"/>
        <v>1.0003242455462489</v>
      </c>
      <c r="H89">
        <f t="shared" si="16"/>
        <v>-8.4199989418131515E-3</v>
      </c>
      <c r="I89">
        <f t="shared" si="17"/>
        <v>7.0896382180134592E-5</v>
      </c>
      <c r="M89" s="10">
        <v>39862</v>
      </c>
      <c r="N89" s="8">
        <v>234.63300000000001</v>
      </c>
      <c r="O89" s="8">
        <v>-3.7999728270098751E-3</v>
      </c>
      <c r="P89" s="8">
        <f t="shared" si="18"/>
        <v>0.99620002717299017</v>
      </c>
      <c r="Q89" s="8">
        <f t="shared" si="19"/>
        <v>-4.0807641729966723E-3</v>
      </c>
      <c r="R89" s="8">
        <f t="shared" si="20"/>
        <v>1.6827102055034981E-4</v>
      </c>
      <c r="S89" s="11">
        <f t="shared" si="21"/>
        <v>2.2563171975061234E-5</v>
      </c>
    </row>
    <row r="90" spans="1:19" ht="15.75" x14ac:dyDescent="0.25">
      <c r="A90" s="5">
        <v>39699</v>
      </c>
      <c r="B90">
        <v>200.114</v>
      </c>
      <c r="C90">
        <f t="shared" si="15"/>
        <v>2.0172616832435208E-2</v>
      </c>
      <c r="D90">
        <v>4.0636999999999999</v>
      </c>
      <c r="E90">
        <v>12.4672</v>
      </c>
      <c r="F90" s="17">
        <f t="shared" si="13"/>
        <v>3.2194616310787794E-4</v>
      </c>
      <c r="G90">
        <f t="shared" si="14"/>
        <v>1.0003219461631079</v>
      </c>
      <c r="H90">
        <f t="shared" si="16"/>
        <v>1.985067066932733E-2</v>
      </c>
      <c r="I90">
        <f t="shared" si="17"/>
        <v>3.9404912602209239E-4</v>
      </c>
      <c r="M90" s="10">
        <v>39863</v>
      </c>
      <c r="N90" s="8">
        <v>234.38499999999999</v>
      </c>
      <c r="O90" s="8">
        <v>-1.0569698209545071E-3</v>
      </c>
      <c r="P90" s="8">
        <f t="shared" si="18"/>
        <v>0.99894303017904551</v>
      </c>
      <c r="Q90" s="8">
        <f t="shared" si="19"/>
        <v>-1.3373480489688068E-3</v>
      </c>
      <c r="R90" s="8">
        <f t="shared" si="20"/>
        <v>1.0462253760671918E-4</v>
      </c>
      <c r="S90" s="11">
        <f t="shared" si="21"/>
        <v>4.0266627224795528E-6</v>
      </c>
    </row>
    <row r="91" spans="1:19" ht="15.75" x14ac:dyDescent="0.25">
      <c r="A91" s="5">
        <v>39700</v>
      </c>
      <c r="B91">
        <v>200.88</v>
      </c>
      <c r="C91">
        <f t="shared" si="15"/>
        <v>3.8278181436580704E-3</v>
      </c>
      <c r="D91">
        <v>4.0427999999999997</v>
      </c>
      <c r="E91">
        <v>12.4596</v>
      </c>
      <c r="F91" s="17">
        <f t="shared" si="13"/>
        <v>3.2176095957114903E-4</v>
      </c>
      <c r="G91">
        <f t="shared" si="14"/>
        <v>1.0003217609595711</v>
      </c>
      <c r="H91">
        <f t="shared" si="16"/>
        <v>3.5060571840869214E-3</v>
      </c>
      <c r="I91">
        <f t="shared" si="17"/>
        <v>1.2292436978087512E-5</v>
      </c>
      <c r="M91" s="10">
        <v>39864</v>
      </c>
      <c r="N91" s="8">
        <v>223.49799999999999</v>
      </c>
      <c r="O91" s="8">
        <v>-4.6449218166691557E-2</v>
      </c>
      <c r="P91" s="8">
        <f t="shared" si="18"/>
        <v>0.95355078183330844</v>
      </c>
      <c r="Q91" s="8">
        <f t="shared" si="19"/>
        <v>-4.6733690198889725E-2</v>
      </c>
      <c r="R91" s="8">
        <f t="shared" si="20"/>
        <v>3.0941248335641957E-3</v>
      </c>
      <c r="S91" s="11">
        <f t="shared" si="21"/>
        <v>2.2470441017890708E-3</v>
      </c>
    </row>
    <row r="92" spans="1:19" ht="15.75" x14ac:dyDescent="0.25">
      <c r="A92" s="5">
        <v>39701</v>
      </c>
      <c r="B92">
        <v>203.54400000000001</v>
      </c>
      <c r="C92">
        <f t="shared" si="15"/>
        <v>1.3261648745519791E-2</v>
      </c>
      <c r="D92">
        <v>4.0663999999999998</v>
      </c>
      <c r="E92">
        <v>12.4803</v>
      </c>
      <c r="F92" s="17">
        <f t="shared" si="13"/>
        <v>3.2226536622426138E-4</v>
      </c>
      <c r="G92">
        <f t="shared" si="14"/>
        <v>1.0003222653662243</v>
      </c>
      <c r="H92">
        <f t="shared" si="16"/>
        <v>1.2939383379295529E-2</v>
      </c>
      <c r="I92">
        <f t="shared" si="17"/>
        <v>1.6742764223638939E-4</v>
      </c>
      <c r="M92" s="10">
        <v>39867</v>
      </c>
      <c r="N92" s="8">
        <v>214.45099999999999</v>
      </c>
      <c r="O92" s="8">
        <v>-4.0479109432746588E-2</v>
      </c>
      <c r="P92" s="8">
        <f t="shared" si="18"/>
        <v>0.95952089056725343</v>
      </c>
      <c r="Q92" s="8">
        <f t="shared" si="19"/>
        <v>-4.0767977486243959E-2</v>
      </c>
      <c r="R92" s="8">
        <f t="shared" si="20"/>
        <v>2.4660307160663717E-3</v>
      </c>
      <c r="S92" s="11">
        <f t="shared" si="21"/>
        <v>1.717048509186589E-3</v>
      </c>
    </row>
    <row r="93" spans="1:19" ht="15.75" x14ac:dyDescent="0.25">
      <c r="A93" s="5">
        <v>39702</v>
      </c>
      <c r="B93">
        <v>209.46</v>
      </c>
      <c r="C93">
        <f t="shared" si="15"/>
        <v>2.9064968753684691E-2</v>
      </c>
      <c r="D93">
        <v>4.0810000000000004</v>
      </c>
      <c r="E93">
        <v>12.505700000000001</v>
      </c>
      <c r="F93" s="17">
        <f t="shared" si="13"/>
        <v>3.2288417351944432E-4</v>
      </c>
      <c r="G93">
        <f t="shared" si="14"/>
        <v>1.0003228841735194</v>
      </c>
      <c r="H93">
        <f t="shared" si="16"/>
        <v>2.8742084580165247E-2</v>
      </c>
      <c r="I93">
        <f t="shared" si="17"/>
        <v>8.2610742601337288E-4</v>
      </c>
      <c r="M93" s="10">
        <v>39868</v>
      </c>
      <c r="N93" s="8">
        <v>208.03800000000001</v>
      </c>
      <c r="O93" s="8">
        <v>-2.9904267175252075E-2</v>
      </c>
      <c r="P93" s="8">
        <f t="shared" si="18"/>
        <v>0.97009573282474792</v>
      </c>
      <c r="Q93" s="8">
        <f t="shared" si="19"/>
        <v>-3.019504595845901E-2</v>
      </c>
      <c r="R93" s="8">
        <f t="shared" si="20"/>
        <v>1.5277321103057356E-3</v>
      </c>
      <c r="S93" s="11">
        <f t="shared" si="21"/>
        <v>9.5260825642652473E-4</v>
      </c>
    </row>
    <row r="94" spans="1:19" ht="15.75" x14ac:dyDescent="0.25">
      <c r="A94" s="5">
        <v>39703</v>
      </c>
      <c r="B94">
        <v>210.77199999999999</v>
      </c>
      <c r="C94">
        <f t="shared" si="15"/>
        <v>6.2637257710301888E-3</v>
      </c>
      <c r="D94">
        <v>4.1848000000000001</v>
      </c>
      <c r="E94">
        <v>12.461399999999999</v>
      </c>
      <c r="F94" s="17">
        <f t="shared" si="13"/>
        <v>3.2180482469468252E-4</v>
      </c>
      <c r="G94">
        <f t="shared" si="14"/>
        <v>1.0003218048246947</v>
      </c>
      <c r="H94">
        <f t="shared" si="16"/>
        <v>5.9419209463355063E-3</v>
      </c>
      <c r="I94">
        <f t="shared" si="17"/>
        <v>3.5306424532500642E-5</v>
      </c>
      <c r="M94" s="10">
        <v>39869</v>
      </c>
      <c r="N94" s="8">
        <v>200.035</v>
      </c>
      <c r="O94" s="8">
        <v>-3.8468933560215031E-2</v>
      </c>
      <c r="P94" s="8">
        <f t="shared" si="18"/>
        <v>0.96153106643978492</v>
      </c>
      <c r="Q94" s="8">
        <f t="shared" si="19"/>
        <v>-3.8760934513587926E-2</v>
      </c>
      <c r="R94" s="8">
        <f t="shared" si="20"/>
        <v>2.2707228601882012E-3</v>
      </c>
      <c r="S94" s="11">
        <f t="shared" si="21"/>
        <v>1.554743911175961E-3</v>
      </c>
    </row>
    <row r="95" spans="1:19" ht="15.75" x14ac:dyDescent="0.25">
      <c r="A95" s="5">
        <v>39706</v>
      </c>
      <c r="B95">
        <v>205.93100000000001</v>
      </c>
      <c r="C95">
        <f t="shared" si="15"/>
        <v>-2.2967946406543469E-2</v>
      </c>
      <c r="D95">
        <v>4.0514000000000001</v>
      </c>
      <c r="E95">
        <v>12.571</v>
      </c>
      <c r="F95" s="17">
        <f t="shared" si="13"/>
        <v>3.2447440495753099E-4</v>
      </c>
      <c r="G95">
        <f t="shared" si="14"/>
        <v>1.0003244744049575</v>
      </c>
      <c r="H95">
        <f t="shared" si="16"/>
        <v>-2.3292420811501E-2</v>
      </c>
      <c r="I95">
        <f t="shared" si="17"/>
        <v>5.4253686726004485E-4</v>
      </c>
      <c r="M95" s="10">
        <v>39870</v>
      </c>
      <c r="N95" s="8">
        <v>199.58699999999999</v>
      </c>
      <c r="O95" s="8">
        <v>-2.2396080685880347E-3</v>
      </c>
      <c r="P95" s="8">
        <f t="shared" si="18"/>
        <v>0.99776039193141197</v>
      </c>
      <c r="Q95" s="8">
        <f t="shared" si="19"/>
        <v>-2.5276423811486713E-3</v>
      </c>
      <c r="R95" s="8">
        <f t="shared" si="20"/>
        <v>1.3038922721919462E-4</v>
      </c>
      <c r="S95" s="11">
        <f t="shared" si="21"/>
        <v>1.0220482536746685E-5</v>
      </c>
    </row>
    <row r="96" spans="1:19" ht="15.75" x14ac:dyDescent="0.25">
      <c r="A96" s="5">
        <v>39707</v>
      </c>
      <c r="B96">
        <v>223.49799999999999</v>
      </c>
      <c r="C96">
        <f t="shared" si="15"/>
        <v>8.5305272154265158E-2</v>
      </c>
      <c r="D96">
        <v>3.9962999999999997</v>
      </c>
      <c r="E96">
        <v>12.621499999999999</v>
      </c>
      <c r="F96" s="17">
        <f t="shared" si="13"/>
        <v>3.2570358572292513E-4</v>
      </c>
      <c r="G96">
        <f t="shared" si="14"/>
        <v>1.0003257035857229</v>
      </c>
      <c r="H96">
        <f t="shared" si="16"/>
        <v>8.4979568568542233E-2</v>
      </c>
      <c r="I96">
        <f t="shared" si="17"/>
        <v>7.221527074095571E-3</v>
      </c>
      <c r="M96" s="10">
        <v>39871</v>
      </c>
      <c r="N96" s="8">
        <v>186.911</v>
      </c>
      <c r="O96" s="8">
        <v>-6.3511150525835794E-2</v>
      </c>
      <c r="P96" s="8">
        <f t="shared" si="18"/>
        <v>0.93648884947416422</v>
      </c>
      <c r="Q96" s="8">
        <f t="shared" si="19"/>
        <v>-6.380263163050727E-2</v>
      </c>
      <c r="R96" s="8">
        <f t="shared" si="20"/>
        <v>5.284388483702932E-3</v>
      </c>
      <c r="S96" s="11">
        <f t="shared" si="21"/>
        <v>4.1566308141300305E-3</v>
      </c>
    </row>
    <row r="97" spans="1:19" ht="15.75" x14ac:dyDescent="0.25">
      <c r="A97" s="5">
        <v>39708</v>
      </c>
      <c r="B97">
        <v>236.393</v>
      </c>
      <c r="C97">
        <f t="shared" si="15"/>
        <v>5.7696265738395917E-2</v>
      </c>
      <c r="D97">
        <v>4.0155000000000003</v>
      </c>
      <c r="E97">
        <v>12.685499999999999</v>
      </c>
      <c r="F97" s="17">
        <f t="shared" si="13"/>
        <v>3.2726056989695884E-4</v>
      </c>
      <c r="G97">
        <f t="shared" si="14"/>
        <v>1.000327260569897</v>
      </c>
      <c r="H97">
        <f t="shared" si="16"/>
        <v>5.7369005168498959E-2</v>
      </c>
      <c r="I97">
        <f t="shared" si="17"/>
        <v>3.2912027540232601E-3</v>
      </c>
      <c r="M97" s="10">
        <v>39874</v>
      </c>
      <c r="N97" s="8">
        <v>185.321</v>
      </c>
      <c r="O97" s="8">
        <v>-8.5067224507921063E-3</v>
      </c>
      <c r="P97" s="8">
        <f t="shared" si="18"/>
        <v>0.99149327754920791</v>
      </c>
      <c r="Q97" s="8">
        <f t="shared" si="19"/>
        <v>-8.8017764536719861E-3</v>
      </c>
      <c r="R97" s="8">
        <f t="shared" si="20"/>
        <v>3.1304027832529543E-4</v>
      </c>
      <c r="S97" s="11">
        <f t="shared" si="21"/>
        <v>8.9701413465005113E-5</v>
      </c>
    </row>
    <row r="98" spans="1:19" ht="15.75" x14ac:dyDescent="0.25">
      <c r="A98" s="5">
        <v>39709</v>
      </c>
      <c r="B98">
        <v>296.54300000000001</v>
      </c>
      <c r="C98">
        <f t="shared" si="15"/>
        <v>0.25444915881603941</v>
      </c>
      <c r="D98">
        <v>4.0355999999999996</v>
      </c>
      <c r="E98">
        <v>12.556100000000001</v>
      </c>
      <c r="F98" s="17">
        <f t="shared" si="13"/>
        <v>3.2411163071910387E-4</v>
      </c>
      <c r="G98">
        <f t="shared" si="14"/>
        <v>1.0003241116307191</v>
      </c>
      <c r="H98">
        <f t="shared" si="16"/>
        <v>0.25412504718532031</v>
      </c>
      <c r="I98">
        <f t="shared" si="17"/>
        <v>6.4579539606941266E-2</v>
      </c>
      <c r="M98" s="10">
        <v>39875</v>
      </c>
      <c r="N98" s="8">
        <v>189.297</v>
      </c>
      <c r="O98" s="8">
        <v>2.1454665148580028E-2</v>
      </c>
      <c r="P98" s="8">
        <f t="shared" si="18"/>
        <v>1.0214546651485801</v>
      </c>
      <c r="Q98" s="8">
        <f t="shared" si="19"/>
        <v>2.1159707117386746E-2</v>
      </c>
      <c r="R98" s="8">
        <f t="shared" si="20"/>
        <v>1.5051705562195848E-4</v>
      </c>
      <c r="S98" s="11">
        <f t="shared" si="21"/>
        <v>4.1985651497372905E-4</v>
      </c>
    </row>
    <row r="99" spans="1:19" ht="15.75" x14ac:dyDescent="0.25">
      <c r="A99" s="5">
        <v>39710</v>
      </c>
      <c r="B99">
        <v>257.262</v>
      </c>
      <c r="C99">
        <f t="shared" si="15"/>
        <v>-0.1324630829255791</v>
      </c>
      <c r="D99">
        <v>4.2080000000000002</v>
      </c>
      <c r="E99">
        <v>12.3413</v>
      </c>
      <c r="F99" s="17">
        <f t="shared" si="13"/>
        <v>3.1887650993289718E-4</v>
      </c>
      <c r="G99">
        <f t="shared" si="14"/>
        <v>1.0003188765099329</v>
      </c>
      <c r="H99">
        <f t="shared" si="16"/>
        <v>-0.13278195943551199</v>
      </c>
      <c r="I99">
        <f t="shared" si="17"/>
        <v>1.7631048751533953E-2</v>
      </c>
      <c r="M99" s="10">
        <v>39876</v>
      </c>
      <c r="N99" s="8">
        <v>203.81299999999999</v>
      </c>
      <c r="O99" s="8">
        <v>7.6683729800260919E-2</v>
      </c>
      <c r="P99" s="8">
        <f t="shared" si="18"/>
        <v>1.0766837298002609</v>
      </c>
      <c r="Q99" s="8">
        <f t="shared" si="19"/>
        <v>7.6395281052303171E-2</v>
      </c>
      <c r="R99" s="8">
        <f t="shared" si="20"/>
        <v>4.5568052984950791E-3</v>
      </c>
      <c r="S99" s="11">
        <f t="shared" si="21"/>
        <v>5.7344232127038977E-3</v>
      </c>
    </row>
    <row r="100" spans="1:19" ht="15.75" x14ac:dyDescent="0.25">
      <c r="A100" s="5">
        <v>39713</v>
      </c>
      <c r="B100">
        <v>277.762</v>
      </c>
      <c r="C100">
        <f t="shared" si="15"/>
        <v>7.9685301365922681E-2</v>
      </c>
      <c r="D100">
        <v>4.2568000000000001</v>
      </c>
      <c r="E100">
        <v>12.6439</v>
      </c>
      <c r="F100" s="17">
        <f t="shared" si="13"/>
        <v>3.2624863053087871E-4</v>
      </c>
      <c r="G100">
        <f t="shared" si="14"/>
        <v>1.0003262486305309</v>
      </c>
      <c r="H100">
        <f t="shared" si="16"/>
        <v>7.9359052735391802E-2</v>
      </c>
      <c r="I100">
        <f t="shared" si="17"/>
        <v>6.2978592510586975E-3</v>
      </c>
      <c r="M100" s="10">
        <v>39877</v>
      </c>
      <c r="N100" s="8">
        <v>202.81899999999999</v>
      </c>
      <c r="O100" s="8">
        <v>-4.8770196209270257E-3</v>
      </c>
      <c r="P100" s="8">
        <f t="shared" si="18"/>
        <v>0.99512298037907299</v>
      </c>
      <c r="Q100" s="8">
        <f t="shared" si="19"/>
        <v>-5.1682493890666927E-3</v>
      </c>
      <c r="R100" s="8">
        <f t="shared" si="20"/>
        <v>1.9766721325509815E-4</v>
      </c>
      <c r="S100" s="11">
        <f t="shared" si="21"/>
        <v>3.4077059466582279E-5</v>
      </c>
    </row>
    <row r="101" spans="1:19" ht="15.75" x14ac:dyDescent="0.25">
      <c r="A101" s="5">
        <v>39714</v>
      </c>
      <c r="B101">
        <v>265.62299999999999</v>
      </c>
      <c r="C101">
        <f t="shared" si="15"/>
        <v>-4.3702882323716025E-2</v>
      </c>
      <c r="D101">
        <v>4.2409999999999997</v>
      </c>
      <c r="E101">
        <v>12.6997</v>
      </c>
      <c r="F101" s="17">
        <f t="shared" si="13"/>
        <v>3.2760590622027408E-4</v>
      </c>
      <c r="G101">
        <f t="shared" si="14"/>
        <v>1.0003276059062203</v>
      </c>
      <c r="H101">
        <f t="shared" si="16"/>
        <v>-4.4030488229936299E-2</v>
      </c>
      <c r="I101">
        <f t="shared" si="17"/>
        <v>1.9386838937665589E-3</v>
      </c>
      <c r="M101" s="10">
        <v>39878</v>
      </c>
      <c r="N101" s="8">
        <v>202.322</v>
      </c>
      <c r="O101" s="8">
        <v>-2.4504607556490553E-3</v>
      </c>
      <c r="P101" s="8">
        <f t="shared" si="18"/>
        <v>0.99754953924435097</v>
      </c>
      <c r="Q101" s="8">
        <f t="shared" si="19"/>
        <v>-2.7472121651608526E-3</v>
      </c>
      <c r="R101" s="8">
        <f t="shared" si="20"/>
        <v>1.3545188950389296E-4</v>
      </c>
      <c r="S101" s="11">
        <f t="shared" si="21"/>
        <v>1.1672600204114416E-5</v>
      </c>
    </row>
    <row r="102" spans="1:19" ht="15.75" x14ac:dyDescent="0.25">
      <c r="A102" s="5">
        <v>39715</v>
      </c>
      <c r="B102">
        <v>250.541</v>
      </c>
      <c r="C102">
        <f t="shared" si="15"/>
        <v>-5.6779721635551117E-2</v>
      </c>
      <c r="D102">
        <v>4.1638000000000002</v>
      </c>
      <c r="E102">
        <v>12.6937</v>
      </c>
      <c r="F102" s="17">
        <f t="shared" si="13"/>
        <v>3.2745999475802812E-4</v>
      </c>
      <c r="G102">
        <f t="shared" si="14"/>
        <v>1.000327459994758</v>
      </c>
      <c r="H102">
        <f t="shared" si="16"/>
        <v>-5.7107181630309145E-2</v>
      </c>
      <c r="I102">
        <f t="shared" si="17"/>
        <v>3.2612301937571184E-3</v>
      </c>
      <c r="M102" s="10">
        <v>39881</v>
      </c>
      <c r="N102" s="8">
        <v>205.90100000000001</v>
      </c>
      <c r="O102" s="8">
        <v>1.7689623471495969E-2</v>
      </c>
      <c r="P102" s="8">
        <f t="shared" si="18"/>
        <v>1.0176896234714961</v>
      </c>
      <c r="Q102" s="8">
        <f t="shared" si="19"/>
        <v>1.7392097507391707E-2</v>
      </c>
      <c r="R102" s="8">
        <f t="shared" si="20"/>
        <v>7.2265804947452321E-5</v>
      </c>
      <c r="S102" s="11">
        <f t="shared" si="21"/>
        <v>2.7965173704696676E-4</v>
      </c>
    </row>
    <row r="103" spans="1:19" ht="15.75" x14ac:dyDescent="0.25">
      <c r="A103" s="5">
        <v>39716</v>
      </c>
      <c r="B103">
        <v>251.535</v>
      </c>
      <c r="C103">
        <f t="shared" si="15"/>
        <v>3.9674145149895621E-3</v>
      </c>
      <c r="D103">
        <v>4.2302</v>
      </c>
      <c r="E103">
        <v>12.6015</v>
      </c>
      <c r="F103" s="17">
        <f t="shared" si="13"/>
        <v>3.2521684720943078E-4</v>
      </c>
      <c r="G103">
        <f t="shared" si="14"/>
        <v>1.0003252168472094</v>
      </c>
      <c r="H103">
        <f t="shared" si="16"/>
        <v>3.6421976677801313E-3</v>
      </c>
      <c r="I103">
        <f t="shared" si="17"/>
        <v>1.3265603851183028E-5</v>
      </c>
      <c r="M103" s="10">
        <v>39882</v>
      </c>
      <c r="N103" s="8">
        <v>208.55500000000001</v>
      </c>
      <c r="O103" s="8">
        <v>1.2889689705246678E-2</v>
      </c>
      <c r="P103" s="8">
        <f t="shared" si="18"/>
        <v>1.0128896897052466</v>
      </c>
      <c r="Q103" s="8">
        <f t="shared" si="19"/>
        <v>1.25999265252022E-2</v>
      </c>
      <c r="R103" s="8">
        <f t="shared" si="20"/>
        <v>1.3754890870545252E-5</v>
      </c>
      <c r="S103" s="11">
        <f t="shared" si="21"/>
        <v>1.4233969273753019E-4</v>
      </c>
    </row>
    <row r="104" spans="1:19" ht="15.75" x14ac:dyDescent="0.25">
      <c r="A104" s="5">
        <v>39717</v>
      </c>
      <c r="B104">
        <v>257.99700000000001</v>
      </c>
      <c r="C104">
        <f t="shared" si="15"/>
        <v>2.5690261792593545E-2</v>
      </c>
      <c r="D104">
        <v>4.1638999999999999</v>
      </c>
      <c r="E104">
        <v>12.6166</v>
      </c>
      <c r="F104" s="17">
        <f t="shared" si="13"/>
        <v>3.2558434276008796E-4</v>
      </c>
      <c r="G104">
        <f t="shared" si="14"/>
        <v>1.0003255843427601</v>
      </c>
      <c r="H104">
        <f t="shared" si="16"/>
        <v>2.5364677449833457E-2</v>
      </c>
      <c r="I104">
        <f t="shared" si="17"/>
        <v>6.4336686213408995E-4</v>
      </c>
      <c r="M104" s="10">
        <v>39883</v>
      </c>
      <c r="N104" s="8">
        <v>209.13200000000001</v>
      </c>
      <c r="O104" s="8">
        <v>2.7666562777204965E-3</v>
      </c>
      <c r="P104" s="8">
        <f t="shared" si="18"/>
        <v>1.0027666562777204</v>
      </c>
      <c r="Q104" s="8">
        <f t="shared" si="19"/>
        <v>2.4809814904387987E-3</v>
      </c>
      <c r="R104" s="8">
        <f t="shared" si="20"/>
        <v>4.1090489234031814E-5</v>
      </c>
      <c r="S104" s="11">
        <f t="shared" si="21"/>
        <v>3.2821660510671196E-6</v>
      </c>
    </row>
    <row r="105" spans="1:19" ht="15.75" x14ac:dyDescent="0.25">
      <c r="A105" s="5">
        <v>39720</v>
      </c>
      <c r="B105">
        <v>270.69299999999998</v>
      </c>
      <c r="C105">
        <f t="shared" si="15"/>
        <v>4.9209874533424687E-2</v>
      </c>
      <c r="D105">
        <v>3.9717000000000002</v>
      </c>
      <c r="E105">
        <v>12.507899999999999</v>
      </c>
      <c r="F105" s="17">
        <f t="shared" si="13"/>
        <v>3.2293776444514144E-4</v>
      </c>
      <c r="G105">
        <f t="shared" si="14"/>
        <v>1.0003229377644451</v>
      </c>
      <c r="H105">
        <f t="shared" si="16"/>
        <v>4.8886936768979546E-2</v>
      </c>
      <c r="I105">
        <f t="shared" si="17"/>
        <v>2.3899325866542044E-3</v>
      </c>
      <c r="M105" s="10">
        <v>39884</v>
      </c>
      <c r="N105" s="8">
        <v>213.85400000000001</v>
      </c>
      <c r="O105" s="8">
        <v>2.2579040988466654E-2</v>
      </c>
      <c r="P105" s="8">
        <f t="shared" si="18"/>
        <v>1.0225790409884667</v>
      </c>
      <c r="Q105" s="8">
        <f t="shared" si="19"/>
        <v>2.2292842784330431E-2</v>
      </c>
      <c r="R105" s="8">
        <f t="shared" si="20"/>
        <v>1.7960489089968273E-4</v>
      </c>
      <c r="S105" s="11">
        <f t="shared" si="21"/>
        <v>4.6757731881493235E-4</v>
      </c>
    </row>
    <row r="106" spans="1:19" ht="15.75" x14ac:dyDescent="0.25">
      <c r="A106" s="5">
        <v>39721</v>
      </c>
      <c r="B106">
        <v>276.98700000000002</v>
      </c>
      <c r="C106">
        <f t="shared" si="15"/>
        <v>2.32514324345293E-2</v>
      </c>
      <c r="D106">
        <v>4.0148999999999999</v>
      </c>
      <c r="E106">
        <v>12.4405</v>
      </c>
      <c r="F106" s="17">
        <f t="shared" si="13"/>
        <v>3.2129545873393894E-4</v>
      </c>
      <c r="G106">
        <f t="shared" si="14"/>
        <v>1.0003212954587339</v>
      </c>
      <c r="H106">
        <f t="shared" si="16"/>
        <v>2.2930136975795361E-2</v>
      </c>
      <c r="I106">
        <f t="shared" si="17"/>
        <v>5.257911817287377E-4</v>
      </c>
      <c r="M106" s="10">
        <v>39885</v>
      </c>
      <c r="N106" s="8">
        <v>214.65</v>
      </c>
      <c r="O106" s="8">
        <v>3.7221655896078269E-3</v>
      </c>
      <c r="P106" s="8">
        <f t="shared" si="18"/>
        <v>1.0037221655896078</v>
      </c>
      <c r="Q106" s="8">
        <f t="shared" si="19"/>
        <v>3.4366241414196734E-3</v>
      </c>
      <c r="R106" s="8">
        <f t="shared" si="20"/>
        <v>2.9752047128145468E-5</v>
      </c>
      <c r="S106" s="11">
        <f t="shared" si="21"/>
        <v>7.6580465925953759E-6</v>
      </c>
    </row>
    <row r="107" spans="1:19" ht="15.75" x14ac:dyDescent="0.25">
      <c r="A107" s="5">
        <v>39722</v>
      </c>
      <c r="B107">
        <v>272.41300000000001</v>
      </c>
      <c r="C107">
        <f t="shared" si="15"/>
        <v>-1.651341037666032E-2</v>
      </c>
      <c r="D107">
        <v>3.9954000000000001</v>
      </c>
      <c r="E107">
        <v>11.776299999999999</v>
      </c>
      <c r="F107" s="17">
        <f t="shared" si="13"/>
        <v>3.0505848408957092E-4</v>
      </c>
      <c r="G107">
        <f t="shared" si="14"/>
        <v>1.0003050584840896</v>
      </c>
      <c r="H107">
        <f t="shared" si="16"/>
        <v>-1.6818468860749891E-2</v>
      </c>
      <c r="I107">
        <f t="shared" si="17"/>
        <v>2.8286089482001373E-4</v>
      </c>
      <c r="M107" s="10">
        <v>39888</v>
      </c>
      <c r="N107" s="8">
        <v>214.053</v>
      </c>
      <c r="O107" s="8">
        <v>-2.7812718378756505E-3</v>
      </c>
      <c r="P107" s="8">
        <f t="shared" si="18"/>
        <v>0.99721872816212431</v>
      </c>
      <c r="Q107" s="8">
        <f t="shared" si="19"/>
        <v>-3.0636606485085669E-3</v>
      </c>
      <c r="R107" s="8">
        <f t="shared" si="20"/>
        <v>1.4291792455879224E-4</v>
      </c>
      <c r="S107" s="11">
        <f t="shared" si="21"/>
        <v>1.3935044184978928E-5</v>
      </c>
    </row>
    <row r="108" spans="1:19" ht="15.75" x14ac:dyDescent="0.25">
      <c r="A108" s="5">
        <v>39723</v>
      </c>
      <c r="B108">
        <v>261.82499999999999</v>
      </c>
      <c r="C108">
        <f t="shared" si="15"/>
        <v>-3.8867454930565065E-2</v>
      </c>
      <c r="D108">
        <v>3.9313000000000002</v>
      </c>
      <c r="E108">
        <v>11.6845</v>
      </c>
      <c r="F108" s="17">
        <f t="shared" si="13"/>
        <v>3.0280678442129449E-4</v>
      </c>
      <c r="G108">
        <f t="shared" si="14"/>
        <v>1.0003028067844213</v>
      </c>
      <c r="H108">
        <f t="shared" si="16"/>
        <v>-3.917026171498636E-2</v>
      </c>
      <c r="I108">
        <f t="shared" si="17"/>
        <v>1.534309402820526E-3</v>
      </c>
      <c r="M108" s="10">
        <v>39889</v>
      </c>
      <c r="N108" s="8">
        <v>214.94800000000001</v>
      </c>
      <c r="O108" s="8">
        <v>4.1812074579660654E-3</v>
      </c>
      <c r="P108" s="8">
        <f t="shared" si="18"/>
        <v>1.0041812074579661</v>
      </c>
      <c r="Q108" s="8">
        <f t="shared" si="19"/>
        <v>3.8998472487551863E-3</v>
      </c>
      <c r="R108" s="8">
        <f t="shared" si="20"/>
        <v>2.4913281398704391E-5</v>
      </c>
      <c r="S108" s="11">
        <f t="shared" si="21"/>
        <v>1.043639313722116E-5</v>
      </c>
    </row>
    <row r="109" spans="1:19" ht="15.75" x14ac:dyDescent="0.25">
      <c r="A109" s="5">
        <v>39724</v>
      </c>
      <c r="B109">
        <v>273.65600000000001</v>
      </c>
      <c r="C109">
        <f t="shared" si="15"/>
        <v>4.5186670486011715E-2</v>
      </c>
      <c r="D109">
        <v>3.9237000000000002</v>
      </c>
      <c r="E109">
        <v>11.5413</v>
      </c>
      <c r="F109" s="17">
        <f t="shared" si="13"/>
        <v>2.9929064129619043E-4</v>
      </c>
      <c r="G109">
        <f t="shared" si="14"/>
        <v>1.0002992906412962</v>
      </c>
      <c r="H109">
        <f t="shared" si="16"/>
        <v>4.4887379844715525E-2</v>
      </c>
      <c r="I109">
        <f t="shared" si="17"/>
        <v>2.0148768693237736E-3</v>
      </c>
      <c r="M109" s="10">
        <v>39890</v>
      </c>
      <c r="N109" s="8">
        <v>215.99199999999999</v>
      </c>
      <c r="O109" s="8">
        <v>4.8569886670263634E-3</v>
      </c>
      <c r="P109" s="8">
        <f t="shared" si="18"/>
        <v>1.0048569886670264</v>
      </c>
      <c r="Q109" s="8">
        <f t="shared" si="19"/>
        <v>4.5771770311139664E-3</v>
      </c>
      <c r="R109" s="8">
        <f t="shared" si="20"/>
        <v>1.861051683235878E-5</v>
      </c>
      <c r="S109" s="11">
        <f t="shared" si="21"/>
        <v>1.5271451613583173E-5</v>
      </c>
    </row>
    <row r="110" spans="1:19" ht="15.75" x14ac:dyDescent="0.25">
      <c r="A110" s="5">
        <v>39727</v>
      </c>
      <c r="B110">
        <v>287.96300000000002</v>
      </c>
      <c r="C110">
        <f t="shared" si="15"/>
        <v>5.2280965884175815E-2</v>
      </c>
      <c r="D110">
        <v>3.7530000000000001</v>
      </c>
      <c r="E110">
        <v>11.8492</v>
      </c>
      <c r="F110" s="17">
        <f t="shared" si="13"/>
        <v>3.0684528515689813E-4</v>
      </c>
      <c r="G110">
        <f t="shared" si="14"/>
        <v>1.0003068452851569</v>
      </c>
      <c r="H110">
        <f t="shared" si="16"/>
        <v>5.1974120599018916E-2</v>
      </c>
      <c r="I110">
        <f t="shared" si="17"/>
        <v>2.7013092120413626E-3</v>
      </c>
      <c r="M110" s="10">
        <v>39891</v>
      </c>
      <c r="N110" s="8">
        <v>207.38200000000001</v>
      </c>
      <c r="O110" s="8">
        <v>-3.9862587503240794E-2</v>
      </c>
      <c r="P110" s="8">
        <f t="shared" si="18"/>
        <v>0.96013741249675921</v>
      </c>
      <c r="Q110" s="8">
        <f t="shared" si="19"/>
        <v>-4.0141540368610069E-2</v>
      </c>
      <c r="R110" s="8">
        <f t="shared" si="20"/>
        <v>2.4042064757847084E-3</v>
      </c>
      <c r="S110" s="11">
        <f t="shared" si="21"/>
        <v>1.6655252270870579E-3</v>
      </c>
    </row>
    <row r="111" spans="1:19" ht="15.75" x14ac:dyDescent="0.25">
      <c r="A111" s="5">
        <v>39728</v>
      </c>
      <c r="B111">
        <v>281.858</v>
      </c>
      <c r="C111">
        <f t="shared" si="15"/>
        <v>-2.1200640360046319E-2</v>
      </c>
      <c r="D111">
        <v>3.7519</v>
      </c>
      <c r="E111">
        <v>12.004300000000001</v>
      </c>
      <c r="F111" s="17">
        <f t="shared" si="13"/>
        <v>3.1064297221528037E-4</v>
      </c>
      <c r="G111">
        <f t="shared" si="14"/>
        <v>1.0003106429722153</v>
      </c>
      <c r="H111">
        <f t="shared" si="16"/>
        <v>-2.1511283332261599E-2</v>
      </c>
      <c r="I111">
        <f t="shared" si="17"/>
        <v>4.6273531060083572E-4</v>
      </c>
      <c r="M111" s="10">
        <v>39892</v>
      </c>
      <c r="N111" s="8">
        <v>207.29300000000001</v>
      </c>
      <c r="O111" s="8">
        <v>-4.2915971492221423E-4</v>
      </c>
      <c r="P111" s="8">
        <f t="shared" si="18"/>
        <v>0.99957084028507781</v>
      </c>
      <c r="Q111" s="8">
        <f t="shared" si="19"/>
        <v>-7.091074425669391E-4</v>
      </c>
      <c r="R111" s="8">
        <f t="shared" si="20"/>
        <v>9.2165285797498998E-5</v>
      </c>
      <c r="S111" s="11">
        <f t="shared" si="21"/>
        <v>1.9000251643848603E-6</v>
      </c>
    </row>
    <row r="112" spans="1:19" ht="15.75" x14ac:dyDescent="0.25">
      <c r="A112" s="5">
        <v>39729</v>
      </c>
      <c r="B112">
        <v>292.26799999999997</v>
      </c>
      <c r="C112">
        <f t="shared" si="15"/>
        <v>3.6933491332514841E-2</v>
      </c>
      <c r="D112">
        <v>3.8028</v>
      </c>
      <c r="E112">
        <v>12.372400000000001</v>
      </c>
      <c r="F112" s="17">
        <f t="shared" si="13"/>
        <v>3.196350990384289E-4</v>
      </c>
      <c r="G112">
        <f t="shared" si="14"/>
        <v>1.0003196350990384</v>
      </c>
      <c r="H112">
        <f t="shared" si="16"/>
        <v>3.6613856233476412E-2</v>
      </c>
      <c r="I112">
        <f t="shared" si="17"/>
        <v>1.3405744682856795E-3</v>
      </c>
      <c r="M112" s="10">
        <v>39895</v>
      </c>
      <c r="N112" s="8">
        <v>210.971</v>
      </c>
      <c r="O112" s="8">
        <v>1.7743001452050947E-2</v>
      </c>
      <c r="P112" s="8">
        <f t="shared" si="18"/>
        <v>1.017743001452051</v>
      </c>
      <c r="Q112" s="8">
        <f t="shared" si="19"/>
        <v>1.7461569524966872E-2</v>
      </c>
      <c r="R112" s="8">
        <f t="shared" si="20"/>
        <v>7.3451784777049713E-5</v>
      </c>
      <c r="S112" s="11">
        <f t="shared" si="21"/>
        <v>2.8198009546130236E-4</v>
      </c>
    </row>
    <row r="113" spans="1:19" ht="15.75" x14ac:dyDescent="0.25">
      <c r="A113" s="5">
        <v>39730</v>
      </c>
      <c r="B113">
        <v>293.23200000000003</v>
      </c>
      <c r="C113">
        <f t="shared" si="15"/>
        <v>3.2983426170502947E-3</v>
      </c>
      <c r="D113">
        <v>3.8769999999999998</v>
      </c>
      <c r="E113">
        <v>12.466100000000001</v>
      </c>
      <c r="F113" s="17">
        <f t="shared" si="13"/>
        <v>3.2191935810521599E-4</v>
      </c>
      <c r="G113">
        <f t="shared" si="14"/>
        <v>1.0003219193581052</v>
      </c>
      <c r="H113">
        <f t="shared" si="16"/>
        <v>2.9764232589450787E-3</v>
      </c>
      <c r="I113">
        <f t="shared" si="17"/>
        <v>8.8590954163892429E-6</v>
      </c>
      <c r="M113" s="10">
        <v>39896</v>
      </c>
      <c r="N113" s="8">
        <v>213.45699999999999</v>
      </c>
      <c r="O113" s="8">
        <v>1.1783610069630376E-2</v>
      </c>
      <c r="P113" s="8">
        <f t="shared" si="18"/>
        <v>1.0117836100696305</v>
      </c>
      <c r="Q113" s="8">
        <f t="shared" si="19"/>
        <v>1.1502188034555513E-2</v>
      </c>
      <c r="R113" s="8">
        <f t="shared" si="20"/>
        <v>6.817426375754718E-6</v>
      </c>
      <c r="S113" s="11">
        <f t="shared" si="21"/>
        <v>1.1735132102673973E-4</v>
      </c>
    </row>
    <row r="114" spans="1:19" ht="15.75" x14ac:dyDescent="0.25">
      <c r="A114" s="5">
        <v>39731</v>
      </c>
      <c r="B114">
        <v>335.048</v>
      </c>
      <c r="C114">
        <f t="shared" si="15"/>
        <v>0.14260380858842137</v>
      </c>
      <c r="D114">
        <v>3.9956</v>
      </c>
      <c r="E114">
        <v>12.6996</v>
      </c>
      <c r="F114" s="17">
        <f t="shared" si="13"/>
        <v>3.2760347442595261E-4</v>
      </c>
      <c r="G114">
        <f t="shared" si="14"/>
        <v>1.000327603474426</v>
      </c>
      <c r="H114">
        <f t="shared" si="16"/>
        <v>0.14227620511399541</v>
      </c>
      <c r="I114">
        <f t="shared" si="17"/>
        <v>2.0242518541639696E-2</v>
      </c>
      <c r="M114" s="10">
        <v>39897</v>
      </c>
      <c r="N114" s="8">
        <v>232.893</v>
      </c>
      <c r="O114" s="8">
        <v>9.1053467443091618E-2</v>
      </c>
      <c r="P114" s="8">
        <f t="shared" si="18"/>
        <v>1.0910534674430916</v>
      </c>
      <c r="Q114" s="8">
        <f t="shared" si="19"/>
        <v>9.0773460332075784E-2</v>
      </c>
      <c r="R114" s="8">
        <f t="shared" si="20"/>
        <v>6.7047098212295224E-3</v>
      </c>
      <c r="S114" s="11">
        <f t="shared" si="21"/>
        <v>8.1187585268568795E-3</v>
      </c>
    </row>
    <row r="115" spans="1:19" ht="15.75" x14ac:dyDescent="0.25">
      <c r="A115" s="5">
        <v>39734</v>
      </c>
      <c r="B115">
        <v>345.61700000000002</v>
      </c>
      <c r="C115">
        <f t="shared" si="15"/>
        <v>3.1544733888875673E-2</v>
      </c>
      <c r="D115">
        <v>4.0735000000000001</v>
      </c>
      <c r="E115">
        <v>12.304399999999999</v>
      </c>
      <c r="F115" s="17">
        <f t="shared" si="13"/>
        <v>3.1797617591422522E-4</v>
      </c>
      <c r="G115">
        <f t="shared" si="14"/>
        <v>1.0003179761759142</v>
      </c>
      <c r="H115">
        <f t="shared" si="16"/>
        <v>3.1226757712961448E-2</v>
      </c>
      <c r="I115">
        <f t="shared" si="17"/>
        <v>9.7511039726399726E-4</v>
      </c>
      <c r="M115" s="10">
        <v>39898</v>
      </c>
      <c r="N115" s="8">
        <v>255.363</v>
      </c>
      <c r="O115" s="8">
        <v>9.6482075459545791E-2</v>
      </c>
      <c r="P115" s="8">
        <f t="shared" si="18"/>
        <v>1.0964820754595457</v>
      </c>
      <c r="Q115" s="8">
        <f t="shared" si="19"/>
        <v>9.6203414686816369E-2</v>
      </c>
      <c r="R115" s="8">
        <f t="shared" si="20"/>
        <v>7.6234284467434034E-3</v>
      </c>
      <c r="S115" s="11">
        <f t="shared" si="21"/>
        <v>9.1267658154537083E-3</v>
      </c>
    </row>
    <row r="116" spans="1:19" ht="15.75" x14ac:dyDescent="0.25">
      <c r="A116" s="5">
        <v>39735</v>
      </c>
      <c r="B116">
        <v>346.48200000000003</v>
      </c>
      <c r="C116">
        <f t="shared" si="15"/>
        <v>2.5027704077056658E-3</v>
      </c>
      <c r="D116">
        <v>4.1159999999999997</v>
      </c>
      <c r="E116">
        <v>11.943899999999999</v>
      </c>
      <c r="F116" s="17">
        <f t="shared" si="13"/>
        <v>3.0916467733477226E-4</v>
      </c>
      <c r="G116">
        <f t="shared" si="14"/>
        <v>1.0003091646773348</v>
      </c>
      <c r="H116">
        <f t="shared" si="16"/>
        <v>2.1936057303708935E-3</v>
      </c>
      <c r="I116">
        <f t="shared" si="17"/>
        <v>4.8119061003160214E-6</v>
      </c>
      <c r="M116" s="10">
        <v>39899</v>
      </c>
      <c r="N116" s="8">
        <v>247.21</v>
      </c>
      <c r="O116" s="8">
        <v>-3.192709985393339E-2</v>
      </c>
      <c r="P116" s="8">
        <f t="shared" si="18"/>
        <v>0.96807290014606662</v>
      </c>
      <c r="Q116" s="8">
        <f t="shared" si="19"/>
        <v>-3.2207102016383889E-2</v>
      </c>
      <c r="R116" s="8">
        <f t="shared" si="20"/>
        <v>1.6890677864571674E-3</v>
      </c>
      <c r="S116" s="11">
        <f t="shared" si="21"/>
        <v>1.0808582409269369E-3</v>
      </c>
    </row>
    <row r="117" spans="1:19" ht="15.75" x14ac:dyDescent="0.25">
      <c r="A117" s="5">
        <v>39736</v>
      </c>
      <c r="B117">
        <v>386.85700000000003</v>
      </c>
      <c r="C117">
        <f t="shared" si="15"/>
        <v>0.11652841994677933</v>
      </c>
      <c r="D117">
        <v>4.1233000000000004</v>
      </c>
      <c r="E117">
        <v>11.910600000000001</v>
      </c>
      <c r="F117" s="17">
        <f t="shared" si="13"/>
        <v>3.0834931694512235E-4</v>
      </c>
      <c r="G117">
        <f t="shared" si="14"/>
        <v>1.0003083493169451</v>
      </c>
      <c r="H117">
        <f t="shared" si="16"/>
        <v>0.11622007062983421</v>
      </c>
      <c r="I117">
        <f t="shared" si="17"/>
        <v>1.3507104817203651E-2</v>
      </c>
      <c r="M117" s="10">
        <v>39902</v>
      </c>
      <c r="N117" s="8">
        <v>235.47800000000001</v>
      </c>
      <c r="O117" s="8">
        <v>-4.7457627118644062E-2</v>
      </c>
      <c r="P117" s="8">
        <f t="shared" si="18"/>
        <v>0.9525423728813559</v>
      </c>
      <c r="Q117" s="8">
        <f t="shared" si="19"/>
        <v>-4.7742504244199534E-2</v>
      </c>
      <c r="R117" s="8">
        <f t="shared" si="20"/>
        <v>3.2073728154893518E-3</v>
      </c>
      <c r="S117" s="11">
        <f t="shared" si="21"/>
        <v>2.3437034254087715E-3</v>
      </c>
    </row>
    <row r="118" spans="1:19" ht="15.75" x14ac:dyDescent="0.25">
      <c r="A118" s="5">
        <v>39737</v>
      </c>
      <c r="B118">
        <v>399.17500000000001</v>
      </c>
      <c r="C118">
        <f t="shared" si="15"/>
        <v>3.1841222984203423E-2</v>
      </c>
      <c r="D118">
        <v>4.0693000000000001</v>
      </c>
      <c r="E118">
        <v>12.005100000000001</v>
      </c>
      <c r="F118" s="17">
        <f t="shared" si="13"/>
        <v>3.1066254694489537E-4</v>
      </c>
      <c r="G118">
        <f t="shared" si="14"/>
        <v>1.0003106625469449</v>
      </c>
      <c r="H118">
        <f t="shared" si="16"/>
        <v>3.1530560437258527E-2</v>
      </c>
      <c r="I118">
        <f t="shared" si="17"/>
        <v>9.9417624148761272E-4</v>
      </c>
      <c r="M118" s="10">
        <v>39903</v>
      </c>
      <c r="N118" s="8">
        <v>228.37</v>
      </c>
      <c r="O118" s="8">
        <v>-3.0185410102005299E-2</v>
      </c>
      <c r="P118" s="8">
        <f t="shared" si="18"/>
        <v>0.96981458989799474</v>
      </c>
      <c r="Q118" s="8">
        <f t="shared" si="19"/>
        <v>-3.0471499680652919E-2</v>
      </c>
      <c r="R118" s="8">
        <f t="shared" si="20"/>
        <v>1.5494195955568881E-3</v>
      </c>
      <c r="S118" s="11">
        <f t="shared" si="21"/>
        <v>9.6974981336108888E-4</v>
      </c>
    </row>
    <row r="119" spans="1:19" ht="15.75" x14ac:dyDescent="0.25">
      <c r="A119" s="5">
        <v>39738</v>
      </c>
      <c r="B119">
        <v>360.55</v>
      </c>
      <c r="C119">
        <f t="shared" si="15"/>
        <v>-9.676207177303188E-2</v>
      </c>
      <c r="D119">
        <v>4.0141999999999998</v>
      </c>
      <c r="E119">
        <v>11.8939</v>
      </c>
      <c r="F119" s="17">
        <f t="shared" si="13"/>
        <v>3.0794032138503624E-4</v>
      </c>
      <c r="G119">
        <f t="shared" si="14"/>
        <v>1.000307940321385</v>
      </c>
      <c r="H119">
        <f t="shared" si="16"/>
        <v>-9.7070012094416916E-2</v>
      </c>
      <c r="I119">
        <f t="shared" si="17"/>
        <v>9.4225872480102457E-3</v>
      </c>
      <c r="M119" s="10">
        <v>39904</v>
      </c>
      <c r="N119" s="8">
        <v>231.8</v>
      </c>
      <c r="O119" s="8">
        <v>1.5019485921968764E-2</v>
      </c>
      <c r="P119" s="8">
        <f t="shared" si="18"/>
        <v>1.0150194859219688</v>
      </c>
      <c r="Q119" s="8">
        <f t="shared" si="19"/>
        <v>1.4734470485527881E-2</v>
      </c>
      <c r="R119" s="8">
        <f t="shared" si="20"/>
        <v>3.4144185626806078E-5</v>
      </c>
      <c r="S119" s="11">
        <f t="shared" si="21"/>
        <v>1.9782883623245849E-4</v>
      </c>
    </row>
    <row r="120" spans="1:19" ht="15.75" x14ac:dyDescent="0.25">
      <c r="A120" s="5">
        <v>39741</v>
      </c>
      <c r="B120">
        <v>277.04599999999999</v>
      </c>
      <c r="C120">
        <f t="shared" si="15"/>
        <v>-0.23160171959506315</v>
      </c>
      <c r="D120">
        <v>4.0106999999999999</v>
      </c>
      <c r="E120">
        <v>11.9918</v>
      </c>
      <c r="F120" s="17">
        <f t="shared" si="13"/>
        <v>3.103370989558929E-4</v>
      </c>
      <c r="G120">
        <f t="shared" si="14"/>
        <v>1.0003103370989559</v>
      </c>
      <c r="H120">
        <f t="shared" si="16"/>
        <v>-0.23191205669401904</v>
      </c>
      <c r="I120">
        <f t="shared" si="17"/>
        <v>5.3783202040049903E-2</v>
      </c>
      <c r="M120" s="10">
        <v>39905</v>
      </c>
      <c r="N120" s="8">
        <v>241.84100000000001</v>
      </c>
      <c r="O120" s="8">
        <v>4.331751509922345E-2</v>
      </c>
      <c r="P120" s="8">
        <f t="shared" si="18"/>
        <v>1.0433175150992235</v>
      </c>
      <c r="Q120" s="8">
        <f t="shared" si="19"/>
        <v>4.3043492361015359E-2</v>
      </c>
      <c r="R120" s="8">
        <f t="shared" si="20"/>
        <v>1.1663812691342056E-3</v>
      </c>
      <c r="S120" s="11">
        <f t="shared" si="21"/>
        <v>1.7955716222401868E-3</v>
      </c>
    </row>
    <row r="121" spans="1:19" ht="15.75" x14ac:dyDescent="0.25">
      <c r="A121" s="5">
        <v>39742</v>
      </c>
      <c r="B121">
        <v>236.62200000000001</v>
      </c>
      <c r="C121">
        <f t="shared" si="15"/>
        <v>-0.14591078737826924</v>
      </c>
      <c r="D121">
        <v>3.9403999999999999</v>
      </c>
      <c r="E121">
        <v>12.188599999999999</v>
      </c>
      <c r="F121" s="17">
        <f t="shared" si="13"/>
        <v>3.1514882063077287E-4</v>
      </c>
      <c r="G121">
        <f t="shared" si="14"/>
        <v>1.0003151488206308</v>
      </c>
      <c r="H121">
        <f t="shared" si="16"/>
        <v>-0.14622593619890001</v>
      </c>
      <c r="I121">
        <f t="shared" si="17"/>
        <v>2.1382024417244776E-2</v>
      </c>
      <c r="M121" s="10">
        <v>39906</v>
      </c>
      <c r="N121" s="8">
        <v>233.739</v>
      </c>
      <c r="O121" s="8">
        <v>-3.3501350060577008E-2</v>
      </c>
      <c r="P121" s="8">
        <f t="shared" si="18"/>
        <v>0.96649864993942303</v>
      </c>
      <c r="Q121" s="8">
        <f t="shared" si="19"/>
        <v>-3.3773715876777279E-2</v>
      </c>
      <c r="R121" s="8">
        <f t="shared" si="20"/>
        <v>1.8202923038835152E-3</v>
      </c>
      <c r="S121" s="11">
        <f t="shared" si="21"/>
        <v>1.186321794628125E-3</v>
      </c>
    </row>
    <row r="122" spans="1:19" ht="15.75" x14ac:dyDescent="0.25">
      <c r="A122" s="5">
        <v>39743</v>
      </c>
      <c r="B122">
        <v>240.36</v>
      </c>
      <c r="C122">
        <f t="shared" si="15"/>
        <v>1.5797347668433194E-2</v>
      </c>
      <c r="D122">
        <v>3.8066</v>
      </c>
      <c r="E122">
        <v>12.372</v>
      </c>
      <c r="F122" s="17">
        <f t="shared" si="13"/>
        <v>3.1962534359442074E-4</v>
      </c>
      <c r="G122">
        <f t="shared" si="14"/>
        <v>1.0003196253435944</v>
      </c>
      <c r="H122">
        <f t="shared" si="16"/>
        <v>1.5477722324838773E-2</v>
      </c>
      <c r="I122">
        <f t="shared" si="17"/>
        <v>2.3955988836481257E-4</v>
      </c>
      <c r="M122" s="10">
        <v>39909</v>
      </c>
      <c r="N122" s="8">
        <v>236.16399999999999</v>
      </c>
      <c r="O122" s="8">
        <v>1.0374819777615131E-2</v>
      </c>
      <c r="P122" s="8">
        <f t="shared" si="18"/>
        <v>1.0103748197776152</v>
      </c>
      <c r="Q122" s="8">
        <f t="shared" si="19"/>
        <v>1.0102223222281949E-2</v>
      </c>
      <c r="R122" s="8">
        <f t="shared" si="20"/>
        <v>1.4666551015596145E-6</v>
      </c>
      <c r="S122" s="11">
        <f t="shared" si="21"/>
        <v>8.897991674447027E-5</v>
      </c>
    </row>
    <row r="123" spans="1:19" ht="15.75" x14ac:dyDescent="0.25">
      <c r="A123" s="5">
        <v>39744</v>
      </c>
      <c r="B123">
        <v>221.21199999999999</v>
      </c>
      <c r="C123">
        <f t="shared" si="15"/>
        <v>-7.9663837576967975E-2</v>
      </c>
      <c r="D123">
        <v>3.7789000000000001</v>
      </c>
      <c r="E123">
        <v>12.5359</v>
      </c>
      <c r="F123" s="17">
        <f t="shared" si="13"/>
        <v>3.2361973949734946E-4</v>
      </c>
      <c r="G123">
        <f t="shared" si="14"/>
        <v>1.0003236197394973</v>
      </c>
      <c r="H123">
        <f t="shared" si="16"/>
        <v>-7.9987457316465324E-2</v>
      </c>
      <c r="I123">
        <f t="shared" si="17"/>
        <v>6.3979933279533618E-3</v>
      </c>
      <c r="M123" s="10">
        <v>39910</v>
      </c>
      <c r="N123" s="8">
        <v>236.73099999999999</v>
      </c>
      <c r="O123" s="8">
        <v>2.4008739689368713E-3</v>
      </c>
      <c r="P123" s="8">
        <f t="shared" si="18"/>
        <v>1.002400873968937</v>
      </c>
      <c r="Q123" s="8">
        <f t="shared" si="19"/>
        <v>2.127771344001465E-3</v>
      </c>
      <c r="R123" s="8">
        <f t="shared" si="20"/>
        <v>4.5743532370922593E-5</v>
      </c>
      <c r="S123" s="11">
        <f t="shared" si="21"/>
        <v>2.1271195241491363E-6</v>
      </c>
    </row>
    <row r="124" spans="1:19" ht="15.75" x14ac:dyDescent="0.25">
      <c r="A124" s="5">
        <v>39745</v>
      </c>
      <c r="B124">
        <v>209.30099999999999</v>
      </c>
      <c r="C124">
        <f t="shared" si="15"/>
        <v>-5.3844276079055398E-2</v>
      </c>
      <c r="D124">
        <v>3.7511999999999999</v>
      </c>
      <c r="E124">
        <v>12.848100000000001</v>
      </c>
      <c r="F124" s="17">
        <f t="shared" si="13"/>
        <v>3.3121231985644428E-4</v>
      </c>
      <c r="G124">
        <f t="shared" si="14"/>
        <v>1.0003312123198564</v>
      </c>
      <c r="H124">
        <f t="shared" si="16"/>
        <v>-5.4175488398911842E-2</v>
      </c>
      <c r="I124">
        <f t="shared" si="17"/>
        <v>2.9349835432606317E-3</v>
      </c>
      <c r="M124" s="10">
        <v>39911</v>
      </c>
      <c r="N124" s="8">
        <v>236.32300000000001</v>
      </c>
      <c r="O124" s="8">
        <v>-1.7234751680176531E-3</v>
      </c>
      <c r="P124" s="8">
        <f t="shared" si="18"/>
        <v>0.99827652483198237</v>
      </c>
      <c r="Q124" s="8">
        <f t="shared" si="19"/>
        <v>-1.9961263039679723E-3</v>
      </c>
      <c r="R124" s="8">
        <f t="shared" si="20"/>
        <v>1.1853317411345264E-4</v>
      </c>
      <c r="S124" s="11">
        <f t="shared" si="21"/>
        <v>7.1045323560182167E-6</v>
      </c>
    </row>
    <row r="125" spans="1:19" ht="15.75" x14ac:dyDescent="0.25">
      <c r="A125" s="5">
        <v>39748</v>
      </c>
      <c r="B125">
        <v>468.27199999999999</v>
      </c>
      <c r="C125">
        <f t="shared" si="15"/>
        <v>1.2373137252091486</v>
      </c>
      <c r="D125">
        <v>3.7598000000000003</v>
      </c>
      <c r="E125">
        <v>12.192500000000001</v>
      </c>
      <c r="F125" s="17">
        <f t="shared" si="13"/>
        <v>3.1524408979000107E-4</v>
      </c>
      <c r="G125">
        <f t="shared" si="14"/>
        <v>1.00031524408979</v>
      </c>
      <c r="H125">
        <f t="shared" si="16"/>
        <v>1.2369984811193586</v>
      </c>
      <c r="I125">
        <f t="shared" si="17"/>
        <v>1.5301652422916001</v>
      </c>
      <c r="M125" s="10">
        <v>39912</v>
      </c>
      <c r="N125" s="8">
        <v>235.18</v>
      </c>
      <c r="O125" s="8">
        <v>-4.8366007540527186E-3</v>
      </c>
      <c r="P125" s="8">
        <f t="shared" si="18"/>
        <v>0.99516339924594732</v>
      </c>
      <c r="Q125" s="8">
        <f t="shared" si="19"/>
        <v>-5.1069809169401034E-3</v>
      </c>
      <c r="R125" s="8">
        <f t="shared" si="20"/>
        <v>1.9594816905365276E-4</v>
      </c>
      <c r="S125" s="11">
        <f t="shared" si="21"/>
        <v>3.3365497024268412E-5</v>
      </c>
    </row>
    <row r="126" spans="1:19" ht="15.75" x14ac:dyDescent="0.25">
      <c r="A126" s="5">
        <v>39749</v>
      </c>
      <c r="B126">
        <v>912.68399999999997</v>
      </c>
      <c r="C126">
        <f t="shared" si="15"/>
        <v>0.94904670789626544</v>
      </c>
      <c r="D126">
        <v>3.7515999999999998</v>
      </c>
      <c r="E126">
        <v>10.648199999999999</v>
      </c>
      <c r="F126" s="17">
        <f t="shared" si="13"/>
        <v>2.7725928642130526E-4</v>
      </c>
      <c r="G126">
        <f t="shared" si="14"/>
        <v>1.0002772592864213</v>
      </c>
      <c r="H126">
        <f t="shared" si="16"/>
        <v>0.94876944860984413</v>
      </c>
      <c r="I126">
        <f t="shared" si="17"/>
        <v>0.90016346661542768</v>
      </c>
      <c r="M126" s="10">
        <v>39917</v>
      </c>
      <c r="N126" s="8">
        <v>242.239</v>
      </c>
      <c r="O126" s="8">
        <v>3.0015307424100676E-2</v>
      </c>
      <c r="P126" s="8">
        <f t="shared" si="18"/>
        <v>1.0300153074241007</v>
      </c>
      <c r="Q126" s="8">
        <f t="shared" si="19"/>
        <v>2.9747031136549237E-2</v>
      </c>
      <c r="R126" s="8">
        <f t="shared" si="20"/>
        <v>4.3496703320037097E-4</v>
      </c>
      <c r="S126" s="11">
        <f t="shared" si="21"/>
        <v>8.455140665093164E-4</v>
      </c>
    </row>
    <row r="127" spans="1:19" ht="15.75" x14ac:dyDescent="0.25">
      <c r="A127" s="5">
        <v>39750</v>
      </c>
      <c r="B127">
        <v>509.03500000000003</v>
      </c>
      <c r="C127">
        <f t="shared" si="15"/>
        <v>-0.4422658883030709</v>
      </c>
      <c r="D127">
        <v>3.7865000000000002</v>
      </c>
      <c r="E127">
        <v>10.9513</v>
      </c>
      <c r="F127" s="17">
        <f t="shared" si="13"/>
        <v>2.8475609781986044E-4</v>
      </c>
      <c r="G127">
        <f t="shared" si="14"/>
        <v>1.0002847560978199</v>
      </c>
      <c r="H127">
        <f t="shared" si="16"/>
        <v>-0.44255064440089076</v>
      </c>
      <c r="I127">
        <f t="shared" si="17"/>
        <v>0.19585107285964365</v>
      </c>
      <c r="M127" s="10">
        <v>39918</v>
      </c>
      <c r="N127" s="8">
        <v>240.53899999999999</v>
      </c>
      <c r="O127" s="8">
        <v>-7.0178625242013756E-3</v>
      </c>
      <c r="P127" s="8">
        <f t="shared" si="18"/>
        <v>0.99298213747579867</v>
      </c>
      <c r="Q127" s="8">
        <f t="shared" si="19"/>
        <v>-7.2845530102136199E-3</v>
      </c>
      <c r="R127" s="8">
        <f t="shared" si="20"/>
        <v>2.6165394552350279E-4</v>
      </c>
      <c r="S127" s="11">
        <f t="shared" si="21"/>
        <v>6.3263882073713042E-5</v>
      </c>
    </row>
    <row r="128" spans="1:19" ht="15.75" x14ac:dyDescent="0.25">
      <c r="A128" s="5">
        <v>39751</v>
      </c>
      <c r="B128">
        <v>497.20400000000001</v>
      </c>
      <c r="C128">
        <f t="shared" si="15"/>
        <v>-2.3242016757197476E-2</v>
      </c>
      <c r="D128">
        <v>3.7707999999999999</v>
      </c>
      <c r="E128">
        <v>11.7364</v>
      </c>
      <c r="F128" s="17">
        <f t="shared" si="13"/>
        <v>3.0408003084136936E-4</v>
      </c>
      <c r="G128">
        <f t="shared" si="14"/>
        <v>1.0003040800308414</v>
      </c>
      <c r="H128">
        <f t="shared" si="16"/>
        <v>-2.3546096788038845E-2</v>
      </c>
      <c r="I128">
        <f t="shared" si="17"/>
        <v>5.5441867395169316E-4</v>
      </c>
      <c r="M128" s="10">
        <v>39919</v>
      </c>
      <c r="N128" s="8">
        <v>235.13</v>
      </c>
      <c r="O128" s="8">
        <v>-2.248699795043628E-2</v>
      </c>
      <c r="P128" s="8">
        <f t="shared" si="18"/>
        <v>0.97751300204956371</v>
      </c>
      <c r="Q128" s="8">
        <f t="shared" si="19"/>
        <v>-2.2751531968712588E-2</v>
      </c>
      <c r="R128" s="8">
        <f t="shared" si="20"/>
        <v>1.0012604521613499E-3</v>
      </c>
      <c r="S128" s="11">
        <f t="shared" si="21"/>
        <v>5.4853567742051937E-4</v>
      </c>
    </row>
    <row r="129" spans="1:22" ht="16.5" thickBot="1" x14ac:dyDescent="0.3">
      <c r="A129" s="5">
        <v>39752</v>
      </c>
      <c r="B129">
        <v>472.34899999999999</v>
      </c>
      <c r="C129">
        <f t="shared" si="15"/>
        <v>-4.9989541516158392E-2</v>
      </c>
      <c r="D129">
        <v>3.9001000000000001</v>
      </c>
      <c r="E129">
        <v>11.847099999999999</v>
      </c>
      <c r="F129" s="17">
        <f t="shared" si="13"/>
        <v>3.0679382976916969E-4</v>
      </c>
      <c r="G129">
        <f t="shared" si="14"/>
        <v>1.0003067938297692</v>
      </c>
      <c r="H129">
        <f t="shared" si="16"/>
        <v>-5.0296335345927562E-2</v>
      </c>
      <c r="I129">
        <f t="shared" si="17"/>
        <v>2.5297213492300021E-3</v>
      </c>
      <c r="M129" s="13">
        <v>39920</v>
      </c>
      <c r="N129" s="14">
        <v>246.464</v>
      </c>
      <c r="O129" s="14">
        <v>4.8203121677369981E-2</v>
      </c>
      <c r="P129" s="14">
        <f t="shared" si="18"/>
        <v>1.04820312167737</v>
      </c>
      <c r="Q129" s="14">
        <f t="shared" si="19"/>
        <v>4.7935844487270646E-2</v>
      </c>
      <c r="R129" s="14">
        <f t="shared" si="20"/>
        <v>1.5244867732843162E-3</v>
      </c>
      <c r="S129" s="15">
        <f t="shared" si="21"/>
        <v>2.2341256075645425E-3</v>
      </c>
    </row>
    <row r="130" spans="1:22" ht="15.75" x14ac:dyDescent="0.25">
      <c r="A130" s="5">
        <v>39755</v>
      </c>
      <c r="B130">
        <v>396.68900000000002</v>
      </c>
      <c r="C130">
        <f t="shared" si="15"/>
        <v>-0.16017817334216855</v>
      </c>
      <c r="D130">
        <v>3.8307000000000002</v>
      </c>
      <c r="E130">
        <v>11.9107</v>
      </c>
      <c r="F130" s="17">
        <f t="shared" si="13"/>
        <v>3.083517658368784E-4</v>
      </c>
      <c r="G130">
        <f t="shared" si="14"/>
        <v>1.0003083517658369</v>
      </c>
      <c r="H130">
        <f t="shared" si="16"/>
        <v>-0.16048652510800543</v>
      </c>
      <c r="I130">
        <f t="shared" si="17"/>
        <v>2.5755924741242456E-2</v>
      </c>
      <c r="M130" s="16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5.75" x14ac:dyDescent="0.25">
      <c r="A131" s="5">
        <v>39756</v>
      </c>
      <c r="B131">
        <v>391.63900000000001</v>
      </c>
      <c r="C131">
        <f t="shared" si="15"/>
        <v>-1.2730375684730384E-2</v>
      </c>
      <c r="D131">
        <v>3.8039000000000001</v>
      </c>
      <c r="E131">
        <v>11.6631</v>
      </c>
      <c r="F131" s="17">
        <f t="shared" ref="F131:F194" si="22">(((E131/100)+1)^(1/365)-1)</f>
        <v>3.0228161311551816E-4</v>
      </c>
      <c r="G131">
        <f t="shared" si="14"/>
        <v>1.0003022816131155</v>
      </c>
      <c r="H131">
        <f t="shared" si="16"/>
        <v>-1.3032657297845902E-2</v>
      </c>
      <c r="I131">
        <f t="shared" si="17"/>
        <v>1.6985015624309605E-4</v>
      </c>
      <c r="M131" s="16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75" x14ac:dyDescent="0.25">
      <c r="A132" s="5">
        <v>39757</v>
      </c>
      <c r="B132">
        <v>394.95</v>
      </c>
      <c r="C132">
        <f t="shared" si="15"/>
        <v>8.4542142125783662E-3</v>
      </c>
      <c r="D132">
        <v>3.7671999999999999</v>
      </c>
      <c r="E132">
        <v>11.5962</v>
      </c>
      <c r="F132" s="17">
        <f t="shared" si="22"/>
        <v>3.0063919167377939E-4</v>
      </c>
      <c r="G132">
        <f t="shared" ref="G132:G195" si="23">F132+1</f>
        <v>1.0003006391916738</v>
      </c>
      <c r="H132">
        <f t="shared" si="16"/>
        <v>8.1535750209045868E-3</v>
      </c>
      <c r="I132">
        <f t="shared" si="17"/>
        <v>6.6480785621519229E-5</v>
      </c>
      <c r="J132" s="8"/>
      <c r="K132" s="8"/>
      <c r="L132" s="8"/>
      <c r="M132" s="16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.75" x14ac:dyDescent="0.25">
      <c r="A133" s="5">
        <v>39758</v>
      </c>
      <c r="B133">
        <v>392.911</v>
      </c>
      <c r="C133">
        <f t="shared" ref="C133:C196" si="24">(B133-B132)/B132</f>
        <v>-5.1626788201037787E-3</v>
      </c>
      <c r="D133">
        <v>3.7039</v>
      </c>
      <c r="E133">
        <v>11.9351</v>
      </c>
      <c r="F133" s="17">
        <f t="shared" si="22"/>
        <v>3.0894923023794263E-4</v>
      </c>
      <c r="G133">
        <f t="shared" si="23"/>
        <v>1.0003089492302379</v>
      </c>
      <c r="H133">
        <f t="shared" ref="H133:H196" si="25">C133-F133</f>
        <v>-5.4716280503417213E-3</v>
      </c>
      <c r="I133">
        <f t="shared" ref="I133:I196" si="26">H133^2</f>
        <v>2.9938713521286347E-5</v>
      </c>
      <c r="M133" s="16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5.75" x14ac:dyDescent="0.25">
      <c r="A134" s="5">
        <v>39759</v>
      </c>
      <c r="B134">
        <v>398.42899999999997</v>
      </c>
      <c r="C134">
        <f t="shared" si="24"/>
        <v>1.4043892891774403E-2</v>
      </c>
      <c r="D134">
        <v>3.6806000000000001</v>
      </c>
      <c r="E134">
        <v>11.8744</v>
      </c>
      <c r="F134" s="17">
        <f t="shared" si="22"/>
        <v>3.0746267467174349E-4</v>
      </c>
      <c r="G134">
        <f t="shared" si="23"/>
        <v>1.0003074626746717</v>
      </c>
      <c r="H134">
        <f t="shared" si="25"/>
        <v>1.373643021710266E-2</v>
      </c>
      <c r="I134">
        <f t="shared" si="26"/>
        <v>1.8868951510933103E-4</v>
      </c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5.75" x14ac:dyDescent="0.25">
      <c r="A135" s="5">
        <v>39762</v>
      </c>
      <c r="B135">
        <v>385.654</v>
      </c>
      <c r="C135">
        <f t="shared" si="24"/>
        <v>-3.2063429117860344E-2</v>
      </c>
      <c r="D135">
        <v>3.6829999999999998</v>
      </c>
      <c r="E135">
        <v>11.754</v>
      </c>
      <c r="F135" s="17">
        <f t="shared" si="22"/>
        <v>3.0451167221023923E-4</v>
      </c>
      <c r="G135">
        <f t="shared" si="23"/>
        <v>1.0003045116722102</v>
      </c>
      <c r="H135">
        <f t="shared" si="25"/>
        <v>-3.2367940790070583E-2</v>
      </c>
      <c r="I135">
        <f t="shared" si="26"/>
        <v>1.0476835909895151E-3</v>
      </c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5.75" x14ac:dyDescent="0.25">
      <c r="A136" s="5">
        <v>39763</v>
      </c>
      <c r="B136">
        <v>387.75099999999998</v>
      </c>
      <c r="C136">
        <f t="shared" si="24"/>
        <v>5.4375165303613606E-3</v>
      </c>
      <c r="D136">
        <v>3.6707000000000001</v>
      </c>
      <c r="E136">
        <v>11.8523</v>
      </c>
      <c r="F136" s="17">
        <f t="shared" si="22"/>
        <v>3.0692124134934495E-4</v>
      </c>
      <c r="G136">
        <f t="shared" si="23"/>
        <v>1.0003069212413493</v>
      </c>
      <c r="H136">
        <f t="shared" si="25"/>
        <v>5.1305952890120157E-3</v>
      </c>
      <c r="I136">
        <f t="shared" si="26"/>
        <v>2.632300801963229E-5</v>
      </c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5.75" x14ac:dyDescent="0.25">
      <c r="A137" s="5">
        <v>39764</v>
      </c>
      <c r="B137">
        <v>382.96899999999999</v>
      </c>
      <c r="C137">
        <f t="shared" si="24"/>
        <v>-1.2332656782316442E-2</v>
      </c>
      <c r="D137">
        <v>3.6311999999999998</v>
      </c>
      <c r="E137">
        <v>12.0379</v>
      </c>
      <c r="F137" s="17">
        <f t="shared" si="22"/>
        <v>3.1146499082801427E-4</v>
      </c>
      <c r="G137">
        <f t="shared" si="23"/>
        <v>1.000311464990828</v>
      </c>
      <c r="H137">
        <f t="shared" si="25"/>
        <v>-1.2644121773144456E-2</v>
      </c>
      <c r="I137">
        <f t="shared" si="26"/>
        <v>1.598738154141057E-4</v>
      </c>
      <c r="M137" s="8"/>
      <c r="N137" s="8"/>
      <c r="O137" s="8"/>
      <c r="P137" s="8"/>
      <c r="Q137" s="8"/>
      <c r="R137" s="8"/>
      <c r="S137" s="8"/>
    </row>
    <row r="138" spans="1:22" ht="15.75" x14ac:dyDescent="0.25">
      <c r="A138" s="5">
        <v>39765</v>
      </c>
      <c r="B138">
        <v>395.69499999999999</v>
      </c>
      <c r="C138">
        <f t="shared" si="24"/>
        <v>3.3229843668808698E-2</v>
      </c>
      <c r="D138">
        <v>3.6395999999999997</v>
      </c>
      <c r="E138">
        <v>11.99</v>
      </c>
      <c r="F138" s="17">
        <f t="shared" si="22"/>
        <v>3.1029305040219946E-4</v>
      </c>
      <c r="G138">
        <f t="shared" si="23"/>
        <v>1.0003102930504022</v>
      </c>
      <c r="H138">
        <f t="shared" si="25"/>
        <v>3.2919550618406498E-2</v>
      </c>
      <c r="I138">
        <f t="shared" si="26"/>
        <v>1.0836968129178278E-3</v>
      </c>
    </row>
    <row r="139" spans="1:22" ht="15.75" x14ac:dyDescent="0.25">
      <c r="A139" s="5">
        <v>39766</v>
      </c>
      <c r="B139">
        <v>391.84800000000001</v>
      </c>
      <c r="C139">
        <f t="shared" si="24"/>
        <v>-9.7221344722576222E-3</v>
      </c>
      <c r="D139">
        <v>3.6728000000000001</v>
      </c>
      <c r="E139">
        <v>11.8644</v>
      </c>
      <c r="F139" s="17">
        <f t="shared" si="22"/>
        <v>3.0721769543173849E-4</v>
      </c>
      <c r="G139">
        <f t="shared" si="23"/>
        <v>1.0003072176954317</v>
      </c>
      <c r="H139">
        <f t="shared" si="25"/>
        <v>-1.0029352167689361E-2</v>
      </c>
      <c r="I139">
        <f t="shared" si="26"/>
        <v>1.0058790490353527E-4</v>
      </c>
    </row>
    <row r="140" spans="1:22" ht="15.75" x14ac:dyDescent="0.25">
      <c r="A140" s="5">
        <v>39769</v>
      </c>
      <c r="B140">
        <v>365.87900000000002</v>
      </c>
      <c r="C140">
        <f t="shared" si="24"/>
        <v>-6.6273146730364815E-2</v>
      </c>
      <c r="D140">
        <v>3.6606000000000001</v>
      </c>
      <c r="E140">
        <v>11.9947</v>
      </c>
      <c r="F140" s="17">
        <f t="shared" si="22"/>
        <v>3.1040806458504377E-4</v>
      </c>
      <c r="G140">
        <f t="shared" si="23"/>
        <v>1.000310408064585</v>
      </c>
      <c r="H140">
        <f t="shared" si="25"/>
        <v>-6.6583554794949859E-2</v>
      </c>
      <c r="I140">
        <f t="shared" si="26"/>
        <v>4.43336976913209E-3</v>
      </c>
    </row>
    <row r="141" spans="1:22" ht="15.75" x14ac:dyDescent="0.25">
      <c r="A141" s="5">
        <v>39770</v>
      </c>
      <c r="B141">
        <v>377.45100000000002</v>
      </c>
      <c r="C141">
        <f t="shared" si="24"/>
        <v>3.162794257117791E-2</v>
      </c>
      <c r="D141">
        <v>3.6459999999999999</v>
      </c>
      <c r="E141">
        <v>12.0121</v>
      </c>
      <c r="F141" s="17">
        <f t="shared" si="22"/>
        <v>3.1083381988050718E-4</v>
      </c>
      <c r="G141">
        <f t="shared" si="23"/>
        <v>1.0003108338198805</v>
      </c>
      <c r="H141">
        <f t="shared" si="25"/>
        <v>3.1317108751297403E-2</v>
      </c>
      <c r="I141">
        <f t="shared" si="26"/>
        <v>9.8076130054058843E-4</v>
      </c>
    </row>
    <row r="142" spans="1:22" ht="15.75" x14ac:dyDescent="0.25">
      <c r="A142" s="5">
        <v>39771</v>
      </c>
      <c r="B142">
        <v>372.79899999999998</v>
      </c>
      <c r="C142">
        <f t="shared" si="24"/>
        <v>-1.2324778580531097E-2</v>
      </c>
      <c r="D142">
        <v>3.5415000000000001</v>
      </c>
      <c r="E142">
        <v>12.0588</v>
      </c>
      <c r="F142" s="17">
        <f t="shared" si="22"/>
        <v>3.1197618196432408E-4</v>
      </c>
      <c r="G142">
        <f t="shared" si="23"/>
        <v>1.0003119761819643</v>
      </c>
      <c r="H142">
        <f t="shared" si="25"/>
        <v>-1.2636754762495421E-2</v>
      </c>
      <c r="I142">
        <f t="shared" si="26"/>
        <v>1.5968757092745071E-4</v>
      </c>
    </row>
    <row r="143" spans="1:22" ht="15.75" x14ac:dyDescent="0.25">
      <c r="A143" s="5">
        <v>39772</v>
      </c>
      <c r="B143">
        <v>349.017</v>
      </c>
      <c r="C143">
        <f t="shared" si="24"/>
        <v>-6.3793089573738082E-2</v>
      </c>
      <c r="D143">
        <v>3.4013</v>
      </c>
      <c r="E143">
        <v>12.177300000000001</v>
      </c>
      <c r="F143" s="17">
        <f t="shared" si="22"/>
        <v>3.1487276569985845E-4</v>
      </c>
      <c r="G143">
        <f t="shared" si="23"/>
        <v>1.0003148727656999</v>
      </c>
      <c r="H143">
        <f t="shared" si="25"/>
        <v>-6.4107962339437941E-2</v>
      </c>
      <c r="I143">
        <f t="shared" si="26"/>
        <v>4.1098308353147931E-3</v>
      </c>
    </row>
    <row r="144" spans="1:22" ht="15.75" x14ac:dyDescent="0.25">
      <c r="A144" s="5">
        <v>39773</v>
      </c>
      <c r="B144">
        <v>357.91500000000002</v>
      </c>
      <c r="C144">
        <f t="shared" si="24"/>
        <v>2.5494460155236064E-2</v>
      </c>
      <c r="D144">
        <v>3.3898000000000001</v>
      </c>
      <c r="E144">
        <v>12.330500000000001</v>
      </c>
      <c r="F144" s="17">
        <f t="shared" si="22"/>
        <v>3.1861302806768244E-4</v>
      </c>
      <c r="G144">
        <f t="shared" si="23"/>
        <v>1.0003186130280677</v>
      </c>
      <c r="H144">
        <f t="shared" si="25"/>
        <v>2.5175847127168381E-2</v>
      </c>
      <c r="I144">
        <f t="shared" si="26"/>
        <v>6.3382327857055241E-4</v>
      </c>
    </row>
    <row r="145" spans="1:9" ht="15.75" x14ac:dyDescent="0.25">
      <c r="A145" s="5">
        <v>39776</v>
      </c>
      <c r="B145">
        <v>321.44799999999998</v>
      </c>
      <c r="C145">
        <f t="shared" si="24"/>
        <v>-0.10188731961499249</v>
      </c>
      <c r="D145">
        <v>3.4260000000000002</v>
      </c>
      <c r="E145">
        <v>11.8924</v>
      </c>
      <c r="F145" s="17">
        <f t="shared" si="22"/>
        <v>3.0790358227728021E-4</v>
      </c>
      <c r="G145">
        <f t="shared" si="23"/>
        <v>1.0003079035822773</v>
      </c>
      <c r="H145">
        <f t="shared" si="25"/>
        <v>-0.10219522319726977</v>
      </c>
      <c r="I145">
        <f t="shared" si="26"/>
        <v>1.0443863644339786E-2</v>
      </c>
    </row>
    <row r="146" spans="1:9" ht="15.75" x14ac:dyDescent="0.25">
      <c r="A146" s="5">
        <v>39777</v>
      </c>
      <c r="B146">
        <v>253.792</v>
      </c>
      <c r="C146">
        <f t="shared" si="24"/>
        <v>-0.21047261143326443</v>
      </c>
      <c r="D146">
        <v>3.35</v>
      </c>
      <c r="E146">
        <v>11.8005</v>
      </c>
      <c r="F146" s="17">
        <f t="shared" si="22"/>
        <v>3.0565176224350843E-4</v>
      </c>
      <c r="G146">
        <f t="shared" si="23"/>
        <v>1.0003056517622435</v>
      </c>
      <c r="H146">
        <f t="shared" si="25"/>
        <v>-0.21077826319550794</v>
      </c>
      <c r="I146">
        <f t="shared" si="26"/>
        <v>4.4427476235714816E-2</v>
      </c>
    </row>
    <row r="147" spans="1:9" ht="15.75" x14ac:dyDescent="0.25">
      <c r="A147" s="5">
        <v>39778</v>
      </c>
      <c r="B147">
        <v>298.31200000000001</v>
      </c>
      <c r="C147">
        <f t="shared" si="24"/>
        <v>0.17541924095322156</v>
      </c>
      <c r="D147">
        <v>3.2839999999999998</v>
      </c>
      <c r="E147">
        <v>11.728999999999999</v>
      </c>
      <c r="F147" s="17">
        <f t="shared" si="22"/>
        <v>3.0389852501833126E-4</v>
      </c>
      <c r="G147">
        <f t="shared" si="23"/>
        <v>1.0003038985250183</v>
      </c>
      <c r="H147">
        <f t="shared" si="25"/>
        <v>0.17511534242820323</v>
      </c>
      <c r="I147">
        <f t="shared" si="26"/>
        <v>3.0665383153746874E-2</v>
      </c>
    </row>
    <row r="148" spans="1:9" ht="15.75" x14ac:dyDescent="0.25">
      <c r="A148" s="5">
        <v>39779</v>
      </c>
      <c r="B148">
        <v>291.09399999999999</v>
      </c>
      <c r="C148">
        <f t="shared" si="24"/>
        <v>-2.419614363485216E-2</v>
      </c>
      <c r="D148">
        <v>3.2942999999999998</v>
      </c>
      <c r="E148">
        <v>11.399900000000001</v>
      </c>
      <c r="F148" s="17">
        <f t="shared" si="22"/>
        <v>2.9581427548097672E-4</v>
      </c>
      <c r="G148">
        <f t="shared" si="23"/>
        <v>1.000295814275481</v>
      </c>
      <c r="H148">
        <f t="shared" si="25"/>
        <v>-2.4491957910333137E-2</v>
      </c>
      <c r="I148">
        <f t="shared" si="26"/>
        <v>5.9985600228152996E-4</v>
      </c>
    </row>
    <row r="149" spans="1:9" ht="15.75" x14ac:dyDescent="0.25">
      <c r="A149" s="5">
        <v>39780</v>
      </c>
      <c r="B149">
        <v>279.09399999999999</v>
      </c>
      <c r="C149">
        <f t="shared" si="24"/>
        <v>-4.122379712395309E-2</v>
      </c>
      <c r="D149">
        <v>3.2576999999999998</v>
      </c>
      <c r="E149">
        <v>11.2759</v>
      </c>
      <c r="F149" s="17">
        <f t="shared" si="22"/>
        <v>2.9276207097672646E-4</v>
      </c>
      <c r="G149">
        <f t="shared" si="23"/>
        <v>1.0002927620709767</v>
      </c>
      <c r="H149">
        <f t="shared" si="25"/>
        <v>-4.1516559194929817E-2</v>
      </c>
      <c r="I149">
        <f t="shared" si="26"/>
        <v>1.7236246873861116E-3</v>
      </c>
    </row>
    <row r="150" spans="1:9" ht="15.75" x14ac:dyDescent="0.25">
      <c r="A150" s="5">
        <v>39783</v>
      </c>
      <c r="B150">
        <v>270.42500000000001</v>
      </c>
      <c r="C150">
        <f t="shared" si="24"/>
        <v>-3.1061219517438506E-2</v>
      </c>
      <c r="D150">
        <v>3.1644000000000001</v>
      </c>
      <c r="E150">
        <v>11.604800000000001</v>
      </c>
      <c r="F150" s="17">
        <f t="shared" si="22"/>
        <v>3.0085038006344433E-4</v>
      </c>
      <c r="G150">
        <f t="shared" si="23"/>
        <v>1.0003008503800634</v>
      </c>
      <c r="H150">
        <f t="shared" si="25"/>
        <v>-3.1362069897501954E-2</v>
      </c>
      <c r="I150">
        <f t="shared" si="26"/>
        <v>9.8357942825579828E-4</v>
      </c>
    </row>
    <row r="151" spans="1:9" ht="15.75" x14ac:dyDescent="0.25">
      <c r="A151" s="5">
        <v>39784</v>
      </c>
      <c r="B151">
        <v>290.40800000000002</v>
      </c>
      <c r="C151">
        <f t="shared" si="24"/>
        <v>7.3894795229730997E-2</v>
      </c>
      <c r="D151">
        <v>3.0476999999999999</v>
      </c>
      <c r="E151">
        <v>11.426</v>
      </c>
      <c r="F151" s="17">
        <f t="shared" si="22"/>
        <v>2.9645628366159471E-4</v>
      </c>
      <c r="G151">
        <f t="shared" si="23"/>
        <v>1.0002964562836616</v>
      </c>
      <c r="H151">
        <f t="shared" si="25"/>
        <v>7.3598338946069403E-2</v>
      </c>
      <c r="I151">
        <f t="shared" si="26"/>
        <v>5.4167154956205159E-3</v>
      </c>
    </row>
    <row r="152" spans="1:9" ht="15.75" x14ac:dyDescent="0.25">
      <c r="A152" s="5">
        <v>39785</v>
      </c>
      <c r="B152">
        <v>291.55200000000002</v>
      </c>
      <c r="C152">
        <f t="shared" si="24"/>
        <v>3.9392854191344778E-3</v>
      </c>
      <c r="D152">
        <v>3.0358000000000001</v>
      </c>
      <c r="E152">
        <v>11.310600000000001</v>
      </c>
      <c r="F152" s="17">
        <f t="shared" si="22"/>
        <v>2.9361653759507611E-4</v>
      </c>
      <c r="G152">
        <f t="shared" si="23"/>
        <v>1.0002936165375951</v>
      </c>
      <c r="H152">
        <f t="shared" si="25"/>
        <v>3.6456688815394017E-3</v>
      </c>
      <c r="I152">
        <f t="shared" si="26"/>
        <v>1.3290901593824753E-5</v>
      </c>
    </row>
    <row r="153" spans="1:9" ht="15.75" x14ac:dyDescent="0.25">
      <c r="A153" s="5">
        <v>39786</v>
      </c>
      <c r="B153">
        <v>287.32600000000002</v>
      </c>
      <c r="C153">
        <f t="shared" si="24"/>
        <v>-1.4494841400504881E-2</v>
      </c>
      <c r="D153">
        <v>3.0960000000000001</v>
      </c>
      <c r="E153">
        <v>11.1807</v>
      </c>
      <c r="F153" s="17">
        <f t="shared" si="22"/>
        <v>2.9041646300997925E-4</v>
      </c>
      <c r="G153">
        <f t="shared" si="23"/>
        <v>1.00029041646301</v>
      </c>
      <c r="H153">
        <f t="shared" si="25"/>
        <v>-1.478525786351486E-2</v>
      </c>
      <c r="I153">
        <f t="shared" si="26"/>
        <v>2.1860385009062801E-4</v>
      </c>
    </row>
    <row r="154" spans="1:9" ht="15.75" x14ac:dyDescent="0.25">
      <c r="A154" s="5">
        <v>39787</v>
      </c>
      <c r="B154">
        <v>286.33199999999999</v>
      </c>
      <c r="C154">
        <f t="shared" si="24"/>
        <v>-3.4594850448620316E-3</v>
      </c>
      <c r="D154">
        <v>3.0293999999999999</v>
      </c>
      <c r="E154">
        <v>11.2781</v>
      </c>
      <c r="F154" s="17">
        <f t="shared" si="22"/>
        <v>2.9281625254173882E-4</v>
      </c>
      <c r="G154">
        <f t="shared" si="23"/>
        <v>1.0002928162525417</v>
      </c>
      <c r="H154">
        <f t="shared" si="25"/>
        <v>-3.7523012974037704E-3</v>
      </c>
      <c r="I154">
        <f t="shared" si="26"/>
        <v>1.4079765026498019E-5</v>
      </c>
    </row>
    <row r="155" spans="1:9" ht="15.75" x14ac:dyDescent="0.25">
      <c r="A155" s="5">
        <v>39790</v>
      </c>
      <c r="B155">
        <v>296.29399999999998</v>
      </c>
      <c r="C155">
        <f t="shared" si="24"/>
        <v>3.479178017126968E-2</v>
      </c>
      <c r="D155">
        <v>3.1549999999999998</v>
      </c>
      <c r="E155">
        <v>10.717600000000001</v>
      </c>
      <c r="F155" s="17">
        <f t="shared" si="22"/>
        <v>2.7897761755579786E-4</v>
      </c>
      <c r="G155">
        <f t="shared" si="23"/>
        <v>1.0002789776175558</v>
      </c>
      <c r="H155">
        <f t="shared" si="25"/>
        <v>3.4512802553713882E-2</v>
      </c>
      <c r="I155">
        <f t="shared" si="26"/>
        <v>1.1911335401116395E-3</v>
      </c>
    </row>
    <row r="156" spans="1:9" ht="15.75" x14ac:dyDescent="0.25">
      <c r="A156" s="5">
        <v>39791</v>
      </c>
      <c r="B156">
        <v>300.99700000000001</v>
      </c>
      <c r="C156">
        <f t="shared" si="24"/>
        <v>1.5872748013797212E-2</v>
      </c>
      <c r="D156">
        <v>3.2330999999999999</v>
      </c>
      <c r="E156">
        <v>10.4824</v>
      </c>
      <c r="F156" s="17">
        <f t="shared" si="22"/>
        <v>2.7314975412506826E-4</v>
      </c>
      <c r="G156">
        <f t="shared" si="23"/>
        <v>1.0002731497541251</v>
      </c>
      <c r="H156">
        <f t="shared" si="25"/>
        <v>1.5599598259672144E-2</v>
      </c>
      <c r="I156">
        <f t="shared" si="26"/>
        <v>2.433474658631662E-4</v>
      </c>
    </row>
    <row r="157" spans="1:9" ht="15.75" x14ac:dyDescent="0.25">
      <c r="A157" s="5">
        <v>39792</v>
      </c>
      <c r="B157">
        <v>304.52600000000001</v>
      </c>
      <c r="C157">
        <f t="shared" si="24"/>
        <v>1.1724369345873866E-2</v>
      </c>
      <c r="D157">
        <v>3.2082000000000002</v>
      </c>
      <c r="E157">
        <v>10.3901</v>
      </c>
      <c r="F157" s="17">
        <f t="shared" si="22"/>
        <v>2.7085933308423904E-4</v>
      </c>
      <c r="G157">
        <f t="shared" si="23"/>
        <v>1.0002708593330842</v>
      </c>
      <c r="H157">
        <f t="shared" si="25"/>
        <v>1.1453510012789627E-2</v>
      </c>
      <c r="I157">
        <f t="shared" si="26"/>
        <v>1.3118289161307225E-4</v>
      </c>
    </row>
    <row r="158" spans="1:9" ht="15.75" x14ac:dyDescent="0.25">
      <c r="A158" s="5">
        <v>39793</v>
      </c>
      <c r="B158">
        <v>302.24900000000002</v>
      </c>
      <c r="C158">
        <f t="shared" si="24"/>
        <v>-7.4771940655313065E-3</v>
      </c>
      <c r="D158">
        <v>3.2151999999999998</v>
      </c>
      <c r="E158">
        <v>10.361700000000001</v>
      </c>
      <c r="F158" s="17">
        <f t="shared" si="22"/>
        <v>2.7015420390963385E-4</v>
      </c>
      <c r="G158">
        <f t="shared" si="23"/>
        <v>1.0002701542039096</v>
      </c>
      <c r="H158">
        <f t="shared" si="25"/>
        <v>-7.7473482694409403E-3</v>
      </c>
      <c r="I158">
        <f t="shared" si="26"/>
        <v>6.0021405208009535E-5</v>
      </c>
    </row>
    <row r="159" spans="1:9" ht="15.75" x14ac:dyDescent="0.25">
      <c r="A159" s="5">
        <v>39794</v>
      </c>
      <c r="B159">
        <v>302.96499999999997</v>
      </c>
      <c r="C159">
        <f t="shared" si="24"/>
        <v>2.3689077548642058E-3</v>
      </c>
      <c r="D159">
        <v>3.2972999999999999</v>
      </c>
      <c r="E159">
        <v>10.417999999999999</v>
      </c>
      <c r="F159" s="17">
        <f t="shared" si="22"/>
        <v>2.7155187187322127E-4</v>
      </c>
      <c r="G159">
        <f t="shared" si="23"/>
        <v>1.0002715518718732</v>
      </c>
      <c r="H159">
        <f t="shared" si="25"/>
        <v>2.0973558829909845E-3</v>
      </c>
      <c r="I159">
        <f t="shared" si="26"/>
        <v>4.3989016999168927E-6</v>
      </c>
    </row>
    <row r="160" spans="1:9" ht="15.75" x14ac:dyDescent="0.25">
      <c r="A160" s="5">
        <v>39797</v>
      </c>
      <c r="B160">
        <v>305.71899999999999</v>
      </c>
      <c r="C160">
        <f t="shared" si="24"/>
        <v>9.0901589292493173E-3</v>
      </c>
      <c r="D160">
        <v>3.1974</v>
      </c>
      <c r="E160">
        <v>10.3849</v>
      </c>
      <c r="F160" s="17">
        <f t="shared" si="22"/>
        <v>2.7073023845636257E-4</v>
      </c>
      <c r="G160">
        <f t="shared" si="23"/>
        <v>1.0002707302384564</v>
      </c>
      <c r="H160">
        <f t="shared" si="25"/>
        <v>8.8194286907929548E-3</v>
      </c>
      <c r="I160">
        <f t="shared" si="26"/>
        <v>7.7782322431981933E-5</v>
      </c>
    </row>
    <row r="161" spans="1:9" ht="15.75" x14ac:dyDescent="0.25">
      <c r="A161" s="5">
        <v>39798</v>
      </c>
      <c r="B161">
        <v>305.22199999999998</v>
      </c>
      <c r="C161">
        <f t="shared" si="24"/>
        <v>-1.6256758657460417E-3</v>
      </c>
      <c r="D161">
        <v>3.1349</v>
      </c>
      <c r="E161">
        <v>10.329499999999999</v>
      </c>
      <c r="F161" s="17">
        <f t="shared" si="22"/>
        <v>2.6935450753562407E-4</v>
      </c>
      <c r="G161">
        <f t="shared" si="23"/>
        <v>1.0002693545075356</v>
      </c>
      <c r="H161">
        <f t="shared" si="25"/>
        <v>-1.8950303732816658E-3</v>
      </c>
      <c r="I161">
        <f t="shared" si="26"/>
        <v>3.5911401156600497E-6</v>
      </c>
    </row>
    <row r="162" spans="1:9" ht="15.75" x14ac:dyDescent="0.25">
      <c r="A162" s="5">
        <v>39799</v>
      </c>
      <c r="B162">
        <v>308.86099999999999</v>
      </c>
      <c r="C162">
        <f t="shared" si="24"/>
        <v>1.1922469546756164E-2</v>
      </c>
      <c r="D162">
        <v>2.9868000000000001</v>
      </c>
      <c r="E162">
        <v>10.287800000000001</v>
      </c>
      <c r="F162" s="17">
        <f t="shared" si="22"/>
        <v>2.6831852993680627E-4</v>
      </c>
      <c r="G162">
        <f t="shared" si="23"/>
        <v>1.0002683185299368</v>
      </c>
      <c r="H162">
        <f t="shared" si="25"/>
        <v>1.1654151016819358E-2</v>
      </c>
      <c r="I162">
        <f t="shared" si="26"/>
        <v>1.3581923592283167E-4</v>
      </c>
    </row>
    <row r="163" spans="1:9" ht="15.75" x14ac:dyDescent="0.25">
      <c r="A163" s="5">
        <v>39800</v>
      </c>
      <c r="B163">
        <v>306.36500000000001</v>
      </c>
      <c r="C163">
        <f t="shared" si="24"/>
        <v>-8.0813051825901656E-3</v>
      </c>
      <c r="D163">
        <v>2.9742999999999999</v>
      </c>
      <c r="E163">
        <v>10.2387</v>
      </c>
      <c r="F163" s="17">
        <f t="shared" si="22"/>
        <v>2.6709820891013258E-4</v>
      </c>
      <c r="G163">
        <f t="shared" si="23"/>
        <v>1.0002670982089101</v>
      </c>
      <c r="H163">
        <f t="shared" si="25"/>
        <v>-8.3484033915002982E-3</v>
      </c>
      <c r="I163">
        <f t="shared" si="26"/>
        <v>6.9695839187213686E-5</v>
      </c>
    </row>
    <row r="164" spans="1:9" ht="15.75" x14ac:dyDescent="0.25">
      <c r="A164" s="5">
        <v>39801</v>
      </c>
      <c r="B164">
        <v>284.34399999999999</v>
      </c>
      <c r="C164">
        <f t="shared" si="24"/>
        <v>-7.1878315081683658E-2</v>
      </c>
      <c r="D164">
        <v>3.0024000000000002</v>
      </c>
      <c r="E164">
        <v>10.377800000000001</v>
      </c>
      <c r="F164" s="17">
        <f t="shared" si="22"/>
        <v>2.705539648435451E-4</v>
      </c>
      <c r="G164">
        <f t="shared" si="23"/>
        <v>1.0002705539648435</v>
      </c>
      <c r="H164">
        <f t="shared" si="25"/>
        <v>-7.2148869046527203E-2</v>
      </c>
      <c r="I164">
        <f t="shared" si="26"/>
        <v>5.2054593046929314E-3</v>
      </c>
    </row>
    <row r="165" spans="1:9" ht="15.75" x14ac:dyDescent="0.25">
      <c r="A165" s="5">
        <v>39804</v>
      </c>
      <c r="B165">
        <v>265.63299999999998</v>
      </c>
      <c r="C165">
        <f t="shared" si="24"/>
        <v>-6.5804096446557742E-2</v>
      </c>
      <c r="D165">
        <v>2.9371999999999998</v>
      </c>
      <c r="E165">
        <v>10.4442</v>
      </c>
      <c r="F165" s="17">
        <f t="shared" si="22"/>
        <v>2.7220205409372866E-4</v>
      </c>
      <c r="G165">
        <f t="shared" si="23"/>
        <v>1.0002722020540937</v>
      </c>
      <c r="H165">
        <f t="shared" si="25"/>
        <v>-6.607629850065147E-2</v>
      </c>
      <c r="I165">
        <f t="shared" si="26"/>
        <v>4.3660772235471958E-3</v>
      </c>
    </row>
    <row r="166" spans="1:9" ht="15.75" x14ac:dyDescent="0.25">
      <c r="A166" s="5">
        <v>39805</v>
      </c>
      <c r="B166">
        <v>258.44499999999999</v>
      </c>
      <c r="C166">
        <f t="shared" si="24"/>
        <v>-2.7059890902109258E-2</v>
      </c>
      <c r="D166">
        <v>2.9451000000000001</v>
      </c>
      <c r="E166">
        <v>10.472300000000001</v>
      </c>
      <c r="F166" s="17">
        <f t="shared" si="22"/>
        <v>2.7289921600281986E-4</v>
      </c>
      <c r="G166">
        <f t="shared" si="23"/>
        <v>1.0002728992160028</v>
      </c>
      <c r="H166">
        <f t="shared" si="25"/>
        <v>-2.7332790118112078E-2</v>
      </c>
      <c r="I166">
        <f t="shared" si="26"/>
        <v>7.4708141564076532E-4</v>
      </c>
    </row>
    <row r="167" spans="1:9" ht="15.75" x14ac:dyDescent="0.25">
      <c r="A167" s="5">
        <v>39811</v>
      </c>
      <c r="B167">
        <v>252.65799999999999</v>
      </c>
      <c r="C167">
        <f t="shared" si="24"/>
        <v>-2.2391611367989346E-2</v>
      </c>
      <c r="D167">
        <v>2.9085999999999999</v>
      </c>
      <c r="E167">
        <v>10.429600000000001</v>
      </c>
      <c r="F167" s="17">
        <f t="shared" si="22"/>
        <v>2.7183975778788394E-4</v>
      </c>
      <c r="G167">
        <f t="shared" si="23"/>
        <v>1.0002718397577879</v>
      </c>
      <c r="H167">
        <f t="shared" si="25"/>
        <v>-2.266345112577723E-2</v>
      </c>
      <c r="I167">
        <f t="shared" si="26"/>
        <v>5.1363201693049323E-4</v>
      </c>
    </row>
    <row r="168" spans="1:9" ht="15.75" x14ac:dyDescent="0.25">
      <c r="A168" s="5">
        <v>39812</v>
      </c>
      <c r="B168">
        <v>248.55199999999999</v>
      </c>
      <c r="C168">
        <f t="shared" si="24"/>
        <v>-1.6251217060215765E-2</v>
      </c>
      <c r="D168">
        <v>2.9493999999999998</v>
      </c>
      <c r="E168">
        <v>10.3139</v>
      </c>
      <c r="F168" s="17">
        <f t="shared" si="22"/>
        <v>2.6896699329359564E-4</v>
      </c>
      <c r="G168">
        <f t="shared" si="23"/>
        <v>1.0002689669932936</v>
      </c>
      <c r="H168">
        <f t="shared" si="25"/>
        <v>-1.652018405350936E-2</v>
      </c>
      <c r="I168">
        <f t="shared" si="26"/>
        <v>2.7291648116182496E-4</v>
      </c>
    </row>
    <row r="169" spans="1:9" ht="15.75" x14ac:dyDescent="0.25">
      <c r="A169" s="5">
        <v>39815</v>
      </c>
      <c r="B169">
        <v>258.14600000000002</v>
      </c>
      <c r="C169">
        <f t="shared" si="24"/>
        <v>3.8599568701921619E-2</v>
      </c>
      <c r="D169">
        <v>2.9567999999999999</v>
      </c>
      <c r="E169">
        <v>10.2798</v>
      </c>
      <c r="F169" s="17">
        <f t="shared" si="22"/>
        <v>2.6811973657814292E-4</v>
      </c>
      <c r="G169">
        <f t="shared" si="23"/>
        <v>1.0002681197365781</v>
      </c>
      <c r="H169">
        <f t="shared" si="25"/>
        <v>3.8331448965343476E-2</v>
      </c>
      <c r="I169">
        <f t="shared" si="26"/>
        <v>1.4692999797827314E-3</v>
      </c>
    </row>
    <row r="170" spans="1:9" ht="15.75" x14ac:dyDescent="0.25">
      <c r="A170" s="5">
        <v>39818</v>
      </c>
      <c r="B170">
        <v>260.83100000000002</v>
      </c>
      <c r="C170">
        <f t="shared" si="24"/>
        <v>1.0401090855562364E-2</v>
      </c>
      <c r="D170">
        <v>3.0127999999999999</v>
      </c>
      <c r="E170">
        <v>10.241300000000001</v>
      </c>
      <c r="F170" s="17">
        <f t="shared" si="22"/>
        <v>2.6716284235095422E-4</v>
      </c>
      <c r="G170">
        <f t="shared" si="23"/>
        <v>1.000267162842351</v>
      </c>
      <c r="H170">
        <f t="shared" si="25"/>
        <v>1.013392801321141E-2</v>
      </c>
      <c r="I170">
        <f t="shared" si="26"/>
        <v>1.0269649697695095E-4</v>
      </c>
    </row>
    <row r="171" spans="1:9" ht="15.75" x14ac:dyDescent="0.25">
      <c r="A171" s="5">
        <v>39819</v>
      </c>
      <c r="B171">
        <v>286.62099999999998</v>
      </c>
      <c r="C171">
        <f t="shared" si="24"/>
        <v>9.8876283877299714E-2</v>
      </c>
      <c r="D171">
        <v>3.1532</v>
      </c>
      <c r="E171">
        <v>10.172499999999999</v>
      </c>
      <c r="F171" s="17">
        <f t="shared" si="22"/>
        <v>2.6545202974359583E-4</v>
      </c>
      <c r="G171">
        <f t="shared" si="23"/>
        <v>1.0002654520297436</v>
      </c>
      <c r="H171">
        <f t="shared" si="25"/>
        <v>9.8610831847556119E-2</v>
      </c>
      <c r="I171">
        <f t="shared" si="26"/>
        <v>9.7240961576669886E-3</v>
      </c>
    </row>
    <row r="172" spans="1:9" ht="15.75" x14ac:dyDescent="0.25">
      <c r="A172" s="5">
        <v>39820</v>
      </c>
      <c r="B172">
        <v>291.28300000000002</v>
      </c>
      <c r="C172">
        <f t="shared" si="24"/>
        <v>1.6265381810823473E-2</v>
      </c>
      <c r="D172">
        <v>3.1983999999999999</v>
      </c>
      <c r="E172">
        <v>10.2258</v>
      </c>
      <c r="F172" s="17">
        <f t="shared" si="22"/>
        <v>2.6677750512305032E-4</v>
      </c>
      <c r="G172">
        <f t="shared" si="23"/>
        <v>1.0002667775051231</v>
      </c>
      <c r="H172">
        <f t="shared" si="25"/>
        <v>1.5998604305700423E-2</v>
      </c>
      <c r="I172">
        <f t="shared" si="26"/>
        <v>2.5595533973037609E-4</v>
      </c>
    </row>
    <row r="173" spans="1:9" ht="15.75" x14ac:dyDescent="0.25">
      <c r="A173" s="5">
        <v>39821</v>
      </c>
      <c r="B173">
        <v>297.666</v>
      </c>
      <c r="C173">
        <f t="shared" si="24"/>
        <v>2.1913396936999348E-2</v>
      </c>
      <c r="D173">
        <v>3.1274999999999999</v>
      </c>
      <c r="E173">
        <v>10.214600000000001</v>
      </c>
      <c r="F173" s="17">
        <f t="shared" si="22"/>
        <v>2.6649903426823052E-4</v>
      </c>
      <c r="G173">
        <f t="shared" si="23"/>
        <v>1.0002664990342682</v>
      </c>
      <c r="H173">
        <f t="shared" si="25"/>
        <v>2.1646897902731117E-2</v>
      </c>
      <c r="I173">
        <f t="shared" si="26"/>
        <v>4.6858818881126483E-4</v>
      </c>
    </row>
    <row r="174" spans="1:9" ht="15.75" x14ac:dyDescent="0.25">
      <c r="A174" s="5">
        <v>39822</v>
      </c>
      <c r="B174">
        <v>283.35000000000002</v>
      </c>
      <c r="C174">
        <f t="shared" si="24"/>
        <v>-4.8094172663320549E-2</v>
      </c>
      <c r="D174">
        <v>3.0173999999999999</v>
      </c>
      <c r="E174">
        <v>10.3337</v>
      </c>
      <c r="F174" s="17">
        <f t="shared" si="22"/>
        <v>2.6945882895690332E-4</v>
      </c>
      <c r="G174">
        <f t="shared" si="23"/>
        <v>1.0002694588289569</v>
      </c>
      <c r="H174">
        <f t="shared" si="25"/>
        <v>-4.8363631492277452E-2</v>
      </c>
      <c r="I174">
        <f t="shared" si="26"/>
        <v>2.3390408511208115E-3</v>
      </c>
    </row>
    <row r="175" spans="1:9" ht="15.75" x14ac:dyDescent="0.25">
      <c r="A175" s="5">
        <v>39825</v>
      </c>
      <c r="B175">
        <v>258.49400000000003</v>
      </c>
      <c r="C175">
        <f t="shared" si="24"/>
        <v>-8.7721898711840454E-2</v>
      </c>
      <c r="D175">
        <v>2.9858000000000002</v>
      </c>
      <c r="E175">
        <v>10.4739</v>
      </c>
      <c r="F175" s="17">
        <f t="shared" si="22"/>
        <v>2.7293890673285581E-4</v>
      </c>
      <c r="G175">
        <f t="shared" si="23"/>
        <v>1.0002729389067329</v>
      </c>
      <c r="H175">
        <f t="shared" si="25"/>
        <v>-8.799483761857331E-2</v>
      </c>
      <c r="I175">
        <f t="shared" si="26"/>
        <v>7.7430914475190848E-3</v>
      </c>
    </row>
    <row r="176" spans="1:9" ht="15.75" x14ac:dyDescent="0.25">
      <c r="A176" s="5">
        <v>39826</v>
      </c>
      <c r="B176">
        <v>239.60400000000001</v>
      </c>
      <c r="C176">
        <f t="shared" si="24"/>
        <v>-7.3077131384094066E-2</v>
      </c>
      <c r="D176">
        <v>2.9906999999999999</v>
      </c>
      <c r="E176">
        <v>10.6158</v>
      </c>
      <c r="F176" s="17">
        <f t="shared" si="22"/>
        <v>2.7645670037190762E-4</v>
      </c>
      <c r="G176">
        <f t="shared" si="23"/>
        <v>1.0002764567003719</v>
      </c>
      <c r="H176">
        <f t="shared" si="25"/>
        <v>-7.3353588084465973E-2</v>
      </c>
      <c r="I176">
        <f t="shared" si="26"/>
        <v>5.3807488848655084E-3</v>
      </c>
    </row>
    <row r="177" spans="1:9" ht="15.75" x14ac:dyDescent="0.25">
      <c r="A177" s="5">
        <v>39827</v>
      </c>
      <c r="B177">
        <v>237.61600000000001</v>
      </c>
      <c r="C177">
        <f t="shared" si="24"/>
        <v>-8.2970234219795977E-3</v>
      </c>
      <c r="D177">
        <v>2.9337999999999997</v>
      </c>
      <c r="E177">
        <v>10.822100000000001</v>
      </c>
      <c r="F177" s="17">
        <f t="shared" si="22"/>
        <v>2.8156299284409769E-4</v>
      </c>
      <c r="G177">
        <f t="shared" si="23"/>
        <v>1.0002815629928441</v>
      </c>
      <c r="H177">
        <f t="shared" si="25"/>
        <v>-8.5785864148236954E-3</v>
      </c>
      <c r="I177">
        <f t="shared" si="26"/>
        <v>7.3592144876597667E-5</v>
      </c>
    </row>
    <row r="178" spans="1:9" ht="15.75" x14ac:dyDescent="0.25">
      <c r="A178" s="5">
        <v>39828</v>
      </c>
      <c r="B178">
        <v>238.40100000000001</v>
      </c>
      <c r="C178">
        <f t="shared" si="24"/>
        <v>3.3036495858864579E-3</v>
      </c>
      <c r="D178">
        <v>2.8898999999999999</v>
      </c>
      <c r="E178">
        <v>10.896100000000001</v>
      </c>
      <c r="F178" s="17">
        <f t="shared" si="22"/>
        <v>2.8339231495655426E-4</v>
      </c>
      <c r="G178">
        <f t="shared" si="23"/>
        <v>1.0002833923149566</v>
      </c>
      <c r="H178">
        <f t="shared" si="25"/>
        <v>3.0202572709299037E-3</v>
      </c>
      <c r="I178">
        <f t="shared" si="26"/>
        <v>9.1219539826049495E-6</v>
      </c>
    </row>
    <row r="179" spans="1:9" ht="15.75" x14ac:dyDescent="0.25">
      <c r="A179" s="5">
        <v>39829</v>
      </c>
      <c r="B179">
        <v>242.18899999999999</v>
      </c>
      <c r="C179">
        <f t="shared" si="24"/>
        <v>1.588919509565808E-2</v>
      </c>
      <c r="D179">
        <v>2.9302000000000001</v>
      </c>
      <c r="E179">
        <v>10.895799999999999</v>
      </c>
      <c r="F179" s="17">
        <f t="shared" si="22"/>
        <v>2.8338490124379945E-4</v>
      </c>
      <c r="G179">
        <f t="shared" si="23"/>
        <v>1.0002833849012438</v>
      </c>
      <c r="H179">
        <f t="shared" si="25"/>
        <v>1.5605810194414281E-2</v>
      </c>
      <c r="I179">
        <f t="shared" si="26"/>
        <v>2.4354131182408471E-4</v>
      </c>
    </row>
    <row r="180" spans="1:9" ht="15.75" x14ac:dyDescent="0.25">
      <c r="A180" s="5">
        <v>39832</v>
      </c>
      <c r="B180">
        <v>237.517</v>
      </c>
      <c r="C180">
        <f t="shared" si="24"/>
        <v>-1.9290719231674424E-2</v>
      </c>
      <c r="D180">
        <v>2.9954999999999998</v>
      </c>
      <c r="E180">
        <v>10.8904</v>
      </c>
      <c r="F180" s="17">
        <f t="shared" si="22"/>
        <v>2.8325145099206139E-4</v>
      </c>
      <c r="G180">
        <f t="shared" si="23"/>
        <v>1.0002832514509921</v>
      </c>
      <c r="H180">
        <f t="shared" si="25"/>
        <v>-1.9573970682666485E-2</v>
      </c>
      <c r="I180">
        <f t="shared" si="26"/>
        <v>3.831403282858871E-4</v>
      </c>
    </row>
    <row r="181" spans="1:9" ht="15.75" x14ac:dyDescent="0.25">
      <c r="A181" s="5">
        <v>39833</v>
      </c>
      <c r="B181">
        <v>236.34299999999999</v>
      </c>
      <c r="C181">
        <f t="shared" si="24"/>
        <v>-4.9428040940227716E-3</v>
      </c>
      <c r="D181">
        <v>3.0194000000000001</v>
      </c>
      <c r="E181">
        <v>10.973700000000001</v>
      </c>
      <c r="F181" s="17">
        <f t="shared" si="22"/>
        <v>2.8530932396075848E-4</v>
      </c>
      <c r="G181">
        <f t="shared" si="23"/>
        <v>1.0002853093239608</v>
      </c>
      <c r="H181">
        <f t="shared" si="25"/>
        <v>-5.2281134179835301E-3</v>
      </c>
      <c r="I181">
        <f t="shared" si="26"/>
        <v>2.733316991129943E-5</v>
      </c>
    </row>
    <row r="182" spans="1:9" ht="15.75" x14ac:dyDescent="0.25">
      <c r="A182" s="5">
        <v>39834</v>
      </c>
      <c r="B182">
        <v>232.148</v>
      </c>
      <c r="C182">
        <f t="shared" si="24"/>
        <v>-1.7749626602014842E-2</v>
      </c>
      <c r="D182">
        <v>2.9986999999999999</v>
      </c>
      <c r="E182">
        <v>11.004300000000001</v>
      </c>
      <c r="F182" s="17">
        <f t="shared" si="22"/>
        <v>2.8606489043769834E-4</v>
      </c>
      <c r="G182">
        <f t="shared" si="23"/>
        <v>1.0002860648904377</v>
      </c>
      <c r="H182">
        <f t="shared" si="25"/>
        <v>-1.803569149245254E-2</v>
      </c>
      <c r="I182">
        <f t="shared" si="26"/>
        <v>3.2528616761092491E-4</v>
      </c>
    </row>
    <row r="183" spans="1:9" ht="15.75" x14ac:dyDescent="0.25">
      <c r="A183" s="5">
        <v>39835</v>
      </c>
      <c r="B183">
        <v>233.96700000000001</v>
      </c>
      <c r="C183">
        <f t="shared" si="24"/>
        <v>7.8355187208161044E-3</v>
      </c>
      <c r="D183">
        <v>3.1074999999999999</v>
      </c>
      <c r="E183">
        <v>11.065099999999999</v>
      </c>
      <c r="F183" s="17">
        <f t="shared" si="22"/>
        <v>2.8756553053477241E-4</v>
      </c>
      <c r="G183">
        <f t="shared" si="23"/>
        <v>1.0002875655305348</v>
      </c>
      <c r="H183">
        <f t="shared" si="25"/>
        <v>7.547953190281332E-3</v>
      </c>
      <c r="I183">
        <f t="shared" si="26"/>
        <v>5.6971597362678136E-5</v>
      </c>
    </row>
    <row r="184" spans="1:9" ht="15.75" x14ac:dyDescent="0.25">
      <c r="A184" s="5">
        <v>39836</v>
      </c>
      <c r="B184">
        <v>232.874</v>
      </c>
      <c r="C184">
        <f t="shared" si="24"/>
        <v>-4.6715989861818878E-3</v>
      </c>
      <c r="D184">
        <v>3.2368999999999999</v>
      </c>
      <c r="E184">
        <v>11.0921</v>
      </c>
      <c r="F184" s="17">
        <f t="shared" si="22"/>
        <v>2.8823167054459198E-4</v>
      </c>
      <c r="G184">
        <f t="shared" si="23"/>
        <v>1.0002882316705446</v>
      </c>
      <c r="H184">
        <f t="shared" si="25"/>
        <v>-4.9598306567264798E-3</v>
      </c>
      <c r="I184">
        <f t="shared" si="26"/>
        <v>2.4599920143403823E-5</v>
      </c>
    </row>
    <row r="185" spans="1:9" ht="15.75" x14ac:dyDescent="0.25">
      <c r="A185" s="5">
        <v>39839</v>
      </c>
      <c r="B185">
        <v>252.87700000000001</v>
      </c>
      <c r="C185">
        <f t="shared" si="24"/>
        <v>8.5896235732628001E-2</v>
      </c>
      <c r="D185">
        <v>3.3273000000000001</v>
      </c>
      <c r="E185">
        <v>10.914899999999999</v>
      </c>
      <c r="F185" s="17">
        <f t="shared" si="22"/>
        <v>2.838568677339115E-4</v>
      </c>
      <c r="G185">
        <f t="shared" si="23"/>
        <v>1.0002838568677339</v>
      </c>
      <c r="H185">
        <f t="shared" si="25"/>
        <v>8.561237886489409E-2</v>
      </c>
      <c r="I185">
        <f t="shared" si="26"/>
        <v>7.329479414906164E-3</v>
      </c>
    </row>
    <row r="186" spans="1:9" ht="15.75" x14ac:dyDescent="0.25">
      <c r="A186" s="5">
        <v>39840</v>
      </c>
      <c r="B186">
        <v>259.87599999999998</v>
      </c>
      <c r="C186">
        <f t="shared" si="24"/>
        <v>2.7677487474147378E-2</v>
      </c>
      <c r="D186">
        <v>3.2604000000000002</v>
      </c>
      <c r="E186">
        <v>10.8809</v>
      </c>
      <c r="F186" s="17">
        <f t="shared" si="22"/>
        <v>2.8301666167074302E-4</v>
      </c>
      <c r="G186">
        <f t="shared" si="23"/>
        <v>1.0002830166616707</v>
      </c>
      <c r="H186">
        <f t="shared" si="25"/>
        <v>2.7394470812476635E-2</v>
      </c>
      <c r="I186">
        <f t="shared" si="26"/>
        <v>7.5045703109563426E-4</v>
      </c>
    </row>
    <row r="187" spans="1:9" ht="15.75" x14ac:dyDescent="0.25">
      <c r="A187" s="5">
        <v>39841</v>
      </c>
      <c r="B187">
        <v>265.95100000000002</v>
      </c>
      <c r="C187">
        <f t="shared" si="24"/>
        <v>2.3376533423632988E-2</v>
      </c>
      <c r="D187">
        <v>3.2330999999999999</v>
      </c>
      <c r="E187">
        <v>10.661899999999999</v>
      </c>
      <c r="F187" s="17">
        <f t="shared" si="22"/>
        <v>2.7759858101039647E-4</v>
      </c>
      <c r="G187">
        <f t="shared" si="23"/>
        <v>1.0002775985810104</v>
      </c>
      <c r="H187">
        <f t="shared" si="25"/>
        <v>2.3098934842622591E-2</v>
      </c>
      <c r="I187">
        <f t="shared" si="26"/>
        <v>5.3356079086372399E-4</v>
      </c>
    </row>
    <row r="188" spans="1:9" ht="15.75" x14ac:dyDescent="0.25">
      <c r="A188" s="5">
        <v>39842</v>
      </c>
      <c r="B188">
        <v>252.87700000000001</v>
      </c>
      <c r="C188">
        <f t="shared" si="24"/>
        <v>-4.9159431624622621E-2</v>
      </c>
      <c r="D188">
        <v>3.2593999999999999</v>
      </c>
      <c r="E188">
        <v>10.6297</v>
      </c>
      <c r="F188" s="17">
        <f t="shared" si="22"/>
        <v>2.7680104840577258E-4</v>
      </c>
      <c r="G188">
        <f t="shared" si="23"/>
        <v>1.0002768010484058</v>
      </c>
      <c r="H188">
        <f t="shared" si="25"/>
        <v>-4.9436232673028394E-2</v>
      </c>
      <c r="I188">
        <f t="shared" si="26"/>
        <v>2.4439411009018002E-3</v>
      </c>
    </row>
    <row r="189" spans="1:9" ht="15.75" x14ac:dyDescent="0.25">
      <c r="A189" s="5">
        <v>39843</v>
      </c>
      <c r="B189">
        <v>250.34200000000001</v>
      </c>
      <c r="C189">
        <f t="shared" si="24"/>
        <v>-1.0024636483349598E-2</v>
      </c>
      <c r="D189">
        <v>3.2955000000000001</v>
      </c>
      <c r="E189">
        <v>10.655200000000001</v>
      </c>
      <c r="F189" s="17">
        <f t="shared" si="22"/>
        <v>2.7743265385415938E-4</v>
      </c>
      <c r="G189">
        <f t="shared" si="23"/>
        <v>1.0002774326538542</v>
      </c>
      <c r="H189">
        <f t="shared" si="25"/>
        <v>-1.0302069137203758E-2</v>
      </c>
      <c r="I189">
        <f t="shared" si="26"/>
        <v>1.0613262850772618E-4</v>
      </c>
    </row>
    <row r="190" spans="1:9" ht="15.75" x14ac:dyDescent="0.25">
      <c r="A190" s="5">
        <v>39846</v>
      </c>
      <c r="B190">
        <v>252.81700000000001</v>
      </c>
      <c r="C190">
        <f t="shared" si="24"/>
        <v>9.8864753017871322E-3</v>
      </c>
      <c r="D190">
        <v>3.2835000000000001</v>
      </c>
      <c r="E190">
        <v>10.7143</v>
      </c>
      <c r="F190" s="17">
        <f t="shared" si="22"/>
        <v>2.7889593449414996E-4</v>
      </c>
      <c r="G190">
        <f t="shared" si="23"/>
        <v>1.0002788959344941</v>
      </c>
      <c r="H190">
        <f t="shared" si="25"/>
        <v>9.6075793672929823E-3</v>
      </c>
      <c r="I190">
        <f t="shared" si="26"/>
        <v>9.2305581298833821E-5</v>
      </c>
    </row>
    <row r="191" spans="1:9" ht="15.75" x14ac:dyDescent="0.25">
      <c r="A191" s="5">
        <v>39847</v>
      </c>
      <c r="B191">
        <v>255.32300000000001</v>
      </c>
      <c r="C191">
        <f t="shared" si="24"/>
        <v>9.9123081121918234E-3</v>
      </c>
      <c r="D191">
        <v>3.3351999999999999</v>
      </c>
      <c r="E191">
        <v>10.6839</v>
      </c>
      <c r="F191" s="17">
        <f t="shared" si="22"/>
        <v>2.7814334599973733E-4</v>
      </c>
      <c r="G191">
        <f t="shared" si="23"/>
        <v>1.0002781433459997</v>
      </c>
      <c r="H191">
        <f t="shared" si="25"/>
        <v>9.6341647661920861E-3</v>
      </c>
      <c r="I191">
        <f t="shared" si="26"/>
        <v>9.2817130742137009E-5</v>
      </c>
    </row>
    <row r="192" spans="1:9" ht="15.75" x14ac:dyDescent="0.25">
      <c r="A192" s="5">
        <v>39848</v>
      </c>
      <c r="B192">
        <v>261.63600000000002</v>
      </c>
      <c r="C192">
        <f t="shared" si="24"/>
        <v>2.4725543723048908E-2</v>
      </c>
      <c r="D192">
        <v>3.363</v>
      </c>
      <c r="E192">
        <v>10.5169</v>
      </c>
      <c r="F192" s="17">
        <f t="shared" si="22"/>
        <v>2.7400538043176326E-4</v>
      </c>
      <c r="G192">
        <f t="shared" si="23"/>
        <v>1.0002740053804318</v>
      </c>
      <c r="H192">
        <f t="shared" si="25"/>
        <v>2.4451538342617145E-2</v>
      </c>
      <c r="I192">
        <f t="shared" si="26"/>
        <v>5.9787772732047644E-4</v>
      </c>
    </row>
    <row r="193" spans="1:9" ht="15.75" x14ac:dyDescent="0.25">
      <c r="A193" s="5">
        <v>39849</v>
      </c>
      <c r="B193">
        <v>259.43900000000002</v>
      </c>
      <c r="C193">
        <f t="shared" si="24"/>
        <v>-8.3971624699964928E-3</v>
      </c>
      <c r="D193">
        <v>3.3388999999999998</v>
      </c>
      <c r="E193">
        <v>10.506399999999999</v>
      </c>
      <c r="F193" s="17">
        <f t="shared" si="22"/>
        <v>2.7374500062626872E-4</v>
      </c>
      <c r="G193">
        <f t="shared" si="23"/>
        <v>1.0002737450006263</v>
      </c>
      <c r="H193">
        <f t="shared" si="25"/>
        <v>-8.6709074706227615E-3</v>
      </c>
      <c r="I193">
        <f t="shared" si="26"/>
        <v>7.5184636364101622E-5</v>
      </c>
    </row>
    <row r="194" spans="1:9" ht="15.75" x14ac:dyDescent="0.25">
      <c r="A194" s="5">
        <v>39850</v>
      </c>
      <c r="B194">
        <v>268.16800000000001</v>
      </c>
      <c r="C194">
        <f t="shared" si="24"/>
        <v>3.3645673934913349E-2</v>
      </c>
      <c r="D194">
        <v>3.3708</v>
      </c>
      <c r="E194">
        <v>10.3832</v>
      </c>
      <c r="F194" s="17">
        <f t="shared" si="22"/>
        <v>2.7068803312779721E-4</v>
      </c>
      <c r="G194">
        <f t="shared" si="23"/>
        <v>1.0002706880331278</v>
      </c>
      <c r="H194">
        <f t="shared" si="25"/>
        <v>3.3374985901785552E-2</v>
      </c>
      <c r="I194">
        <f t="shared" si="26"/>
        <v>1.1138896839443843E-3</v>
      </c>
    </row>
    <row r="195" spans="1:9" ht="15.75" x14ac:dyDescent="0.25">
      <c r="A195" s="5">
        <v>39853</v>
      </c>
      <c r="B195">
        <v>272.26400000000001</v>
      </c>
      <c r="C195">
        <f t="shared" si="24"/>
        <v>1.5274007338683226E-2</v>
      </c>
      <c r="D195">
        <v>3.4028999999999998</v>
      </c>
      <c r="E195">
        <v>10.3164</v>
      </c>
      <c r="F195" s="17">
        <f t="shared" ref="F195:F242" si="27">(((E195/100)+1)^(1/365)-1)</f>
        <v>2.6902909861203916E-4</v>
      </c>
      <c r="G195">
        <f t="shared" si="23"/>
        <v>1.000269029098612</v>
      </c>
      <c r="H195">
        <f t="shared" si="25"/>
        <v>1.5004978240071187E-2</v>
      </c>
      <c r="I195">
        <f t="shared" si="26"/>
        <v>2.2514937198500983E-4</v>
      </c>
    </row>
    <row r="196" spans="1:9" ht="15.75" x14ac:dyDescent="0.25">
      <c r="A196" s="5">
        <v>39854</v>
      </c>
      <c r="B196">
        <v>265.20499999999998</v>
      </c>
      <c r="C196">
        <f t="shared" si="24"/>
        <v>-2.5927041400993247E-2</v>
      </c>
      <c r="D196">
        <v>3.3431999999999999</v>
      </c>
      <c r="E196">
        <v>10.397399999999999</v>
      </c>
      <c r="F196" s="17">
        <f t="shared" si="27"/>
        <v>2.7104055184890008E-4</v>
      </c>
      <c r="G196">
        <f t="shared" ref="G196:G242" si="28">F196+1</f>
        <v>1.0002710405518489</v>
      </c>
      <c r="H196">
        <f t="shared" si="25"/>
        <v>-2.6198081952842147E-2</v>
      </c>
      <c r="I196">
        <f t="shared" si="26"/>
        <v>6.8633949800783343E-4</v>
      </c>
    </row>
    <row r="197" spans="1:9" ht="15.75" x14ac:dyDescent="0.25">
      <c r="A197" s="5">
        <v>39855</v>
      </c>
      <c r="B197">
        <v>267.64100000000002</v>
      </c>
      <c r="C197">
        <f t="shared" ref="C197:C242" si="29">(B197-B196)/B196</f>
        <v>9.1853471842538257E-3</v>
      </c>
      <c r="D197">
        <v>3.1894</v>
      </c>
      <c r="E197">
        <v>10.436199999999999</v>
      </c>
      <c r="F197" s="17">
        <f t="shared" si="27"/>
        <v>2.7200354148559924E-4</v>
      </c>
      <c r="G197">
        <f t="shared" si="28"/>
        <v>1.0002720035414856</v>
      </c>
      <c r="H197">
        <f t="shared" ref="H197:H242" si="30">C197-F197</f>
        <v>8.9133436427682265E-3</v>
      </c>
      <c r="I197">
        <f t="shared" ref="I197:I242" si="31">H197^2</f>
        <v>7.9447694894076756E-5</v>
      </c>
    </row>
    <row r="198" spans="1:9" ht="15.75" x14ac:dyDescent="0.25">
      <c r="A198" s="5">
        <v>39856</v>
      </c>
      <c r="B198">
        <v>251.18700000000001</v>
      </c>
      <c r="C198">
        <f t="shared" si="29"/>
        <v>-6.1477875213438921E-2</v>
      </c>
      <c r="D198">
        <v>3.0830000000000002</v>
      </c>
      <c r="E198">
        <v>10.568300000000001</v>
      </c>
      <c r="F198" s="17">
        <f t="shared" si="27"/>
        <v>2.7527964570173147E-4</v>
      </c>
      <c r="G198">
        <f t="shared" si="28"/>
        <v>1.0002752796457017</v>
      </c>
      <c r="H198">
        <f t="shared" si="30"/>
        <v>-6.1753154859140652E-2</v>
      </c>
      <c r="I198">
        <f t="shared" si="31"/>
        <v>3.8134521350570065E-3</v>
      </c>
    </row>
    <row r="199" spans="1:9" ht="15.75" x14ac:dyDescent="0.25">
      <c r="A199" s="5">
        <v>39857</v>
      </c>
      <c r="B199">
        <v>247.55799999999999</v>
      </c>
      <c r="C199">
        <f t="shared" si="29"/>
        <v>-1.4447403727103786E-2</v>
      </c>
      <c r="D199">
        <v>3.1074000000000002</v>
      </c>
      <c r="E199">
        <v>10.5884</v>
      </c>
      <c r="F199" s="17">
        <f t="shared" si="27"/>
        <v>2.7577778721177282E-4</v>
      </c>
      <c r="G199">
        <f t="shared" si="28"/>
        <v>1.0002757777872118</v>
      </c>
      <c r="H199">
        <f t="shared" si="30"/>
        <v>-1.4723181514315559E-2</v>
      </c>
      <c r="I199">
        <f t="shared" si="31"/>
        <v>2.1677207390348341E-4</v>
      </c>
    </row>
    <row r="200" spans="1:9" ht="15.75" x14ac:dyDescent="0.25">
      <c r="A200" s="5">
        <v>39860</v>
      </c>
      <c r="B200">
        <v>244.40600000000001</v>
      </c>
      <c r="C200">
        <f t="shared" si="29"/>
        <v>-1.273236978809001E-2</v>
      </c>
      <c r="D200">
        <v>3.0366</v>
      </c>
      <c r="E200">
        <v>10.663399999999999</v>
      </c>
      <c r="F200" s="17">
        <f t="shared" si="27"/>
        <v>2.7763572750849619E-4</v>
      </c>
      <c r="G200">
        <f t="shared" si="28"/>
        <v>1.0002776357275085</v>
      </c>
      <c r="H200">
        <f t="shared" si="30"/>
        <v>-1.3010005515598506E-2</v>
      </c>
      <c r="I200">
        <f t="shared" si="31"/>
        <v>1.6926024351590356E-4</v>
      </c>
    </row>
    <row r="201" spans="1:9" ht="15.75" x14ac:dyDescent="0.25">
      <c r="A201" s="5">
        <v>39861</v>
      </c>
      <c r="B201">
        <v>235.52799999999999</v>
      </c>
      <c r="C201">
        <f t="shared" si="29"/>
        <v>-3.6324803810053818E-2</v>
      </c>
      <c r="D201">
        <v>2.9746000000000001</v>
      </c>
      <c r="E201">
        <v>10.7979</v>
      </c>
      <c r="F201" s="17">
        <f t="shared" si="27"/>
        <v>2.8096449073888863E-4</v>
      </c>
      <c r="G201">
        <f t="shared" si="28"/>
        <v>1.0002809644907389</v>
      </c>
      <c r="H201">
        <f t="shared" si="30"/>
        <v>-3.6605768300792707E-2</v>
      </c>
      <c r="I201">
        <f t="shared" si="31"/>
        <v>1.3399822728913202E-3</v>
      </c>
    </row>
    <row r="202" spans="1:9" ht="15.75" x14ac:dyDescent="0.25">
      <c r="A202" s="5">
        <v>39862</v>
      </c>
      <c r="B202">
        <v>234.63300000000001</v>
      </c>
      <c r="C202">
        <f t="shared" si="29"/>
        <v>-3.7999728270098751E-3</v>
      </c>
      <c r="D202">
        <v>2.9937</v>
      </c>
      <c r="E202">
        <v>10.790900000000001</v>
      </c>
      <c r="F202" s="17">
        <f t="shared" si="27"/>
        <v>2.8079134598679723E-4</v>
      </c>
      <c r="G202">
        <f t="shared" si="28"/>
        <v>1.0002807913459868</v>
      </c>
      <c r="H202">
        <f t="shared" si="30"/>
        <v>-4.0807641729966723E-3</v>
      </c>
      <c r="I202">
        <f t="shared" si="31"/>
        <v>1.6652636235613214E-5</v>
      </c>
    </row>
    <row r="203" spans="1:9" ht="15.75" x14ac:dyDescent="0.25">
      <c r="A203" s="5">
        <v>39863</v>
      </c>
      <c r="B203">
        <v>234.38499999999999</v>
      </c>
      <c r="C203">
        <f t="shared" si="29"/>
        <v>-1.0569698209545071E-3</v>
      </c>
      <c r="D203">
        <v>3.0798000000000001</v>
      </c>
      <c r="E203">
        <v>10.7742</v>
      </c>
      <c r="F203" s="17">
        <f t="shared" si="27"/>
        <v>2.8037822801429968E-4</v>
      </c>
      <c r="G203">
        <f t="shared" si="28"/>
        <v>1.0002803782280143</v>
      </c>
      <c r="H203">
        <f t="shared" si="30"/>
        <v>-1.3373480489688068E-3</v>
      </c>
      <c r="I203">
        <f t="shared" si="31"/>
        <v>1.788499804080674E-6</v>
      </c>
    </row>
    <row r="204" spans="1:9" ht="15.75" x14ac:dyDescent="0.25">
      <c r="A204" s="5">
        <v>39864</v>
      </c>
      <c r="B204">
        <v>223.49799999999999</v>
      </c>
      <c r="C204">
        <f t="shared" si="29"/>
        <v>-4.6449218166691557E-2</v>
      </c>
      <c r="D204">
        <v>3.0139</v>
      </c>
      <c r="E204">
        <v>10.9398</v>
      </c>
      <c r="F204" s="17">
        <f t="shared" si="27"/>
        <v>2.8447203219816863E-4</v>
      </c>
      <c r="G204">
        <f t="shared" si="28"/>
        <v>1.0002844720321982</v>
      </c>
      <c r="H204">
        <f t="shared" si="30"/>
        <v>-4.6733690198889725E-2</v>
      </c>
      <c r="I204">
        <f t="shared" si="31"/>
        <v>2.1840377996058015E-3</v>
      </c>
    </row>
    <row r="205" spans="1:9" ht="15.75" x14ac:dyDescent="0.25">
      <c r="A205" s="5">
        <v>39867</v>
      </c>
      <c r="B205">
        <v>214.45099999999999</v>
      </c>
      <c r="C205">
        <f t="shared" si="29"/>
        <v>-4.0479109432746588E-2</v>
      </c>
      <c r="D205">
        <v>3.0141</v>
      </c>
      <c r="E205">
        <v>11.117900000000001</v>
      </c>
      <c r="F205" s="17">
        <f t="shared" si="27"/>
        <v>2.8886805349737088E-4</v>
      </c>
      <c r="G205">
        <f t="shared" si="28"/>
        <v>1.0002888680534974</v>
      </c>
      <c r="H205">
        <f t="shared" si="30"/>
        <v>-4.0767977486243959E-2</v>
      </c>
      <c r="I205">
        <f t="shared" si="31"/>
        <v>1.6620279883188943E-3</v>
      </c>
    </row>
    <row r="206" spans="1:9" ht="15.75" x14ac:dyDescent="0.25">
      <c r="A206" s="5">
        <v>39868</v>
      </c>
      <c r="B206">
        <v>208.03800000000001</v>
      </c>
      <c r="C206">
        <f t="shared" si="29"/>
        <v>-2.9904267175252075E-2</v>
      </c>
      <c r="D206">
        <v>2.9882999999999997</v>
      </c>
      <c r="E206">
        <v>11.195399999999999</v>
      </c>
      <c r="F206" s="17">
        <f t="shared" si="27"/>
        <v>2.9077878320693529E-4</v>
      </c>
      <c r="G206">
        <f t="shared" si="28"/>
        <v>1.0002907787832069</v>
      </c>
      <c r="H206">
        <f t="shared" si="30"/>
        <v>-3.019504595845901E-2</v>
      </c>
      <c r="I206">
        <f t="shared" si="31"/>
        <v>9.117408004334518E-4</v>
      </c>
    </row>
    <row r="207" spans="1:9" ht="15.75" x14ac:dyDescent="0.25">
      <c r="A207" s="5">
        <v>39869</v>
      </c>
      <c r="B207">
        <v>200.035</v>
      </c>
      <c r="C207">
        <f t="shared" si="29"/>
        <v>-3.8468933560215031E-2</v>
      </c>
      <c r="D207">
        <v>2.9925999999999999</v>
      </c>
      <c r="E207">
        <v>11.244999999999999</v>
      </c>
      <c r="F207" s="17">
        <f t="shared" si="27"/>
        <v>2.9200095337289511E-4</v>
      </c>
      <c r="G207">
        <f t="shared" si="28"/>
        <v>1.0002920009533729</v>
      </c>
      <c r="H207">
        <f t="shared" si="30"/>
        <v>-3.8760934513587926E-2</v>
      </c>
      <c r="I207">
        <f t="shared" si="31"/>
        <v>1.5024100443666517E-3</v>
      </c>
    </row>
    <row r="208" spans="1:9" ht="15.75" x14ac:dyDescent="0.25">
      <c r="A208" s="5">
        <v>39870</v>
      </c>
      <c r="B208">
        <v>199.58699999999999</v>
      </c>
      <c r="C208">
        <f t="shared" si="29"/>
        <v>-2.2396080685880347E-3</v>
      </c>
      <c r="D208">
        <v>3.1284000000000001</v>
      </c>
      <c r="E208">
        <v>11.084099999999999</v>
      </c>
      <c r="F208" s="17">
        <f t="shared" si="27"/>
        <v>2.8803431256063661E-4</v>
      </c>
      <c r="G208">
        <f t="shared" si="28"/>
        <v>1.0002880343125606</v>
      </c>
      <c r="H208">
        <f t="shared" si="30"/>
        <v>-2.5276423811486713E-3</v>
      </c>
      <c r="I208">
        <f t="shared" si="31"/>
        <v>6.388976006978925E-6</v>
      </c>
    </row>
    <row r="209" spans="1:9" ht="15.75" x14ac:dyDescent="0.25">
      <c r="A209" s="5">
        <v>39871</v>
      </c>
      <c r="B209">
        <v>186.911</v>
      </c>
      <c r="C209">
        <f t="shared" si="29"/>
        <v>-6.3511150525835794E-2</v>
      </c>
      <c r="D209">
        <v>3.1118000000000001</v>
      </c>
      <c r="E209">
        <v>11.2239</v>
      </c>
      <c r="F209" s="17">
        <f t="shared" si="27"/>
        <v>2.9148110467147603E-4</v>
      </c>
      <c r="G209">
        <f t="shared" si="28"/>
        <v>1.0002914811046715</v>
      </c>
      <c r="H209">
        <f t="shared" si="30"/>
        <v>-6.380263163050727E-2</v>
      </c>
      <c r="I209">
        <f t="shared" si="31"/>
        <v>4.0707758029782069E-3</v>
      </c>
    </row>
    <row r="210" spans="1:9" ht="15.75" x14ac:dyDescent="0.25">
      <c r="A210" s="5">
        <v>39874</v>
      </c>
      <c r="B210">
        <v>185.321</v>
      </c>
      <c r="C210">
        <f t="shared" si="29"/>
        <v>-8.5067224507921063E-3</v>
      </c>
      <c r="D210">
        <v>3.0301</v>
      </c>
      <c r="E210">
        <v>11.369</v>
      </c>
      <c r="F210" s="17">
        <f t="shared" si="27"/>
        <v>2.9505400287987982E-4</v>
      </c>
      <c r="G210">
        <f t="shared" si="28"/>
        <v>1.0002950540028799</v>
      </c>
      <c r="H210">
        <f t="shared" si="30"/>
        <v>-8.8017764536719861E-3</v>
      </c>
      <c r="I210">
        <f t="shared" si="31"/>
        <v>7.747126874041461E-5</v>
      </c>
    </row>
    <row r="211" spans="1:9" ht="15.75" x14ac:dyDescent="0.25">
      <c r="A211" s="5">
        <v>39875</v>
      </c>
      <c r="B211">
        <v>189.297</v>
      </c>
      <c r="C211">
        <f t="shared" si="29"/>
        <v>2.1454665148580028E-2</v>
      </c>
      <c r="D211">
        <v>3.048</v>
      </c>
      <c r="E211">
        <v>11.3651</v>
      </c>
      <c r="F211" s="17">
        <f t="shared" si="27"/>
        <v>2.9495803119328201E-4</v>
      </c>
      <c r="G211">
        <f t="shared" si="28"/>
        <v>1.0002949580311933</v>
      </c>
      <c r="H211">
        <f t="shared" si="30"/>
        <v>2.1159707117386746E-2</v>
      </c>
      <c r="I211">
        <f t="shared" si="31"/>
        <v>4.4773320529358732E-4</v>
      </c>
    </row>
    <row r="212" spans="1:9" ht="15.75" x14ac:dyDescent="0.25">
      <c r="A212" s="5">
        <v>39876</v>
      </c>
      <c r="B212">
        <v>203.81299999999999</v>
      </c>
      <c r="C212">
        <f t="shared" si="29"/>
        <v>7.6683729800260919E-2</v>
      </c>
      <c r="D212">
        <v>3.1360000000000001</v>
      </c>
      <c r="E212">
        <v>11.100899999999999</v>
      </c>
      <c r="F212" s="17">
        <f t="shared" si="27"/>
        <v>2.88448747957748E-4</v>
      </c>
      <c r="G212">
        <f t="shared" si="28"/>
        <v>1.0002884487479577</v>
      </c>
      <c r="H212">
        <f t="shared" si="30"/>
        <v>7.6395281052303171E-2</v>
      </c>
      <c r="I212">
        <f t="shared" si="31"/>
        <v>5.8362389670603915E-3</v>
      </c>
    </row>
    <row r="213" spans="1:9" ht="15.75" x14ac:dyDescent="0.25">
      <c r="A213" s="5">
        <v>39877</v>
      </c>
      <c r="B213">
        <v>202.81899999999999</v>
      </c>
      <c r="C213">
        <f t="shared" si="29"/>
        <v>-4.8770196209270257E-3</v>
      </c>
      <c r="D213">
        <v>3.0165000000000002</v>
      </c>
      <c r="E213">
        <v>11.213699999999999</v>
      </c>
      <c r="F213" s="17">
        <f t="shared" si="27"/>
        <v>2.9122976813966694E-4</v>
      </c>
      <c r="G213">
        <f t="shared" si="28"/>
        <v>1.0002912297681397</v>
      </c>
      <c r="H213">
        <f t="shared" si="30"/>
        <v>-5.1682493890666927E-3</v>
      </c>
      <c r="I213">
        <f t="shared" si="31"/>
        <v>2.6710801747588241E-5</v>
      </c>
    </row>
    <row r="214" spans="1:9" ht="15.75" x14ac:dyDescent="0.25">
      <c r="A214" s="5">
        <v>39878</v>
      </c>
      <c r="B214">
        <v>202.322</v>
      </c>
      <c r="C214">
        <f t="shared" si="29"/>
        <v>-2.4504607556490553E-3</v>
      </c>
      <c r="D214">
        <v>2.9253999999999998</v>
      </c>
      <c r="E214">
        <v>11.438000000000001</v>
      </c>
      <c r="F214" s="17">
        <f t="shared" si="27"/>
        <v>2.9675140951179735E-4</v>
      </c>
      <c r="G214">
        <f t="shared" si="28"/>
        <v>1.0002967514095118</v>
      </c>
      <c r="H214">
        <f t="shared" si="30"/>
        <v>-2.7472121651608526E-3</v>
      </c>
      <c r="I214">
        <f t="shared" si="31"/>
        <v>7.5471746804077794E-6</v>
      </c>
    </row>
    <row r="215" spans="1:9" ht="15.75" x14ac:dyDescent="0.25">
      <c r="A215" s="5">
        <v>39881</v>
      </c>
      <c r="B215">
        <v>205.90100000000001</v>
      </c>
      <c r="C215">
        <f t="shared" si="29"/>
        <v>1.7689623471495969E-2</v>
      </c>
      <c r="D215">
        <v>2.9361999999999999</v>
      </c>
      <c r="E215">
        <v>11.4695</v>
      </c>
      <c r="F215" s="17">
        <f t="shared" si="27"/>
        <v>2.9752596410426158E-4</v>
      </c>
      <c r="G215">
        <f t="shared" si="28"/>
        <v>1.0002975259641043</v>
      </c>
      <c r="H215">
        <f t="shared" si="30"/>
        <v>1.7392097507391707E-2</v>
      </c>
      <c r="I215">
        <f t="shared" si="31"/>
        <v>3.0248505570662081E-4</v>
      </c>
    </row>
    <row r="216" spans="1:9" ht="15.75" x14ac:dyDescent="0.25">
      <c r="A216" s="5">
        <v>39882</v>
      </c>
      <c r="B216">
        <v>208.55500000000001</v>
      </c>
      <c r="C216">
        <f t="shared" si="29"/>
        <v>1.2889689705246678E-2</v>
      </c>
      <c r="D216">
        <v>3.0001000000000002</v>
      </c>
      <c r="E216">
        <v>11.154199999999999</v>
      </c>
      <c r="F216" s="17">
        <f t="shared" si="27"/>
        <v>2.8976318004447776E-4</v>
      </c>
      <c r="G216">
        <f t="shared" si="28"/>
        <v>1.0002897631800445</v>
      </c>
      <c r="H216">
        <f t="shared" si="30"/>
        <v>1.25999265252022E-2</v>
      </c>
      <c r="I216">
        <f t="shared" si="31"/>
        <v>1.58758148440494E-4</v>
      </c>
    </row>
    <row r="217" spans="1:9" ht="15.75" x14ac:dyDescent="0.25">
      <c r="A217" s="5">
        <v>39883</v>
      </c>
      <c r="B217">
        <v>209.13200000000001</v>
      </c>
      <c r="C217">
        <f t="shared" si="29"/>
        <v>2.7666562777204965E-3</v>
      </c>
      <c r="D217">
        <v>3.0699000000000001</v>
      </c>
      <c r="E217">
        <v>10.9885</v>
      </c>
      <c r="F217" s="17">
        <f t="shared" si="27"/>
        <v>2.8567478728169782E-4</v>
      </c>
      <c r="G217">
        <f t="shared" si="28"/>
        <v>1.0002856747872817</v>
      </c>
      <c r="H217">
        <f t="shared" si="30"/>
        <v>2.4809814904387987E-3</v>
      </c>
      <c r="I217">
        <f t="shared" si="31"/>
        <v>6.1552691558999227E-6</v>
      </c>
    </row>
    <row r="218" spans="1:9" ht="15.75" x14ac:dyDescent="0.25">
      <c r="A218" s="5">
        <v>39884</v>
      </c>
      <c r="B218">
        <v>213.85400000000001</v>
      </c>
      <c r="C218">
        <f t="shared" si="29"/>
        <v>2.2579040988466654E-2</v>
      </c>
      <c r="D218">
        <v>3.0066000000000002</v>
      </c>
      <c r="E218">
        <v>11.0097</v>
      </c>
      <c r="F218" s="17">
        <f t="shared" si="27"/>
        <v>2.8619820413622321E-4</v>
      </c>
      <c r="G218">
        <f t="shared" si="28"/>
        <v>1.0002861982041362</v>
      </c>
      <c r="H218">
        <f t="shared" si="30"/>
        <v>2.2292842784330431E-2</v>
      </c>
      <c r="I218">
        <f t="shared" si="31"/>
        <v>4.9697083940687334E-4</v>
      </c>
    </row>
    <row r="219" spans="1:9" ht="15.75" x14ac:dyDescent="0.25">
      <c r="A219" s="5">
        <v>39885</v>
      </c>
      <c r="B219">
        <v>214.65</v>
      </c>
      <c r="C219">
        <f t="shared" si="29"/>
        <v>3.7221655896078269E-3</v>
      </c>
      <c r="D219">
        <v>3.0587</v>
      </c>
      <c r="E219">
        <v>10.9831</v>
      </c>
      <c r="F219" s="17">
        <f t="shared" si="27"/>
        <v>2.8554144818815352E-4</v>
      </c>
      <c r="G219">
        <f t="shared" si="28"/>
        <v>1.0002855414481882</v>
      </c>
      <c r="H219">
        <f t="shared" si="30"/>
        <v>3.4366241414196734E-3</v>
      </c>
      <c r="I219">
        <f t="shared" si="31"/>
        <v>1.1810385489388507E-5</v>
      </c>
    </row>
    <row r="220" spans="1:9" ht="15.75" x14ac:dyDescent="0.25">
      <c r="A220" s="5">
        <v>39888</v>
      </c>
      <c r="B220">
        <v>214.053</v>
      </c>
      <c r="C220">
        <f t="shared" si="29"/>
        <v>-2.7812718378756505E-3</v>
      </c>
      <c r="D220">
        <v>3.1448999999999998</v>
      </c>
      <c r="E220">
        <v>10.855499999999999</v>
      </c>
      <c r="F220" s="17">
        <f t="shared" si="27"/>
        <v>2.8238881063291643E-4</v>
      </c>
      <c r="G220">
        <f t="shared" si="28"/>
        <v>1.0002823888106329</v>
      </c>
      <c r="H220">
        <f t="shared" si="30"/>
        <v>-3.0636606485085669E-3</v>
      </c>
      <c r="I220">
        <f t="shared" si="31"/>
        <v>9.386016569219932E-6</v>
      </c>
    </row>
    <row r="221" spans="1:9" ht="15.75" x14ac:dyDescent="0.25">
      <c r="A221" s="5">
        <v>39889</v>
      </c>
      <c r="B221">
        <v>214.94800000000001</v>
      </c>
      <c r="C221">
        <f t="shared" si="29"/>
        <v>4.1812074579660654E-3</v>
      </c>
      <c r="D221">
        <v>3.1909000000000001</v>
      </c>
      <c r="E221">
        <v>10.8139</v>
      </c>
      <c r="F221" s="17">
        <f t="shared" si="27"/>
        <v>2.8136020921087912E-4</v>
      </c>
      <c r="G221">
        <f t="shared" si="28"/>
        <v>1.0002813602092109</v>
      </c>
      <c r="H221">
        <f t="shared" si="30"/>
        <v>3.8998472487551863E-3</v>
      </c>
      <c r="I221">
        <f t="shared" si="31"/>
        <v>1.5208808563623397E-5</v>
      </c>
    </row>
    <row r="222" spans="1:9" ht="15.75" x14ac:dyDescent="0.25">
      <c r="A222" s="5">
        <v>39890</v>
      </c>
      <c r="B222">
        <v>215.99199999999999</v>
      </c>
      <c r="C222">
        <f t="shared" si="29"/>
        <v>4.8569886670263634E-3</v>
      </c>
      <c r="D222">
        <v>3.2206999999999999</v>
      </c>
      <c r="E222">
        <v>10.751300000000001</v>
      </c>
      <c r="F222" s="17">
        <f t="shared" si="27"/>
        <v>2.7981163591239699E-4</v>
      </c>
      <c r="G222">
        <f t="shared" si="28"/>
        <v>1.0002798116359124</v>
      </c>
      <c r="H222">
        <f t="shared" si="30"/>
        <v>4.5771770311139664E-3</v>
      </c>
      <c r="I222">
        <f t="shared" si="31"/>
        <v>2.0950549574157264E-5</v>
      </c>
    </row>
    <row r="223" spans="1:9" ht="15.75" x14ac:dyDescent="0.25">
      <c r="A223" s="5">
        <v>39891</v>
      </c>
      <c r="B223">
        <v>207.38200000000001</v>
      </c>
      <c r="C223">
        <f t="shared" si="29"/>
        <v>-3.9862587503240794E-2</v>
      </c>
      <c r="D223">
        <v>3.0448</v>
      </c>
      <c r="E223">
        <v>10.7166</v>
      </c>
      <c r="F223" s="17">
        <f t="shared" si="27"/>
        <v>2.7895286536927522E-4</v>
      </c>
      <c r="G223">
        <f t="shared" si="28"/>
        <v>1.0002789528653693</v>
      </c>
      <c r="H223">
        <f t="shared" si="30"/>
        <v>-4.0141540368610069E-2</v>
      </c>
      <c r="I223">
        <f t="shared" si="31"/>
        <v>1.6113432631647518E-3</v>
      </c>
    </row>
    <row r="224" spans="1:9" ht="15.75" x14ac:dyDescent="0.25">
      <c r="A224" s="5">
        <v>39892</v>
      </c>
      <c r="B224">
        <v>207.29300000000001</v>
      </c>
      <c r="C224">
        <f t="shared" si="29"/>
        <v>-4.2915971492221423E-4</v>
      </c>
      <c r="D224">
        <v>2.9739</v>
      </c>
      <c r="E224">
        <v>10.7568</v>
      </c>
      <c r="F224" s="17">
        <f t="shared" si="27"/>
        <v>2.7994772764472486E-4</v>
      </c>
      <c r="G224">
        <f t="shared" si="28"/>
        <v>1.0002799477276447</v>
      </c>
      <c r="H224">
        <f t="shared" si="30"/>
        <v>-7.091074425669391E-4</v>
      </c>
      <c r="I224">
        <f t="shared" si="31"/>
        <v>5.0283336510382484E-7</v>
      </c>
    </row>
    <row r="225" spans="1:9" ht="15.75" x14ac:dyDescent="0.25">
      <c r="A225" s="5">
        <v>39895</v>
      </c>
      <c r="B225">
        <v>210.971</v>
      </c>
      <c r="C225">
        <f t="shared" si="29"/>
        <v>1.7743001452050947E-2</v>
      </c>
      <c r="D225">
        <v>3.0190999999999999</v>
      </c>
      <c r="E225">
        <v>10.816800000000001</v>
      </c>
      <c r="F225" s="17">
        <f t="shared" si="27"/>
        <v>2.8143192708407483E-4</v>
      </c>
      <c r="G225">
        <f t="shared" si="28"/>
        <v>1.0002814319270841</v>
      </c>
      <c r="H225">
        <f t="shared" si="30"/>
        <v>1.7461569524966872E-2</v>
      </c>
      <c r="I225">
        <f t="shared" si="31"/>
        <v>3.0490641027525179E-4</v>
      </c>
    </row>
    <row r="226" spans="1:9" ht="15.75" x14ac:dyDescent="0.25">
      <c r="A226" s="5">
        <v>39896</v>
      </c>
      <c r="B226">
        <v>213.45699999999999</v>
      </c>
      <c r="C226">
        <f t="shared" si="29"/>
        <v>1.1783610069630376E-2</v>
      </c>
      <c r="D226">
        <v>3.1494</v>
      </c>
      <c r="E226">
        <v>10.8164</v>
      </c>
      <c r="F226" s="17">
        <f t="shared" si="27"/>
        <v>2.8142203507486308E-4</v>
      </c>
      <c r="G226">
        <f t="shared" si="28"/>
        <v>1.0002814220350749</v>
      </c>
      <c r="H226">
        <f t="shared" si="30"/>
        <v>1.1502188034555513E-2</v>
      </c>
      <c r="I226">
        <f t="shared" si="31"/>
        <v>1.3230032958227203E-4</v>
      </c>
    </row>
    <row r="227" spans="1:9" ht="15.75" x14ac:dyDescent="0.25">
      <c r="A227" s="5">
        <v>39897</v>
      </c>
      <c r="B227">
        <v>232.893</v>
      </c>
      <c r="C227">
        <f t="shared" si="29"/>
        <v>9.1053467443091618E-2</v>
      </c>
      <c r="D227">
        <v>3.1461999999999999</v>
      </c>
      <c r="E227">
        <v>10.7592</v>
      </c>
      <c r="F227" s="17">
        <f t="shared" si="27"/>
        <v>2.800071110158342E-4</v>
      </c>
      <c r="G227">
        <f t="shared" si="28"/>
        <v>1.0002800071110158</v>
      </c>
      <c r="H227">
        <f t="shared" si="30"/>
        <v>9.0773460332075784E-2</v>
      </c>
      <c r="I227">
        <f t="shared" si="31"/>
        <v>8.2398211006589357E-3</v>
      </c>
    </row>
    <row r="228" spans="1:9" ht="15.75" x14ac:dyDescent="0.25">
      <c r="A228" s="5">
        <v>39898</v>
      </c>
      <c r="B228">
        <v>255.363</v>
      </c>
      <c r="C228">
        <f t="shared" si="29"/>
        <v>9.6482075459545791E-2</v>
      </c>
      <c r="D228">
        <v>3.1295999999999999</v>
      </c>
      <c r="E228">
        <v>10.704800000000001</v>
      </c>
      <c r="F228" s="17">
        <f t="shared" si="27"/>
        <v>2.7866077272942213E-4</v>
      </c>
      <c r="G228">
        <f t="shared" si="28"/>
        <v>1.0002786607727294</v>
      </c>
      <c r="H228">
        <f t="shared" si="30"/>
        <v>9.6203414686816369E-2</v>
      </c>
      <c r="I228">
        <f t="shared" si="31"/>
        <v>9.2550969974035547E-3</v>
      </c>
    </row>
    <row r="229" spans="1:9" ht="15.75" x14ac:dyDescent="0.25">
      <c r="A229" s="5">
        <v>39899</v>
      </c>
      <c r="B229">
        <v>247.21</v>
      </c>
      <c r="C229">
        <f t="shared" si="29"/>
        <v>-3.192709985393339E-2</v>
      </c>
      <c r="D229">
        <v>3.0857000000000001</v>
      </c>
      <c r="E229">
        <v>10.759</v>
      </c>
      <c r="F229" s="17">
        <f t="shared" si="27"/>
        <v>2.8000216245049891E-4</v>
      </c>
      <c r="G229">
        <f t="shared" si="28"/>
        <v>1.0002800021624505</v>
      </c>
      <c r="H229">
        <f t="shared" si="30"/>
        <v>-3.2207102016383889E-2</v>
      </c>
      <c r="I229">
        <f t="shared" si="31"/>
        <v>1.0372974202937592E-3</v>
      </c>
    </row>
    <row r="230" spans="1:9" ht="15.75" x14ac:dyDescent="0.25">
      <c r="A230" s="5">
        <v>39902</v>
      </c>
      <c r="B230">
        <v>235.47800000000001</v>
      </c>
      <c r="C230">
        <f t="shared" si="29"/>
        <v>-4.7457627118644062E-2</v>
      </c>
      <c r="D230">
        <v>3.0265</v>
      </c>
      <c r="E230">
        <v>10.956200000000001</v>
      </c>
      <c r="F230" s="17">
        <f t="shared" si="27"/>
        <v>2.8487712555547162E-4</v>
      </c>
      <c r="G230">
        <f t="shared" si="28"/>
        <v>1.0002848771255555</v>
      </c>
      <c r="H230">
        <f t="shared" si="30"/>
        <v>-4.7742504244199534E-2</v>
      </c>
      <c r="I230">
        <f t="shared" si="31"/>
        <v>2.2793467115074105E-3</v>
      </c>
    </row>
    <row r="231" spans="1:9" ht="15.75" x14ac:dyDescent="0.25">
      <c r="A231" s="5">
        <v>39903</v>
      </c>
      <c r="B231">
        <v>228.37</v>
      </c>
      <c r="C231">
        <f t="shared" si="29"/>
        <v>-3.0185410102005299E-2</v>
      </c>
      <c r="D231">
        <v>2.9943</v>
      </c>
      <c r="E231">
        <v>11.0053</v>
      </c>
      <c r="F231" s="17">
        <f t="shared" si="27"/>
        <v>2.8608957864761919E-4</v>
      </c>
      <c r="G231">
        <f t="shared" si="28"/>
        <v>1.0002860895786476</v>
      </c>
      <c r="H231">
        <f t="shared" si="30"/>
        <v>-3.0471499680652919E-2</v>
      </c>
      <c r="I231">
        <f t="shared" si="31"/>
        <v>9.2851229278803095E-4</v>
      </c>
    </row>
    <row r="232" spans="1:9" ht="15.75" x14ac:dyDescent="0.25">
      <c r="A232" s="5">
        <v>39904</v>
      </c>
      <c r="B232">
        <v>231.8</v>
      </c>
      <c r="C232">
        <f t="shared" si="29"/>
        <v>1.5019485921968764E-2</v>
      </c>
      <c r="D232">
        <v>2.9935999999999998</v>
      </c>
      <c r="E232">
        <v>10.9618</v>
      </c>
      <c r="F232" s="17">
        <f t="shared" si="27"/>
        <v>2.8501543644088301E-4</v>
      </c>
      <c r="G232">
        <f t="shared" si="28"/>
        <v>1.0002850154364409</v>
      </c>
      <c r="H232">
        <f t="shared" si="30"/>
        <v>1.4734470485527881E-2</v>
      </c>
      <c r="I232">
        <f t="shared" si="31"/>
        <v>2.1710462048889223E-4</v>
      </c>
    </row>
    <row r="233" spans="1:9" ht="15.75" x14ac:dyDescent="0.25">
      <c r="A233" s="5">
        <v>39905</v>
      </c>
      <c r="B233">
        <v>241.84100000000001</v>
      </c>
      <c r="C233">
        <f t="shared" si="29"/>
        <v>4.331751509922345E-2</v>
      </c>
      <c r="D233">
        <v>3.1598000000000002</v>
      </c>
      <c r="E233">
        <v>10.5176</v>
      </c>
      <c r="F233" s="17">
        <f t="shared" si="27"/>
        <v>2.7402273820809064E-4</v>
      </c>
      <c r="G233">
        <f t="shared" si="28"/>
        <v>1.0002740227382081</v>
      </c>
      <c r="H233">
        <f t="shared" si="30"/>
        <v>4.3043492361015359E-2</v>
      </c>
      <c r="I233">
        <f t="shared" si="31"/>
        <v>1.8527422346327875E-3</v>
      </c>
    </row>
    <row r="234" spans="1:9" ht="15.75" x14ac:dyDescent="0.25">
      <c r="A234" s="5">
        <v>39906</v>
      </c>
      <c r="B234">
        <v>233.739</v>
      </c>
      <c r="C234">
        <f t="shared" si="29"/>
        <v>-3.3501350060577008E-2</v>
      </c>
      <c r="D234">
        <v>3.2212000000000001</v>
      </c>
      <c r="E234">
        <v>10.450799999999999</v>
      </c>
      <c r="F234" s="17">
        <f t="shared" si="27"/>
        <v>2.7236581620027067E-4</v>
      </c>
      <c r="G234">
        <f t="shared" si="28"/>
        <v>1.0002723658162003</v>
      </c>
      <c r="H234">
        <f t="shared" si="30"/>
        <v>-3.3773715876777279E-2</v>
      </c>
      <c r="I234">
        <f t="shared" si="31"/>
        <v>1.1406638841252776E-3</v>
      </c>
    </row>
    <row r="235" spans="1:9" ht="15.75" x14ac:dyDescent="0.25">
      <c r="A235" s="5">
        <v>39909</v>
      </c>
      <c r="B235">
        <v>236.16399999999999</v>
      </c>
      <c r="C235">
        <f t="shared" si="29"/>
        <v>1.0374819777615131E-2</v>
      </c>
      <c r="D235">
        <v>3.2178</v>
      </c>
      <c r="E235">
        <v>10.460100000000001</v>
      </c>
      <c r="F235" s="17">
        <f t="shared" si="27"/>
        <v>2.7259655533318217E-4</v>
      </c>
      <c r="G235">
        <f t="shared" si="28"/>
        <v>1.0002725965553332</v>
      </c>
      <c r="H235">
        <f t="shared" si="30"/>
        <v>1.0102223222281949E-2</v>
      </c>
      <c r="I235">
        <f t="shared" si="31"/>
        <v>1.0205491403281268E-4</v>
      </c>
    </row>
    <row r="236" spans="1:9" ht="15.75" x14ac:dyDescent="0.25">
      <c r="A236" s="5">
        <v>39910</v>
      </c>
      <c r="B236">
        <v>236.73099999999999</v>
      </c>
      <c r="C236">
        <f t="shared" si="29"/>
        <v>2.4008739689368713E-3</v>
      </c>
      <c r="D236">
        <v>3.2166000000000001</v>
      </c>
      <c r="E236">
        <v>10.480499999999999</v>
      </c>
      <c r="F236" s="17">
        <f t="shared" si="27"/>
        <v>2.7310262493540627E-4</v>
      </c>
      <c r="G236">
        <f t="shared" si="28"/>
        <v>1.0002731026249354</v>
      </c>
      <c r="H236">
        <f t="shared" si="30"/>
        <v>2.127771344001465E-3</v>
      </c>
      <c r="I236">
        <f t="shared" si="31"/>
        <v>4.5274108923538008E-6</v>
      </c>
    </row>
    <row r="237" spans="1:9" ht="15.75" x14ac:dyDescent="0.25">
      <c r="A237" s="5">
        <v>39911</v>
      </c>
      <c r="B237">
        <v>236.32300000000001</v>
      </c>
      <c r="C237">
        <f t="shared" si="29"/>
        <v>-1.7234751680176531E-3</v>
      </c>
      <c r="D237">
        <v>3.2134999999999998</v>
      </c>
      <c r="E237">
        <v>10.462300000000001</v>
      </c>
      <c r="F237" s="17">
        <f t="shared" si="27"/>
        <v>2.726511359503192E-4</v>
      </c>
      <c r="G237">
        <f t="shared" si="28"/>
        <v>1.0002726511359503</v>
      </c>
      <c r="H237">
        <f t="shared" si="30"/>
        <v>-1.9961263039679723E-3</v>
      </c>
      <c r="I237">
        <f t="shared" si="31"/>
        <v>3.9845202213928379E-6</v>
      </c>
    </row>
    <row r="238" spans="1:9" ht="15.75" x14ac:dyDescent="0.25">
      <c r="A238" s="5">
        <v>39912</v>
      </c>
      <c r="B238">
        <v>235.18</v>
      </c>
      <c r="C238">
        <f t="shared" si="29"/>
        <v>-4.8366007540527186E-3</v>
      </c>
      <c r="D238">
        <v>3.2566000000000002</v>
      </c>
      <c r="E238">
        <v>10.370799999999999</v>
      </c>
      <c r="F238" s="17">
        <f t="shared" si="27"/>
        <v>2.7038016288738476E-4</v>
      </c>
      <c r="G238">
        <f t="shared" si="28"/>
        <v>1.0002703801628874</v>
      </c>
      <c r="H238">
        <f t="shared" si="30"/>
        <v>-5.1069809169401034E-3</v>
      </c>
      <c r="I238">
        <f t="shared" si="31"/>
        <v>2.608125408599038E-5</v>
      </c>
    </row>
    <row r="239" spans="1:9" ht="15.75" x14ac:dyDescent="0.25">
      <c r="A239" s="5">
        <v>39917</v>
      </c>
      <c r="B239">
        <v>242.239</v>
      </c>
      <c r="C239">
        <f t="shared" si="29"/>
        <v>3.0015307424100676E-2</v>
      </c>
      <c r="D239">
        <v>3.1993999999999998</v>
      </c>
      <c r="E239">
        <v>10.286099999999999</v>
      </c>
      <c r="F239" s="17">
        <f t="shared" si="27"/>
        <v>2.6827628755143884E-4</v>
      </c>
      <c r="G239">
        <f t="shared" si="28"/>
        <v>1.0002682762875514</v>
      </c>
      <c r="H239">
        <f t="shared" si="30"/>
        <v>2.9747031136549237E-2</v>
      </c>
      <c r="I239">
        <f t="shared" si="31"/>
        <v>8.8488586143882985E-4</v>
      </c>
    </row>
    <row r="240" spans="1:9" ht="15.75" x14ac:dyDescent="0.25">
      <c r="A240" s="5">
        <v>39918</v>
      </c>
      <c r="B240">
        <v>240.53899999999999</v>
      </c>
      <c r="C240">
        <f t="shared" si="29"/>
        <v>-7.0178625242013756E-3</v>
      </c>
      <c r="D240">
        <v>3.1419000000000001</v>
      </c>
      <c r="E240">
        <v>10.222300000000001</v>
      </c>
      <c r="F240" s="17">
        <f t="shared" si="27"/>
        <v>2.6669048601224432E-4</v>
      </c>
      <c r="G240">
        <f t="shared" si="28"/>
        <v>1.0002666904860122</v>
      </c>
      <c r="H240">
        <f t="shared" si="30"/>
        <v>-7.2845530102136199E-3</v>
      </c>
      <c r="I240">
        <f t="shared" si="31"/>
        <v>5.3064712558612313E-5</v>
      </c>
    </row>
    <row r="241" spans="1:9" ht="15.75" x14ac:dyDescent="0.25">
      <c r="A241" s="5">
        <v>39919</v>
      </c>
      <c r="B241">
        <v>235.13</v>
      </c>
      <c r="C241">
        <f t="shared" si="29"/>
        <v>-2.248699795043628E-2</v>
      </c>
      <c r="D241">
        <v>3.1757</v>
      </c>
      <c r="E241">
        <v>10.1356</v>
      </c>
      <c r="F241" s="17">
        <f t="shared" si="27"/>
        <v>2.6453401827630785E-4</v>
      </c>
      <c r="G241">
        <f t="shared" si="28"/>
        <v>1.0002645340182763</v>
      </c>
      <c r="H241">
        <f t="shared" si="30"/>
        <v>-2.2751531968712588E-2</v>
      </c>
      <c r="I241">
        <f t="shared" si="31"/>
        <v>5.1763220692335092E-4</v>
      </c>
    </row>
    <row r="242" spans="1:9" ht="15.75" x14ac:dyDescent="0.25">
      <c r="A242" s="5">
        <v>39920</v>
      </c>
      <c r="B242">
        <v>246.464</v>
      </c>
      <c r="C242">
        <f t="shared" si="29"/>
        <v>4.8203121677369981E-2</v>
      </c>
      <c r="D242">
        <v>3.2705000000000002</v>
      </c>
      <c r="E242">
        <v>10.245900000000001</v>
      </c>
      <c r="F242" s="17">
        <f t="shared" si="27"/>
        <v>2.6727719009933537E-4</v>
      </c>
      <c r="G242">
        <f t="shared" si="28"/>
        <v>1.0002672771900993</v>
      </c>
      <c r="H242">
        <f t="shared" si="30"/>
        <v>4.7935844487270646E-2</v>
      </c>
      <c r="I242">
        <f t="shared" si="31"/>
        <v>2.2978451867077957E-3</v>
      </c>
    </row>
    <row r="243" spans="1:9" x14ac:dyDescent="0.25">
      <c r="A243" s="5"/>
    </row>
    <row r="244" spans="1:9" x14ac:dyDescent="0.25">
      <c r="A24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4"/>
  <sheetViews>
    <sheetView topLeftCell="H109" workbookViewId="0">
      <selection activeCell="P145" sqref="P145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9" max="9" width="10.7109375" style="34" customWidth="1"/>
    <col min="10" max="10" width="27.28515625" customWidth="1"/>
    <col min="13" max="15" width="22.140625" customWidth="1"/>
    <col min="16" max="16" width="29.7109375" customWidth="1"/>
    <col min="17" max="17" width="12" customWidth="1"/>
    <col min="18" max="18" width="10.7109375" customWidth="1"/>
    <col min="19" max="19" width="17.42578125" customWidth="1"/>
  </cols>
  <sheetData>
    <row r="1" spans="1:29" ht="15.75" thickBot="1" x14ac:dyDescent="0.3">
      <c r="A1" t="s">
        <v>34</v>
      </c>
      <c r="N1" s="39"/>
      <c r="S1" t="s">
        <v>55</v>
      </c>
      <c r="T1" t="s">
        <v>69</v>
      </c>
      <c r="U1" t="s">
        <v>70</v>
      </c>
      <c r="V1" t="s">
        <v>71</v>
      </c>
      <c r="W1" t="s">
        <v>55</v>
      </c>
      <c r="X1" t="s">
        <v>69</v>
      </c>
      <c r="Y1" t="s">
        <v>70</v>
      </c>
    </row>
    <row r="2" spans="1:29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36</v>
      </c>
      <c r="G2" t="s">
        <v>37</v>
      </c>
      <c r="H2" t="s">
        <v>65</v>
      </c>
      <c r="I2" s="35" t="s">
        <v>64</v>
      </c>
      <c r="J2" s="6" t="s">
        <v>47</v>
      </c>
      <c r="K2" s="22">
        <f>SUM(I4:I123)/(COUNT(E4:E123)-2)</f>
        <v>2.3361848902946885E-3</v>
      </c>
      <c r="L2" s="12" t="s">
        <v>56</v>
      </c>
      <c r="M2" s="12"/>
      <c r="N2" s="40" t="s">
        <v>57</v>
      </c>
      <c r="O2" s="12" t="s">
        <v>58</v>
      </c>
      <c r="P2" s="12" t="s">
        <v>59</v>
      </c>
      <c r="Q2" s="12" t="s">
        <v>60</v>
      </c>
      <c r="R2" s="12" t="s">
        <v>68</v>
      </c>
      <c r="S2" s="12" t="s">
        <v>61</v>
      </c>
      <c r="T2" s="12"/>
      <c r="U2" s="12"/>
      <c r="V2" s="12"/>
      <c r="W2" s="12" t="s">
        <v>62</v>
      </c>
      <c r="X2" s="12"/>
    </row>
    <row r="3" spans="1:29" ht="16.5" thickBot="1" x14ac:dyDescent="0.3">
      <c r="A3" s="4">
        <v>39576</v>
      </c>
      <c r="B3">
        <v>186.53299999999999</v>
      </c>
      <c r="C3">
        <v>0</v>
      </c>
      <c r="D3">
        <v>4.6074000000000002</v>
      </c>
      <c r="E3">
        <v>12.5016</v>
      </c>
      <c r="F3" s="17">
        <f t="shared" ref="F3:F66" si="0">(((E3/100)+1)^(1/365)-1)</f>
        <v>3.2278429673260334E-4</v>
      </c>
      <c r="G3">
        <f>F3+1</f>
        <v>1.0003227842967326</v>
      </c>
      <c r="I3" s="35"/>
      <c r="J3" s="21" t="s">
        <v>48</v>
      </c>
      <c r="K3" s="15">
        <f>SQRT(K2)</f>
        <v>4.8334096560240875E-2</v>
      </c>
      <c r="L3" s="8"/>
      <c r="M3" s="8"/>
      <c r="N3" s="8"/>
      <c r="O3" s="8"/>
      <c r="P3" s="8"/>
      <c r="Q3" s="8"/>
      <c r="AB3" t="s">
        <v>28</v>
      </c>
      <c r="AC3">
        <f>1+F3</f>
        <v>1.0003227842967326</v>
      </c>
    </row>
    <row r="4" spans="1:29" ht="15.75" x14ac:dyDescent="0.25">
      <c r="A4" s="5">
        <v>39577</v>
      </c>
      <c r="B4">
        <v>185.947</v>
      </c>
      <c r="C4">
        <f>(B4-B3)/B3</f>
        <v>-3.1415352779400126E-3</v>
      </c>
      <c r="D4">
        <v>4.6074000000000002</v>
      </c>
      <c r="E4">
        <v>12.5016</v>
      </c>
      <c r="F4" s="17">
        <f t="shared" si="0"/>
        <v>3.2278429673260334E-4</v>
      </c>
      <c r="G4">
        <f t="shared" ref="G4:G67" si="1">F4+1</f>
        <v>1.0003227842967326</v>
      </c>
      <c r="H4">
        <f>C4-F4</f>
        <v>-3.4643195746726159E-3</v>
      </c>
      <c r="I4" s="35">
        <f>H4^2</f>
        <v>1.2001510115459855E-5</v>
      </c>
      <c r="J4" s="8"/>
      <c r="K4" s="8"/>
      <c r="L4" s="8">
        <f>C4/$K$3</f>
        <v>-6.4996255263084959E-2</v>
      </c>
      <c r="M4" s="8"/>
      <c r="N4" s="8">
        <f>L4</f>
        <v>-6.4996255263084959E-2</v>
      </c>
      <c r="O4" s="8">
        <f>RANK(N4,$N$4:$N$124)</f>
        <v>70</v>
      </c>
      <c r="P4" s="8">
        <f>L4</f>
        <v>-6.4996255263084959E-2</v>
      </c>
      <c r="Q4" s="8">
        <f>RANK(P4,$P$4:$P$124)</f>
        <v>70</v>
      </c>
      <c r="R4" s="8">
        <v>1</v>
      </c>
      <c r="S4" s="8">
        <f>O4/(COUNT($R$4:$R$123)+1)-0.5</f>
        <v>7.8512396694214837E-2</v>
      </c>
      <c r="T4" s="8">
        <f>SUM($S$4:S4)/R4</f>
        <v>7.8512396694214837E-2</v>
      </c>
      <c r="U4">
        <f>(R4/11)*T4^2</f>
        <v>5.6038149406088702E-4</v>
      </c>
      <c r="W4">
        <f>Q4/(COUNT($R$4:$R$123)+1)-0.5</f>
        <v>7.8512396694214837E-2</v>
      </c>
      <c r="X4">
        <f>SUM($W$4:W4)/R4</f>
        <v>7.8512396694214837E-2</v>
      </c>
      <c r="Y4">
        <f>(R4/11)*X4^2</f>
        <v>5.6038149406088702E-4</v>
      </c>
    </row>
    <row r="5" spans="1:29" ht="15.75" x14ac:dyDescent="0.25">
      <c r="A5" s="5">
        <v>39580</v>
      </c>
      <c r="B5">
        <v>186.345</v>
      </c>
      <c r="C5">
        <f t="shared" ref="C5:C68" si="2">(B5-B4)/B4</f>
        <v>2.140394843691999E-3</v>
      </c>
      <c r="D5">
        <v>4.6074000000000002</v>
      </c>
      <c r="E5">
        <v>12.5016</v>
      </c>
      <c r="F5" s="17">
        <f t="shared" si="0"/>
        <v>3.2278429673260334E-4</v>
      </c>
      <c r="G5">
        <f t="shared" si="1"/>
        <v>1.0003227842967326</v>
      </c>
      <c r="H5">
        <f t="shared" ref="H5:H68" si="3">C5-F5</f>
        <v>1.8176105469593956E-3</v>
      </c>
      <c r="I5" s="35">
        <f t="shared" ref="I5:I68" si="4">H5^2</f>
        <v>3.3037081004180332E-6</v>
      </c>
      <c r="J5" s="8"/>
      <c r="K5" s="8"/>
      <c r="L5" s="8">
        <f t="shared" ref="L5:L68" si="5">C5/$K$3</f>
        <v>4.4283331975065107E-2</v>
      </c>
      <c r="M5" s="8"/>
      <c r="N5" s="8">
        <f t="shared" ref="N5:N68" si="6">L5</f>
        <v>4.4283331975065107E-2</v>
      </c>
      <c r="O5" s="8">
        <f t="shared" ref="O5:O68" si="7">RANK(N5,$N$4:$N$124)</f>
        <v>59</v>
      </c>
      <c r="P5" s="8">
        <f t="shared" ref="P5:P68" si="8">L5</f>
        <v>4.4283331975065107E-2</v>
      </c>
      <c r="Q5" s="8">
        <f t="shared" ref="Q5:Q68" si="9">RANK(P5,$P$4:$P$124)</f>
        <v>59</v>
      </c>
      <c r="R5">
        <v>2</v>
      </c>
      <c r="S5" s="8">
        <f t="shared" ref="S5:S68" si="10">O5/(COUNT($R$4:$R$123)+1)-0.5</f>
        <v>-1.2396694214876047E-2</v>
      </c>
      <c r="T5" s="8">
        <f>SUM($S$4:S5)/R5</f>
        <v>3.3057851239669395E-2</v>
      </c>
      <c r="U5">
        <f t="shared" ref="U5:U68" si="11">(R5/11)*T5^2</f>
        <v>1.9869482337892932E-4</v>
      </c>
      <c r="W5">
        <f t="shared" ref="W5:W68" si="12">Q5/(COUNT($R$4:$R$123)+1)-0.5</f>
        <v>-1.2396694214876047E-2</v>
      </c>
      <c r="X5">
        <f>SUM($W$4:W5)/R5</f>
        <v>3.3057851239669395E-2</v>
      </c>
      <c r="Y5">
        <f t="shared" ref="Y5:Y68" si="13">(R5/11)*X5^2</f>
        <v>1.9869482337892932E-4</v>
      </c>
    </row>
    <row r="6" spans="1:29" ht="15.75" x14ac:dyDescent="0.25">
      <c r="A6" s="5">
        <v>39581</v>
      </c>
      <c r="B6">
        <v>185.69800000000001</v>
      </c>
      <c r="C6">
        <f t="shared" si="2"/>
        <v>-3.4720545225253767E-3</v>
      </c>
      <c r="D6">
        <v>4.6074000000000002</v>
      </c>
      <c r="E6">
        <v>12.5016</v>
      </c>
      <c r="F6" s="17">
        <f t="shared" si="0"/>
        <v>3.2278429673260334E-4</v>
      </c>
      <c r="G6">
        <f t="shared" si="1"/>
        <v>1.0003227842967326</v>
      </c>
      <c r="H6">
        <f t="shared" si="3"/>
        <v>-3.7948388192579801E-3</v>
      </c>
      <c r="I6" s="35">
        <f t="shared" si="4"/>
        <v>1.4400801664147301E-5</v>
      </c>
      <c r="J6" s="8"/>
      <c r="K6" s="8"/>
      <c r="L6" s="8">
        <f t="shared" si="5"/>
        <v>-7.1834476479724935E-2</v>
      </c>
      <c r="M6" s="8"/>
      <c r="N6" s="8">
        <f t="shared" si="6"/>
        <v>-7.1834476479724935E-2</v>
      </c>
      <c r="O6" s="8">
        <f t="shared" si="7"/>
        <v>72</v>
      </c>
      <c r="P6" s="8">
        <f t="shared" si="8"/>
        <v>-7.1834476479724935E-2</v>
      </c>
      <c r="Q6" s="8">
        <f t="shared" si="9"/>
        <v>72</v>
      </c>
      <c r="R6">
        <v>3</v>
      </c>
      <c r="S6" s="8">
        <f t="shared" si="10"/>
        <v>9.5041322314049603E-2</v>
      </c>
      <c r="T6" s="8">
        <f>SUM($S$4:S6)/R6</f>
        <v>5.3719008264462798E-2</v>
      </c>
      <c r="U6">
        <f t="shared" si="11"/>
        <v>7.8701777697747877E-4</v>
      </c>
      <c r="W6">
        <f t="shared" si="12"/>
        <v>9.5041322314049603E-2</v>
      </c>
      <c r="X6">
        <f>SUM($W$4:W6)/R6</f>
        <v>5.3719008264462798E-2</v>
      </c>
      <c r="Y6">
        <f t="shared" si="13"/>
        <v>7.8701777697747877E-4</v>
      </c>
    </row>
    <row r="7" spans="1:29" ht="15.75" x14ac:dyDescent="0.25">
      <c r="A7" s="5">
        <v>39582</v>
      </c>
      <c r="B7">
        <v>189.79400000000001</v>
      </c>
      <c r="C7">
        <f t="shared" si="2"/>
        <v>2.2057318872578075E-2</v>
      </c>
      <c r="D7">
        <v>4.6074000000000002</v>
      </c>
      <c r="E7">
        <v>12.5016</v>
      </c>
      <c r="F7" s="17">
        <f t="shared" si="0"/>
        <v>3.2278429673260334E-4</v>
      </c>
      <c r="G7">
        <f t="shared" si="1"/>
        <v>1.0003227842967326</v>
      </c>
      <c r="H7">
        <f t="shared" si="3"/>
        <v>2.1734534575845472E-2</v>
      </c>
      <c r="I7" s="35">
        <f t="shared" si="4"/>
        <v>4.7238999322862232E-4</v>
      </c>
      <c r="J7" s="8"/>
      <c r="K7" s="8"/>
      <c r="L7" s="8">
        <f t="shared" si="5"/>
        <v>0.45635111530608802</v>
      </c>
      <c r="M7" s="8"/>
      <c r="N7" s="8">
        <f t="shared" si="6"/>
        <v>0.45635111530608802</v>
      </c>
      <c r="O7" s="8">
        <f t="shared" si="7"/>
        <v>26</v>
      </c>
      <c r="P7" s="8">
        <f t="shared" si="8"/>
        <v>0.45635111530608802</v>
      </c>
      <c r="Q7" s="8">
        <f t="shared" si="9"/>
        <v>26</v>
      </c>
      <c r="R7" s="8">
        <v>4</v>
      </c>
      <c r="S7" s="8">
        <f t="shared" si="10"/>
        <v>-0.28512396694214875</v>
      </c>
      <c r="T7" s="8">
        <f>SUM($S$4:S7)/R7</f>
        <v>-3.099173553719009E-2</v>
      </c>
      <c r="U7">
        <f t="shared" si="11"/>
        <v>3.4926824422077497E-4</v>
      </c>
      <c r="W7">
        <f t="shared" si="12"/>
        <v>-0.28512396694214875</v>
      </c>
      <c r="X7">
        <f>SUM($W$4:W7)/R7</f>
        <v>-3.099173553719009E-2</v>
      </c>
      <c r="Y7">
        <f t="shared" si="13"/>
        <v>3.4926824422077497E-4</v>
      </c>
    </row>
    <row r="8" spans="1:29" ht="15.75" x14ac:dyDescent="0.25">
      <c r="A8" s="5">
        <v>39583</v>
      </c>
      <c r="B8">
        <v>187.995</v>
      </c>
      <c r="C8">
        <f t="shared" si="2"/>
        <v>-9.4786979567320698E-3</v>
      </c>
      <c r="D8">
        <v>4.6074000000000002</v>
      </c>
      <c r="E8">
        <v>12.5016</v>
      </c>
      <c r="F8" s="17">
        <f t="shared" si="0"/>
        <v>3.2278429673260334E-4</v>
      </c>
      <c r="G8">
        <f t="shared" si="1"/>
        <v>1.0003227842967326</v>
      </c>
      <c r="H8">
        <f t="shared" si="3"/>
        <v>-9.8014822534646731E-3</v>
      </c>
      <c r="I8" s="35">
        <f t="shared" si="4"/>
        <v>9.6069054364982925E-5</v>
      </c>
      <c r="J8" s="8"/>
      <c r="K8" s="8"/>
      <c r="L8" s="8">
        <f t="shared" si="5"/>
        <v>-0.19610789548778176</v>
      </c>
      <c r="M8" s="8"/>
      <c r="N8" s="8">
        <f t="shared" si="6"/>
        <v>-0.19610789548778176</v>
      </c>
      <c r="O8" s="8">
        <f t="shared" si="7"/>
        <v>86</v>
      </c>
      <c r="P8" s="8">
        <f t="shared" si="8"/>
        <v>-0.19610789548778176</v>
      </c>
      <c r="Q8" s="8">
        <f t="shared" si="9"/>
        <v>86</v>
      </c>
      <c r="R8">
        <v>5</v>
      </c>
      <c r="S8" s="8">
        <f t="shared" si="10"/>
        <v>0.21074380165289253</v>
      </c>
      <c r="T8" s="8">
        <f>SUM($S$4:S8)/R8</f>
        <v>1.7355371900826432E-2</v>
      </c>
      <c r="U8">
        <f t="shared" si="11"/>
        <v>1.3691315173454348E-4</v>
      </c>
      <c r="W8">
        <f t="shared" si="12"/>
        <v>0.21074380165289253</v>
      </c>
      <c r="X8">
        <f>SUM($W$4:W8)/R8</f>
        <v>1.7355371900826432E-2</v>
      </c>
      <c r="Y8">
        <f t="shared" si="13"/>
        <v>1.3691315173454348E-4</v>
      </c>
    </row>
    <row r="9" spans="1:29" ht="15.75" x14ac:dyDescent="0.25">
      <c r="A9" s="5">
        <v>39584</v>
      </c>
      <c r="B9">
        <v>191.96199999999999</v>
      </c>
      <c r="C9">
        <f t="shared" si="2"/>
        <v>2.1101625043219153E-2</v>
      </c>
      <c r="D9">
        <v>4.6074000000000002</v>
      </c>
      <c r="E9">
        <v>12.5016</v>
      </c>
      <c r="F9" s="17">
        <f t="shared" si="0"/>
        <v>3.2278429673260334E-4</v>
      </c>
      <c r="G9">
        <f t="shared" si="1"/>
        <v>1.0003227842967326</v>
      </c>
      <c r="H9">
        <f t="shared" si="3"/>
        <v>2.0778840746486549E-2</v>
      </c>
      <c r="I9" s="35">
        <f t="shared" si="4"/>
        <v>4.3176022276784969E-4</v>
      </c>
      <c r="J9" s="8"/>
      <c r="K9" s="8"/>
      <c r="L9" s="8">
        <f t="shared" si="5"/>
        <v>0.4365784517544315</v>
      </c>
      <c r="M9" s="8"/>
      <c r="N9" s="8">
        <f t="shared" si="6"/>
        <v>0.4365784517544315</v>
      </c>
      <c r="O9" s="8">
        <f t="shared" si="7"/>
        <v>28</v>
      </c>
      <c r="P9" s="8">
        <f t="shared" si="8"/>
        <v>0.4365784517544315</v>
      </c>
      <c r="Q9" s="8">
        <f t="shared" si="9"/>
        <v>28</v>
      </c>
      <c r="R9">
        <v>6</v>
      </c>
      <c r="S9" s="8">
        <f t="shared" si="10"/>
        <v>-0.26859504132231404</v>
      </c>
      <c r="T9" s="8">
        <f>SUM($S$4:S9)/R9</f>
        <v>-3.0303030303030314E-2</v>
      </c>
      <c r="U9">
        <f t="shared" si="11"/>
        <v>5.0087653393438545E-4</v>
      </c>
      <c r="W9">
        <f t="shared" si="12"/>
        <v>-0.26859504132231404</v>
      </c>
      <c r="X9">
        <f>SUM($W$4:W9)/R9</f>
        <v>-3.0303030303030314E-2</v>
      </c>
      <c r="Y9">
        <f t="shared" si="13"/>
        <v>5.0087653393438545E-4</v>
      </c>
    </row>
    <row r="10" spans="1:29" ht="15.75" x14ac:dyDescent="0.25">
      <c r="A10" s="5">
        <v>39587</v>
      </c>
      <c r="B10">
        <v>191.88200000000001</v>
      </c>
      <c r="C10">
        <f t="shared" si="2"/>
        <v>-4.1674914826884534E-4</v>
      </c>
      <c r="D10">
        <v>4.6074000000000002</v>
      </c>
      <c r="E10">
        <v>12.5016</v>
      </c>
      <c r="F10" s="17">
        <f t="shared" si="0"/>
        <v>3.2278429673260334E-4</v>
      </c>
      <c r="G10">
        <f t="shared" si="1"/>
        <v>1.0003227842967326</v>
      </c>
      <c r="H10">
        <f t="shared" si="3"/>
        <v>-7.3953344500144868E-4</v>
      </c>
      <c r="I10" s="35">
        <f t="shared" si="4"/>
        <v>5.469097162757107E-7</v>
      </c>
      <c r="J10" s="8"/>
      <c r="K10" s="8"/>
      <c r="L10" s="8">
        <f t="shared" si="5"/>
        <v>-8.6222600178206057E-3</v>
      </c>
      <c r="M10" s="8"/>
      <c r="N10" s="8">
        <f t="shared" si="6"/>
        <v>-8.6222600178206057E-3</v>
      </c>
      <c r="O10" s="8">
        <f t="shared" si="7"/>
        <v>65</v>
      </c>
      <c r="P10" s="8">
        <f t="shared" si="8"/>
        <v>-8.6222600178206057E-3</v>
      </c>
      <c r="Q10" s="8">
        <f t="shared" si="9"/>
        <v>65</v>
      </c>
      <c r="R10" s="8">
        <v>7</v>
      </c>
      <c r="S10" s="8">
        <f t="shared" si="10"/>
        <v>3.7190082644628086E-2</v>
      </c>
      <c r="T10" s="8">
        <f>SUM($S$4:S10)/R10</f>
        <v>-2.0661157024793399E-2</v>
      </c>
      <c r="U10">
        <f t="shared" si="11"/>
        <v>2.7165307883838071E-4</v>
      </c>
      <c r="W10">
        <f t="shared" si="12"/>
        <v>3.7190082644628086E-2</v>
      </c>
      <c r="X10">
        <f>SUM($W$4:W10)/R10</f>
        <v>-2.0661157024793399E-2</v>
      </c>
      <c r="Y10">
        <f t="shared" si="13"/>
        <v>2.7165307883838071E-4</v>
      </c>
    </row>
    <row r="11" spans="1:29" ht="15.75" x14ac:dyDescent="0.25">
      <c r="A11" s="5">
        <v>39588</v>
      </c>
      <c r="B11">
        <v>188.04499999999999</v>
      </c>
      <c r="C11">
        <f t="shared" si="2"/>
        <v>-1.999666461679583E-2</v>
      </c>
      <c r="D11">
        <v>4.6074000000000002</v>
      </c>
      <c r="E11">
        <v>12.5016</v>
      </c>
      <c r="F11" s="17">
        <f t="shared" si="0"/>
        <v>3.2278429673260334E-4</v>
      </c>
      <c r="G11">
        <f t="shared" si="1"/>
        <v>1.0003227842967326</v>
      </c>
      <c r="H11">
        <f t="shared" si="3"/>
        <v>-2.0319448913528434E-2</v>
      </c>
      <c r="I11" s="35">
        <f t="shared" si="4"/>
        <v>4.1288000414949186E-4</v>
      </c>
      <c r="J11" s="8"/>
      <c r="K11" s="8"/>
      <c r="L11" s="8">
        <f t="shared" si="5"/>
        <v>-0.41371756254662012</v>
      </c>
      <c r="M11" s="8"/>
      <c r="N11" s="8">
        <f t="shared" si="6"/>
        <v>-0.41371756254662012</v>
      </c>
      <c r="O11" s="8">
        <f t="shared" si="7"/>
        <v>103</v>
      </c>
      <c r="P11" s="8">
        <f t="shared" si="8"/>
        <v>-0.41371756254662012</v>
      </c>
      <c r="Q11" s="8">
        <f t="shared" si="9"/>
        <v>103</v>
      </c>
      <c r="R11">
        <v>8</v>
      </c>
      <c r="S11" s="8">
        <f t="shared" si="10"/>
        <v>0.35123966942148765</v>
      </c>
      <c r="T11" s="8">
        <f>SUM($S$4:S11)/R11</f>
        <v>2.5826446280991733E-2</v>
      </c>
      <c r="U11">
        <f t="shared" si="11"/>
        <v>4.8509478363996486E-4</v>
      </c>
      <c r="W11">
        <f t="shared" si="12"/>
        <v>0.35123966942148765</v>
      </c>
      <c r="X11">
        <f>SUM($W$4:W11)/R11</f>
        <v>2.5826446280991733E-2</v>
      </c>
      <c r="Y11">
        <f t="shared" si="13"/>
        <v>4.8509478363996486E-4</v>
      </c>
    </row>
    <row r="12" spans="1:29" ht="15.75" x14ac:dyDescent="0.25">
      <c r="A12" s="5">
        <v>39589</v>
      </c>
      <c r="B12">
        <v>183.78</v>
      </c>
      <c r="C12">
        <f t="shared" si="2"/>
        <v>-2.2680741311919949E-2</v>
      </c>
      <c r="D12">
        <v>4.6074000000000002</v>
      </c>
      <c r="E12">
        <v>12.5016</v>
      </c>
      <c r="F12" s="17">
        <f t="shared" si="0"/>
        <v>3.2278429673260334E-4</v>
      </c>
      <c r="G12">
        <f t="shared" si="1"/>
        <v>1.0003227842967326</v>
      </c>
      <c r="H12">
        <f t="shared" si="3"/>
        <v>-2.3003525608652552E-2</v>
      </c>
      <c r="I12" s="35">
        <f t="shared" si="4"/>
        <v>5.2916219042793374E-4</v>
      </c>
      <c r="J12" s="8"/>
      <c r="K12" s="8"/>
      <c r="L12" s="8">
        <f t="shared" si="5"/>
        <v>-0.46924930692874256</v>
      </c>
      <c r="M12" s="8"/>
      <c r="N12" s="8">
        <f t="shared" si="6"/>
        <v>-0.46924930692874256</v>
      </c>
      <c r="O12" s="8">
        <f t="shared" si="7"/>
        <v>106</v>
      </c>
      <c r="P12" s="8">
        <f t="shared" si="8"/>
        <v>-0.46924930692874256</v>
      </c>
      <c r="Q12" s="8">
        <f t="shared" si="9"/>
        <v>106</v>
      </c>
      <c r="R12">
        <v>9</v>
      </c>
      <c r="S12" s="8">
        <f t="shared" si="10"/>
        <v>0.37603305785123964</v>
      </c>
      <c r="T12" s="8">
        <f>SUM($S$4:S12)/R12</f>
        <v>6.4738292011019272E-2</v>
      </c>
      <c r="U12">
        <f t="shared" si="11"/>
        <v>3.4290380065941832E-3</v>
      </c>
      <c r="W12">
        <f t="shared" si="12"/>
        <v>0.37603305785123964</v>
      </c>
      <c r="X12">
        <f>SUM($W$4:W12)/R12</f>
        <v>6.4738292011019272E-2</v>
      </c>
      <c r="Y12">
        <f t="shared" si="13"/>
        <v>3.4290380065941832E-3</v>
      </c>
    </row>
    <row r="13" spans="1:29" ht="15.75" x14ac:dyDescent="0.25">
      <c r="A13" s="5">
        <v>39590</v>
      </c>
      <c r="B13">
        <v>184.12799999999999</v>
      </c>
      <c r="C13">
        <f t="shared" si="2"/>
        <v>1.8935683969963258E-3</v>
      </c>
      <c r="D13">
        <v>4.6074000000000002</v>
      </c>
      <c r="E13">
        <v>12.5016</v>
      </c>
      <c r="F13" s="17">
        <f t="shared" si="0"/>
        <v>3.2278429673260334E-4</v>
      </c>
      <c r="G13">
        <f t="shared" si="1"/>
        <v>1.0003227842967326</v>
      </c>
      <c r="H13">
        <f t="shared" si="3"/>
        <v>1.5707841002637224E-3</v>
      </c>
      <c r="I13" s="35">
        <f t="shared" si="4"/>
        <v>2.4673626896413119E-6</v>
      </c>
      <c r="J13" s="8"/>
      <c r="K13" s="8"/>
      <c r="L13" s="8">
        <f t="shared" si="5"/>
        <v>3.9176658544476765E-2</v>
      </c>
      <c r="M13" s="8"/>
      <c r="N13" s="8">
        <f t="shared" si="6"/>
        <v>3.9176658544476765E-2</v>
      </c>
      <c r="O13" s="8">
        <f t="shared" si="7"/>
        <v>60</v>
      </c>
      <c r="P13" s="8">
        <f t="shared" si="8"/>
        <v>3.9176658544476765E-2</v>
      </c>
      <c r="Q13" s="8">
        <f t="shared" si="9"/>
        <v>60</v>
      </c>
      <c r="R13" s="8">
        <v>10</v>
      </c>
      <c r="S13" s="8">
        <f t="shared" si="10"/>
        <v>-4.1322314049586639E-3</v>
      </c>
      <c r="T13" s="8">
        <f>SUM($S$4:S13)/R13</f>
        <v>5.7851239669421482E-2</v>
      </c>
      <c r="U13">
        <f t="shared" si="11"/>
        <v>3.0425144829898595E-3</v>
      </c>
      <c r="W13">
        <f t="shared" si="12"/>
        <v>-4.1322314049586639E-3</v>
      </c>
      <c r="X13">
        <f>SUM($W$4:W13)/R13</f>
        <v>5.7851239669421482E-2</v>
      </c>
      <c r="Y13">
        <f t="shared" si="13"/>
        <v>3.0425144829898595E-3</v>
      </c>
    </row>
    <row r="14" spans="1:29" ht="15.75" x14ac:dyDescent="0.25">
      <c r="A14" s="5">
        <v>39591</v>
      </c>
      <c r="B14">
        <v>179.654</v>
      </c>
      <c r="C14">
        <f t="shared" si="2"/>
        <v>-2.4298314216197374E-2</v>
      </c>
      <c r="D14">
        <v>4.6074000000000002</v>
      </c>
      <c r="E14">
        <v>12.5016</v>
      </c>
      <c r="F14" s="17">
        <f t="shared" si="0"/>
        <v>3.2278429673260334E-4</v>
      </c>
      <c r="G14">
        <f t="shared" si="1"/>
        <v>1.0003227842967326</v>
      </c>
      <c r="H14">
        <f t="shared" si="3"/>
        <v>-2.4621098512929977E-2</v>
      </c>
      <c r="I14" s="35">
        <f t="shared" si="4"/>
        <v>6.0619849198340276E-4</v>
      </c>
      <c r="J14" s="8"/>
      <c r="K14" s="8"/>
      <c r="L14" s="8">
        <f t="shared" si="5"/>
        <v>-0.50271580406832128</v>
      </c>
      <c r="M14" s="8"/>
      <c r="N14" s="8">
        <f t="shared" si="6"/>
        <v>-0.50271580406832128</v>
      </c>
      <c r="O14" s="8">
        <f t="shared" si="7"/>
        <v>109</v>
      </c>
      <c r="P14" s="8">
        <f t="shared" si="8"/>
        <v>-0.50271580406832128</v>
      </c>
      <c r="Q14" s="8">
        <f t="shared" si="9"/>
        <v>109</v>
      </c>
      <c r="R14">
        <v>11</v>
      </c>
      <c r="S14" s="8">
        <f t="shared" si="10"/>
        <v>0.40082644628099173</v>
      </c>
      <c r="T14" s="8">
        <f>SUM($S$4:S14)/R14</f>
        <v>8.9030803906836958E-2</v>
      </c>
      <c r="U14">
        <f t="shared" si="11"/>
        <v>7.9264840442976551E-3</v>
      </c>
      <c r="W14">
        <f t="shared" si="12"/>
        <v>0.40082644628099173</v>
      </c>
      <c r="X14">
        <f>SUM($W$4:W14)/R14</f>
        <v>8.9030803906836958E-2</v>
      </c>
      <c r="Y14">
        <f t="shared" si="13"/>
        <v>7.9264840442976551E-3</v>
      </c>
    </row>
    <row r="15" spans="1:29" ht="15.75" x14ac:dyDescent="0.25">
      <c r="A15" s="5">
        <v>39594</v>
      </c>
      <c r="B15">
        <v>177.91399999999999</v>
      </c>
      <c r="C15">
        <f t="shared" si="2"/>
        <v>-9.6852839346744813E-3</v>
      </c>
      <c r="D15">
        <v>4.6074000000000002</v>
      </c>
      <c r="E15">
        <v>12.5016</v>
      </c>
      <c r="F15" s="17">
        <f t="shared" si="0"/>
        <v>3.2278429673260334E-4</v>
      </c>
      <c r="G15">
        <f t="shared" si="1"/>
        <v>1.0003227842967326</v>
      </c>
      <c r="H15">
        <f t="shared" si="3"/>
        <v>-1.0008068231407085E-2</v>
      </c>
      <c r="I15" s="35">
        <f t="shared" si="4"/>
        <v>1.0016142972449974E-4</v>
      </c>
      <c r="J15" s="8"/>
      <c r="K15" s="8"/>
      <c r="L15" s="8">
        <f t="shared" si="5"/>
        <v>-0.20038202064257668</v>
      </c>
      <c r="M15" s="8"/>
      <c r="N15" s="8">
        <f t="shared" si="6"/>
        <v>-0.20038202064257668</v>
      </c>
      <c r="O15" s="8">
        <f t="shared" si="7"/>
        <v>87</v>
      </c>
      <c r="P15" s="8">
        <f t="shared" si="8"/>
        <v>-0.20038202064257668</v>
      </c>
      <c r="Q15" s="8">
        <f t="shared" si="9"/>
        <v>87</v>
      </c>
      <c r="R15">
        <v>12</v>
      </c>
      <c r="S15" s="8">
        <f t="shared" si="10"/>
        <v>0.21900826446280997</v>
      </c>
      <c r="T15" s="8">
        <f>SUM($S$4:S15)/R15</f>
        <v>9.986225895316804E-2</v>
      </c>
      <c r="U15">
        <f t="shared" si="11"/>
        <v>1.0879059014432278E-2</v>
      </c>
      <c r="W15">
        <f t="shared" si="12"/>
        <v>0.21900826446280997</v>
      </c>
      <c r="X15">
        <f>SUM($W$4:W15)/R15</f>
        <v>9.986225895316804E-2</v>
      </c>
      <c r="Y15">
        <f t="shared" si="13"/>
        <v>1.0879059014432278E-2</v>
      </c>
    </row>
    <row r="16" spans="1:29" ht="15.75" x14ac:dyDescent="0.25">
      <c r="A16" s="5">
        <v>39595</v>
      </c>
      <c r="B16">
        <v>179.852</v>
      </c>
      <c r="C16">
        <f t="shared" si="2"/>
        <v>1.0892903312836632E-2</v>
      </c>
      <c r="D16">
        <v>4.6074000000000002</v>
      </c>
      <c r="E16">
        <v>12.5016</v>
      </c>
      <c r="F16" s="17">
        <f t="shared" si="0"/>
        <v>3.2278429673260334E-4</v>
      </c>
      <c r="G16">
        <f t="shared" si="1"/>
        <v>1.0003227842967326</v>
      </c>
      <c r="H16">
        <f t="shared" si="3"/>
        <v>1.0570119016104029E-2</v>
      </c>
      <c r="I16" s="35">
        <f t="shared" si="4"/>
        <v>1.11727416014604E-4</v>
      </c>
      <c r="J16" s="8"/>
      <c r="K16" s="8"/>
      <c r="L16" s="8">
        <f t="shared" si="5"/>
        <v>0.22536685462322309</v>
      </c>
      <c r="M16" s="8"/>
      <c r="N16" s="8">
        <f t="shared" si="6"/>
        <v>0.22536685462322309</v>
      </c>
      <c r="O16" s="8">
        <f t="shared" si="7"/>
        <v>41</v>
      </c>
      <c r="P16" s="8">
        <f t="shared" si="8"/>
        <v>0.22536685462322309</v>
      </c>
      <c r="Q16" s="8">
        <f t="shared" si="9"/>
        <v>41</v>
      </c>
      <c r="R16" s="8">
        <v>13</v>
      </c>
      <c r="S16" s="8">
        <f t="shared" si="10"/>
        <v>-0.16115702479338845</v>
      </c>
      <c r="T16" s="8">
        <f>SUM($S$4:S16)/R16</f>
        <v>7.9783852511125242E-2</v>
      </c>
      <c r="U16">
        <f t="shared" si="11"/>
        <v>7.5228200527018927E-3</v>
      </c>
      <c r="W16">
        <f t="shared" si="12"/>
        <v>-0.16115702479338845</v>
      </c>
      <c r="X16">
        <f>SUM($W$4:W16)/R16</f>
        <v>7.9783852511125242E-2</v>
      </c>
      <c r="Y16">
        <f t="shared" si="13"/>
        <v>7.5228200527018927E-3</v>
      </c>
    </row>
    <row r="17" spans="1:25" ht="15.75" x14ac:dyDescent="0.25">
      <c r="A17" s="5">
        <v>39596</v>
      </c>
      <c r="B17">
        <v>180.727</v>
      </c>
      <c r="C17">
        <f t="shared" si="2"/>
        <v>4.8651113137468584E-3</v>
      </c>
      <c r="D17">
        <v>4.6074000000000002</v>
      </c>
      <c r="E17">
        <v>12.5016</v>
      </c>
      <c r="F17" s="17">
        <f t="shared" si="0"/>
        <v>3.2278429673260334E-4</v>
      </c>
      <c r="G17">
        <f t="shared" si="1"/>
        <v>1.0003227842967326</v>
      </c>
      <c r="H17">
        <f t="shared" si="3"/>
        <v>4.5423270170142551E-3</v>
      </c>
      <c r="I17" s="35">
        <f t="shared" si="4"/>
        <v>2.0632734729497622E-5</v>
      </c>
      <c r="J17" s="8"/>
      <c r="K17" s="8"/>
      <c r="L17" s="8">
        <f t="shared" si="5"/>
        <v>0.10065588600964663</v>
      </c>
      <c r="M17" s="8"/>
      <c r="N17" s="8">
        <f t="shared" si="6"/>
        <v>0.10065588600964663</v>
      </c>
      <c r="O17" s="8">
        <f t="shared" si="7"/>
        <v>50</v>
      </c>
      <c r="P17" s="8">
        <f t="shared" si="8"/>
        <v>0.10065588600964663</v>
      </c>
      <c r="Q17" s="8">
        <f t="shared" si="9"/>
        <v>50</v>
      </c>
      <c r="R17">
        <v>14</v>
      </c>
      <c r="S17" s="8">
        <f t="shared" si="10"/>
        <v>-8.677685950413222E-2</v>
      </c>
      <c r="T17" s="8">
        <f>SUM($S$4:S17)/R17</f>
        <v>6.7886658795749705E-2</v>
      </c>
      <c r="U17">
        <f t="shared" si="11"/>
        <v>5.8654889267552336E-3</v>
      </c>
      <c r="W17">
        <f t="shared" si="12"/>
        <v>-8.677685950413222E-2</v>
      </c>
      <c r="X17">
        <f>SUM($W$4:W17)/R17</f>
        <v>6.7886658795749705E-2</v>
      </c>
      <c r="Y17">
        <f t="shared" si="13"/>
        <v>5.8654889267552336E-3</v>
      </c>
    </row>
    <row r="18" spans="1:25" ht="15.75" x14ac:dyDescent="0.25">
      <c r="A18" s="5">
        <v>39597</v>
      </c>
      <c r="B18">
        <v>178.51</v>
      </c>
      <c r="C18">
        <f t="shared" si="2"/>
        <v>-1.2267121127446441E-2</v>
      </c>
      <c r="D18">
        <v>4.6074000000000002</v>
      </c>
      <c r="E18">
        <v>12.5016</v>
      </c>
      <c r="F18" s="17">
        <f t="shared" si="0"/>
        <v>3.2278429673260334E-4</v>
      </c>
      <c r="G18">
        <f t="shared" si="1"/>
        <v>1.0003227842967326</v>
      </c>
      <c r="H18">
        <f t="shared" si="3"/>
        <v>-1.2589905424179045E-2</v>
      </c>
      <c r="I18" s="35">
        <f t="shared" si="4"/>
        <v>1.5850571858977292E-4</v>
      </c>
      <c r="J18" s="8"/>
      <c r="K18" s="8"/>
      <c r="L18" s="8">
        <f t="shared" si="5"/>
        <v>-0.25379849837800106</v>
      </c>
      <c r="M18" s="8"/>
      <c r="N18" s="8">
        <f t="shared" si="6"/>
        <v>-0.25379849837800106</v>
      </c>
      <c r="O18" s="8">
        <f t="shared" si="7"/>
        <v>93</v>
      </c>
      <c r="P18" s="8">
        <f t="shared" si="8"/>
        <v>-0.25379849837800106</v>
      </c>
      <c r="Q18" s="8">
        <f t="shared" si="9"/>
        <v>93</v>
      </c>
      <c r="R18">
        <v>15</v>
      </c>
      <c r="S18" s="8">
        <f t="shared" si="10"/>
        <v>0.26859504132231404</v>
      </c>
      <c r="T18" s="8">
        <f>SUM($S$4:S18)/R18</f>
        <v>8.1267217630853997E-2</v>
      </c>
      <c r="U18">
        <f t="shared" si="11"/>
        <v>9.0059463565371634E-3</v>
      </c>
      <c r="W18">
        <f t="shared" si="12"/>
        <v>0.26859504132231404</v>
      </c>
      <c r="X18">
        <f>SUM($W$4:W18)/R18</f>
        <v>8.1267217630853997E-2</v>
      </c>
      <c r="Y18">
        <f t="shared" si="13"/>
        <v>9.0059463565371634E-3</v>
      </c>
    </row>
    <row r="19" spans="1:25" ht="15.75" x14ac:dyDescent="0.25">
      <c r="A19" s="5">
        <v>39598</v>
      </c>
      <c r="B19">
        <v>175.667</v>
      </c>
      <c r="C19">
        <f t="shared" si="2"/>
        <v>-1.5926278639852048E-2</v>
      </c>
      <c r="D19">
        <v>4.6074000000000002</v>
      </c>
      <c r="E19">
        <v>12.5016</v>
      </c>
      <c r="F19" s="17">
        <f t="shared" si="0"/>
        <v>3.2278429673260334E-4</v>
      </c>
      <c r="G19">
        <f t="shared" si="1"/>
        <v>1.0003227842967326</v>
      </c>
      <c r="H19">
        <f t="shared" si="3"/>
        <v>-1.6249062936584652E-2</v>
      </c>
      <c r="I19" s="35">
        <f t="shared" si="4"/>
        <v>2.6403204631708903E-4</v>
      </c>
      <c r="J19" s="8"/>
      <c r="K19" s="8"/>
      <c r="L19" s="8">
        <f t="shared" si="5"/>
        <v>-0.32950401007293967</v>
      </c>
      <c r="M19" s="8"/>
      <c r="N19" s="8">
        <f t="shared" si="6"/>
        <v>-0.32950401007293967</v>
      </c>
      <c r="O19" s="8">
        <f t="shared" si="7"/>
        <v>98</v>
      </c>
      <c r="P19" s="8">
        <f t="shared" si="8"/>
        <v>-0.32950401007293967</v>
      </c>
      <c r="Q19" s="8">
        <f t="shared" si="9"/>
        <v>98</v>
      </c>
      <c r="R19" s="8">
        <v>16</v>
      </c>
      <c r="S19" s="8">
        <f t="shared" si="10"/>
        <v>0.30991735537190079</v>
      </c>
      <c r="T19" s="8">
        <f>SUM($S$4:S19)/R19</f>
        <v>9.5557851239669422E-2</v>
      </c>
      <c r="U19">
        <f t="shared" si="11"/>
        <v>1.3281895176062241E-2</v>
      </c>
      <c r="W19">
        <f t="shared" si="12"/>
        <v>0.30991735537190079</v>
      </c>
      <c r="X19">
        <f>SUM($W$4:W19)/R19</f>
        <v>9.5557851239669422E-2</v>
      </c>
      <c r="Y19">
        <f t="shared" si="13"/>
        <v>1.3281895176062241E-2</v>
      </c>
    </row>
    <row r="20" spans="1:25" ht="15.75" x14ac:dyDescent="0.25">
      <c r="A20" s="5">
        <v>39601</v>
      </c>
      <c r="B20">
        <v>171.99799999999999</v>
      </c>
      <c r="C20">
        <f t="shared" si="2"/>
        <v>-2.0886108375505991E-2</v>
      </c>
      <c r="D20">
        <v>4.6074000000000002</v>
      </c>
      <c r="E20">
        <v>12.5016</v>
      </c>
      <c r="F20" s="17">
        <f t="shared" si="0"/>
        <v>3.2278429673260334E-4</v>
      </c>
      <c r="G20">
        <f t="shared" si="1"/>
        <v>1.0003227842967326</v>
      </c>
      <c r="H20">
        <f t="shared" si="3"/>
        <v>-2.1208892672238595E-2</v>
      </c>
      <c r="I20" s="35">
        <f t="shared" si="4"/>
        <v>4.4981712838253597E-4</v>
      </c>
      <c r="J20" s="8"/>
      <c r="K20" s="8"/>
      <c r="L20" s="8">
        <f t="shared" si="5"/>
        <v>-0.43211955662551244</v>
      </c>
      <c r="M20" s="8"/>
      <c r="N20" s="8">
        <f t="shared" si="6"/>
        <v>-0.43211955662551244</v>
      </c>
      <c r="O20" s="8">
        <f t="shared" si="7"/>
        <v>104</v>
      </c>
      <c r="P20" s="8">
        <f t="shared" si="8"/>
        <v>-0.43211955662551244</v>
      </c>
      <c r="Q20" s="8">
        <f t="shared" si="9"/>
        <v>104</v>
      </c>
      <c r="R20">
        <v>17</v>
      </c>
      <c r="S20" s="8">
        <f t="shared" si="10"/>
        <v>0.35950413223140498</v>
      </c>
      <c r="T20" s="8">
        <f>SUM($S$4:S20)/R20</f>
        <v>0.11108410306271269</v>
      </c>
      <c r="U20">
        <f t="shared" si="11"/>
        <v>1.9070411382291395E-2</v>
      </c>
      <c r="W20">
        <f t="shared" si="12"/>
        <v>0.35950413223140498</v>
      </c>
      <c r="X20">
        <f>SUM($W$4:W20)/R20</f>
        <v>0.11108410306271269</v>
      </c>
      <c r="Y20">
        <f t="shared" si="13"/>
        <v>1.9070411382291395E-2</v>
      </c>
    </row>
    <row r="21" spans="1:25" ht="15.75" x14ac:dyDescent="0.25">
      <c r="A21" s="5">
        <v>39602</v>
      </c>
      <c r="B21">
        <v>171.65</v>
      </c>
      <c r="C21">
        <f t="shared" si="2"/>
        <v>-2.0232793404573587E-3</v>
      </c>
      <c r="D21">
        <v>4.6074000000000002</v>
      </c>
      <c r="E21">
        <v>12.5016</v>
      </c>
      <c r="F21" s="17">
        <f t="shared" si="0"/>
        <v>3.2278429673260334E-4</v>
      </c>
      <c r="G21">
        <f t="shared" si="1"/>
        <v>1.0003227842967326</v>
      </c>
      <c r="H21">
        <f t="shared" si="3"/>
        <v>-2.346063637189962E-3</v>
      </c>
      <c r="I21" s="35">
        <f t="shared" si="4"/>
        <v>5.5040145897449939E-6</v>
      </c>
      <c r="J21" s="8"/>
      <c r="K21" s="8"/>
      <c r="L21" s="8">
        <f t="shared" si="5"/>
        <v>-4.186029085980035E-2</v>
      </c>
      <c r="M21" s="8"/>
      <c r="N21" s="8">
        <f t="shared" si="6"/>
        <v>-4.186029085980035E-2</v>
      </c>
      <c r="O21" s="8">
        <f t="shared" si="7"/>
        <v>68</v>
      </c>
      <c r="P21" s="8">
        <f t="shared" si="8"/>
        <v>-4.186029085980035E-2</v>
      </c>
      <c r="Q21" s="8">
        <f t="shared" si="9"/>
        <v>68</v>
      </c>
      <c r="R21">
        <v>18</v>
      </c>
      <c r="S21" s="8">
        <f t="shared" si="10"/>
        <v>6.1983471074380181E-2</v>
      </c>
      <c r="T21" s="8">
        <f>SUM($S$4:S21)/R21</f>
        <v>0.108356290174472</v>
      </c>
      <c r="U21">
        <f t="shared" si="11"/>
        <v>1.9212685560612619E-2</v>
      </c>
      <c r="W21">
        <f t="shared" si="12"/>
        <v>6.1983471074380181E-2</v>
      </c>
      <c r="X21">
        <f>SUM($W$4:W21)/R21</f>
        <v>0.108356290174472</v>
      </c>
      <c r="Y21">
        <f t="shared" si="13"/>
        <v>1.9212685560612619E-2</v>
      </c>
    </row>
    <row r="22" spans="1:25" ht="15.75" x14ac:dyDescent="0.25">
      <c r="A22" s="5">
        <v>39603</v>
      </c>
      <c r="B22">
        <v>171.392</v>
      </c>
      <c r="C22">
        <f t="shared" si="2"/>
        <v>-1.5030585493737826E-3</v>
      </c>
      <c r="D22">
        <v>4.6074000000000002</v>
      </c>
      <c r="E22">
        <v>12.5016</v>
      </c>
      <c r="F22" s="17">
        <f t="shared" si="0"/>
        <v>3.2278429673260334E-4</v>
      </c>
      <c r="G22">
        <f t="shared" si="1"/>
        <v>1.0003227842967326</v>
      </c>
      <c r="H22">
        <f t="shared" si="3"/>
        <v>-1.825842846106386E-3</v>
      </c>
      <c r="I22" s="35">
        <f t="shared" si="4"/>
        <v>3.3337020986778679E-6</v>
      </c>
      <c r="J22" s="8"/>
      <c r="K22" s="8"/>
      <c r="L22" s="8">
        <f t="shared" si="5"/>
        <v>-3.1097272036531308E-2</v>
      </c>
      <c r="M22" s="8"/>
      <c r="N22" s="8">
        <f t="shared" si="6"/>
        <v>-3.1097272036531308E-2</v>
      </c>
      <c r="O22" s="8">
        <f t="shared" si="7"/>
        <v>67</v>
      </c>
      <c r="P22" s="8">
        <f t="shared" si="8"/>
        <v>-3.1097272036531308E-2</v>
      </c>
      <c r="Q22" s="8">
        <f t="shared" si="9"/>
        <v>67</v>
      </c>
      <c r="R22" s="8">
        <v>19</v>
      </c>
      <c r="S22" s="8">
        <f t="shared" si="10"/>
        <v>5.3719008264462853E-2</v>
      </c>
      <c r="T22" s="8">
        <f>SUM($S$4:S22)/R22</f>
        <v>0.10548064375815573</v>
      </c>
      <c r="U22">
        <f t="shared" si="11"/>
        <v>1.921792344955129E-2</v>
      </c>
      <c r="W22">
        <f t="shared" si="12"/>
        <v>5.3719008264462853E-2</v>
      </c>
      <c r="X22">
        <f>SUM($W$4:W22)/R22</f>
        <v>0.10548064375815573</v>
      </c>
      <c r="Y22">
        <f t="shared" si="13"/>
        <v>1.921792344955129E-2</v>
      </c>
    </row>
    <row r="23" spans="1:25" ht="15.75" x14ac:dyDescent="0.25">
      <c r="A23" s="5">
        <v>39604</v>
      </c>
      <c r="B23">
        <v>171.93899999999999</v>
      </c>
      <c r="C23">
        <f t="shared" si="2"/>
        <v>3.191514189693784E-3</v>
      </c>
      <c r="D23">
        <v>4.6074000000000002</v>
      </c>
      <c r="E23">
        <v>12.5016</v>
      </c>
      <c r="F23" s="17">
        <f t="shared" si="0"/>
        <v>3.2278429673260334E-4</v>
      </c>
      <c r="G23">
        <f t="shared" si="1"/>
        <v>1.0003227842967326</v>
      </c>
      <c r="H23">
        <f t="shared" si="3"/>
        <v>2.8687298929611807E-3</v>
      </c>
      <c r="I23" s="35">
        <f t="shared" si="4"/>
        <v>8.2296111987690679E-6</v>
      </c>
      <c r="J23" s="8"/>
      <c r="K23" s="8"/>
      <c r="L23" s="8">
        <f t="shared" si="5"/>
        <v>6.6030285384895152E-2</v>
      </c>
      <c r="M23" s="8"/>
      <c r="N23" s="8">
        <f t="shared" si="6"/>
        <v>6.6030285384895152E-2</v>
      </c>
      <c r="O23" s="8">
        <f t="shared" si="7"/>
        <v>55</v>
      </c>
      <c r="P23" s="8">
        <f t="shared" si="8"/>
        <v>6.6030285384895152E-2</v>
      </c>
      <c r="Q23" s="8">
        <f t="shared" si="9"/>
        <v>55</v>
      </c>
      <c r="R23">
        <v>20</v>
      </c>
      <c r="S23" s="8">
        <f t="shared" si="10"/>
        <v>-4.545454545454547E-2</v>
      </c>
      <c r="T23" s="8">
        <f>SUM($S$4:S23)/R23</f>
        <v>9.7933884297520674E-2</v>
      </c>
      <c r="U23">
        <f t="shared" si="11"/>
        <v>1.7438264897454848E-2</v>
      </c>
      <c r="W23">
        <f t="shared" si="12"/>
        <v>-4.545454545454547E-2</v>
      </c>
      <c r="X23">
        <f>SUM($W$4:W23)/R23</f>
        <v>9.7933884297520674E-2</v>
      </c>
      <c r="Y23">
        <f t="shared" si="13"/>
        <v>1.7438264897454848E-2</v>
      </c>
    </row>
    <row r="24" spans="1:25" ht="15.75" x14ac:dyDescent="0.25">
      <c r="A24" s="5">
        <v>39605</v>
      </c>
      <c r="B24">
        <v>170.13900000000001</v>
      </c>
      <c r="C24">
        <f t="shared" si="2"/>
        <v>-1.0468829061469375E-2</v>
      </c>
      <c r="D24">
        <v>4.6074000000000002</v>
      </c>
      <c r="E24">
        <v>12.5016</v>
      </c>
      <c r="F24" s="17">
        <f t="shared" si="0"/>
        <v>3.2278429673260334E-4</v>
      </c>
      <c r="G24">
        <f t="shared" si="1"/>
        <v>1.0003227842967326</v>
      </c>
      <c r="H24">
        <f t="shared" si="3"/>
        <v>-1.0791613358201979E-2</v>
      </c>
      <c r="I24" s="35">
        <f t="shared" si="4"/>
        <v>1.1645891887292339E-4</v>
      </c>
      <c r="J24" s="8"/>
      <c r="K24" s="8"/>
      <c r="L24" s="8">
        <f t="shared" si="5"/>
        <v>-0.21659304314132821</v>
      </c>
      <c r="M24" s="8"/>
      <c r="N24" s="8">
        <f t="shared" si="6"/>
        <v>-0.21659304314132821</v>
      </c>
      <c r="O24" s="8">
        <f t="shared" si="7"/>
        <v>88</v>
      </c>
      <c r="P24" s="8">
        <f t="shared" si="8"/>
        <v>-0.21659304314132821</v>
      </c>
      <c r="Q24" s="8">
        <f t="shared" si="9"/>
        <v>88</v>
      </c>
      <c r="R24">
        <v>21</v>
      </c>
      <c r="S24" s="8">
        <f t="shared" si="10"/>
        <v>0.22727272727272729</v>
      </c>
      <c r="T24" s="8">
        <f>SUM($S$4:S24)/R24</f>
        <v>0.10409287682014957</v>
      </c>
      <c r="U24">
        <f t="shared" si="11"/>
        <v>2.0685624281690133E-2</v>
      </c>
      <c r="W24">
        <f t="shared" si="12"/>
        <v>0.22727272727272729</v>
      </c>
      <c r="X24">
        <f>SUM($W$4:W24)/R24</f>
        <v>0.10409287682014957</v>
      </c>
      <c r="Y24">
        <f t="shared" si="13"/>
        <v>2.0685624281690133E-2</v>
      </c>
    </row>
    <row r="25" spans="1:25" ht="15.75" x14ac:dyDescent="0.25">
      <c r="A25" s="5">
        <v>39608</v>
      </c>
      <c r="B25">
        <v>174.27500000000001</v>
      </c>
      <c r="C25">
        <f t="shared" si="2"/>
        <v>2.4309535144793348E-2</v>
      </c>
      <c r="D25">
        <v>4.6074000000000002</v>
      </c>
      <c r="E25">
        <v>12.5016</v>
      </c>
      <c r="F25" s="17">
        <f t="shared" si="0"/>
        <v>3.2278429673260334E-4</v>
      </c>
      <c r="G25">
        <f t="shared" si="1"/>
        <v>1.0003227842967326</v>
      </c>
      <c r="H25">
        <f t="shared" si="3"/>
        <v>2.3986750848060744E-2</v>
      </c>
      <c r="I25" s="35">
        <f t="shared" si="4"/>
        <v>5.7536421624694285E-4</v>
      </c>
      <c r="J25" s="8"/>
      <c r="K25" s="8"/>
      <c r="L25" s="8">
        <f t="shared" si="5"/>
        <v>0.50294795754577359</v>
      </c>
      <c r="M25" s="8"/>
      <c r="N25" s="8">
        <f t="shared" si="6"/>
        <v>0.50294795754577359</v>
      </c>
      <c r="O25" s="8">
        <f t="shared" si="7"/>
        <v>21</v>
      </c>
      <c r="P25" s="8">
        <f t="shared" si="8"/>
        <v>0.50294795754577359</v>
      </c>
      <c r="Q25" s="8">
        <f t="shared" si="9"/>
        <v>21</v>
      </c>
      <c r="R25" s="8">
        <v>22</v>
      </c>
      <c r="S25" s="8">
        <f t="shared" si="10"/>
        <v>-0.32644628099173556</v>
      </c>
      <c r="T25" s="8">
        <f>SUM($S$4:S25)/R25</f>
        <v>8.4522915101427523E-2</v>
      </c>
      <c r="U25">
        <f t="shared" si="11"/>
        <v>1.428824635448625E-2</v>
      </c>
      <c r="W25">
        <f t="shared" si="12"/>
        <v>-0.32644628099173556</v>
      </c>
      <c r="X25">
        <f>SUM($W$4:W25)/R25</f>
        <v>8.4522915101427523E-2</v>
      </c>
      <c r="Y25">
        <f t="shared" si="13"/>
        <v>1.428824635448625E-2</v>
      </c>
    </row>
    <row r="26" spans="1:25" ht="15.75" x14ac:dyDescent="0.25">
      <c r="A26" s="5">
        <v>39609</v>
      </c>
      <c r="B26">
        <v>175.637</v>
      </c>
      <c r="C26">
        <f t="shared" si="2"/>
        <v>7.8152345431071277E-3</v>
      </c>
      <c r="D26">
        <v>4.6074000000000002</v>
      </c>
      <c r="E26">
        <v>12.5016</v>
      </c>
      <c r="F26" s="17">
        <f t="shared" si="0"/>
        <v>3.2278429673260334E-4</v>
      </c>
      <c r="G26">
        <f t="shared" si="1"/>
        <v>1.0003227842967326</v>
      </c>
      <c r="H26">
        <f t="shared" si="3"/>
        <v>7.4924502463745244E-3</v>
      </c>
      <c r="I26" s="35">
        <f t="shared" si="4"/>
        <v>5.6136810694397673E-5</v>
      </c>
      <c r="J26" s="8"/>
      <c r="K26" s="8"/>
      <c r="L26" s="8">
        <f t="shared" si="5"/>
        <v>0.16169195452669036</v>
      </c>
      <c r="M26" s="8"/>
      <c r="N26" s="8">
        <f t="shared" si="6"/>
        <v>0.16169195452669036</v>
      </c>
      <c r="O26" s="8">
        <f t="shared" si="7"/>
        <v>46</v>
      </c>
      <c r="P26" s="8">
        <f t="shared" si="8"/>
        <v>0.16169195452669036</v>
      </c>
      <c r="Q26" s="8">
        <f t="shared" si="9"/>
        <v>46</v>
      </c>
      <c r="R26">
        <v>23</v>
      </c>
      <c r="S26" s="8">
        <f t="shared" si="10"/>
        <v>-0.11983471074380164</v>
      </c>
      <c r="T26" s="8">
        <f>SUM($S$4:S26)/R26</f>
        <v>7.563780093424366E-2</v>
      </c>
      <c r="U26">
        <f t="shared" si="11"/>
        <v>1.196225176307911E-2</v>
      </c>
      <c r="W26">
        <f t="shared" si="12"/>
        <v>-0.11983471074380164</v>
      </c>
      <c r="X26">
        <f>SUM($W$4:W26)/R26</f>
        <v>7.563780093424366E-2</v>
      </c>
      <c r="Y26">
        <f t="shared" si="13"/>
        <v>1.196225176307911E-2</v>
      </c>
    </row>
    <row r="27" spans="1:25" ht="15.75" x14ac:dyDescent="0.25">
      <c r="A27" s="5">
        <v>39610</v>
      </c>
      <c r="B27">
        <v>172.137</v>
      </c>
      <c r="C27">
        <f t="shared" si="2"/>
        <v>-1.9927464030927423E-2</v>
      </c>
      <c r="D27">
        <v>4.6074000000000002</v>
      </c>
      <c r="E27">
        <v>12.5016</v>
      </c>
      <c r="F27" s="17">
        <f t="shared" si="0"/>
        <v>3.2278429673260334E-4</v>
      </c>
      <c r="G27">
        <f t="shared" si="1"/>
        <v>1.0003227842967326</v>
      </c>
      <c r="H27">
        <f t="shared" si="3"/>
        <v>-2.0250248327660026E-2</v>
      </c>
      <c r="I27" s="35">
        <f t="shared" si="4"/>
        <v>4.1007255733189769E-4</v>
      </c>
      <c r="J27" s="8"/>
      <c r="K27" s="8"/>
      <c r="L27" s="8">
        <f t="shared" si="5"/>
        <v>-0.41228584889532305</v>
      </c>
      <c r="M27" s="8"/>
      <c r="N27" s="8">
        <f t="shared" si="6"/>
        <v>-0.41228584889532305</v>
      </c>
      <c r="O27" s="8">
        <f t="shared" si="7"/>
        <v>102</v>
      </c>
      <c r="P27" s="8">
        <f t="shared" si="8"/>
        <v>-0.41228584889532305</v>
      </c>
      <c r="Q27" s="8">
        <f t="shared" si="9"/>
        <v>102</v>
      </c>
      <c r="R27">
        <v>24</v>
      </c>
      <c r="S27" s="8">
        <f t="shared" si="10"/>
        <v>0.34297520661157022</v>
      </c>
      <c r="T27" s="8">
        <f>SUM($S$4:S27)/R27</f>
        <v>8.6776859504132262E-2</v>
      </c>
      <c r="U27">
        <f t="shared" si="11"/>
        <v>1.6429578208145258E-2</v>
      </c>
      <c r="W27">
        <f t="shared" si="12"/>
        <v>0.34297520661157022</v>
      </c>
      <c r="X27">
        <f>SUM($W$4:W27)/R27</f>
        <v>8.6776859504132262E-2</v>
      </c>
      <c r="Y27">
        <f t="shared" si="13"/>
        <v>1.6429578208145258E-2</v>
      </c>
    </row>
    <row r="28" spans="1:25" ht="15.75" x14ac:dyDescent="0.25">
      <c r="A28" s="5">
        <v>39611</v>
      </c>
      <c r="B28">
        <v>172.79400000000001</v>
      </c>
      <c r="C28">
        <f t="shared" si="2"/>
        <v>3.8167273741264848E-3</v>
      </c>
      <c r="D28">
        <v>4.6074000000000002</v>
      </c>
      <c r="E28">
        <v>12.5016</v>
      </c>
      <c r="F28" s="17">
        <f t="shared" si="0"/>
        <v>3.2278429673260334E-4</v>
      </c>
      <c r="G28">
        <f t="shared" si="1"/>
        <v>1.0003227842967326</v>
      </c>
      <c r="H28">
        <f t="shared" si="3"/>
        <v>3.4939430773938815E-3</v>
      </c>
      <c r="I28" s="35">
        <f t="shared" si="4"/>
        <v>1.2207638228068627E-5</v>
      </c>
      <c r="J28" s="8"/>
      <c r="K28" s="8"/>
      <c r="L28" s="8">
        <f t="shared" si="5"/>
        <v>7.896552632093852E-2</v>
      </c>
      <c r="M28" s="8"/>
      <c r="N28" s="8">
        <f t="shared" si="6"/>
        <v>7.896552632093852E-2</v>
      </c>
      <c r="O28" s="8">
        <f t="shared" si="7"/>
        <v>53</v>
      </c>
      <c r="P28" s="8">
        <f t="shared" si="8"/>
        <v>7.896552632093852E-2</v>
      </c>
      <c r="Q28" s="8">
        <f t="shared" si="9"/>
        <v>53</v>
      </c>
      <c r="R28" s="8">
        <v>25</v>
      </c>
      <c r="S28" s="8">
        <f t="shared" si="10"/>
        <v>-6.1983471074380181E-2</v>
      </c>
      <c r="T28" s="8">
        <f>SUM($S$4:S28)/R28</f>
        <v>8.0826446280991768E-2</v>
      </c>
      <c r="U28">
        <f t="shared" si="11"/>
        <v>1.4847532769122838E-2</v>
      </c>
      <c r="W28">
        <f t="shared" si="12"/>
        <v>-6.1983471074380181E-2</v>
      </c>
      <c r="X28">
        <f>SUM($W$4:W28)/R28</f>
        <v>8.0826446280991768E-2</v>
      </c>
      <c r="Y28">
        <f t="shared" si="13"/>
        <v>1.4847532769122838E-2</v>
      </c>
    </row>
    <row r="29" spans="1:25" ht="15.75" x14ac:dyDescent="0.25">
      <c r="A29" s="5">
        <v>39612</v>
      </c>
      <c r="B29">
        <v>172.24700000000001</v>
      </c>
      <c r="C29">
        <f t="shared" si="2"/>
        <v>-3.1656191765917626E-3</v>
      </c>
      <c r="D29">
        <v>4.6074000000000002</v>
      </c>
      <c r="E29">
        <v>12.5016</v>
      </c>
      <c r="F29" s="17">
        <f t="shared" si="0"/>
        <v>3.2278429673260334E-4</v>
      </c>
      <c r="G29">
        <f t="shared" si="1"/>
        <v>1.0003227842967326</v>
      </c>
      <c r="H29">
        <f t="shared" si="3"/>
        <v>-3.488403473324366E-3</v>
      </c>
      <c r="I29" s="35">
        <f t="shared" si="4"/>
        <v>1.2168958792701501E-5</v>
      </c>
      <c r="J29" s="8"/>
      <c r="K29" s="8"/>
      <c r="L29" s="8">
        <f t="shared" si="5"/>
        <v>-6.5494534953111513E-2</v>
      </c>
      <c r="M29" s="8"/>
      <c r="N29" s="8">
        <f t="shared" si="6"/>
        <v>-6.5494534953111513E-2</v>
      </c>
      <c r="O29" s="8">
        <f t="shared" si="7"/>
        <v>71</v>
      </c>
      <c r="P29" s="8">
        <f t="shared" si="8"/>
        <v>-6.5494534953111513E-2</v>
      </c>
      <c r="Q29" s="8">
        <f t="shared" si="9"/>
        <v>71</v>
      </c>
      <c r="R29">
        <v>26</v>
      </c>
      <c r="S29" s="8">
        <f t="shared" si="10"/>
        <v>8.6776859504132275E-2</v>
      </c>
      <c r="T29" s="8">
        <f>SUM($S$4:S29)/R29</f>
        <v>8.1055308328035633E-2</v>
      </c>
      <c r="U29">
        <f t="shared" si="11"/>
        <v>1.5529003473816E-2</v>
      </c>
      <c r="W29">
        <f t="shared" si="12"/>
        <v>8.6776859504132275E-2</v>
      </c>
      <c r="X29">
        <f>SUM($W$4:W29)/R29</f>
        <v>8.1055308328035633E-2</v>
      </c>
      <c r="Y29">
        <f t="shared" si="13"/>
        <v>1.5529003473816E-2</v>
      </c>
    </row>
    <row r="30" spans="1:25" ht="15.75" x14ac:dyDescent="0.25">
      <c r="A30" s="5">
        <v>39615</v>
      </c>
      <c r="B30">
        <v>173.619</v>
      </c>
      <c r="C30">
        <f t="shared" si="2"/>
        <v>7.9653056366728332E-3</v>
      </c>
      <c r="D30">
        <v>4.6074000000000002</v>
      </c>
      <c r="E30">
        <v>12.5016</v>
      </c>
      <c r="F30" s="17">
        <f t="shared" si="0"/>
        <v>3.2278429673260334E-4</v>
      </c>
      <c r="G30">
        <f t="shared" si="1"/>
        <v>1.0003227842967326</v>
      </c>
      <c r="H30">
        <f t="shared" si="3"/>
        <v>7.6425213399402298E-3</v>
      </c>
      <c r="I30" s="35">
        <f t="shared" si="4"/>
        <v>5.8408132431441803E-5</v>
      </c>
      <c r="J30" s="8"/>
      <c r="K30" s="8"/>
      <c r="L30" s="8">
        <f t="shared" si="5"/>
        <v>0.16479682467521303</v>
      </c>
      <c r="M30" s="8"/>
      <c r="N30" s="8">
        <f t="shared" si="6"/>
        <v>0.16479682467521303</v>
      </c>
      <c r="O30" s="8">
        <f t="shared" si="7"/>
        <v>45</v>
      </c>
      <c r="P30" s="8">
        <f t="shared" si="8"/>
        <v>0.16479682467521303</v>
      </c>
      <c r="Q30" s="8">
        <f t="shared" si="9"/>
        <v>45</v>
      </c>
      <c r="R30">
        <v>27</v>
      </c>
      <c r="S30" s="8">
        <f t="shared" si="10"/>
        <v>-0.12809917355371903</v>
      </c>
      <c r="T30" s="8">
        <f>SUM($S$4:S30)/R30</f>
        <v>7.3308846036118785E-2</v>
      </c>
      <c r="U30">
        <f t="shared" si="11"/>
        <v>1.3191186044816269E-2</v>
      </c>
      <c r="W30">
        <f t="shared" si="12"/>
        <v>-0.12809917355371903</v>
      </c>
      <c r="X30">
        <f>SUM($W$4:W30)/R30</f>
        <v>7.3308846036118785E-2</v>
      </c>
      <c r="Y30">
        <f t="shared" si="13"/>
        <v>1.3191186044816269E-2</v>
      </c>
    </row>
    <row r="31" spans="1:25" ht="15.75" x14ac:dyDescent="0.25">
      <c r="A31" s="5">
        <v>39616</v>
      </c>
      <c r="B31">
        <v>179.57400000000001</v>
      </c>
      <c r="C31">
        <f t="shared" si="2"/>
        <v>3.4299241442468924E-2</v>
      </c>
      <c r="D31">
        <v>4.6074000000000002</v>
      </c>
      <c r="E31">
        <v>12.5016</v>
      </c>
      <c r="F31" s="17">
        <f t="shared" si="0"/>
        <v>3.2278429673260334E-4</v>
      </c>
      <c r="G31">
        <f t="shared" si="1"/>
        <v>1.0003227842967326</v>
      </c>
      <c r="H31">
        <f t="shared" si="3"/>
        <v>3.397645714573632E-2</v>
      </c>
      <c r="I31" s="35">
        <f t="shared" si="4"/>
        <v>1.1543996401760567E-3</v>
      </c>
      <c r="J31" s="8"/>
      <c r="K31" s="8"/>
      <c r="L31" s="8">
        <f t="shared" si="5"/>
        <v>0.7096282724498697</v>
      </c>
      <c r="M31" s="8"/>
      <c r="N31" s="8">
        <f t="shared" si="6"/>
        <v>0.7096282724498697</v>
      </c>
      <c r="O31" s="8">
        <f t="shared" si="7"/>
        <v>14</v>
      </c>
      <c r="P31" s="8">
        <f t="shared" si="8"/>
        <v>0.7096282724498697</v>
      </c>
      <c r="Q31" s="8">
        <f t="shared" si="9"/>
        <v>14</v>
      </c>
      <c r="R31" s="8">
        <v>28</v>
      </c>
      <c r="S31" s="8">
        <f t="shared" si="10"/>
        <v>-0.38429752066115702</v>
      </c>
      <c r="T31" s="8">
        <f>SUM($S$4:S31)/R31</f>
        <v>5.696576151121608E-2</v>
      </c>
      <c r="U31">
        <f t="shared" si="11"/>
        <v>8.2602494152251744E-3</v>
      </c>
      <c r="W31">
        <f t="shared" si="12"/>
        <v>-0.38429752066115702</v>
      </c>
      <c r="X31">
        <f>SUM($W$4:W31)/R31</f>
        <v>5.696576151121608E-2</v>
      </c>
      <c r="Y31">
        <f t="shared" si="13"/>
        <v>8.2602494152251744E-3</v>
      </c>
    </row>
    <row r="32" spans="1:25" ht="15.75" x14ac:dyDescent="0.25">
      <c r="A32" s="5">
        <v>39617</v>
      </c>
      <c r="B32">
        <v>180.00200000000001</v>
      </c>
      <c r="C32">
        <f t="shared" si="2"/>
        <v>2.3834185349772084E-3</v>
      </c>
      <c r="D32">
        <v>4.6074000000000002</v>
      </c>
      <c r="E32">
        <v>12.5016</v>
      </c>
      <c r="F32" s="17">
        <f t="shared" si="0"/>
        <v>3.2278429673260334E-4</v>
      </c>
      <c r="G32">
        <f t="shared" si="1"/>
        <v>1.0003227842967326</v>
      </c>
      <c r="H32">
        <f t="shared" si="3"/>
        <v>2.060634238244605E-3</v>
      </c>
      <c r="I32" s="35">
        <f t="shared" si="4"/>
        <v>4.2462134638259235E-6</v>
      </c>
      <c r="J32" s="8"/>
      <c r="K32" s="8"/>
      <c r="L32" s="8">
        <f t="shared" si="5"/>
        <v>4.931132894987808E-2</v>
      </c>
      <c r="M32" s="8"/>
      <c r="N32" s="8">
        <f t="shared" si="6"/>
        <v>4.931132894987808E-2</v>
      </c>
      <c r="O32" s="8">
        <f t="shared" si="7"/>
        <v>57</v>
      </c>
      <c r="P32" s="8">
        <f t="shared" si="8"/>
        <v>4.931132894987808E-2</v>
      </c>
      <c r="Q32" s="8">
        <f t="shared" si="9"/>
        <v>57</v>
      </c>
      <c r="R32">
        <v>29</v>
      </c>
      <c r="S32" s="8">
        <f t="shared" si="10"/>
        <v>-2.8925619834710758E-2</v>
      </c>
      <c r="T32" s="8">
        <f>SUM($S$4:S32)/R32</f>
        <v>5.4003989740666877E-2</v>
      </c>
      <c r="U32">
        <f t="shared" si="11"/>
        <v>7.6887723935810497E-3</v>
      </c>
      <c r="W32">
        <f t="shared" si="12"/>
        <v>-2.8925619834710758E-2</v>
      </c>
      <c r="X32">
        <f>SUM($W$4:W32)/R32</f>
        <v>5.4003989740666877E-2</v>
      </c>
      <c r="Y32">
        <f t="shared" si="13"/>
        <v>7.6887723935810497E-3</v>
      </c>
    </row>
    <row r="33" spans="1:25" ht="15.75" x14ac:dyDescent="0.25">
      <c r="A33" s="5">
        <v>39618</v>
      </c>
      <c r="B33">
        <v>182.398</v>
      </c>
      <c r="C33">
        <f t="shared" si="2"/>
        <v>1.3310963211519797E-2</v>
      </c>
      <c r="D33">
        <v>4.6074000000000002</v>
      </c>
      <c r="E33">
        <v>12.5016</v>
      </c>
      <c r="F33" s="17">
        <f t="shared" si="0"/>
        <v>3.2278429673260334E-4</v>
      </c>
      <c r="G33">
        <f t="shared" si="1"/>
        <v>1.0003227842967326</v>
      </c>
      <c r="H33">
        <f t="shared" si="3"/>
        <v>1.2988178914787193E-2</v>
      </c>
      <c r="I33" s="35">
        <f t="shared" si="4"/>
        <v>1.6869279152252265E-4</v>
      </c>
      <c r="J33" s="8"/>
      <c r="K33" s="8"/>
      <c r="L33" s="8">
        <f t="shared" si="5"/>
        <v>0.275394890125437</v>
      </c>
      <c r="M33" s="8"/>
      <c r="N33" s="8">
        <f t="shared" si="6"/>
        <v>0.275394890125437</v>
      </c>
      <c r="O33" s="8">
        <f t="shared" si="7"/>
        <v>37</v>
      </c>
      <c r="P33" s="8">
        <f t="shared" si="8"/>
        <v>0.275394890125437</v>
      </c>
      <c r="Q33" s="8">
        <f t="shared" si="9"/>
        <v>37</v>
      </c>
      <c r="R33">
        <v>30</v>
      </c>
      <c r="S33" s="8">
        <f t="shared" si="10"/>
        <v>-0.19421487603305787</v>
      </c>
      <c r="T33" s="8">
        <f>SUM($S$4:S33)/R33</f>
        <v>4.5730027548209394E-2</v>
      </c>
      <c r="U33">
        <f t="shared" si="11"/>
        <v>5.703369326072699E-3</v>
      </c>
      <c r="W33">
        <f t="shared" si="12"/>
        <v>-0.19421487603305787</v>
      </c>
      <c r="X33">
        <f>SUM($W$4:W33)/R33</f>
        <v>4.5730027548209394E-2</v>
      </c>
      <c r="Y33">
        <f t="shared" si="13"/>
        <v>5.703369326072699E-3</v>
      </c>
    </row>
    <row r="34" spans="1:25" ht="15.75" x14ac:dyDescent="0.25">
      <c r="A34" s="5">
        <v>39619</v>
      </c>
      <c r="B34">
        <v>180.946</v>
      </c>
      <c r="C34">
        <f t="shared" si="2"/>
        <v>-7.9606136032193235E-3</v>
      </c>
      <c r="D34">
        <v>4.6074000000000002</v>
      </c>
      <c r="E34">
        <v>12.5016</v>
      </c>
      <c r="F34" s="17">
        <f t="shared" si="0"/>
        <v>3.2278429673260334E-4</v>
      </c>
      <c r="G34">
        <f t="shared" si="1"/>
        <v>1.0003227842967326</v>
      </c>
      <c r="H34">
        <f t="shared" si="3"/>
        <v>-8.2833978999519269E-3</v>
      </c>
      <c r="I34" s="35">
        <f t="shared" si="4"/>
        <v>6.8614680768927996E-5</v>
      </c>
      <c r="J34" s="8"/>
      <c r="K34" s="8"/>
      <c r="L34" s="8">
        <f t="shared" si="5"/>
        <v>-0.1646997496539046</v>
      </c>
      <c r="M34" s="8"/>
      <c r="N34" s="8">
        <f t="shared" si="6"/>
        <v>-0.1646997496539046</v>
      </c>
      <c r="O34" s="8">
        <f t="shared" si="7"/>
        <v>83</v>
      </c>
      <c r="P34" s="8">
        <f t="shared" si="8"/>
        <v>-0.1646997496539046</v>
      </c>
      <c r="Q34" s="8">
        <f t="shared" si="9"/>
        <v>83</v>
      </c>
      <c r="R34" s="8">
        <v>31</v>
      </c>
      <c r="S34" s="8">
        <f t="shared" si="10"/>
        <v>0.18595041322314054</v>
      </c>
      <c r="T34" s="8">
        <f>SUM($S$4:S34)/R34</f>
        <v>5.0253265795787823E-2</v>
      </c>
      <c r="U34">
        <f t="shared" si="11"/>
        <v>7.1170102197640958E-3</v>
      </c>
      <c r="W34">
        <f t="shared" si="12"/>
        <v>0.18595041322314054</v>
      </c>
      <c r="X34">
        <f>SUM($W$4:W34)/R34</f>
        <v>5.0253265795787823E-2</v>
      </c>
      <c r="Y34">
        <f t="shared" si="13"/>
        <v>7.1170102197640958E-3</v>
      </c>
    </row>
    <row r="35" spans="1:25" ht="15.75" x14ac:dyDescent="0.25">
      <c r="A35" s="5">
        <v>39622</v>
      </c>
      <c r="B35">
        <v>180.50899999999999</v>
      </c>
      <c r="C35">
        <f t="shared" si="2"/>
        <v>-2.4150851635295163E-3</v>
      </c>
      <c r="D35">
        <v>4.6074000000000002</v>
      </c>
      <c r="E35">
        <v>12.5016</v>
      </c>
      <c r="F35" s="17">
        <f t="shared" si="0"/>
        <v>3.2278429673260334E-4</v>
      </c>
      <c r="G35">
        <f t="shared" si="1"/>
        <v>1.0003227842967326</v>
      </c>
      <c r="H35">
        <f t="shared" si="3"/>
        <v>-2.7378694602621196E-3</v>
      </c>
      <c r="I35" s="35">
        <f t="shared" si="4"/>
        <v>7.4959291814359903E-6</v>
      </c>
      <c r="J35" s="8"/>
      <c r="K35" s="8"/>
      <c r="L35" s="8">
        <f t="shared" si="5"/>
        <v>-4.9966490229510989E-2</v>
      </c>
      <c r="M35" s="8"/>
      <c r="N35" s="8">
        <f t="shared" si="6"/>
        <v>-4.9966490229510989E-2</v>
      </c>
      <c r="O35" s="8">
        <f t="shared" si="7"/>
        <v>69</v>
      </c>
      <c r="P35" s="8">
        <f t="shared" si="8"/>
        <v>-4.9966490229510989E-2</v>
      </c>
      <c r="Q35" s="8">
        <f t="shared" si="9"/>
        <v>69</v>
      </c>
      <c r="R35">
        <v>32</v>
      </c>
      <c r="S35" s="8">
        <f t="shared" si="10"/>
        <v>7.0247933884297509E-2</v>
      </c>
      <c r="T35" s="8">
        <f>SUM($S$4:S35)/R35</f>
        <v>5.0878099173553751E-2</v>
      </c>
      <c r="U35">
        <f t="shared" si="11"/>
        <v>7.5304173833133699E-3</v>
      </c>
      <c r="W35">
        <f t="shared" si="12"/>
        <v>7.0247933884297509E-2</v>
      </c>
      <c r="X35">
        <f>SUM($W$4:W35)/R35</f>
        <v>5.0878099173553751E-2</v>
      </c>
      <c r="Y35">
        <f t="shared" si="13"/>
        <v>7.5304173833133699E-3</v>
      </c>
    </row>
    <row r="36" spans="1:25" ht="15.75" x14ac:dyDescent="0.25">
      <c r="A36" s="5">
        <v>39623</v>
      </c>
      <c r="B36">
        <v>177.874</v>
      </c>
      <c r="C36">
        <f t="shared" si="2"/>
        <v>-1.4597610091463535E-2</v>
      </c>
      <c r="D36">
        <v>4.6074000000000002</v>
      </c>
      <c r="E36">
        <v>12.5016</v>
      </c>
      <c r="F36" s="17">
        <f t="shared" si="0"/>
        <v>3.2278429673260334E-4</v>
      </c>
      <c r="G36">
        <f t="shared" si="1"/>
        <v>1.0003227842967326</v>
      </c>
      <c r="H36">
        <f t="shared" si="3"/>
        <v>-1.4920394388196138E-2</v>
      </c>
      <c r="I36" s="35">
        <f t="shared" si="4"/>
        <v>2.2261816869931483E-4</v>
      </c>
      <c r="J36" s="8"/>
      <c r="K36" s="8"/>
      <c r="L36" s="8">
        <f t="shared" si="5"/>
        <v>-0.30201475004854805</v>
      </c>
      <c r="M36" s="8"/>
      <c r="N36" s="8">
        <f t="shared" si="6"/>
        <v>-0.30201475004854805</v>
      </c>
      <c r="O36" s="8">
        <f t="shared" si="7"/>
        <v>97</v>
      </c>
      <c r="P36" s="8">
        <f t="shared" si="8"/>
        <v>-0.30201475004854805</v>
      </c>
      <c r="Q36" s="8">
        <f t="shared" si="9"/>
        <v>97</v>
      </c>
      <c r="R36">
        <v>33</v>
      </c>
      <c r="S36" s="8">
        <f t="shared" si="10"/>
        <v>0.30165289256198347</v>
      </c>
      <c r="T36" s="8">
        <f>SUM($S$4:S36)/R36</f>
        <v>5.8477335336839499E-2</v>
      </c>
      <c r="U36">
        <f t="shared" si="11"/>
        <v>1.0258796244291534E-2</v>
      </c>
      <c r="W36">
        <f t="shared" si="12"/>
        <v>0.30165289256198347</v>
      </c>
      <c r="X36">
        <f>SUM($W$4:W36)/R36</f>
        <v>5.8477335336839499E-2</v>
      </c>
      <c r="Y36">
        <f t="shared" si="13"/>
        <v>1.0258796244291534E-2</v>
      </c>
    </row>
    <row r="37" spans="1:25" ht="15.75" x14ac:dyDescent="0.25">
      <c r="A37" s="5">
        <v>39624</v>
      </c>
      <c r="B37">
        <v>181.29400000000001</v>
      </c>
      <c r="C37">
        <f t="shared" si="2"/>
        <v>1.9227093335732123E-2</v>
      </c>
      <c r="D37">
        <v>4.6074000000000002</v>
      </c>
      <c r="E37">
        <v>12.5016</v>
      </c>
      <c r="F37" s="17">
        <f t="shared" si="0"/>
        <v>3.2278429673260334E-4</v>
      </c>
      <c r="G37">
        <f t="shared" si="1"/>
        <v>1.0003227842967326</v>
      </c>
      <c r="H37">
        <f t="shared" si="3"/>
        <v>1.890430903899952E-2</v>
      </c>
      <c r="I37" s="35">
        <f t="shared" si="4"/>
        <v>3.5737290024199895E-4</v>
      </c>
      <c r="J37" s="8"/>
      <c r="K37" s="8"/>
      <c r="L37" s="8">
        <f t="shared" si="5"/>
        <v>0.39779564953217994</v>
      </c>
      <c r="M37" s="8"/>
      <c r="N37" s="8">
        <f t="shared" si="6"/>
        <v>0.39779564953217994</v>
      </c>
      <c r="O37" s="8">
        <f t="shared" si="7"/>
        <v>31</v>
      </c>
      <c r="P37" s="8">
        <f t="shared" si="8"/>
        <v>0.39779564953217994</v>
      </c>
      <c r="Q37" s="8">
        <f t="shared" si="9"/>
        <v>31</v>
      </c>
      <c r="R37" s="8">
        <v>34</v>
      </c>
      <c r="S37" s="8">
        <f t="shared" si="10"/>
        <v>-0.243801652892562</v>
      </c>
      <c r="T37" s="8">
        <f>SUM($S$4:S37)/R37</f>
        <v>4.9586776859504161E-2</v>
      </c>
      <c r="U37">
        <f t="shared" si="11"/>
        <v>7.600076994244068E-3</v>
      </c>
      <c r="W37">
        <f t="shared" si="12"/>
        <v>-0.243801652892562</v>
      </c>
      <c r="X37">
        <f>SUM($W$4:W37)/R37</f>
        <v>4.9586776859504161E-2</v>
      </c>
      <c r="Y37">
        <f t="shared" si="13"/>
        <v>7.600076994244068E-3</v>
      </c>
    </row>
    <row r="38" spans="1:25" ht="15.75" x14ac:dyDescent="0.25">
      <c r="A38" s="5">
        <v>39625</v>
      </c>
      <c r="B38">
        <v>176.37299999999999</v>
      </c>
      <c r="C38">
        <f t="shared" si="2"/>
        <v>-2.7143755446953681E-2</v>
      </c>
      <c r="D38">
        <v>4.6074000000000002</v>
      </c>
      <c r="E38">
        <v>12.5016</v>
      </c>
      <c r="F38" s="17">
        <f t="shared" si="0"/>
        <v>3.2278429673260334E-4</v>
      </c>
      <c r="G38">
        <f t="shared" si="1"/>
        <v>1.0003227842967326</v>
      </c>
      <c r="H38">
        <f t="shared" si="3"/>
        <v>-2.7466539743686284E-2</v>
      </c>
      <c r="I38" s="35">
        <f t="shared" si="4"/>
        <v>7.5441080549149822E-4</v>
      </c>
      <c r="J38" s="8"/>
      <c r="K38" s="8"/>
      <c r="L38" s="8">
        <f t="shared" si="5"/>
        <v>-0.56158607233142854</v>
      </c>
      <c r="M38" s="8"/>
      <c r="N38" s="8">
        <f t="shared" si="6"/>
        <v>-0.56158607233142854</v>
      </c>
      <c r="O38" s="8">
        <f t="shared" si="7"/>
        <v>110</v>
      </c>
      <c r="P38" s="8">
        <f t="shared" si="8"/>
        <v>-0.56158607233142854</v>
      </c>
      <c r="Q38" s="8">
        <f t="shared" si="9"/>
        <v>110</v>
      </c>
      <c r="R38">
        <v>35</v>
      </c>
      <c r="S38" s="8">
        <f t="shared" si="10"/>
        <v>0.40909090909090906</v>
      </c>
      <c r="T38" s="8">
        <f>SUM($S$4:S38)/R38</f>
        <v>5.9858323494687164E-2</v>
      </c>
      <c r="U38">
        <f t="shared" si="11"/>
        <v>1.1400514655073782E-2</v>
      </c>
      <c r="W38">
        <f t="shared" si="12"/>
        <v>0.40909090909090906</v>
      </c>
      <c r="X38">
        <f>SUM($W$4:W38)/R38</f>
        <v>5.9858323494687164E-2</v>
      </c>
      <c r="Y38">
        <f t="shared" si="13"/>
        <v>1.1400514655073782E-2</v>
      </c>
    </row>
    <row r="39" spans="1:25" ht="15.75" x14ac:dyDescent="0.25">
      <c r="A39" s="5">
        <v>39626</v>
      </c>
      <c r="B39">
        <v>177.46600000000001</v>
      </c>
      <c r="C39">
        <f t="shared" si="2"/>
        <v>6.1970936594604488E-3</v>
      </c>
      <c r="D39">
        <v>4.6074000000000002</v>
      </c>
      <c r="E39">
        <v>12.5016</v>
      </c>
      <c r="F39" s="17">
        <f t="shared" si="0"/>
        <v>3.2278429673260334E-4</v>
      </c>
      <c r="G39">
        <f t="shared" si="1"/>
        <v>1.0003227842967326</v>
      </c>
      <c r="H39">
        <f t="shared" si="3"/>
        <v>5.8743093627278455E-3</v>
      </c>
      <c r="I39" s="35">
        <f t="shared" si="4"/>
        <v>3.4507510489032028E-5</v>
      </c>
      <c r="J39" s="8"/>
      <c r="K39" s="8"/>
      <c r="L39" s="8">
        <f t="shared" si="5"/>
        <v>0.12821370627537731</v>
      </c>
      <c r="M39" s="8"/>
      <c r="N39" s="8">
        <f t="shared" si="6"/>
        <v>0.12821370627537731</v>
      </c>
      <c r="O39" s="8">
        <f t="shared" si="7"/>
        <v>48</v>
      </c>
      <c r="P39" s="8">
        <f t="shared" si="8"/>
        <v>0.12821370627537731</v>
      </c>
      <c r="Q39" s="8">
        <f t="shared" si="9"/>
        <v>48</v>
      </c>
      <c r="R39">
        <v>36</v>
      </c>
      <c r="S39" s="8">
        <f t="shared" si="10"/>
        <v>-0.10330578512396693</v>
      </c>
      <c r="T39" s="8">
        <f>SUM($S$4:S39)/R39</f>
        <v>5.5325987144168996E-2</v>
      </c>
      <c r="U39">
        <f t="shared" si="11"/>
        <v>1.0017703156833011E-2</v>
      </c>
      <c r="W39">
        <f t="shared" si="12"/>
        <v>-0.10330578512396693</v>
      </c>
      <c r="X39">
        <f>SUM($W$4:W39)/R39</f>
        <v>5.5325987144168996E-2</v>
      </c>
      <c r="Y39">
        <f t="shared" si="13"/>
        <v>1.0017703156833011E-2</v>
      </c>
    </row>
    <row r="40" spans="1:25" ht="15.75" x14ac:dyDescent="0.25">
      <c r="A40" s="5">
        <v>39629</v>
      </c>
      <c r="B40">
        <v>181.74100000000001</v>
      </c>
      <c r="C40">
        <f t="shared" si="2"/>
        <v>2.4089121296473722E-2</v>
      </c>
      <c r="D40">
        <v>4.6074000000000002</v>
      </c>
      <c r="E40">
        <v>12.5016</v>
      </c>
      <c r="F40" s="17">
        <f t="shared" si="0"/>
        <v>3.2278429673260334E-4</v>
      </c>
      <c r="G40">
        <f t="shared" si="1"/>
        <v>1.0003227842967326</v>
      </c>
      <c r="H40">
        <f t="shared" si="3"/>
        <v>2.3766336999741119E-2</v>
      </c>
      <c r="I40" s="35">
        <f t="shared" si="4"/>
        <v>5.6483877438526372E-4</v>
      </c>
      <c r="J40" s="8"/>
      <c r="K40" s="8"/>
      <c r="L40" s="8">
        <f t="shared" si="5"/>
        <v>0.49838774303871408</v>
      </c>
      <c r="M40" s="8"/>
      <c r="N40" s="8">
        <f t="shared" si="6"/>
        <v>0.49838774303871408</v>
      </c>
      <c r="O40" s="8">
        <f t="shared" si="7"/>
        <v>23</v>
      </c>
      <c r="P40" s="8">
        <f t="shared" si="8"/>
        <v>0.49838774303871408</v>
      </c>
      <c r="Q40" s="8">
        <f t="shared" si="9"/>
        <v>23</v>
      </c>
      <c r="R40" s="8">
        <v>37</v>
      </c>
      <c r="S40" s="8">
        <f t="shared" si="10"/>
        <v>-0.30991735537190079</v>
      </c>
      <c r="T40" s="8">
        <f>SUM($S$4:S40)/R40</f>
        <v>4.5454545454545484E-2</v>
      </c>
      <c r="U40">
        <f t="shared" si="11"/>
        <v>6.9496619083396034E-3</v>
      </c>
      <c r="W40">
        <f t="shared" si="12"/>
        <v>-0.30991735537190079</v>
      </c>
      <c r="X40">
        <f>SUM($W$4:W40)/R40</f>
        <v>4.5454545454545484E-2</v>
      </c>
      <c r="Y40">
        <f t="shared" si="13"/>
        <v>6.9496619083396034E-3</v>
      </c>
    </row>
    <row r="41" spans="1:25" ht="15.75" x14ac:dyDescent="0.25">
      <c r="A41" s="5">
        <v>39630</v>
      </c>
      <c r="B41">
        <v>178.31100000000001</v>
      </c>
      <c r="C41">
        <f t="shared" si="2"/>
        <v>-1.8873011593421442E-2</v>
      </c>
      <c r="D41">
        <v>4.6074000000000002</v>
      </c>
      <c r="E41">
        <v>12.5016</v>
      </c>
      <c r="F41" s="17">
        <f t="shared" si="0"/>
        <v>3.2278429673260334E-4</v>
      </c>
      <c r="G41">
        <f t="shared" si="1"/>
        <v>1.0003227842967326</v>
      </c>
      <c r="H41">
        <f t="shared" si="3"/>
        <v>-1.9195795890154046E-2</v>
      </c>
      <c r="I41" s="35">
        <f t="shared" si="4"/>
        <v>3.6847857985645494E-4</v>
      </c>
      <c r="J41" s="8"/>
      <c r="K41" s="8"/>
      <c r="L41" s="8">
        <f t="shared" si="5"/>
        <v>-0.39046993606054459</v>
      </c>
      <c r="M41" s="8"/>
      <c r="N41" s="8">
        <f t="shared" si="6"/>
        <v>-0.39046993606054459</v>
      </c>
      <c r="O41" s="8">
        <f t="shared" si="7"/>
        <v>101</v>
      </c>
      <c r="P41" s="8">
        <f t="shared" si="8"/>
        <v>-0.39046993606054459</v>
      </c>
      <c r="Q41" s="8">
        <f t="shared" si="9"/>
        <v>101</v>
      </c>
      <c r="R41">
        <v>38</v>
      </c>
      <c r="S41" s="8">
        <f t="shared" si="10"/>
        <v>0.33471074380165289</v>
      </c>
      <c r="T41" s="8">
        <f>SUM($S$4:S41)/R41</f>
        <v>5.3066550674206209E-2</v>
      </c>
      <c r="U41">
        <f t="shared" si="11"/>
        <v>9.7282031288552385E-3</v>
      </c>
      <c r="W41">
        <f t="shared" si="12"/>
        <v>0.33471074380165289</v>
      </c>
      <c r="X41">
        <f>SUM($W$4:W41)/R41</f>
        <v>5.3066550674206209E-2</v>
      </c>
      <c r="Y41">
        <f t="shared" si="13"/>
        <v>9.7282031288552385E-3</v>
      </c>
    </row>
    <row r="42" spans="1:25" ht="15.75" x14ac:dyDescent="0.25">
      <c r="A42" s="5">
        <v>39631</v>
      </c>
      <c r="B42">
        <v>177.13800000000001</v>
      </c>
      <c r="C42">
        <f t="shared" si="2"/>
        <v>-6.5783939297070944E-3</v>
      </c>
      <c r="D42">
        <v>4.6530000000000005</v>
      </c>
      <c r="E42">
        <v>12.613099999999999</v>
      </c>
      <c r="F42" s="17">
        <f t="shared" si="0"/>
        <v>3.2549916604751594E-4</v>
      </c>
      <c r="G42">
        <f t="shared" si="1"/>
        <v>1.0003254991660475</v>
      </c>
      <c r="H42">
        <f t="shared" si="3"/>
        <v>-6.9038930957546103E-3</v>
      </c>
      <c r="I42" s="35">
        <f t="shared" si="4"/>
        <v>4.7663739877608176E-5</v>
      </c>
      <c r="J42" s="8"/>
      <c r="K42" s="8"/>
      <c r="L42" s="8">
        <f t="shared" si="5"/>
        <v>-0.13610255281192973</v>
      </c>
      <c r="M42" s="8"/>
      <c r="N42" s="8">
        <f t="shared" si="6"/>
        <v>-0.13610255281192973</v>
      </c>
      <c r="O42" s="8">
        <f t="shared" si="7"/>
        <v>78</v>
      </c>
      <c r="P42" s="8">
        <f t="shared" si="8"/>
        <v>-0.13610255281192973</v>
      </c>
      <c r="Q42" s="8">
        <f t="shared" si="9"/>
        <v>78</v>
      </c>
      <c r="R42">
        <v>39</v>
      </c>
      <c r="S42" s="8">
        <f t="shared" si="10"/>
        <v>0.14462809917355368</v>
      </c>
      <c r="T42" s="8">
        <f>SUM($S$4:S42)/R42</f>
        <v>5.5414282687009993E-2</v>
      </c>
      <c r="U42">
        <f t="shared" si="11"/>
        <v>1.088717875481076E-2</v>
      </c>
      <c r="W42">
        <f t="shared" si="12"/>
        <v>0.14462809917355368</v>
      </c>
      <c r="X42">
        <f>SUM($W$4:W42)/R42</f>
        <v>5.5414282687009993E-2</v>
      </c>
      <c r="Y42">
        <f t="shared" si="13"/>
        <v>1.088717875481076E-2</v>
      </c>
    </row>
    <row r="43" spans="1:25" ht="15.75" x14ac:dyDescent="0.25">
      <c r="A43" s="5">
        <v>39632</v>
      </c>
      <c r="B43">
        <v>177.387</v>
      </c>
      <c r="C43">
        <f t="shared" si="2"/>
        <v>1.405683704230573E-3</v>
      </c>
      <c r="D43">
        <v>4.5563000000000002</v>
      </c>
      <c r="E43">
        <v>12.6861</v>
      </c>
      <c r="F43" s="17">
        <f t="shared" si="0"/>
        <v>3.272751624507908E-4</v>
      </c>
      <c r="G43">
        <f t="shared" si="1"/>
        <v>1.0003272751624508</v>
      </c>
      <c r="H43">
        <f t="shared" si="3"/>
        <v>1.0784085417797822E-3</v>
      </c>
      <c r="I43" s="35">
        <f t="shared" si="4"/>
        <v>1.1629649829835962E-6</v>
      </c>
      <c r="J43" s="8"/>
      <c r="K43" s="8"/>
      <c r="L43" s="8">
        <f t="shared" si="5"/>
        <v>2.908265188071962E-2</v>
      </c>
      <c r="M43" s="8"/>
      <c r="N43" s="8">
        <f t="shared" si="6"/>
        <v>2.908265188071962E-2</v>
      </c>
      <c r="O43" s="8">
        <f t="shared" si="7"/>
        <v>61</v>
      </c>
      <c r="P43" s="8">
        <f t="shared" si="8"/>
        <v>2.908265188071962E-2</v>
      </c>
      <c r="Q43" s="8">
        <f t="shared" si="9"/>
        <v>61</v>
      </c>
      <c r="R43" s="8">
        <v>40</v>
      </c>
      <c r="S43" s="8">
        <f t="shared" si="10"/>
        <v>4.1322314049586639E-3</v>
      </c>
      <c r="T43" s="8">
        <f>SUM($S$4:S43)/R43</f>
        <v>5.4132231404958708E-2</v>
      </c>
      <c r="U43">
        <f t="shared" si="11"/>
        <v>1.0655630825018173E-2</v>
      </c>
      <c r="W43">
        <f t="shared" si="12"/>
        <v>4.1322314049586639E-3</v>
      </c>
      <c r="X43">
        <f>SUM($W$4:W43)/R43</f>
        <v>5.4132231404958708E-2</v>
      </c>
      <c r="Y43">
        <f t="shared" si="13"/>
        <v>1.0655630825018173E-2</v>
      </c>
    </row>
    <row r="44" spans="1:25" ht="15.75" x14ac:dyDescent="0.25">
      <c r="A44" s="5">
        <v>39633</v>
      </c>
      <c r="B44">
        <v>174.54300000000001</v>
      </c>
      <c r="C44">
        <f t="shared" si="2"/>
        <v>-1.6032741970944848E-2</v>
      </c>
      <c r="D44">
        <v>4.4950000000000001</v>
      </c>
      <c r="E44">
        <v>12.773300000000001</v>
      </c>
      <c r="F44" s="17">
        <f t="shared" si="0"/>
        <v>3.2939512340268706E-4</v>
      </c>
      <c r="G44">
        <f t="shared" si="1"/>
        <v>1.0003293951234027</v>
      </c>
      <c r="H44">
        <f t="shared" si="3"/>
        <v>-1.6362137094347536E-2</v>
      </c>
      <c r="I44" s="35">
        <f t="shared" si="4"/>
        <v>2.677195302942236E-4</v>
      </c>
      <c r="J44" s="8"/>
      <c r="K44" s="8"/>
      <c r="L44" s="8">
        <f t="shared" si="5"/>
        <v>-0.33170666489985073</v>
      </c>
      <c r="M44" s="8"/>
      <c r="N44" s="8">
        <f t="shared" si="6"/>
        <v>-0.33170666489985073</v>
      </c>
      <c r="O44" s="8">
        <f t="shared" si="7"/>
        <v>99</v>
      </c>
      <c r="P44" s="8">
        <f t="shared" si="8"/>
        <v>-0.33170666489985073</v>
      </c>
      <c r="Q44" s="8">
        <f t="shared" si="9"/>
        <v>99</v>
      </c>
      <c r="R44">
        <v>41</v>
      </c>
      <c r="S44" s="8">
        <f t="shared" si="10"/>
        <v>0.31818181818181823</v>
      </c>
      <c r="T44" s="8">
        <f>SUM($S$4:S44)/R44</f>
        <v>6.0572465228784553E-2</v>
      </c>
      <c r="U44">
        <f t="shared" si="11"/>
        <v>1.3675451390871349E-2</v>
      </c>
      <c r="W44">
        <f t="shared" si="12"/>
        <v>0.31818181818181823</v>
      </c>
      <c r="X44">
        <f>SUM($W$4:W44)/R44</f>
        <v>6.0572465228784553E-2</v>
      </c>
      <c r="Y44">
        <f t="shared" si="13"/>
        <v>1.3675451390871349E-2</v>
      </c>
    </row>
    <row r="45" spans="1:25" ht="15.75" x14ac:dyDescent="0.25">
      <c r="A45" s="5">
        <v>39636</v>
      </c>
      <c r="B45">
        <v>172.52500000000001</v>
      </c>
      <c r="C45">
        <f t="shared" si="2"/>
        <v>-1.1561620918627506E-2</v>
      </c>
      <c r="D45">
        <v>4.4269999999999996</v>
      </c>
      <c r="E45">
        <v>12.709199999999999</v>
      </c>
      <c r="F45" s="17">
        <f t="shared" si="0"/>
        <v>3.2783691685911442E-4</v>
      </c>
      <c r="G45">
        <f t="shared" si="1"/>
        <v>1.0003278369168591</v>
      </c>
      <c r="H45">
        <f t="shared" si="3"/>
        <v>-1.188945783548662E-2</v>
      </c>
      <c r="I45" s="35">
        <f t="shared" si="4"/>
        <v>1.4135920762181419E-4</v>
      </c>
      <c r="J45" s="8"/>
      <c r="K45" s="8"/>
      <c r="L45" s="8">
        <f t="shared" si="5"/>
        <v>-0.239202172822611</v>
      </c>
      <c r="M45" s="8"/>
      <c r="N45" s="8">
        <f t="shared" si="6"/>
        <v>-0.239202172822611</v>
      </c>
      <c r="O45" s="8">
        <f t="shared" si="7"/>
        <v>90</v>
      </c>
      <c r="P45" s="8">
        <f t="shared" si="8"/>
        <v>-0.239202172822611</v>
      </c>
      <c r="Q45" s="8">
        <f t="shared" si="9"/>
        <v>90</v>
      </c>
      <c r="R45">
        <v>42</v>
      </c>
      <c r="S45" s="8">
        <f t="shared" si="10"/>
        <v>0.24380165289256195</v>
      </c>
      <c r="T45" s="8">
        <f>SUM($S$4:S45)/R45</f>
        <v>6.4935064935064957E-2</v>
      </c>
      <c r="U45">
        <f t="shared" si="11"/>
        <v>1.6099602876462393E-2</v>
      </c>
      <c r="W45">
        <f t="shared" si="12"/>
        <v>0.24380165289256195</v>
      </c>
      <c r="X45">
        <f>SUM($W$4:W45)/R45</f>
        <v>6.4935064935064957E-2</v>
      </c>
      <c r="Y45">
        <f t="shared" si="13"/>
        <v>1.6099602876462393E-2</v>
      </c>
    </row>
    <row r="46" spans="1:25" ht="15.75" x14ac:dyDescent="0.25">
      <c r="A46" s="5">
        <v>39637</v>
      </c>
      <c r="B46">
        <v>171.7</v>
      </c>
      <c r="C46">
        <f t="shared" si="2"/>
        <v>-4.7819156643965632E-3</v>
      </c>
      <c r="D46">
        <v>4.4134000000000002</v>
      </c>
      <c r="E46">
        <v>12.765700000000001</v>
      </c>
      <c r="F46" s="17">
        <f t="shared" si="0"/>
        <v>3.292104212044844E-4</v>
      </c>
      <c r="G46">
        <f t="shared" si="1"/>
        <v>1.0003292104212045</v>
      </c>
      <c r="H46">
        <f t="shared" si="3"/>
        <v>-5.1111260856010476E-3</v>
      </c>
      <c r="I46" s="35">
        <f t="shared" si="4"/>
        <v>2.6123609862911488E-5</v>
      </c>
      <c r="J46" s="8"/>
      <c r="K46" s="8"/>
      <c r="L46" s="8">
        <f t="shared" si="5"/>
        <v>-9.893462389302457E-2</v>
      </c>
      <c r="M46" s="8"/>
      <c r="N46" s="8">
        <f t="shared" si="6"/>
        <v>-9.893462389302457E-2</v>
      </c>
      <c r="O46" s="8">
        <f t="shared" si="7"/>
        <v>76</v>
      </c>
      <c r="P46" s="8">
        <f t="shared" si="8"/>
        <v>-9.893462389302457E-2</v>
      </c>
      <c r="Q46" s="8">
        <f t="shared" si="9"/>
        <v>76</v>
      </c>
      <c r="R46" s="8">
        <v>43</v>
      </c>
      <c r="S46" s="8">
        <f t="shared" si="10"/>
        <v>0.12809917355371903</v>
      </c>
      <c r="T46" s="8">
        <f>SUM($S$4:S46)/R46</f>
        <v>6.640399769363832E-2</v>
      </c>
      <c r="U46">
        <f t="shared" si="11"/>
        <v>1.7237100828814467E-2</v>
      </c>
      <c r="W46">
        <f t="shared" si="12"/>
        <v>0.12809917355371903</v>
      </c>
      <c r="X46">
        <f>SUM($W$4:W46)/R46</f>
        <v>6.640399769363832E-2</v>
      </c>
      <c r="Y46">
        <f t="shared" si="13"/>
        <v>1.7237100828814467E-2</v>
      </c>
    </row>
    <row r="47" spans="1:25" ht="15.75" x14ac:dyDescent="0.25">
      <c r="A47" s="5">
        <v>39638</v>
      </c>
      <c r="B47">
        <v>170.905</v>
      </c>
      <c r="C47">
        <f t="shared" si="2"/>
        <v>-4.6301688992427927E-3</v>
      </c>
      <c r="D47">
        <v>4.4127000000000001</v>
      </c>
      <c r="E47">
        <v>12.6706</v>
      </c>
      <c r="F47" s="17">
        <f t="shared" si="0"/>
        <v>3.2689816328912435E-4</v>
      </c>
      <c r="G47">
        <f t="shared" si="1"/>
        <v>1.0003268981632891</v>
      </c>
      <c r="H47">
        <f t="shared" si="3"/>
        <v>-4.957067062531917E-3</v>
      </c>
      <c r="I47" s="35">
        <f t="shared" si="4"/>
        <v>2.4572513862438807E-5</v>
      </c>
      <c r="J47" s="8"/>
      <c r="K47" s="8"/>
      <c r="L47" s="8">
        <f t="shared" si="5"/>
        <v>-9.5795085224609777E-2</v>
      </c>
      <c r="M47" s="8"/>
      <c r="N47" s="8">
        <f t="shared" si="6"/>
        <v>-9.5795085224609777E-2</v>
      </c>
      <c r="O47" s="8">
        <f t="shared" si="7"/>
        <v>75</v>
      </c>
      <c r="P47" s="8">
        <f t="shared" si="8"/>
        <v>-9.5795085224609777E-2</v>
      </c>
      <c r="Q47" s="8">
        <f t="shared" si="9"/>
        <v>75</v>
      </c>
      <c r="R47">
        <v>44</v>
      </c>
      <c r="S47" s="8">
        <f t="shared" si="10"/>
        <v>0.1198347107438017</v>
      </c>
      <c r="T47" s="8">
        <f>SUM($S$4:S47)/R47</f>
        <v>6.7618332081142027E-2</v>
      </c>
      <c r="U47">
        <f t="shared" si="11"/>
        <v>1.8288955333742404E-2</v>
      </c>
      <c r="W47">
        <f t="shared" si="12"/>
        <v>0.1198347107438017</v>
      </c>
      <c r="X47">
        <f>SUM($W$4:W47)/R47</f>
        <v>6.7618332081142027E-2</v>
      </c>
      <c r="Y47">
        <f t="shared" si="13"/>
        <v>1.8288955333742404E-2</v>
      </c>
    </row>
    <row r="48" spans="1:25" ht="15.75" x14ac:dyDescent="0.25">
      <c r="A48" s="5">
        <v>39639</v>
      </c>
      <c r="B48">
        <v>168.876</v>
      </c>
      <c r="C48">
        <f t="shared" si="2"/>
        <v>-1.187209268306952E-2</v>
      </c>
      <c r="D48">
        <v>4.3997999999999999</v>
      </c>
      <c r="E48">
        <v>12.7463</v>
      </c>
      <c r="F48" s="17">
        <f t="shared" si="0"/>
        <v>3.2873888824580533E-4</v>
      </c>
      <c r="G48">
        <f t="shared" si="1"/>
        <v>1.0003287388882458</v>
      </c>
      <c r="H48">
        <f t="shared" si="3"/>
        <v>-1.2200831571315325E-2</v>
      </c>
      <c r="I48" s="35">
        <f t="shared" si="4"/>
        <v>1.488602910316048E-4</v>
      </c>
      <c r="J48" s="8"/>
      <c r="K48" s="8"/>
      <c r="L48" s="8">
        <f t="shared" si="5"/>
        <v>-0.24562562513758415</v>
      </c>
      <c r="M48" s="8"/>
      <c r="N48" s="8">
        <f t="shared" si="6"/>
        <v>-0.24562562513758415</v>
      </c>
      <c r="O48" s="8">
        <f t="shared" si="7"/>
        <v>92</v>
      </c>
      <c r="P48" s="8">
        <f t="shared" si="8"/>
        <v>-0.24562562513758415</v>
      </c>
      <c r="Q48" s="8">
        <f t="shared" si="9"/>
        <v>92</v>
      </c>
      <c r="R48">
        <v>45</v>
      </c>
      <c r="S48" s="8">
        <f t="shared" si="10"/>
        <v>0.26033057851239672</v>
      </c>
      <c r="T48" s="8">
        <f>SUM($S$4:S48)/R48</f>
        <v>7.1900826446281027E-2</v>
      </c>
      <c r="U48">
        <f t="shared" si="11"/>
        <v>2.1148890724056374E-2</v>
      </c>
      <c r="W48">
        <f t="shared" si="12"/>
        <v>0.26033057851239672</v>
      </c>
      <c r="X48">
        <f>SUM($W$4:W48)/R48</f>
        <v>7.1900826446281027E-2</v>
      </c>
      <c r="Y48">
        <f t="shared" si="13"/>
        <v>2.1148890724056374E-2</v>
      </c>
    </row>
    <row r="49" spans="1:25" ht="15.75" x14ac:dyDescent="0.25">
      <c r="A49" s="5">
        <v>39640</v>
      </c>
      <c r="B49">
        <v>168.678</v>
      </c>
      <c r="C49">
        <f t="shared" si="2"/>
        <v>-1.1724578981027944E-3</v>
      </c>
      <c r="D49">
        <v>4.4274000000000004</v>
      </c>
      <c r="E49">
        <v>12.8445</v>
      </c>
      <c r="F49" s="17">
        <f t="shared" si="0"/>
        <v>3.3112488872211188E-4</v>
      </c>
      <c r="G49">
        <f t="shared" si="1"/>
        <v>1.0003311248887221</v>
      </c>
      <c r="H49">
        <f t="shared" si="3"/>
        <v>-1.5035827868249063E-3</v>
      </c>
      <c r="I49" s="35">
        <f t="shared" si="4"/>
        <v>2.2607611968361514E-6</v>
      </c>
      <c r="J49" s="8"/>
      <c r="K49" s="8"/>
      <c r="L49" s="8">
        <f t="shared" si="5"/>
        <v>-2.4257366570232867E-2</v>
      </c>
      <c r="M49" s="8"/>
      <c r="N49" s="8">
        <f t="shared" si="6"/>
        <v>-2.4257366570232867E-2</v>
      </c>
      <c r="O49" s="8">
        <f t="shared" si="7"/>
        <v>66</v>
      </c>
      <c r="P49" s="8">
        <f t="shared" si="8"/>
        <v>-2.4257366570232867E-2</v>
      </c>
      <c r="Q49" s="8">
        <f t="shared" si="9"/>
        <v>66</v>
      </c>
      <c r="R49" s="8">
        <v>46</v>
      </c>
      <c r="S49" s="8">
        <f t="shared" si="10"/>
        <v>4.5454545454545414E-2</v>
      </c>
      <c r="T49" s="8">
        <f>SUM($S$4:S49)/R49</f>
        <v>7.1325907294286769E-2</v>
      </c>
      <c r="U49">
        <f t="shared" si="11"/>
        <v>2.1274519305658796E-2</v>
      </c>
      <c r="W49">
        <f t="shared" si="12"/>
        <v>4.5454545454545414E-2</v>
      </c>
      <c r="X49">
        <f>SUM($W$4:W49)/R49</f>
        <v>7.1325907294286769E-2</v>
      </c>
      <c r="Y49">
        <f t="shared" si="13"/>
        <v>2.1274519305658796E-2</v>
      </c>
    </row>
    <row r="50" spans="1:25" ht="15.75" x14ac:dyDescent="0.25">
      <c r="A50" s="5">
        <v>39643</v>
      </c>
      <c r="B50">
        <v>168.61799999999999</v>
      </c>
      <c r="C50">
        <f t="shared" si="2"/>
        <v>-3.5570732401381494E-4</v>
      </c>
      <c r="D50">
        <v>4.3981000000000003</v>
      </c>
      <c r="E50">
        <v>12.8467</v>
      </c>
      <c r="F50" s="17">
        <f t="shared" si="0"/>
        <v>3.3117831919038387E-4</v>
      </c>
      <c r="G50">
        <f t="shared" si="1"/>
        <v>1.0003311783191904</v>
      </c>
      <c r="H50">
        <f t="shared" si="3"/>
        <v>-6.8688564320419881E-4</v>
      </c>
      <c r="I50" s="35">
        <f t="shared" si="4"/>
        <v>4.7181188684004593E-7</v>
      </c>
      <c r="J50" s="8"/>
      <c r="K50" s="8"/>
      <c r="L50" s="8">
        <f t="shared" si="5"/>
        <v>-7.3593456654451276E-3</v>
      </c>
      <c r="M50" s="8"/>
      <c r="N50" s="8">
        <f t="shared" si="6"/>
        <v>-7.3593456654451276E-3</v>
      </c>
      <c r="O50" s="8">
        <f t="shared" si="7"/>
        <v>64</v>
      </c>
      <c r="P50" s="8">
        <f t="shared" si="8"/>
        <v>-7.3593456654451276E-3</v>
      </c>
      <c r="Q50" s="8">
        <f t="shared" si="9"/>
        <v>64</v>
      </c>
      <c r="R50">
        <v>47</v>
      </c>
      <c r="S50" s="8">
        <f t="shared" si="10"/>
        <v>2.8925619834710758E-2</v>
      </c>
      <c r="T50" s="8">
        <f>SUM($S$4:S50)/R50</f>
        <v>7.0423773518551114E-2</v>
      </c>
      <c r="U50">
        <f t="shared" si="11"/>
        <v>2.1190624563621134E-2</v>
      </c>
      <c r="W50">
        <f t="shared" si="12"/>
        <v>2.8925619834710758E-2</v>
      </c>
      <c r="X50">
        <f>SUM($W$4:W50)/R50</f>
        <v>7.0423773518551114E-2</v>
      </c>
      <c r="Y50">
        <f t="shared" si="13"/>
        <v>2.1190624563621134E-2</v>
      </c>
    </row>
    <row r="51" spans="1:25" ht="15.75" x14ac:dyDescent="0.25">
      <c r="A51" s="5">
        <v>39644</v>
      </c>
      <c r="B51">
        <v>173.57900000000001</v>
      </c>
      <c r="C51">
        <f t="shared" si="2"/>
        <v>2.9421532695204623E-2</v>
      </c>
      <c r="D51">
        <v>4.3848000000000003</v>
      </c>
      <c r="E51">
        <v>12.9597</v>
      </c>
      <c r="F51" s="17">
        <f t="shared" si="0"/>
        <v>3.3392130628651095E-4</v>
      </c>
      <c r="G51">
        <f t="shared" si="1"/>
        <v>1.0003339213062865</v>
      </c>
      <c r="H51">
        <f t="shared" si="3"/>
        <v>2.9087611388918112E-2</v>
      </c>
      <c r="I51" s="35">
        <f t="shared" si="4"/>
        <v>8.4608913631271866E-4</v>
      </c>
      <c r="J51" s="8"/>
      <c r="K51" s="8"/>
      <c r="L51" s="8">
        <f t="shared" si="5"/>
        <v>0.60871175400031108</v>
      </c>
      <c r="M51" s="8"/>
      <c r="N51" s="8">
        <f t="shared" si="6"/>
        <v>0.60871175400031108</v>
      </c>
      <c r="O51" s="8">
        <f t="shared" si="7"/>
        <v>17</v>
      </c>
      <c r="P51" s="8">
        <f t="shared" si="8"/>
        <v>0.60871175400031108</v>
      </c>
      <c r="Q51" s="8">
        <f t="shared" si="9"/>
        <v>17</v>
      </c>
      <c r="R51">
        <v>48</v>
      </c>
      <c r="S51" s="8">
        <f t="shared" si="10"/>
        <v>-0.35950413223140498</v>
      </c>
      <c r="T51" s="8">
        <f>SUM($S$4:S51)/R51</f>
        <v>6.1466942148760362E-2</v>
      </c>
      <c r="U51">
        <f t="shared" si="11"/>
        <v>1.6486625354701322E-2</v>
      </c>
      <c r="W51">
        <f t="shared" si="12"/>
        <v>-0.35950413223140498</v>
      </c>
      <c r="X51">
        <f>SUM($W$4:W51)/R51</f>
        <v>6.1466942148760362E-2</v>
      </c>
      <c r="Y51">
        <f t="shared" si="13"/>
        <v>1.6486625354701322E-2</v>
      </c>
    </row>
    <row r="52" spans="1:25" ht="15.75" x14ac:dyDescent="0.25">
      <c r="A52" s="5">
        <v>39645</v>
      </c>
      <c r="B52">
        <v>186.08600000000001</v>
      </c>
      <c r="C52">
        <f t="shared" si="2"/>
        <v>7.2053647042557012E-2</v>
      </c>
      <c r="D52">
        <v>4.3918999999999997</v>
      </c>
      <c r="E52">
        <v>12.9178</v>
      </c>
      <c r="F52" s="17">
        <f t="shared" si="0"/>
        <v>3.3290453572876189E-4</v>
      </c>
      <c r="G52">
        <f t="shared" si="1"/>
        <v>1.0003329045357288</v>
      </c>
      <c r="H52">
        <f t="shared" si="3"/>
        <v>7.172074250682825E-2</v>
      </c>
      <c r="I52" s="35">
        <f t="shared" si="4"/>
        <v>5.143864905730761E-3</v>
      </c>
      <c r="J52" s="8"/>
      <c r="K52" s="8"/>
      <c r="L52" s="8">
        <f t="shared" si="5"/>
        <v>1.490741571071954</v>
      </c>
      <c r="M52" s="8"/>
      <c r="N52" s="8">
        <f t="shared" si="6"/>
        <v>1.490741571071954</v>
      </c>
      <c r="O52" s="8">
        <f t="shared" si="7"/>
        <v>8</v>
      </c>
      <c r="P52" s="8">
        <f t="shared" si="8"/>
        <v>1.490741571071954</v>
      </c>
      <c r="Q52" s="8">
        <f t="shared" si="9"/>
        <v>8</v>
      </c>
      <c r="R52" s="8">
        <v>49</v>
      </c>
      <c r="S52" s="8">
        <f t="shared" si="10"/>
        <v>-0.43388429752066116</v>
      </c>
      <c r="T52" s="8">
        <f>SUM($S$4:S52)/R52</f>
        <v>5.1357733175915021E-2</v>
      </c>
      <c r="U52">
        <f t="shared" si="11"/>
        <v>1.1749383735586875E-2</v>
      </c>
      <c r="W52">
        <f t="shared" si="12"/>
        <v>-0.43388429752066116</v>
      </c>
      <c r="X52">
        <f>SUM($W$4:W52)/R52</f>
        <v>5.1357733175915021E-2</v>
      </c>
      <c r="Y52">
        <f t="shared" si="13"/>
        <v>1.1749383735586875E-2</v>
      </c>
    </row>
    <row r="53" spans="1:25" ht="15.75" x14ac:dyDescent="0.25">
      <c r="A53" s="5">
        <v>39646</v>
      </c>
      <c r="B53">
        <v>186.524</v>
      </c>
      <c r="C53">
        <f t="shared" si="2"/>
        <v>2.3537504164740397E-3</v>
      </c>
      <c r="D53">
        <v>4.4432</v>
      </c>
      <c r="E53">
        <v>12.8437</v>
      </c>
      <c r="F53" s="17">
        <f t="shared" si="0"/>
        <v>3.3110545920345125E-4</v>
      </c>
      <c r="G53">
        <f t="shared" si="1"/>
        <v>1.0003311054592035</v>
      </c>
      <c r="H53">
        <f t="shared" si="3"/>
        <v>2.0226449572705884E-3</v>
      </c>
      <c r="I53" s="35">
        <f t="shared" si="4"/>
        <v>4.0910926231721405E-6</v>
      </c>
      <c r="J53" s="8"/>
      <c r="K53" s="8"/>
      <c r="L53" s="8">
        <f t="shared" si="5"/>
        <v>4.8697515501100942E-2</v>
      </c>
      <c r="M53" s="8"/>
      <c r="N53" s="8">
        <f t="shared" si="6"/>
        <v>4.8697515501100942E-2</v>
      </c>
      <c r="O53" s="8">
        <f t="shared" si="7"/>
        <v>58</v>
      </c>
      <c r="P53" s="8">
        <f t="shared" si="8"/>
        <v>4.8697515501100942E-2</v>
      </c>
      <c r="Q53" s="8">
        <f t="shared" si="9"/>
        <v>58</v>
      </c>
      <c r="R53">
        <v>50</v>
      </c>
      <c r="S53" s="8">
        <f t="shared" si="10"/>
        <v>-2.0661157024793375E-2</v>
      </c>
      <c r="T53" s="8">
        <f>SUM($S$4:S53)/R53</f>
        <v>4.9917355371900854E-2</v>
      </c>
      <c r="U53">
        <f t="shared" si="11"/>
        <v>1.1326101669657451E-2</v>
      </c>
      <c r="W53">
        <f t="shared" si="12"/>
        <v>-2.0661157024793375E-2</v>
      </c>
      <c r="X53">
        <f>SUM($W$4:W53)/R53</f>
        <v>4.9917355371900854E-2</v>
      </c>
      <c r="Y53">
        <f t="shared" si="13"/>
        <v>1.1326101669657451E-2</v>
      </c>
    </row>
    <row r="54" spans="1:25" ht="15.75" x14ac:dyDescent="0.25">
      <c r="A54" s="5">
        <v>39647</v>
      </c>
      <c r="B54">
        <v>189.04900000000001</v>
      </c>
      <c r="C54">
        <f t="shared" si="2"/>
        <v>1.3537131950848179E-2</v>
      </c>
      <c r="D54">
        <v>4.5712000000000002</v>
      </c>
      <c r="E54">
        <v>12.741400000000001</v>
      </c>
      <c r="F54" s="17">
        <f t="shared" si="0"/>
        <v>3.286197769156729E-4</v>
      </c>
      <c r="G54">
        <f t="shared" si="1"/>
        <v>1.0003286197769157</v>
      </c>
      <c r="H54">
        <f t="shared" si="3"/>
        <v>1.3208512173932506E-2</v>
      </c>
      <c r="I54" s="35">
        <f t="shared" si="4"/>
        <v>1.7446479384892322E-4</v>
      </c>
      <c r="J54" s="8"/>
      <c r="K54" s="8"/>
      <c r="L54" s="8">
        <f t="shared" si="5"/>
        <v>0.28007416946288144</v>
      </c>
      <c r="M54" s="8"/>
      <c r="N54" s="8">
        <f t="shared" si="6"/>
        <v>0.28007416946288144</v>
      </c>
      <c r="O54" s="8">
        <f t="shared" si="7"/>
        <v>36</v>
      </c>
      <c r="P54" s="8">
        <f t="shared" si="8"/>
        <v>0.28007416946288144</v>
      </c>
      <c r="Q54" s="8">
        <f t="shared" si="9"/>
        <v>36</v>
      </c>
      <c r="R54">
        <v>51</v>
      </c>
      <c r="S54" s="8">
        <f t="shared" si="10"/>
        <v>-0.2024793388429752</v>
      </c>
      <c r="T54" s="8">
        <f>SUM($S$4:S54)/R54</f>
        <v>4.4968400583373869E-2</v>
      </c>
      <c r="U54">
        <f t="shared" si="11"/>
        <v>9.3754554183968861E-3</v>
      </c>
      <c r="W54">
        <f t="shared" si="12"/>
        <v>-0.2024793388429752</v>
      </c>
      <c r="X54">
        <f>SUM($W$4:W54)/R54</f>
        <v>4.4968400583373869E-2</v>
      </c>
      <c r="Y54">
        <f t="shared" si="13"/>
        <v>9.3754554183968861E-3</v>
      </c>
    </row>
    <row r="55" spans="1:25" ht="15.75" x14ac:dyDescent="0.25">
      <c r="A55" s="5">
        <v>39650</v>
      </c>
      <c r="B55">
        <v>189.19800000000001</v>
      </c>
      <c r="C55">
        <f t="shared" si="2"/>
        <v>7.8815545176118837E-4</v>
      </c>
      <c r="D55">
        <v>4.6348000000000003</v>
      </c>
      <c r="E55">
        <v>12.639200000000001</v>
      </c>
      <c r="F55" s="17">
        <f t="shared" si="0"/>
        <v>3.2613427741146062E-4</v>
      </c>
      <c r="G55">
        <f t="shared" si="1"/>
        <v>1.0003261342774115</v>
      </c>
      <c r="H55">
        <f t="shared" si="3"/>
        <v>4.6202117434972776E-4</v>
      </c>
      <c r="I55" s="35">
        <f t="shared" si="4"/>
        <v>2.1346356554750153E-7</v>
      </c>
      <c r="J55" s="8"/>
      <c r="K55" s="8"/>
      <c r="L55" s="8">
        <f t="shared" si="5"/>
        <v>1.6306407026329253E-2</v>
      </c>
      <c r="M55" s="8"/>
      <c r="N55" s="8">
        <f t="shared" si="6"/>
        <v>1.6306407026329253E-2</v>
      </c>
      <c r="O55" s="8">
        <f t="shared" si="7"/>
        <v>62</v>
      </c>
      <c r="P55" s="8">
        <f t="shared" si="8"/>
        <v>1.6306407026329253E-2</v>
      </c>
      <c r="Q55" s="8">
        <f t="shared" si="9"/>
        <v>62</v>
      </c>
      <c r="R55" s="8">
        <v>52</v>
      </c>
      <c r="S55" s="8">
        <f t="shared" si="10"/>
        <v>1.2396694214875992E-2</v>
      </c>
      <c r="T55" s="8">
        <f>SUM($S$4:S55)/R55</f>
        <v>4.4342021614748914E-2</v>
      </c>
      <c r="U55">
        <f t="shared" si="11"/>
        <v>9.2948339823553366E-3</v>
      </c>
      <c r="W55">
        <f t="shared" si="12"/>
        <v>1.2396694214875992E-2</v>
      </c>
      <c r="X55">
        <f>SUM($W$4:W55)/R55</f>
        <v>4.4342021614748914E-2</v>
      </c>
      <c r="Y55">
        <f t="shared" si="13"/>
        <v>9.2948339823553366E-3</v>
      </c>
    </row>
    <row r="56" spans="1:25" ht="15.75" x14ac:dyDescent="0.25">
      <c r="A56" s="5">
        <v>39651</v>
      </c>
      <c r="B56">
        <v>193.29400000000001</v>
      </c>
      <c r="C56">
        <f t="shared" si="2"/>
        <v>2.1649277476506114E-2</v>
      </c>
      <c r="D56">
        <v>4.6406000000000001</v>
      </c>
      <c r="E56">
        <v>12.8073</v>
      </c>
      <c r="F56" s="17">
        <f t="shared" si="0"/>
        <v>3.3022127075299501E-4</v>
      </c>
      <c r="G56">
        <f t="shared" si="1"/>
        <v>1.000330221270753</v>
      </c>
      <c r="H56">
        <f t="shared" si="3"/>
        <v>2.1319056205753119E-2</v>
      </c>
      <c r="I56" s="35">
        <f t="shared" si="4"/>
        <v>4.5450215750406054E-4</v>
      </c>
      <c r="J56" s="8"/>
      <c r="K56" s="8"/>
      <c r="L56" s="8">
        <f t="shared" si="5"/>
        <v>0.44790901283369772</v>
      </c>
      <c r="M56" s="8"/>
      <c r="N56" s="8">
        <f t="shared" si="6"/>
        <v>0.44790901283369772</v>
      </c>
      <c r="O56" s="8">
        <f t="shared" si="7"/>
        <v>27</v>
      </c>
      <c r="P56" s="8">
        <f t="shared" si="8"/>
        <v>0.44790901283369772</v>
      </c>
      <c r="Q56" s="8">
        <f t="shared" si="9"/>
        <v>27</v>
      </c>
      <c r="R56">
        <v>53</v>
      </c>
      <c r="S56" s="8">
        <f t="shared" si="10"/>
        <v>-0.27685950413223137</v>
      </c>
      <c r="T56" s="8">
        <f>SUM($S$4:S56)/R56</f>
        <v>3.8281615468579472E-2</v>
      </c>
      <c r="U56">
        <f t="shared" si="11"/>
        <v>7.0609591266237916E-3</v>
      </c>
      <c r="W56">
        <f t="shared" si="12"/>
        <v>-0.27685950413223137</v>
      </c>
      <c r="X56">
        <f>SUM($W$4:W56)/R56</f>
        <v>3.8281615468579472E-2</v>
      </c>
      <c r="Y56">
        <f t="shared" si="13"/>
        <v>7.0609591266237916E-3</v>
      </c>
    </row>
    <row r="57" spans="1:25" ht="15.75" x14ac:dyDescent="0.25">
      <c r="A57" s="5">
        <v>39652</v>
      </c>
      <c r="B57">
        <v>207.49100000000001</v>
      </c>
      <c r="C57">
        <f t="shared" si="2"/>
        <v>7.3447701428911411E-2</v>
      </c>
      <c r="D57">
        <v>4.6620999999999997</v>
      </c>
      <c r="E57">
        <v>12.750999999999999</v>
      </c>
      <c r="F57" s="17">
        <f t="shared" si="0"/>
        <v>3.2885313303854247E-4</v>
      </c>
      <c r="G57">
        <f t="shared" si="1"/>
        <v>1.0003288531330385</v>
      </c>
      <c r="H57">
        <f t="shared" si="3"/>
        <v>7.3118848295872868E-2</v>
      </c>
      <c r="I57" s="35">
        <f t="shared" si="4"/>
        <v>5.3463659761148708E-3</v>
      </c>
      <c r="J57" s="8"/>
      <c r="K57" s="8"/>
      <c r="L57" s="8">
        <f t="shared" si="5"/>
        <v>1.5195836201752599</v>
      </c>
      <c r="M57" s="8"/>
      <c r="N57" s="8">
        <f t="shared" si="6"/>
        <v>1.5195836201752599</v>
      </c>
      <c r="O57" s="8">
        <f t="shared" si="7"/>
        <v>7</v>
      </c>
      <c r="P57" s="8">
        <f t="shared" si="8"/>
        <v>1.5195836201752599</v>
      </c>
      <c r="Q57" s="8">
        <f t="shared" si="9"/>
        <v>7</v>
      </c>
      <c r="R57">
        <v>54</v>
      </c>
      <c r="S57" s="8">
        <f t="shared" si="10"/>
        <v>-0.44214876033057848</v>
      </c>
      <c r="T57" s="8">
        <f>SUM($S$4:S57)/R57</f>
        <v>2.9384756657483954E-2</v>
      </c>
      <c r="U57">
        <f t="shared" si="11"/>
        <v>4.238822898750506E-3</v>
      </c>
      <c r="W57">
        <f t="shared" si="12"/>
        <v>-0.44214876033057848</v>
      </c>
      <c r="X57">
        <f>SUM($W$4:W57)/R57</f>
        <v>2.9384756657483954E-2</v>
      </c>
      <c r="Y57">
        <f t="shared" si="13"/>
        <v>4.238822898750506E-3</v>
      </c>
    </row>
    <row r="58" spans="1:25" ht="15.75" x14ac:dyDescent="0.25">
      <c r="A58" s="5">
        <v>39653</v>
      </c>
      <c r="B58">
        <v>201.42699999999999</v>
      </c>
      <c r="C58">
        <f t="shared" si="2"/>
        <v>-2.9225363991691306E-2</v>
      </c>
      <c r="D58">
        <v>4.5663</v>
      </c>
      <c r="E58">
        <v>12.770300000000001</v>
      </c>
      <c r="F58" s="17">
        <f t="shared" si="0"/>
        <v>3.2932221612314017E-4</v>
      </c>
      <c r="G58">
        <f t="shared" si="1"/>
        <v>1.0003293222161231</v>
      </c>
      <c r="H58">
        <f t="shared" si="3"/>
        <v>-2.9554686207814446E-2</v>
      </c>
      <c r="I58" s="35">
        <f t="shared" si="4"/>
        <v>8.7347947684237746E-4</v>
      </c>
      <c r="J58" s="8"/>
      <c r="K58" s="8"/>
      <c r="L58" s="8">
        <f t="shared" si="5"/>
        <v>-0.60465315525793417</v>
      </c>
      <c r="M58" s="8"/>
      <c r="N58" s="8">
        <f t="shared" si="6"/>
        <v>-0.60465315525793417</v>
      </c>
      <c r="O58" s="8">
        <f t="shared" si="7"/>
        <v>111</v>
      </c>
      <c r="P58" s="8">
        <f t="shared" si="8"/>
        <v>-0.60465315525793417</v>
      </c>
      <c r="Q58" s="8">
        <f t="shared" si="9"/>
        <v>111</v>
      </c>
      <c r="R58" s="8">
        <v>55</v>
      </c>
      <c r="S58" s="8">
        <f t="shared" si="10"/>
        <v>0.4173553719008265</v>
      </c>
      <c r="T58" s="8">
        <f>SUM($S$4:S58)/R58</f>
        <v>3.6438767843726551E-2</v>
      </c>
      <c r="U58">
        <f t="shared" si="11"/>
        <v>6.6389190098449999E-3</v>
      </c>
      <c r="W58">
        <f t="shared" si="12"/>
        <v>0.4173553719008265</v>
      </c>
      <c r="X58">
        <f>SUM($W$4:W58)/R58</f>
        <v>3.6438767843726551E-2</v>
      </c>
      <c r="Y58">
        <f t="shared" si="13"/>
        <v>6.6389190098449999E-3</v>
      </c>
    </row>
    <row r="59" spans="1:25" ht="15.75" x14ac:dyDescent="0.25">
      <c r="A59" s="5">
        <v>39654</v>
      </c>
      <c r="B59">
        <v>203.51499999999999</v>
      </c>
      <c r="C59">
        <f t="shared" si="2"/>
        <v>1.036603831661095E-2</v>
      </c>
      <c r="D59">
        <v>4.6036000000000001</v>
      </c>
      <c r="E59">
        <v>12.7676</v>
      </c>
      <c r="F59" s="17">
        <f t="shared" si="0"/>
        <v>3.2925659791782635E-4</v>
      </c>
      <c r="G59">
        <f t="shared" si="1"/>
        <v>1.0003292565979178</v>
      </c>
      <c r="H59">
        <f t="shared" si="3"/>
        <v>1.0036781718693124E-2</v>
      </c>
      <c r="I59" s="35">
        <f t="shared" si="4"/>
        <v>1.007369872686925E-4</v>
      </c>
      <c r="J59" s="8"/>
      <c r="K59" s="8"/>
      <c r="L59" s="8">
        <f t="shared" si="5"/>
        <v>0.21446637165735183</v>
      </c>
      <c r="M59" s="8"/>
      <c r="N59" s="8">
        <f t="shared" si="6"/>
        <v>0.21446637165735183</v>
      </c>
      <c r="O59" s="8">
        <f t="shared" si="7"/>
        <v>42</v>
      </c>
      <c r="P59" s="8">
        <f t="shared" si="8"/>
        <v>0.21446637165735183</v>
      </c>
      <c r="Q59" s="8">
        <f t="shared" si="9"/>
        <v>42</v>
      </c>
      <c r="R59">
        <v>56</v>
      </c>
      <c r="S59" s="8">
        <f t="shared" si="10"/>
        <v>-0.15289256198347106</v>
      </c>
      <c r="T59" s="8">
        <f>SUM($S$4:S59)/R59</f>
        <v>3.305785123966945E-2</v>
      </c>
      <c r="U59">
        <f t="shared" si="11"/>
        <v>5.5634550546100397E-3</v>
      </c>
      <c r="W59">
        <f t="shared" si="12"/>
        <v>-0.15289256198347106</v>
      </c>
      <c r="X59">
        <f>SUM($W$4:W59)/R59</f>
        <v>3.305785123966945E-2</v>
      </c>
      <c r="Y59">
        <f t="shared" si="13"/>
        <v>5.5634550546100397E-3</v>
      </c>
    </row>
    <row r="60" spans="1:25" ht="15.75" x14ac:dyDescent="0.25">
      <c r="A60" s="5">
        <v>39657</v>
      </c>
      <c r="B60">
        <v>206.477</v>
      </c>
      <c r="C60">
        <f t="shared" si="2"/>
        <v>1.4554209763408189E-2</v>
      </c>
      <c r="D60">
        <v>4.5251999999999999</v>
      </c>
      <c r="E60">
        <v>12.696999999999999</v>
      </c>
      <c r="F60" s="17">
        <f t="shared" si="0"/>
        <v>3.2754024702108531E-4</v>
      </c>
      <c r="G60">
        <f t="shared" si="1"/>
        <v>1.0003275402470211</v>
      </c>
      <c r="H60">
        <f t="shared" si="3"/>
        <v>1.4226669516387104E-2</v>
      </c>
      <c r="I60" s="35">
        <f t="shared" si="4"/>
        <v>2.0239812552849809E-4</v>
      </c>
      <c r="J60" s="8"/>
      <c r="K60" s="8"/>
      <c r="L60" s="8">
        <f t="shared" si="5"/>
        <v>0.30111682640573717</v>
      </c>
      <c r="M60" s="8"/>
      <c r="N60" s="8">
        <f t="shared" si="6"/>
        <v>0.30111682640573717</v>
      </c>
      <c r="O60" s="8">
        <f t="shared" si="7"/>
        <v>35</v>
      </c>
      <c r="P60" s="8">
        <f t="shared" si="8"/>
        <v>0.30111682640573717</v>
      </c>
      <c r="Q60" s="8">
        <f t="shared" si="9"/>
        <v>35</v>
      </c>
      <c r="R60">
        <v>57</v>
      </c>
      <c r="S60" s="8">
        <f t="shared" si="10"/>
        <v>-0.21074380165289258</v>
      </c>
      <c r="T60" s="8">
        <f>SUM($S$4:S60)/R60</f>
        <v>2.8780629259098186E-2</v>
      </c>
      <c r="U60">
        <f t="shared" si="11"/>
        <v>4.2922275792118669E-3</v>
      </c>
      <c r="W60">
        <f t="shared" si="12"/>
        <v>-0.21074380165289258</v>
      </c>
      <c r="X60">
        <f>SUM($W$4:W60)/R60</f>
        <v>2.8780629259098186E-2</v>
      </c>
      <c r="Y60">
        <f t="shared" si="13"/>
        <v>4.2922275792118669E-3</v>
      </c>
    </row>
    <row r="61" spans="1:25" ht="15.75" x14ac:dyDescent="0.25">
      <c r="A61" s="5">
        <v>39658</v>
      </c>
      <c r="B61">
        <v>209.03200000000001</v>
      </c>
      <c r="C61">
        <f t="shared" si="2"/>
        <v>1.2374259602764505E-2</v>
      </c>
      <c r="D61">
        <v>4.4767000000000001</v>
      </c>
      <c r="E61">
        <v>12.6411</v>
      </c>
      <c r="F61" s="17">
        <f t="shared" si="0"/>
        <v>3.261805058412115E-4</v>
      </c>
      <c r="G61">
        <f t="shared" si="1"/>
        <v>1.0003261805058412</v>
      </c>
      <c r="H61">
        <f t="shared" si="3"/>
        <v>1.2048079096923294E-2</v>
      </c>
      <c r="I61" s="35">
        <f t="shared" si="4"/>
        <v>1.4515620992572E-4</v>
      </c>
      <c r="J61" s="8"/>
      <c r="K61" s="8"/>
      <c r="L61" s="8">
        <f t="shared" si="5"/>
        <v>0.25601512148555278</v>
      </c>
      <c r="M61" s="8"/>
      <c r="N61" s="8">
        <f t="shared" si="6"/>
        <v>0.25601512148555278</v>
      </c>
      <c r="O61" s="8">
        <f t="shared" si="7"/>
        <v>39</v>
      </c>
      <c r="P61" s="8">
        <f t="shared" si="8"/>
        <v>0.25601512148555278</v>
      </c>
      <c r="Q61" s="8">
        <f t="shared" si="9"/>
        <v>39</v>
      </c>
      <c r="R61" s="8">
        <v>58</v>
      </c>
      <c r="S61" s="8">
        <f t="shared" si="10"/>
        <v>-0.17768595041322316</v>
      </c>
      <c r="T61" s="8">
        <f>SUM($S$4:S61)/R61</f>
        <v>2.5220860644058162E-2</v>
      </c>
      <c r="U61">
        <f t="shared" si="11"/>
        <v>3.3539386431241918E-3</v>
      </c>
      <c r="W61">
        <f t="shared" si="12"/>
        <v>-0.17768595041322316</v>
      </c>
      <c r="X61">
        <f>SUM($W$4:W61)/R61</f>
        <v>2.5220860644058162E-2</v>
      </c>
      <c r="Y61">
        <f t="shared" si="13"/>
        <v>3.3539386431241918E-3</v>
      </c>
    </row>
    <row r="62" spans="1:25" ht="15.75" x14ac:dyDescent="0.25">
      <c r="A62" s="5">
        <v>39659</v>
      </c>
      <c r="B62">
        <v>206.05</v>
      </c>
      <c r="C62">
        <f t="shared" si="2"/>
        <v>-1.4265758352788085E-2</v>
      </c>
      <c r="D62">
        <v>4.4154999999999998</v>
      </c>
      <c r="E62">
        <v>12.616099999999999</v>
      </c>
      <c r="F62" s="17">
        <f t="shared" si="0"/>
        <v>3.2557217481987699E-4</v>
      </c>
      <c r="G62">
        <f t="shared" si="1"/>
        <v>1.0003255721748199</v>
      </c>
      <c r="H62">
        <f t="shared" si="3"/>
        <v>-1.4591330527607962E-2</v>
      </c>
      <c r="I62" s="35">
        <f t="shared" si="4"/>
        <v>2.1290692656590404E-4</v>
      </c>
      <c r="J62" s="8"/>
      <c r="K62" s="8"/>
      <c r="L62" s="8">
        <f t="shared" si="5"/>
        <v>-0.29514896042399497</v>
      </c>
      <c r="M62" s="8"/>
      <c r="N62" s="8">
        <f t="shared" si="6"/>
        <v>-0.29514896042399497</v>
      </c>
      <c r="O62" s="8">
        <f t="shared" si="7"/>
        <v>95</v>
      </c>
      <c r="P62" s="8">
        <f t="shared" si="8"/>
        <v>-0.29514896042399497</v>
      </c>
      <c r="Q62" s="8">
        <f t="shared" si="9"/>
        <v>95</v>
      </c>
      <c r="R62">
        <v>59</v>
      </c>
      <c r="S62" s="8">
        <f t="shared" si="10"/>
        <v>0.28512396694214881</v>
      </c>
      <c r="T62" s="8">
        <f>SUM($S$4:S62)/R62</f>
        <v>2.9625998038941056E-2</v>
      </c>
      <c r="U62">
        <f t="shared" si="11"/>
        <v>4.7076623480360926E-3</v>
      </c>
      <c r="W62">
        <f t="shared" si="12"/>
        <v>0.28512396694214881</v>
      </c>
      <c r="X62">
        <f>SUM($W$4:W62)/R62</f>
        <v>2.9625998038941056E-2</v>
      </c>
      <c r="Y62">
        <f t="shared" si="13"/>
        <v>4.7076623480360926E-3</v>
      </c>
    </row>
    <row r="63" spans="1:25" ht="15.75" x14ac:dyDescent="0.25">
      <c r="A63" s="5">
        <v>39660</v>
      </c>
      <c r="B63">
        <v>203.18600000000001</v>
      </c>
      <c r="C63">
        <f t="shared" si="2"/>
        <v>-1.389953894685758E-2</v>
      </c>
      <c r="D63">
        <v>4.3552999999999997</v>
      </c>
      <c r="E63">
        <v>12.511200000000001</v>
      </c>
      <c r="F63" s="17">
        <f t="shared" si="0"/>
        <v>3.2301814887447655E-4</v>
      </c>
      <c r="G63">
        <f t="shared" si="1"/>
        <v>1.0003230181488745</v>
      </c>
      <c r="H63">
        <f t="shared" si="3"/>
        <v>-1.4222557095732056E-2</v>
      </c>
      <c r="I63" s="35">
        <f t="shared" si="4"/>
        <v>2.0228113034135827E-4</v>
      </c>
      <c r="J63" s="8"/>
      <c r="K63" s="8"/>
      <c r="L63" s="8">
        <f t="shared" si="5"/>
        <v>-0.28757212684287958</v>
      </c>
      <c r="M63" s="8"/>
      <c r="N63" s="8">
        <f t="shared" si="6"/>
        <v>-0.28757212684287958</v>
      </c>
      <c r="O63" s="8">
        <f t="shared" si="7"/>
        <v>94</v>
      </c>
      <c r="P63" s="8">
        <f t="shared" si="8"/>
        <v>-0.28757212684287958</v>
      </c>
      <c r="Q63" s="8">
        <f t="shared" si="9"/>
        <v>94</v>
      </c>
      <c r="R63">
        <v>60</v>
      </c>
      <c r="S63" s="8">
        <f t="shared" si="10"/>
        <v>0.27685950413223137</v>
      </c>
      <c r="T63" s="8">
        <f>SUM($S$4:S63)/R63</f>
        <v>3.3746556473829223E-2</v>
      </c>
      <c r="U63">
        <f t="shared" si="11"/>
        <v>6.2118004027709728E-3</v>
      </c>
      <c r="W63">
        <f t="shared" si="12"/>
        <v>0.27685950413223137</v>
      </c>
      <c r="X63">
        <f>SUM($W$4:W63)/R63</f>
        <v>3.3746556473829223E-2</v>
      </c>
      <c r="Y63">
        <f t="shared" si="13"/>
        <v>6.2118004027709728E-3</v>
      </c>
    </row>
    <row r="64" spans="1:25" ht="15.75" x14ac:dyDescent="0.25">
      <c r="A64" s="5">
        <v>39661</v>
      </c>
      <c r="B64">
        <v>194.398</v>
      </c>
      <c r="C64">
        <f t="shared" si="2"/>
        <v>-4.3251011388579973E-2</v>
      </c>
      <c r="D64">
        <v>4.3487999999999998</v>
      </c>
      <c r="E64">
        <v>12.622199999999999</v>
      </c>
      <c r="F64" s="17">
        <f t="shared" si="0"/>
        <v>3.2572062000957303E-4</v>
      </c>
      <c r="G64">
        <f t="shared" si="1"/>
        <v>1.0003257206200096</v>
      </c>
      <c r="H64">
        <f t="shared" si="3"/>
        <v>-4.3576732008589546E-2</v>
      </c>
      <c r="I64" s="35">
        <f t="shared" si="4"/>
        <v>1.8989315725484327E-3</v>
      </c>
      <c r="J64" s="8"/>
      <c r="K64" s="8"/>
      <c r="L64" s="8">
        <f t="shared" si="5"/>
        <v>-0.8948343812462568</v>
      </c>
      <c r="M64" s="8"/>
      <c r="N64" s="8">
        <f t="shared" si="6"/>
        <v>-0.8948343812462568</v>
      </c>
      <c r="O64" s="8">
        <f t="shared" si="7"/>
        <v>114</v>
      </c>
      <c r="P64" s="8">
        <f t="shared" si="8"/>
        <v>-0.8948343812462568</v>
      </c>
      <c r="Q64" s="8">
        <f t="shared" si="9"/>
        <v>114</v>
      </c>
      <c r="R64" s="8">
        <v>61</v>
      </c>
      <c r="S64" s="8">
        <f t="shared" si="10"/>
        <v>0.44214876033057848</v>
      </c>
      <c r="T64" s="8">
        <f>SUM($S$4:S64)/R64</f>
        <v>4.0441674569841511E-2</v>
      </c>
      <c r="U64">
        <f t="shared" si="11"/>
        <v>9.0697519602537177E-3</v>
      </c>
      <c r="W64">
        <f t="shared" si="12"/>
        <v>0.44214876033057848</v>
      </c>
      <c r="X64">
        <f>SUM($W$4:W64)/R64</f>
        <v>4.0441674569841511E-2</v>
      </c>
      <c r="Y64">
        <f t="shared" si="13"/>
        <v>9.0697519602537177E-3</v>
      </c>
    </row>
    <row r="65" spans="1:25" ht="15.75" x14ac:dyDescent="0.25">
      <c r="A65" s="5">
        <v>39664</v>
      </c>
      <c r="B65">
        <v>191.584</v>
      </c>
      <c r="C65">
        <f t="shared" si="2"/>
        <v>-1.4475457566435833E-2</v>
      </c>
      <c r="D65">
        <v>4.3335999999999997</v>
      </c>
      <c r="E65">
        <v>12.6259</v>
      </c>
      <c r="F65" s="17">
        <f t="shared" si="0"/>
        <v>3.2581065662773412E-4</v>
      </c>
      <c r="G65">
        <f t="shared" si="1"/>
        <v>1.0003258106566277</v>
      </c>
      <c r="H65">
        <f t="shared" si="3"/>
        <v>-1.4801268223063567E-2</v>
      </c>
      <c r="I65" s="35">
        <f t="shared" si="4"/>
        <v>2.1907754101107131E-4</v>
      </c>
      <c r="J65" s="8"/>
      <c r="K65" s="8"/>
      <c r="L65" s="8">
        <f t="shared" si="5"/>
        <v>-0.29948749633489979</v>
      </c>
      <c r="M65" s="8"/>
      <c r="N65" s="8">
        <f t="shared" si="6"/>
        <v>-0.29948749633489979</v>
      </c>
      <c r="O65" s="8">
        <f t="shared" si="7"/>
        <v>96</v>
      </c>
      <c r="P65" s="8">
        <f t="shared" si="8"/>
        <v>-0.29948749633489979</v>
      </c>
      <c r="Q65" s="8">
        <f t="shared" si="9"/>
        <v>96</v>
      </c>
      <c r="R65">
        <v>62</v>
      </c>
      <c r="S65" s="8">
        <f t="shared" si="10"/>
        <v>0.29338842975206614</v>
      </c>
      <c r="T65" s="8">
        <f>SUM($S$4:S65)/R65</f>
        <v>4.4521460943748356E-2</v>
      </c>
      <c r="U65">
        <f t="shared" si="11"/>
        <v>1.1172177276643094E-2</v>
      </c>
      <c r="W65">
        <f t="shared" si="12"/>
        <v>0.29338842975206614</v>
      </c>
      <c r="X65">
        <f>SUM($W$4:W65)/R65</f>
        <v>4.4521460943748356E-2</v>
      </c>
      <c r="Y65">
        <f t="shared" si="13"/>
        <v>1.1172177276643094E-2</v>
      </c>
    </row>
    <row r="66" spans="1:25" ht="15.75" x14ac:dyDescent="0.25">
      <c r="A66" s="5">
        <v>39665</v>
      </c>
      <c r="B66">
        <v>196.96299999999999</v>
      </c>
      <c r="C66">
        <f t="shared" si="2"/>
        <v>2.807645732420239E-2</v>
      </c>
      <c r="D66">
        <v>4.3102999999999998</v>
      </c>
      <c r="E66">
        <v>12.504899999999999</v>
      </c>
      <c r="F66" s="17">
        <f t="shared" si="0"/>
        <v>3.2286468565079218E-4</v>
      </c>
      <c r="G66">
        <f t="shared" si="1"/>
        <v>1.0003228646856508</v>
      </c>
      <c r="H66">
        <f t="shared" si="3"/>
        <v>2.7753592638551598E-2</v>
      </c>
      <c r="I66" s="35">
        <f t="shared" si="4"/>
        <v>7.7026190434666543E-4</v>
      </c>
      <c r="J66" s="8"/>
      <c r="K66" s="8"/>
      <c r="L66" s="8">
        <f t="shared" si="5"/>
        <v>0.58088304783372724</v>
      </c>
      <c r="M66" s="8"/>
      <c r="N66" s="8">
        <f t="shared" si="6"/>
        <v>0.58088304783372724</v>
      </c>
      <c r="O66" s="8">
        <f t="shared" si="7"/>
        <v>19</v>
      </c>
      <c r="P66" s="8">
        <f t="shared" si="8"/>
        <v>0.58088304783372724</v>
      </c>
      <c r="Q66" s="8">
        <f t="shared" si="9"/>
        <v>19</v>
      </c>
      <c r="R66">
        <v>63</v>
      </c>
      <c r="S66" s="8">
        <f t="shared" si="10"/>
        <v>-0.34297520661157022</v>
      </c>
      <c r="T66" s="8">
        <f>SUM($S$4:S66)/R66</f>
        <v>3.837072018890203E-2</v>
      </c>
      <c r="U66">
        <f t="shared" si="11"/>
        <v>8.4323333247587149E-3</v>
      </c>
      <c r="W66">
        <f t="shared" si="12"/>
        <v>-0.34297520661157022</v>
      </c>
      <c r="X66">
        <f>SUM($W$4:W66)/R66</f>
        <v>3.837072018890203E-2</v>
      </c>
      <c r="Y66">
        <f t="shared" si="13"/>
        <v>8.4323333247587149E-3</v>
      </c>
    </row>
    <row r="67" spans="1:25" ht="15.75" x14ac:dyDescent="0.25">
      <c r="A67" s="5">
        <v>39666</v>
      </c>
      <c r="B67">
        <v>196.13800000000001</v>
      </c>
      <c r="C67">
        <f t="shared" si="2"/>
        <v>-4.188603950995815E-3</v>
      </c>
      <c r="D67">
        <v>4.3405000000000005</v>
      </c>
      <c r="E67">
        <v>12.4344</v>
      </c>
      <c r="F67" s="17">
        <f t="shared" ref="F67:F130" si="14">(((E67/100)+1)^(1/365)-1)</f>
        <v>3.2114677431316352E-4</v>
      </c>
      <c r="G67">
        <f t="shared" si="1"/>
        <v>1.0003211467743132</v>
      </c>
      <c r="H67">
        <f t="shared" si="3"/>
        <v>-4.5097507253089785E-3</v>
      </c>
      <c r="I67" s="35">
        <f t="shared" si="4"/>
        <v>2.0337851604424859E-5</v>
      </c>
      <c r="J67" s="8"/>
      <c r="K67" s="8"/>
      <c r="L67" s="8">
        <f t="shared" si="5"/>
        <v>-8.6659402969814003E-2</v>
      </c>
      <c r="M67" s="8"/>
      <c r="N67" s="8">
        <f t="shared" si="6"/>
        <v>-8.6659402969814003E-2</v>
      </c>
      <c r="O67" s="8">
        <f t="shared" si="7"/>
        <v>74</v>
      </c>
      <c r="P67" s="8">
        <f t="shared" si="8"/>
        <v>-8.6659402969814003E-2</v>
      </c>
      <c r="Q67" s="8">
        <f t="shared" si="9"/>
        <v>74</v>
      </c>
      <c r="R67" s="8">
        <v>64</v>
      </c>
      <c r="S67" s="8">
        <f t="shared" si="10"/>
        <v>0.11157024793388426</v>
      </c>
      <c r="T67" s="8">
        <f>SUM($S$4:S67)/R67</f>
        <v>3.9514462809917383E-2</v>
      </c>
      <c r="U67">
        <f t="shared" si="11"/>
        <v>9.084467032182365E-3</v>
      </c>
      <c r="W67">
        <f t="shared" si="12"/>
        <v>0.11157024793388426</v>
      </c>
      <c r="X67">
        <f>SUM($W$4:W67)/R67</f>
        <v>3.9514462809917383E-2</v>
      </c>
      <c r="Y67">
        <f t="shared" si="13"/>
        <v>9.084467032182365E-3</v>
      </c>
    </row>
    <row r="68" spans="1:25" ht="15.75" x14ac:dyDescent="0.25">
      <c r="A68" s="5">
        <v>39667</v>
      </c>
      <c r="B68">
        <v>195.36199999999999</v>
      </c>
      <c r="C68">
        <f t="shared" si="2"/>
        <v>-3.9563980462735951E-3</v>
      </c>
      <c r="D68">
        <v>4.2622999999999998</v>
      </c>
      <c r="E68">
        <v>12.4495</v>
      </c>
      <c r="F68" s="17">
        <f t="shared" si="14"/>
        <v>3.2151481450171104E-4</v>
      </c>
      <c r="G68">
        <f t="shared" ref="G68:G131" si="15">F68+1</f>
        <v>1.0003215148145017</v>
      </c>
      <c r="H68">
        <f t="shared" si="3"/>
        <v>-4.2779128607753061E-3</v>
      </c>
      <c r="I68" s="35">
        <f t="shared" si="4"/>
        <v>1.8300538444386765E-5</v>
      </c>
      <c r="J68" s="8"/>
      <c r="K68" s="8"/>
      <c r="L68" s="8">
        <f t="shared" si="5"/>
        <v>-8.1855218734513124E-2</v>
      </c>
      <c r="M68" s="8"/>
      <c r="N68" s="8">
        <f t="shared" si="6"/>
        <v>-8.1855218734513124E-2</v>
      </c>
      <c r="O68" s="8">
        <f t="shared" si="7"/>
        <v>73</v>
      </c>
      <c r="P68" s="8">
        <f t="shared" si="8"/>
        <v>-8.1855218734513124E-2</v>
      </c>
      <c r="Q68" s="8">
        <f t="shared" si="9"/>
        <v>73</v>
      </c>
      <c r="R68">
        <v>65</v>
      </c>
      <c r="S68" s="8">
        <f t="shared" si="10"/>
        <v>0.10330578512396693</v>
      </c>
      <c r="T68" s="8">
        <f>SUM($S$4:S68)/R68</f>
        <v>4.0495867768595067E-2</v>
      </c>
      <c r="U68">
        <f t="shared" si="11"/>
        <v>9.6904086283227178E-3</v>
      </c>
      <c r="W68">
        <f t="shared" si="12"/>
        <v>0.10330578512396693</v>
      </c>
      <c r="X68">
        <f>SUM($W$4:W68)/R68</f>
        <v>4.0495867768595067E-2</v>
      </c>
      <c r="Y68">
        <f t="shared" si="13"/>
        <v>9.6904086283227178E-3</v>
      </c>
    </row>
    <row r="69" spans="1:25" ht="15.75" x14ac:dyDescent="0.25">
      <c r="A69" s="5">
        <v>39668</v>
      </c>
      <c r="B69">
        <v>199.19</v>
      </c>
      <c r="C69">
        <f t="shared" ref="C69:C132" si="16">(B69-B68)/B68</f>
        <v>1.9594393996785472E-2</v>
      </c>
      <c r="D69">
        <v>4.2606999999999999</v>
      </c>
      <c r="E69">
        <v>12.4893</v>
      </c>
      <c r="F69" s="17">
        <f t="shared" si="14"/>
        <v>3.2248464459083692E-4</v>
      </c>
      <c r="G69">
        <f t="shared" si="15"/>
        <v>1.0003224846445908</v>
      </c>
      <c r="H69">
        <f t="shared" ref="H69:H132" si="17">C69-F69</f>
        <v>1.9271909352194635E-2</v>
      </c>
      <c r="I69" s="35">
        <f t="shared" ref="I69:I132" si="18">H69^2</f>
        <v>3.7140649007920705E-4</v>
      </c>
      <c r="J69" s="8"/>
      <c r="K69" s="8"/>
      <c r="L69" s="8">
        <f t="shared" ref="L69:L132" si="19">C69/$K$3</f>
        <v>0.40539485355569088</v>
      </c>
      <c r="M69" s="8"/>
      <c r="N69" s="8">
        <f t="shared" ref="N69:N123" si="20">L69</f>
        <v>0.40539485355569088</v>
      </c>
      <c r="O69" s="8">
        <f t="shared" ref="O69:O124" si="21">RANK(N69,$N$4:$N$124)</f>
        <v>30</v>
      </c>
      <c r="P69" s="8">
        <f t="shared" ref="P69:P123" si="22">L69</f>
        <v>0.40539485355569088</v>
      </c>
      <c r="Q69" s="8">
        <f t="shared" ref="Q69:Q124" si="23">RANK(P69,$P$4:$P$124)</f>
        <v>30</v>
      </c>
      <c r="R69">
        <v>66</v>
      </c>
      <c r="S69" s="8">
        <f t="shared" ref="S69:S124" si="24">O69/(COUNT($R$4:$R$123)+1)-0.5</f>
        <v>-0.25206611570247933</v>
      </c>
      <c r="T69" s="8">
        <f>SUM($S$4:S69)/R69</f>
        <v>3.6063110443275759E-2</v>
      </c>
      <c r="U69">
        <f t="shared" ref="U69:U124" si="25">(R69/11)*T69^2</f>
        <v>7.8032876090634307E-3</v>
      </c>
      <c r="W69">
        <f t="shared" ref="W69:W123" si="26">Q69/(COUNT($R$4:$R$123)+1)-0.5</f>
        <v>-0.25206611570247933</v>
      </c>
      <c r="X69">
        <f>SUM($W$4:W69)/R69</f>
        <v>3.6063110443275759E-2</v>
      </c>
      <c r="Y69">
        <f t="shared" ref="Y69:Y124" si="27">(R69/11)*X69^2</f>
        <v>7.8032876090634307E-3</v>
      </c>
    </row>
    <row r="70" spans="1:25" ht="15.75" x14ac:dyDescent="0.25">
      <c r="A70" s="5">
        <v>39671</v>
      </c>
      <c r="B70">
        <v>203.60400000000001</v>
      </c>
      <c r="C70">
        <f t="shared" si="16"/>
        <v>2.215974697524984E-2</v>
      </c>
      <c r="D70">
        <v>4.2732000000000001</v>
      </c>
      <c r="E70">
        <v>12.4801</v>
      </c>
      <c r="F70" s="17">
        <f t="shared" si="14"/>
        <v>3.2226049317274352E-4</v>
      </c>
      <c r="G70">
        <f t="shared" si="15"/>
        <v>1.0003222604931727</v>
      </c>
      <c r="H70">
        <f t="shared" si="17"/>
        <v>2.1837486482077097E-2</v>
      </c>
      <c r="I70" s="35">
        <f t="shared" si="18"/>
        <v>4.7687581585489995E-4</v>
      </c>
      <c r="J70" s="8"/>
      <c r="K70" s="8"/>
      <c r="L70" s="8">
        <f t="shared" si="19"/>
        <v>0.45847028396674777</v>
      </c>
      <c r="M70" s="8"/>
      <c r="N70" s="8">
        <f t="shared" si="20"/>
        <v>0.45847028396674777</v>
      </c>
      <c r="O70" s="8">
        <f t="shared" si="21"/>
        <v>25</v>
      </c>
      <c r="P70" s="8">
        <f t="shared" si="22"/>
        <v>0.45847028396674777</v>
      </c>
      <c r="Q70" s="8">
        <f t="shared" si="23"/>
        <v>25</v>
      </c>
      <c r="R70" s="8">
        <v>67</v>
      </c>
      <c r="S70" s="8">
        <f t="shared" si="24"/>
        <v>-0.29338842975206614</v>
      </c>
      <c r="T70" s="8">
        <f>SUM($S$4:S70)/R70</f>
        <v>3.1145923276181105E-2</v>
      </c>
      <c r="U70">
        <f t="shared" si="25"/>
        <v>5.9085992691478104E-3</v>
      </c>
      <c r="W70">
        <f t="shared" si="26"/>
        <v>-0.29338842975206614</v>
      </c>
      <c r="X70">
        <f>SUM($W$4:W70)/R70</f>
        <v>3.1145923276181105E-2</v>
      </c>
      <c r="Y70">
        <f t="shared" si="27"/>
        <v>5.9085992691478104E-3</v>
      </c>
    </row>
    <row r="71" spans="1:25" ht="15.75" x14ac:dyDescent="0.25">
      <c r="A71" s="5">
        <v>39672</v>
      </c>
      <c r="B71">
        <v>208.52500000000001</v>
      </c>
      <c r="C71">
        <f t="shared" si="16"/>
        <v>2.4169466218738295E-2</v>
      </c>
      <c r="D71">
        <v>4.2301000000000002</v>
      </c>
      <c r="E71">
        <v>12.4603</v>
      </c>
      <c r="F71" s="17">
        <f t="shared" si="14"/>
        <v>3.2177801831356767E-4</v>
      </c>
      <c r="G71">
        <f t="shared" si="15"/>
        <v>1.0003217780183136</v>
      </c>
      <c r="H71">
        <f t="shared" si="17"/>
        <v>2.3847688200424728E-2</v>
      </c>
      <c r="I71" s="35">
        <f t="shared" si="18"/>
        <v>5.6871223250467683E-4</v>
      </c>
      <c r="J71" s="8"/>
      <c r="K71" s="8"/>
      <c r="L71" s="8">
        <f t="shared" si="19"/>
        <v>0.50005002552628341</v>
      </c>
      <c r="M71" s="8"/>
      <c r="N71" s="8">
        <f t="shared" si="20"/>
        <v>0.50005002552628341</v>
      </c>
      <c r="O71" s="8">
        <f t="shared" si="21"/>
        <v>22</v>
      </c>
      <c r="P71" s="8">
        <f t="shared" si="22"/>
        <v>0.50005002552628341</v>
      </c>
      <c r="Q71" s="8">
        <f t="shared" si="23"/>
        <v>22</v>
      </c>
      <c r="R71">
        <v>68</v>
      </c>
      <c r="S71" s="8">
        <f t="shared" si="24"/>
        <v>-0.31818181818181818</v>
      </c>
      <c r="T71" s="8">
        <f>SUM($S$4:S71)/R71</f>
        <v>2.6008750607681118E-2</v>
      </c>
      <c r="U71">
        <f t="shared" si="25"/>
        <v>4.1817224868848724E-3</v>
      </c>
      <c r="W71">
        <f t="shared" si="26"/>
        <v>-0.31818181818181818</v>
      </c>
      <c r="X71">
        <f>SUM($W$4:W71)/R71</f>
        <v>2.6008750607681118E-2</v>
      </c>
      <c r="Y71">
        <f t="shared" si="27"/>
        <v>4.1817224868848724E-3</v>
      </c>
    </row>
    <row r="72" spans="1:25" ht="15.75" x14ac:dyDescent="0.25">
      <c r="A72" s="5">
        <v>39673</v>
      </c>
      <c r="B72">
        <v>203.56399999999999</v>
      </c>
      <c r="C72">
        <f t="shared" si="16"/>
        <v>-2.3790912360628282E-2</v>
      </c>
      <c r="D72">
        <v>4.2056000000000004</v>
      </c>
      <c r="E72">
        <v>12.5434</v>
      </c>
      <c r="F72" s="17">
        <f t="shared" si="14"/>
        <v>3.2380238265306005E-4</v>
      </c>
      <c r="G72">
        <f t="shared" si="15"/>
        <v>1.0003238023826531</v>
      </c>
      <c r="H72">
        <f t="shared" si="17"/>
        <v>-2.4114714743281342E-2</v>
      </c>
      <c r="I72" s="35">
        <f t="shared" si="18"/>
        <v>5.815194671498305E-4</v>
      </c>
      <c r="J72" s="8"/>
      <c r="K72" s="8"/>
      <c r="L72" s="8">
        <f t="shared" si="19"/>
        <v>-0.49221800041253772</v>
      </c>
      <c r="M72" s="8"/>
      <c r="N72" s="8">
        <f t="shared" si="20"/>
        <v>-0.49221800041253772</v>
      </c>
      <c r="O72" s="8">
        <f t="shared" si="21"/>
        <v>108</v>
      </c>
      <c r="P72" s="8">
        <f t="shared" si="22"/>
        <v>-0.49221800041253772</v>
      </c>
      <c r="Q72" s="8">
        <f t="shared" si="23"/>
        <v>108</v>
      </c>
      <c r="R72">
        <v>69</v>
      </c>
      <c r="S72" s="8">
        <f t="shared" si="24"/>
        <v>0.3925619834710744</v>
      </c>
      <c r="T72" s="8">
        <f>SUM($S$4:S72)/R72</f>
        <v>3.132111630135348E-2</v>
      </c>
      <c r="U72">
        <f t="shared" si="25"/>
        <v>6.153622774458258E-3</v>
      </c>
      <c r="W72">
        <f t="shared" si="26"/>
        <v>0.3925619834710744</v>
      </c>
      <c r="X72">
        <f>SUM($W$4:W72)/R72</f>
        <v>3.132111630135348E-2</v>
      </c>
      <c r="Y72">
        <f t="shared" si="27"/>
        <v>6.153622774458258E-3</v>
      </c>
    </row>
    <row r="73" spans="1:25" ht="15.75" x14ac:dyDescent="0.25">
      <c r="A73" s="5">
        <v>39674</v>
      </c>
      <c r="B73">
        <v>205.39400000000001</v>
      </c>
      <c r="C73">
        <f t="shared" si="16"/>
        <v>8.9898017331159364E-3</v>
      </c>
      <c r="D73">
        <v>4.2034000000000002</v>
      </c>
      <c r="E73">
        <v>12.654400000000001</v>
      </c>
      <c r="F73" s="17">
        <f t="shared" si="14"/>
        <v>3.2650408307732803E-4</v>
      </c>
      <c r="G73">
        <f t="shared" si="15"/>
        <v>1.0003265040830773</v>
      </c>
      <c r="H73">
        <f t="shared" si="17"/>
        <v>8.6632976500386084E-3</v>
      </c>
      <c r="I73" s="35">
        <f t="shared" si="18"/>
        <v>7.5052726173164473E-5</v>
      </c>
      <c r="J73" s="8"/>
      <c r="K73" s="8"/>
      <c r="L73" s="8">
        <f t="shared" si="19"/>
        <v>0.18599296093000431</v>
      </c>
      <c r="M73" s="8"/>
      <c r="N73" s="8">
        <f t="shared" si="20"/>
        <v>0.18599296093000431</v>
      </c>
      <c r="O73" s="8">
        <f t="shared" si="21"/>
        <v>44</v>
      </c>
      <c r="P73" s="8">
        <f t="shared" si="22"/>
        <v>0.18599296093000431</v>
      </c>
      <c r="Q73" s="8">
        <f t="shared" si="23"/>
        <v>44</v>
      </c>
      <c r="R73" s="8">
        <v>70</v>
      </c>
      <c r="S73" s="8">
        <f t="shared" si="24"/>
        <v>-0.13636363636363635</v>
      </c>
      <c r="T73" s="8">
        <f>SUM($S$4:S73)/R73</f>
        <v>2.8925619834710772E-2</v>
      </c>
      <c r="U73">
        <f t="shared" si="25"/>
        <v>5.3244003452322664E-3</v>
      </c>
      <c r="W73">
        <f t="shared" si="26"/>
        <v>-0.13636363636363635</v>
      </c>
      <c r="X73">
        <f>SUM($W$4:W73)/R73</f>
        <v>2.8925619834710772E-2</v>
      </c>
      <c r="Y73">
        <f t="shared" si="27"/>
        <v>5.3244003452322664E-3</v>
      </c>
    </row>
    <row r="74" spans="1:25" ht="15.75" x14ac:dyDescent="0.25">
      <c r="A74" s="5">
        <v>39675</v>
      </c>
      <c r="B74">
        <v>203.505</v>
      </c>
      <c r="C74">
        <f t="shared" si="16"/>
        <v>-9.1969580416176224E-3</v>
      </c>
      <c r="D74">
        <v>4.1650999999999998</v>
      </c>
      <c r="E74">
        <v>12.683999999999999</v>
      </c>
      <c r="F74" s="17">
        <f t="shared" si="14"/>
        <v>3.2722408817376092E-4</v>
      </c>
      <c r="G74">
        <f t="shared" si="15"/>
        <v>1.0003272240881738</v>
      </c>
      <c r="H74">
        <f t="shared" si="17"/>
        <v>-9.5241821297913833E-3</v>
      </c>
      <c r="I74" s="35">
        <f t="shared" si="18"/>
        <v>9.0710045241437526E-5</v>
      </c>
      <c r="J74" s="8"/>
      <c r="K74" s="8"/>
      <c r="L74" s="8">
        <f t="shared" si="19"/>
        <v>-0.19027888584107611</v>
      </c>
      <c r="M74" s="8"/>
      <c r="N74" s="8">
        <f t="shared" si="20"/>
        <v>-0.19027888584107611</v>
      </c>
      <c r="O74" s="8">
        <f t="shared" si="21"/>
        <v>85</v>
      </c>
      <c r="P74" s="8">
        <f t="shared" si="22"/>
        <v>-0.19027888584107611</v>
      </c>
      <c r="Q74" s="8">
        <f t="shared" si="23"/>
        <v>85</v>
      </c>
      <c r="R74">
        <v>71</v>
      </c>
      <c r="S74" s="8">
        <f t="shared" si="24"/>
        <v>0.2024793388429752</v>
      </c>
      <c r="T74" s="8">
        <f>SUM($S$4:S74)/R74</f>
        <v>3.137003841229196E-2</v>
      </c>
      <c r="U74">
        <f t="shared" si="25"/>
        <v>6.3517846371996169E-3</v>
      </c>
      <c r="W74">
        <f t="shared" si="26"/>
        <v>0.2024793388429752</v>
      </c>
      <c r="X74">
        <f>SUM($W$4:W74)/R74</f>
        <v>3.137003841229196E-2</v>
      </c>
      <c r="Y74">
        <f t="shared" si="27"/>
        <v>6.3517846371996169E-3</v>
      </c>
    </row>
    <row r="75" spans="1:25" ht="15.75" x14ac:dyDescent="0.25">
      <c r="A75" s="5">
        <v>39678</v>
      </c>
      <c r="B75">
        <v>202.07300000000001</v>
      </c>
      <c r="C75">
        <f t="shared" si="16"/>
        <v>-7.0366821454017738E-3</v>
      </c>
      <c r="D75">
        <v>4.1433999999999997</v>
      </c>
      <c r="E75">
        <v>12.758900000000001</v>
      </c>
      <c r="F75" s="17">
        <f t="shared" si="14"/>
        <v>3.2904515081999541E-4</v>
      </c>
      <c r="G75">
        <f t="shared" si="15"/>
        <v>1.00032904515082</v>
      </c>
      <c r="H75">
        <f t="shared" si="17"/>
        <v>-7.3657272962217692E-3</v>
      </c>
      <c r="I75" s="35">
        <f t="shared" si="18"/>
        <v>5.4253938602306456E-5</v>
      </c>
      <c r="J75" s="8"/>
      <c r="K75" s="8"/>
      <c r="L75" s="8">
        <f t="shared" si="19"/>
        <v>-0.14558422824003037</v>
      </c>
      <c r="M75" s="8"/>
      <c r="N75" s="8">
        <f t="shared" si="20"/>
        <v>-0.14558422824003037</v>
      </c>
      <c r="O75" s="8">
        <f t="shared" si="21"/>
        <v>80</v>
      </c>
      <c r="P75" s="8">
        <f t="shared" si="22"/>
        <v>-0.14558422824003037</v>
      </c>
      <c r="Q75" s="8">
        <f t="shared" si="23"/>
        <v>80</v>
      </c>
      <c r="R75">
        <v>72</v>
      </c>
      <c r="S75" s="8">
        <f t="shared" si="24"/>
        <v>0.16115702479338845</v>
      </c>
      <c r="T75" s="8">
        <f>SUM($S$4:S75)/R75</f>
        <v>3.3172635445362746E-2</v>
      </c>
      <c r="U75">
        <f t="shared" si="25"/>
        <v>7.2027735865588596E-3</v>
      </c>
      <c r="W75">
        <f t="shared" si="26"/>
        <v>0.16115702479338845</v>
      </c>
      <c r="X75">
        <f>SUM($W$4:W75)/R75</f>
        <v>3.3172635445362746E-2</v>
      </c>
      <c r="Y75">
        <f t="shared" si="27"/>
        <v>7.2027735865588596E-3</v>
      </c>
    </row>
    <row r="76" spans="1:25" ht="15.75" x14ac:dyDescent="0.25">
      <c r="A76" s="5">
        <v>39679</v>
      </c>
      <c r="B76">
        <v>200.47200000000001</v>
      </c>
      <c r="C76">
        <f t="shared" si="16"/>
        <v>-7.9228793554804409E-3</v>
      </c>
      <c r="D76">
        <v>4.1652000000000005</v>
      </c>
      <c r="E76">
        <v>12.882300000000001</v>
      </c>
      <c r="F76" s="17">
        <f t="shared" si="14"/>
        <v>3.3204277693177353E-4</v>
      </c>
      <c r="G76">
        <f t="shared" si="15"/>
        <v>1.0003320427769318</v>
      </c>
      <c r="H76">
        <f t="shared" si="17"/>
        <v>-8.2549221324122145E-3</v>
      </c>
      <c r="I76" s="35">
        <f t="shared" si="18"/>
        <v>6.8143739412189017E-5</v>
      </c>
      <c r="J76" s="8"/>
      <c r="K76" s="8"/>
      <c r="L76" s="8">
        <f t="shared" si="19"/>
        <v>-0.16391905340789423</v>
      </c>
      <c r="M76" s="8"/>
      <c r="N76" s="8">
        <f t="shared" si="20"/>
        <v>-0.16391905340789423</v>
      </c>
      <c r="O76" s="8">
        <f t="shared" si="21"/>
        <v>82</v>
      </c>
      <c r="P76" s="8">
        <f t="shared" si="22"/>
        <v>-0.16391905340789423</v>
      </c>
      <c r="Q76" s="8">
        <f t="shared" si="23"/>
        <v>82</v>
      </c>
      <c r="R76" s="8">
        <v>73</v>
      </c>
      <c r="S76" s="8">
        <f t="shared" si="24"/>
        <v>0.1776859504132231</v>
      </c>
      <c r="T76" s="8">
        <f>SUM($S$4:S76)/R76</f>
        <v>3.515226989697727E-2</v>
      </c>
      <c r="U76">
        <f t="shared" si="25"/>
        <v>8.2004356145841117E-3</v>
      </c>
      <c r="W76">
        <f t="shared" si="26"/>
        <v>0.1776859504132231</v>
      </c>
      <c r="X76">
        <f>SUM($W$4:W76)/R76</f>
        <v>3.515226989697727E-2</v>
      </c>
      <c r="Y76">
        <f t="shared" si="27"/>
        <v>8.2004356145841117E-3</v>
      </c>
    </row>
    <row r="77" spans="1:25" ht="15.75" x14ac:dyDescent="0.25">
      <c r="A77" s="5">
        <v>39680</v>
      </c>
      <c r="B77">
        <v>200.47200000000001</v>
      </c>
      <c r="C77">
        <f t="shared" si="16"/>
        <v>0</v>
      </c>
      <c r="D77">
        <v>4.1231999999999998</v>
      </c>
      <c r="E77">
        <v>12.8851</v>
      </c>
      <c r="F77" s="17">
        <f t="shared" si="14"/>
        <v>3.321107564568937E-4</v>
      </c>
      <c r="G77">
        <f t="shared" si="15"/>
        <v>1.0003321107564569</v>
      </c>
      <c r="H77">
        <f t="shared" si="17"/>
        <v>-3.321107564568937E-4</v>
      </c>
      <c r="I77" s="35">
        <f t="shared" si="18"/>
        <v>1.1029755455437016E-7</v>
      </c>
      <c r="J77" s="8"/>
      <c r="K77" s="8"/>
      <c r="L77" s="8">
        <f t="shared" si="19"/>
        <v>0</v>
      </c>
      <c r="M77" s="8"/>
      <c r="N77" s="8">
        <f t="shared" si="20"/>
        <v>0</v>
      </c>
      <c r="O77" s="8">
        <f t="shared" si="21"/>
        <v>63</v>
      </c>
      <c r="P77" s="8">
        <f t="shared" si="22"/>
        <v>0</v>
      </c>
      <c r="Q77" s="8">
        <f t="shared" si="23"/>
        <v>63</v>
      </c>
      <c r="R77">
        <v>74</v>
      </c>
      <c r="S77" s="8">
        <f t="shared" si="24"/>
        <v>2.0661157024793431E-2</v>
      </c>
      <c r="T77" s="8">
        <f>SUM($S$4:S77)/R77</f>
        <v>3.4956444047353166E-2</v>
      </c>
      <c r="U77">
        <f t="shared" si="25"/>
        <v>8.2204109592949291E-3</v>
      </c>
      <c r="W77">
        <f t="shared" si="26"/>
        <v>2.0661157024793431E-2</v>
      </c>
      <c r="X77">
        <f>SUM($W$4:W77)/R77</f>
        <v>3.4956444047353166E-2</v>
      </c>
      <c r="Y77">
        <f t="shared" si="27"/>
        <v>8.2204109592949291E-3</v>
      </c>
    </row>
    <row r="78" spans="1:25" ht="15.75" x14ac:dyDescent="0.25">
      <c r="A78" s="5">
        <v>39681</v>
      </c>
      <c r="B78">
        <v>198.32499999999999</v>
      </c>
      <c r="C78">
        <f t="shared" si="16"/>
        <v>-1.0709725048884731E-2</v>
      </c>
      <c r="D78">
        <v>4.1753</v>
      </c>
      <c r="E78">
        <v>12.946300000000001</v>
      </c>
      <c r="F78" s="17">
        <f t="shared" si="14"/>
        <v>3.3359617475503534E-4</v>
      </c>
      <c r="G78">
        <f t="shared" si="15"/>
        <v>1.000333596174755</v>
      </c>
      <c r="H78">
        <f t="shared" si="17"/>
        <v>-1.1043321223639766E-2</v>
      </c>
      <c r="I78" s="35">
        <f t="shared" si="18"/>
        <v>1.2195494364849251E-4</v>
      </c>
      <c r="J78" s="8"/>
      <c r="K78" s="8"/>
      <c r="L78" s="8">
        <f t="shared" si="19"/>
        <v>-0.22157701935189247</v>
      </c>
      <c r="M78" s="8"/>
      <c r="N78" s="8">
        <f t="shared" si="20"/>
        <v>-0.22157701935189247</v>
      </c>
      <c r="O78" s="8">
        <f t="shared" si="21"/>
        <v>89</v>
      </c>
      <c r="P78" s="8">
        <f t="shared" si="22"/>
        <v>-0.22157701935189247</v>
      </c>
      <c r="Q78" s="8">
        <f t="shared" si="23"/>
        <v>89</v>
      </c>
      <c r="R78">
        <v>75</v>
      </c>
      <c r="S78" s="8">
        <f t="shared" si="24"/>
        <v>0.23553719008264462</v>
      </c>
      <c r="T78" s="8">
        <f>SUM($S$4:S78)/R78</f>
        <v>3.7630853994490385E-2</v>
      </c>
      <c r="U78">
        <f t="shared" si="25"/>
        <v>9.655098902418089E-3</v>
      </c>
      <c r="W78">
        <f t="shared" si="26"/>
        <v>0.23553719008264462</v>
      </c>
      <c r="X78">
        <f>SUM($W$4:W78)/R78</f>
        <v>3.7630853994490385E-2</v>
      </c>
      <c r="Y78">
        <f t="shared" si="27"/>
        <v>9.655098902418089E-3</v>
      </c>
    </row>
    <row r="79" spans="1:25" ht="15.75" x14ac:dyDescent="0.25">
      <c r="A79" s="5">
        <v>39682</v>
      </c>
      <c r="B79">
        <v>201.92400000000001</v>
      </c>
      <c r="C79">
        <f t="shared" si="16"/>
        <v>1.8146980965586881E-2</v>
      </c>
      <c r="D79">
        <v>4.2191000000000001</v>
      </c>
      <c r="E79">
        <v>12.8773</v>
      </c>
      <c r="F79" s="17">
        <f t="shared" si="14"/>
        <v>3.3192138074022992E-4</v>
      </c>
      <c r="G79">
        <f t="shared" si="15"/>
        <v>1.0003319213807402</v>
      </c>
      <c r="H79">
        <f t="shared" si="17"/>
        <v>1.7815059584846651E-2</v>
      </c>
      <c r="I79" s="35">
        <f t="shared" si="18"/>
        <v>3.1737634801163656E-4</v>
      </c>
      <c r="J79" s="8"/>
      <c r="K79" s="8"/>
      <c r="L79" s="8">
        <f t="shared" si="19"/>
        <v>0.37544884992252858</v>
      </c>
      <c r="M79" s="8"/>
      <c r="N79" s="8">
        <f t="shared" si="20"/>
        <v>0.37544884992252858</v>
      </c>
      <c r="O79" s="8">
        <f t="shared" si="21"/>
        <v>32</v>
      </c>
      <c r="P79" s="8">
        <f t="shared" si="22"/>
        <v>0.37544884992252858</v>
      </c>
      <c r="Q79" s="8">
        <f t="shared" si="23"/>
        <v>32</v>
      </c>
      <c r="R79" s="8">
        <v>76</v>
      </c>
      <c r="S79" s="8">
        <f t="shared" si="24"/>
        <v>-0.23553719008264462</v>
      </c>
      <c r="T79" s="8">
        <f>SUM($S$4:S79)/R79</f>
        <v>3.4036537625054396E-2</v>
      </c>
      <c r="U79">
        <f t="shared" si="25"/>
        <v>8.0040843551029556E-3</v>
      </c>
      <c r="W79">
        <f t="shared" si="26"/>
        <v>-0.23553719008264462</v>
      </c>
      <c r="X79">
        <f>SUM($W$4:W79)/R79</f>
        <v>3.4036537625054396E-2</v>
      </c>
      <c r="Y79">
        <f t="shared" si="27"/>
        <v>8.0040843551029556E-3</v>
      </c>
    </row>
    <row r="80" spans="1:25" ht="15.75" x14ac:dyDescent="0.25">
      <c r="A80" s="5">
        <v>39685</v>
      </c>
      <c r="B80">
        <v>199.53800000000001</v>
      </c>
      <c r="C80">
        <f t="shared" si="16"/>
        <v>-1.1816326934886372E-2</v>
      </c>
      <c r="D80">
        <v>4.1214000000000004</v>
      </c>
      <c r="E80">
        <v>12.919700000000001</v>
      </c>
      <c r="F80" s="17">
        <f t="shared" si="14"/>
        <v>3.3295065041305527E-4</v>
      </c>
      <c r="G80">
        <f t="shared" si="15"/>
        <v>1.0003329506504131</v>
      </c>
      <c r="H80">
        <f t="shared" si="17"/>
        <v>-1.2149277585299427E-2</v>
      </c>
      <c r="I80" s="35">
        <f t="shared" si="18"/>
        <v>1.4760494584465907E-4</v>
      </c>
      <c r="J80" s="8"/>
      <c r="K80" s="8"/>
      <c r="L80" s="8">
        <f t="shared" si="19"/>
        <v>-0.24447186925608866</v>
      </c>
      <c r="M80" s="8"/>
      <c r="N80" s="8">
        <f t="shared" si="20"/>
        <v>-0.24447186925608866</v>
      </c>
      <c r="O80" s="8">
        <f t="shared" si="21"/>
        <v>91</v>
      </c>
      <c r="P80" s="8">
        <f t="shared" si="22"/>
        <v>-0.24447186925608866</v>
      </c>
      <c r="Q80" s="8">
        <f t="shared" si="23"/>
        <v>91</v>
      </c>
      <c r="R80">
        <v>77</v>
      </c>
      <c r="S80" s="8">
        <f t="shared" si="24"/>
        <v>0.25206611570247939</v>
      </c>
      <c r="T80" s="8">
        <f>SUM($S$4:S80)/R80</f>
        <v>3.6868090587098876E-2</v>
      </c>
      <c r="U80">
        <f t="shared" si="25"/>
        <v>9.5147927247697019E-3</v>
      </c>
      <c r="W80">
        <f t="shared" si="26"/>
        <v>0.25206611570247939</v>
      </c>
      <c r="X80">
        <f>SUM($W$4:W80)/R80</f>
        <v>3.6868090587098876E-2</v>
      </c>
      <c r="Y80">
        <f t="shared" si="27"/>
        <v>9.5147927247697019E-3</v>
      </c>
    </row>
    <row r="81" spans="1:25" ht="15.75" x14ac:dyDescent="0.25">
      <c r="A81" s="5">
        <v>39686</v>
      </c>
      <c r="B81">
        <v>202.91800000000001</v>
      </c>
      <c r="C81">
        <f t="shared" si="16"/>
        <v>1.6939129388888308E-2</v>
      </c>
      <c r="D81">
        <v>4.1140999999999996</v>
      </c>
      <c r="E81">
        <v>12.9072</v>
      </c>
      <c r="F81" s="17">
        <f t="shared" si="14"/>
        <v>3.3264725013060215E-4</v>
      </c>
      <c r="G81">
        <f t="shared" si="15"/>
        <v>1.0003326472501306</v>
      </c>
      <c r="H81">
        <f t="shared" si="17"/>
        <v>1.6606482138757706E-2</v>
      </c>
      <c r="I81" s="35">
        <f t="shared" si="18"/>
        <v>2.757752490248787E-4</v>
      </c>
      <c r="J81" s="8"/>
      <c r="K81" s="8"/>
      <c r="L81" s="8">
        <f t="shared" si="19"/>
        <v>0.35045921191009205</v>
      </c>
      <c r="M81" s="8"/>
      <c r="N81" s="8">
        <f t="shared" si="20"/>
        <v>0.35045921191009205</v>
      </c>
      <c r="O81" s="8">
        <f t="shared" si="21"/>
        <v>33</v>
      </c>
      <c r="P81" s="8">
        <f t="shared" si="22"/>
        <v>0.35045921191009205</v>
      </c>
      <c r="Q81" s="8">
        <f t="shared" si="23"/>
        <v>33</v>
      </c>
      <c r="R81">
        <v>78</v>
      </c>
      <c r="S81" s="8">
        <f t="shared" si="24"/>
        <v>-0.22727272727272729</v>
      </c>
      <c r="T81" s="8">
        <f>SUM($S$4:S81)/R81</f>
        <v>3.3481669845306233E-2</v>
      </c>
      <c r="U81">
        <f t="shared" si="25"/>
        <v>7.9490666199224479E-3</v>
      </c>
      <c r="W81">
        <f t="shared" si="26"/>
        <v>-0.22727272727272729</v>
      </c>
      <c r="X81">
        <f>SUM($W$4:W81)/R81</f>
        <v>3.3481669845306233E-2</v>
      </c>
      <c r="Y81">
        <f t="shared" si="27"/>
        <v>7.9490666199224479E-3</v>
      </c>
    </row>
    <row r="82" spans="1:25" ht="15.75" x14ac:dyDescent="0.25">
      <c r="A82" s="5">
        <v>39687</v>
      </c>
      <c r="B82">
        <v>201.82400000000001</v>
      </c>
      <c r="C82">
        <f t="shared" si="16"/>
        <v>-5.3913403443755312E-3</v>
      </c>
      <c r="D82">
        <v>4.1738999999999997</v>
      </c>
      <c r="E82">
        <v>12.901</v>
      </c>
      <c r="F82" s="17">
        <f t="shared" si="14"/>
        <v>3.3249675116264754E-4</v>
      </c>
      <c r="G82">
        <f t="shared" si="15"/>
        <v>1.0003324967511626</v>
      </c>
      <c r="H82">
        <f t="shared" si="17"/>
        <v>-5.7238370955381788E-3</v>
      </c>
      <c r="I82" s="35">
        <f t="shared" si="18"/>
        <v>3.2762311096258931E-5</v>
      </c>
      <c r="J82" s="8"/>
      <c r="K82" s="8"/>
      <c r="L82" s="8">
        <f t="shared" si="19"/>
        <v>-0.1115432112743862</v>
      </c>
      <c r="M82" s="8"/>
      <c r="N82" s="8">
        <f t="shared" si="20"/>
        <v>-0.1115432112743862</v>
      </c>
      <c r="O82" s="8">
        <f t="shared" si="21"/>
        <v>77</v>
      </c>
      <c r="P82" s="8">
        <f t="shared" si="22"/>
        <v>-0.1115432112743862</v>
      </c>
      <c r="Q82" s="8">
        <f t="shared" si="23"/>
        <v>77</v>
      </c>
      <c r="R82" s="8">
        <v>79</v>
      </c>
      <c r="S82" s="8">
        <f t="shared" si="24"/>
        <v>0.13636363636363635</v>
      </c>
      <c r="T82" s="8">
        <f>SUM($S$4:S82)/R82</f>
        <v>3.4783973218955981E-2</v>
      </c>
      <c r="U82">
        <f t="shared" si="25"/>
        <v>8.6894598762606093E-3</v>
      </c>
      <c r="W82">
        <f t="shared" si="26"/>
        <v>0.13636363636363635</v>
      </c>
      <c r="X82">
        <f>SUM($W$4:W82)/R82</f>
        <v>3.4783973218955981E-2</v>
      </c>
      <c r="Y82">
        <f t="shared" si="27"/>
        <v>8.6894598762606093E-3</v>
      </c>
    </row>
    <row r="83" spans="1:25" ht="15.75" x14ac:dyDescent="0.25">
      <c r="A83" s="5">
        <v>39688</v>
      </c>
      <c r="B83">
        <v>204.191</v>
      </c>
      <c r="C83">
        <f t="shared" si="16"/>
        <v>1.1728040272712809E-2</v>
      </c>
      <c r="D83">
        <v>4.1786000000000003</v>
      </c>
      <c r="E83">
        <v>12.8635</v>
      </c>
      <c r="F83" s="17">
        <f t="shared" si="14"/>
        <v>3.3158629942353635E-4</v>
      </c>
      <c r="G83">
        <f t="shared" si="15"/>
        <v>1.0003315862994235</v>
      </c>
      <c r="H83">
        <f t="shared" si="17"/>
        <v>1.1396453973289273E-2</v>
      </c>
      <c r="I83" s="35">
        <f t="shared" si="18"/>
        <v>1.2987916316530086E-4</v>
      </c>
      <c r="J83" s="8"/>
      <c r="K83" s="8"/>
      <c r="L83" s="8">
        <f t="shared" si="19"/>
        <v>0.24264527750292478</v>
      </c>
      <c r="M83" s="8"/>
      <c r="N83" s="8">
        <f t="shared" si="20"/>
        <v>0.24264527750292478</v>
      </c>
      <c r="O83" s="8">
        <f t="shared" si="21"/>
        <v>40</v>
      </c>
      <c r="P83" s="8">
        <f t="shared" si="22"/>
        <v>0.24264527750292478</v>
      </c>
      <c r="Q83" s="8">
        <f t="shared" si="23"/>
        <v>40</v>
      </c>
      <c r="R83">
        <v>80</v>
      </c>
      <c r="S83" s="8">
        <f t="shared" si="24"/>
        <v>-0.16942148760330578</v>
      </c>
      <c r="T83" s="8">
        <f>SUM($S$4:S83)/R83</f>
        <v>3.2231404958677712E-2</v>
      </c>
      <c r="U83">
        <f t="shared" si="25"/>
        <v>7.5553706589838125E-3</v>
      </c>
      <c r="W83">
        <f t="shared" si="26"/>
        <v>-0.16942148760330578</v>
      </c>
      <c r="X83">
        <f>SUM($W$4:W83)/R83</f>
        <v>3.2231404958677712E-2</v>
      </c>
      <c r="Y83">
        <f t="shared" si="27"/>
        <v>7.5553706589838125E-3</v>
      </c>
    </row>
    <row r="84" spans="1:25" ht="15.75" x14ac:dyDescent="0.25">
      <c r="A84" s="5">
        <v>39689</v>
      </c>
      <c r="B84">
        <v>202.79900000000001</v>
      </c>
      <c r="C84">
        <f t="shared" si="16"/>
        <v>-6.8171466910882253E-3</v>
      </c>
      <c r="D84">
        <v>4.1764000000000001</v>
      </c>
      <c r="E84">
        <v>12.8437</v>
      </c>
      <c r="F84" s="17">
        <f t="shared" si="14"/>
        <v>3.3110545920345125E-4</v>
      </c>
      <c r="G84">
        <f t="shared" si="15"/>
        <v>1.0003311054592035</v>
      </c>
      <c r="H84">
        <f t="shared" si="17"/>
        <v>-7.1482521502916766E-3</v>
      </c>
      <c r="I84" s="35">
        <f t="shared" si="18"/>
        <v>5.1097508804149579E-5</v>
      </c>
      <c r="J84" s="8"/>
      <c r="K84" s="8"/>
      <c r="L84" s="8">
        <f t="shared" si="19"/>
        <v>-0.14104218711508801</v>
      </c>
      <c r="M84" s="8"/>
      <c r="N84" s="8">
        <f t="shared" si="20"/>
        <v>-0.14104218711508801</v>
      </c>
      <c r="O84" s="8">
        <f t="shared" si="21"/>
        <v>79</v>
      </c>
      <c r="P84" s="8">
        <f t="shared" si="22"/>
        <v>-0.14104218711508801</v>
      </c>
      <c r="Q84" s="8">
        <f t="shared" si="23"/>
        <v>79</v>
      </c>
      <c r="R84">
        <v>81</v>
      </c>
      <c r="S84" s="8">
        <f t="shared" si="24"/>
        <v>0.15289256198347112</v>
      </c>
      <c r="T84" s="8">
        <f>SUM($S$4:S84)/R84</f>
        <v>3.3721048872564045E-2</v>
      </c>
      <c r="U84">
        <f t="shared" si="25"/>
        <v>8.37325819112128E-3</v>
      </c>
      <c r="W84">
        <f t="shared" si="26"/>
        <v>0.15289256198347112</v>
      </c>
      <c r="X84">
        <f>SUM($W$4:W84)/R84</f>
        <v>3.3721048872564045E-2</v>
      </c>
      <c r="Y84">
        <f t="shared" si="27"/>
        <v>8.37325819112128E-3</v>
      </c>
    </row>
    <row r="85" spans="1:25" ht="15.75" x14ac:dyDescent="0.25">
      <c r="A85" s="5">
        <v>39692</v>
      </c>
      <c r="B85">
        <v>203.982</v>
      </c>
      <c r="C85">
        <f t="shared" si="16"/>
        <v>5.8333620974462038E-3</v>
      </c>
      <c r="D85">
        <v>4.1261000000000001</v>
      </c>
      <c r="E85">
        <v>12.8565</v>
      </c>
      <c r="F85" s="17">
        <f t="shared" si="14"/>
        <v>3.3141631502009439E-4</v>
      </c>
      <c r="G85">
        <f t="shared" si="15"/>
        <v>1.0003314163150201</v>
      </c>
      <c r="H85">
        <f t="shared" si="17"/>
        <v>5.5019457824261094E-3</v>
      </c>
      <c r="I85" s="35">
        <f t="shared" si="18"/>
        <v>3.0271407392756454E-5</v>
      </c>
      <c r="J85" s="8"/>
      <c r="K85" s="8"/>
      <c r="L85" s="8">
        <f t="shared" si="19"/>
        <v>0.12068834451422573</v>
      </c>
      <c r="M85" s="8"/>
      <c r="N85" s="8">
        <f t="shared" si="20"/>
        <v>0.12068834451422573</v>
      </c>
      <c r="O85" s="8">
        <f t="shared" si="21"/>
        <v>49</v>
      </c>
      <c r="P85" s="8">
        <f t="shared" si="22"/>
        <v>0.12068834451422573</v>
      </c>
      <c r="Q85" s="8">
        <f t="shared" si="23"/>
        <v>49</v>
      </c>
      <c r="R85" s="8">
        <v>82</v>
      </c>
      <c r="S85" s="8">
        <f t="shared" si="24"/>
        <v>-9.5041322314049603E-2</v>
      </c>
      <c r="T85" s="8">
        <f>SUM($S$4:S85)/R85</f>
        <v>3.2150776053215105E-2</v>
      </c>
      <c r="U85">
        <f t="shared" si="25"/>
        <v>7.7055578970515607E-3</v>
      </c>
      <c r="W85">
        <f t="shared" si="26"/>
        <v>-9.5041322314049603E-2</v>
      </c>
      <c r="X85">
        <f>SUM($W$4:W85)/R85</f>
        <v>3.2150776053215105E-2</v>
      </c>
      <c r="Y85">
        <f t="shared" si="27"/>
        <v>7.7055578970515607E-3</v>
      </c>
    </row>
    <row r="86" spans="1:25" ht="15.75" x14ac:dyDescent="0.25">
      <c r="A86" s="5">
        <v>39693</v>
      </c>
      <c r="B86">
        <v>205.90100000000001</v>
      </c>
      <c r="C86">
        <f t="shared" si="16"/>
        <v>9.4076928356424151E-3</v>
      </c>
      <c r="D86">
        <v>4.1413000000000002</v>
      </c>
      <c r="E86">
        <v>12.7118</v>
      </c>
      <c r="F86" s="17">
        <f t="shared" si="14"/>
        <v>3.2790013743921875E-4</v>
      </c>
      <c r="G86">
        <f t="shared" si="15"/>
        <v>1.0003279001374392</v>
      </c>
      <c r="H86">
        <f t="shared" si="17"/>
        <v>9.0797926982031964E-3</v>
      </c>
      <c r="I86" s="35">
        <f t="shared" si="18"/>
        <v>8.2442635442344083E-5</v>
      </c>
      <c r="J86" s="8"/>
      <c r="K86" s="8"/>
      <c r="L86" s="8">
        <f t="shared" si="19"/>
        <v>0.19463884721455796</v>
      </c>
      <c r="M86" s="8"/>
      <c r="N86" s="8">
        <f t="shared" si="20"/>
        <v>0.19463884721455796</v>
      </c>
      <c r="O86" s="8">
        <f t="shared" si="21"/>
        <v>43</v>
      </c>
      <c r="P86" s="8">
        <f t="shared" si="22"/>
        <v>0.19463884721455796</v>
      </c>
      <c r="Q86" s="8">
        <f t="shared" si="23"/>
        <v>43</v>
      </c>
      <c r="R86">
        <v>83</v>
      </c>
      <c r="S86" s="8">
        <f t="shared" si="24"/>
        <v>-0.14462809917355374</v>
      </c>
      <c r="T86" s="8">
        <f>SUM($S$4:S86)/R86</f>
        <v>3.0020910086627526E-2</v>
      </c>
      <c r="U86">
        <f t="shared" si="25"/>
        <v>6.8003789565125525E-3</v>
      </c>
      <c r="W86">
        <f t="shared" si="26"/>
        <v>-0.14462809917355374</v>
      </c>
      <c r="X86">
        <f>SUM($W$4:W86)/R86</f>
        <v>3.0020910086627526E-2</v>
      </c>
      <c r="Y86">
        <f t="shared" si="27"/>
        <v>6.8003789565125525E-3</v>
      </c>
    </row>
    <row r="87" spans="1:25" ht="15.75" x14ac:dyDescent="0.25">
      <c r="A87" s="5">
        <v>39694</v>
      </c>
      <c r="B87">
        <v>204.31</v>
      </c>
      <c r="C87">
        <f t="shared" si="16"/>
        <v>-7.7270144389779945E-3</v>
      </c>
      <c r="D87">
        <v>4.1399999999999997</v>
      </c>
      <c r="E87">
        <v>12.4069</v>
      </c>
      <c r="F87" s="17">
        <f t="shared" si="14"/>
        <v>3.2047637579779575E-4</v>
      </c>
      <c r="G87">
        <f t="shared" si="15"/>
        <v>1.0003204763757978</v>
      </c>
      <c r="H87">
        <f t="shared" si="17"/>
        <v>-8.0474908147757894E-3</v>
      </c>
      <c r="I87" s="35">
        <f t="shared" si="18"/>
        <v>6.4762108413900701E-5</v>
      </c>
      <c r="J87" s="8"/>
      <c r="K87" s="8"/>
      <c r="L87" s="8">
        <f t="shared" si="19"/>
        <v>-0.15986673981476993</v>
      </c>
      <c r="M87" s="8"/>
      <c r="N87" s="8">
        <f t="shared" si="20"/>
        <v>-0.15986673981476993</v>
      </c>
      <c r="O87" s="8">
        <f t="shared" si="21"/>
        <v>81</v>
      </c>
      <c r="P87" s="8">
        <f t="shared" si="22"/>
        <v>-0.15986673981476993</v>
      </c>
      <c r="Q87" s="8">
        <f t="shared" si="23"/>
        <v>81</v>
      </c>
      <c r="R87">
        <v>84</v>
      </c>
      <c r="S87" s="8">
        <f t="shared" si="24"/>
        <v>0.16942148760330578</v>
      </c>
      <c r="T87" s="8">
        <f>SUM($S$4:S87)/R87</f>
        <v>3.1680440771349891E-2</v>
      </c>
      <c r="U87">
        <f t="shared" si="25"/>
        <v>7.664238864293519E-3</v>
      </c>
      <c r="W87">
        <f t="shared" si="26"/>
        <v>0.16942148760330578</v>
      </c>
      <c r="X87">
        <f>SUM($W$4:W87)/R87</f>
        <v>3.1680440771349891E-2</v>
      </c>
      <c r="Y87">
        <f t="shared" si="27"/>
        <v>7.664238864293519E-3</v>
      </c>
    </row>
    <row r="88" spans="1:25" ht="15.75" x14ac:dyDescent="0.25">
      <c r="A88" s="5">
        <v>39695</v>
      </c>
      <c r="B88">
        <v>197.75800000000001</v>
      </c>
      <c r="C88">
        <f t="shared" si="16"/>
        <v>-3.2068914884244494E-2</v>
      </c>
      <c r="D88">
        <v>4.0698999999999996</v>
      </c>
      <c r="E88">
        <v>12.4597</v>
      </c>
      <c r="F88" s="17">
        <f t="shared" si="14"/>
        <v>3.2176339654088615E-4</v>
      </c>
      <c r="G88">
        <f t="shared" si="15"/>
        <v>1.0003217633965409</v>
      </c>
      <c r="H88">
        <f t="shared" si="17"/>
        <v>-3.239067828078538E-2</v>
      </c>
      <c r="I88" s="35">
        <f t="shared" si="18"/>
        <v>1.0491560394893418E-3</v>
      </c>
      <c r="J88" s="8"/>
      <c r="K88" s="8"/>
      <c r="L88" s="8">
        <f t="shared" si="19"/>
        <v>-0.66348431369303895</v>
      </c>
      <c r="M88" s="8"/>
      <c r="N88" s="8">
        <f t="shared" si="20"/>
        <v>-0.66348431369303895</v>
      </c>
      <c r="O88" s="8">
        <f t="shared" si="21"/>
        <v>112</v>
      </c>
      <c r="P88" s="8">
        <f t="shared" si="22"/>
        <v>-0.66348431369303895</v>
      </c>
      <c r="Q88" s="8">
        <f t="shared" si="23"/>
        <v>112</v>
      </c>
      <c r="R88" s="8">
        <v>85</v>
      </c>
      <c r="S88" s="8">
        <f t="shared" si="24"/>
        <v>0.42561983471074383</v>
      </c>
      <c r="T88" s="8">
        <f>SUM($S$4:S88)/R88</f>
        <v>3.6315021876519228E-2</v>
      </c>
      <c r="U88">
        <f t="shared" si="25"/>
        <v>1.0190579016438724E-2</v>
      </c>
      <c r="W88">
        <f t="shared" si="26"/>
        <v>0.42561983471074383</v>
      </c>
      <c r="X88">
        <f>SUM($W$4:W88)/R88</f>
        <v>3.6315021876519228E-2</v>
      </c>
      <c r="Y88">
        <f t="shared" si="27"/>
        <v>1.0190579016438724E-2</v>
      </c>
    </row>
    <row r="89" spans="1:25" ht="15.75" x14ac:dyDescent="0.25">
      <c r="A89" s="5">
        <v>39696</v>
      </c>
      <c r="B89">
        <v>196.15700000000001</v>
      </c>
      <c r="C89">
        <f t="shared" si="16"/>
        <v>-8.0957533955642712E-3</v>
      </c>
      <c r="D89">
        <v>4.0014000000000003</v>
      </c>
      <c r="E89">
        <v>12.5616</v>
      </c>
      <c r="F89" s="17">
        <f t="shared" si="14"/>
        <v>3.2424554624888025E-4</v>
      </c>
      <c r="G89">
        <f t="shared" si="15"/>
        <v>1.0003242455462489</v>
      </c>
      <c r="H89">
        <f t="shared" si="17"/>
        <v>-8.4199989418131515E-3</v>
      </c>
      <c r="I89" s="35">
        <f t="shared" si="18"/>
        <v>7.0896382180134592E-5</v>
      </c>
      <c r="J89" s="8"/>
      <c r="K89" s="8"/>
      <c r="L89" s="8">
        <f t="shared" si="19"/>
        <v>-0.1674957012069975</v>
      </c>
      <c r="M89" s="8"/>
      <c r="N89" s="8">
        <f t="shared" si="20"/>
        <v>-0.1674957012069975</v>
      </c>
      <c r="O89" s="8">
        <f t="shared" si="21"/>
        <v>84</v>
      </c>
      <c r="P89" s="8">
        <f t="shared" si="22"/>
        <v>-0.1674957012069975</v>
      </c>
      <c r="Q89" s="8">
        <f t="shared" si="23"/>
        <v>84</v>
      </c>
      <c r="R89">
        <v>86</v>
      </c>
      <c r="S89" s="8">
        <f t="shared" si="24"/>
        <v>0.19421487603305787</v>
      </c>
      <c r="T89" s="8">
        <f>SUM($S$4:S89)/R89</f>
        <v>3.8151066692292936E-2</v>
      </c>
      <c r="U89">
        <f t="shared" si="25"/>
        <v>1.1379394047212853E-2</v>
      </c>
      <c r="W89">
        <f t="shared" si="26"/>
        <v>0.19421487603305787</v>
      </c>
      <c r="X89">
        <f>SUM($W$4:W89)/R89</f>
        <v>3.8151066692292936E-2</v>
      </c>
      <c r="Y89">
        <f t="shared" si="27"/>
        <v>1.1379394047212853E-2</v>
      </c>
    </row>
    <row r="90" spans="1:25" ht="15.75" x14ac:dyDescent="0.25">
      <c r="A90" s="5">
        <v>39699</v>
      </c>
      <c r="B90">
        <v>200.114</v>
      </c>
      <c r="C90">
        <f t="shared" si="16"/>
        <v>2.0172616832435208E-2</v>
      </c>
      <c r="D90">
        <v>4.0636999999999999</v>
      </c>
      <c r="E90">
        <v>12.4672</v>
      </c>
      <c r="F90" s="17">
        <f t="shared" si="14"/>
        <v>3.2194616310787794E-4</v>
      </c>
      <c r="G90">
        <f t="shared" si="15"/>
        <v>1.0003219461631079</v>
      </c>
      <c r="H90">
        <f t="shared" si="17"/>
        <v>1.985067066932733E-2</v>
      </c>
      <c r="I90" s="35">
        <f t="shared" si="18"/>
        <v>3.9404912602209239E-4</v>
      </c>
      <c r="J90" s="8"/>
      <c r="K90" s="8"/>
      <c r="L90" s="8">
        <f t="shared" si="19"/>
        <v>0.41735789573087817</v>
      </c>
      <c r="M90" s="8"/>
      <c r="N90" s="8">
        <f t="shared" si="20"/>
        <v>0.41735789573087817</v>
      </c>
      <c r="O90" s="8">
        <f t="shared" si="21"/>
        <v>29</v>
      </c>
      <c r="P90" s="8">
        <f t="shared" si="22"/>
        <v>0.41735789573087817</v>
      </c>
      <c r="Q90" s="8">
        <f t="shared" si="23"/>
        <v>29</v>
      </c>
      <c r="R90">
        <v>87</v>
      </c>
      <c r="S90" s="8">
        <f t="shared" si="24"/>
        <v>-0.26033057851239672</v>
      </c>
      <c r="T90" s="8">
        <f>SUM($S$4:S90)/R90</f>
        <v>3.4720243184193048E-2</v>
      </c>
      <c r="U90">
        <f t="shared" si="25"/>
        <v>9.5343718135406201E-3</v>
      </c>
      <c r="W90">
        <f t="shared" si="26"/>
        <v>-0.26033057851239672</v>
      </c>
      <c r="X90">
        <f>SUM($W$4:W90)/R90</f>
        <v>3.4720243184193048E-2</v>
      </c>
      <c r="Y90">
        <f t="shared" si="27"/>
        <v>9.5343718135406201E-3</v>
      </c>
    </row>
    <row r="91" spans="1:25" ht="15.75" x14ac:dyDescent="0.25">
      <c r="A91" s="5">
        <v>39700</v>
      </c>
      <c r="B91">
        <v>200.88</v>
      </c>
      <c r="C91">
        <f t="shared" si="16"/>
        <v>3.8278181436580704E-3</v>
      </c>
      <c r="D91">
        <v>4.0427999999999997</v>
      </c>
      <c r="E91">
        <v>12.4596</v>
      </c>
      <c r="F91" s="17">
        <f t="shared" si="14"/>
        <v>3.2176095957114903E-4</v>
      </c>
      <c r="G91">
        <f t="shared" si="15"/>
        <v>1.0003217609595711</v>
      </c>
      <c r="H91">
        <f t="shared" si="17"/>
        <v>3.5060571840869214E-3</v>
      </c>
      <c r="I91" s="35">
        <f t="shared" si="18"/>
        <v>1.2292436978087512E-5</v>
      </c>
      <c r="J91" s="8"/>
      <c r="K91" s="8"/>
      <c r="L91" s="8">
        <f t="shared" si="19"/>
        <v>7.9194986894754418E-2</v>
      </c>
      <c r="M91" s="8"/>
      <c r="N91" s="8">
        <f t="shared" si="20"/>
        <v>7.9194986894754418E-2</v>
      </c>
      <c r="O91" s="8">
        <f t="shared" si="21"/>
        <v>52</v>
      </c>
      <c r="P91" s="8">
        <f t="shared" si="22"/>
        <v>7.9194986894754418E-2</v>
      </c>
      <c r="Q91" s="8">
        <f t="shared" si="23"/>
        <v>52</v>
      </c>
      <c r="R91" s="8">
        <v>88</v>
      </c>
      <c r="S91" s="8">
        <f t="shared" si="24"/>
        <v>-7.0247933884297509E-2</v>
      </c>
      <c r="T91" s="8">
        <f>SUM($S$4:S91)/R91</f>
        <v>3.3527422990232932E-2</v>
      </c>
      <c r="U91">
        <f t="shared" si="25"/>
        <v>8.9927047389279976E-3</v>
      </c>
      <c r="W91">
        <f t="shared" si="26"/>
        <v>-7.0247933884297509E-2</v>
      </c>
      <c r="X91">
        <f>SUM($W$4:W91)/R91</f>
        <v>3.3527422990232932E-2</v>
      </c>
      <c r="Y91">
        <f t="shared" si="27"/>
        <v>8.9927047389279976E-3</v>
      </c>
    </row>
    <row r="92" spans="1:25" ht="15.75" x14ac:dyDescent="0.25">
      <c r="A92" s="5">
        <v>39701</v>
      </c>
      <c r="B92">
        <v>203.54400000000001</v>
      </c>
      <c r="C92">
        <f t="shared" si="16"/>
        <v>1.3261648745519791E-2</v>
      </c>
      <c r="D92">
        <v>4.0663999999999998</v>
      </c>
      <c r="E92">
        <v>12.4803</v>
      </c>
      <c r="F92" s="17">
        <f t="shared" si="14"/>
        <v>3.2226536622426138E-4</v>
      </c>
      <c r="G92">
        <f t="shared" si="15"/>
        <v>1.0003222653662243</v>
      </c>
      <c r="H92">
        <f t="shared" si="17"/>
        <v>1.2939383379295529E-2</v>
      </c>
      <c r="I92" s="35">
        <f t="shared" si="18"/>
        <v>1.6742764223638939E-4</v>
      </c>
      <c r="J92" s="8"/>
      <c r="K92" s="8"/>
      <c r="L92" s="8">
        <f t="shared" si="19"/>
        <v>0.27437460694007643</v>
      </c>
      <c r="M92" s="8"/>
      <c r="N92" s="8">
        <f t="shared" si="20"/>
        <v>0.27437460694007643</v>
      </c>
      <c r="O92" s="8">
        <f t="shared" si="21"/>
        <v>38</v>
      </c>
      <c r="P92" s="8">
        <f t="shared" si="22"/>
        <v>0.27437460694007643</v>
      </c>
      <c r="Q92" s="8">
        <f t="shared" si="23"/>
        <v>38</v>
      </c>
      <c r="R92">
        <v>89</v>
      </c>
      <c r="S92" s="8">
        <f t="shared" si="24"/>
        <v>-0.18595041322314049</v>
      </c>
      <c r="T92" s="8">
        <f>SUM($S$4:S92)/R92</f>
        <v>3.1061379886711878E-2</v>
      </c>
      <c r="U92">
        <f t="shared" si="25"/>
        <v>7.8061845019572734E-3</v>
      </c>
      <c r="W92">
        <f t="shared" si="26"/>
        <v>-0.18595041322314049</v>
      </c>
      <c r="X92">
        <f>SUM($W$4:W92)/R92</f>
        <v>3.1061379886711878E-2</v>
      </c>
      <c r="Y92">
        <f t="shared" si="27"/>
        <v>7.8061845019572734E-3</v>
      </c>
    </row>
    <row r="93" spans="1:25" ht="15.75" x14ac:dyDescent="0.25">
      <c r="A93" s="5">
        <v>39702</v>
      </c>
      <c r="B93">
        <v>209.46</v>
      </c>
      <c r="C93">
        <f t="shared" si="16"/>
        <v>2.9064968753684691E-2</v>
      </c>
      <c r="D93">
        <v>4.0810000000000004</v>
      </c>
      <c r="E93">
        <v>12.505700000000001</v>
      </c>
      <c r="F93" s="17">
        <f t="shared" si="14"/>
        <v>3.2288417351944432E-4</v>
      </c>
      <c r="G93">
        <f t="shared" si="15"/>
        <v>1.0003228841735194</v>
      </c>
      <c r="H93">
        <f t="shared" si="17"/>
        <v>2.8742084580165247E-2</v>
      </c>
      <c r="I93" s="35">
        <f t="shared" si="18"/>
        <v>8.2610742601337288E-4</v>
      </c>
      <c r="J93" s="8"/>
      <c r="K93" s="8"/>
      <c r="L93" s="8">
        <f t="shared" si="19"/>
        <v>0.60133468549390934</v>
      </c>
      <c r="M93" s="8"/>
      <c r="N93" s="8">
        <f t="shared" si="20"/>
        <v>0.60133468549390934</v>
      </c>
      <c r="O93" s="8">
        <f t="shared" si="21"/>
        <v>18</v>
      </c>
      <c r="P93" s="8">
        <f t="shared" si="22"/>
        <v>0.60133468549390934</v>
      </c>
      <c r="Q93" s="8">
        <f t="shared" si="23"/>
        <v>18</v>
      </c>
      <c r="R93">
        <v>90</v>
      </c>
      <c r="S93" s="8">
        <f t="shared" si="24"/>
        <v>-0.3512396694214876</v>
      </c>
      <c r="T93" s="8">
        <f>SUM($S$4:S93)/R93</f>
        <v>2.6813590449954107E-2</v>
      </c>
      <c r="U93">
        <f t="shared" si="25"/>
        <v>5.8824706321462103E-3</v>
      </c>
      <c r="W93">
        <f t="shared" si="26"/>
        <v>-0.3512396694214876</v>
      </c>
      <c r="X93">
        <f>SUM($W$4:W93)/R93</f>
        <v>2.6813590449954107E-2</v>
      </c>
      <c r="Y93">
        <f t="shared" si="27"/>
        <v>5.8824706321462103E-3</v>
      </c>
    </row>
    <row r="94" spans="1:25" ht="15.75" x14ac:dyDescent="0.25">
      <c r="A94" s="5">
        <v>39703</v>
      </c>
      <c r="B94">
        <v>210.77199999999999</v>
      </c>
      <c r="C94">
        <f t="shared" si="16"/>
        <v>6.2637257710301888E-3</v>
      </c>
      <c r="D94">
        <v>4.1848000000000001</v>
      </c>
      <c r="E94">
        <v>12.461399999999999</v>
      </c>
      <c r="F94" s="17">
        <f t="shared" si="14"/>
        <v>3.2180482469468252E-4</v>
      </c>
      <c r="G94">
        <f t="shared" si="15"/>
        <v>1.0003218048246947</v>
      </c>
      <c r="H94">
        <f t="shared" si="17"/>
        <v>5.9419209463355063E-3</v>
      </c>
      <c r="I94" s="35">
        <f t="shared" si="18"/>
        <v>3.5306424532500642E-5</v>
      </c>
      <c r="J94" s="8"/>
      <c r="K94" s="8"/>
      <c r="L94" s="8">
        <f t="shared" si="19"/>
        <v>0.1295922799182444</v>
      </c>
      <c r="M94" s="8"/>
      <c r="N94" s="8">
        <f t="shared" si="20"/>
        <v>0.1295922799182444</v>
      </c>
      <c r="O94" s="8">
        <f t="shared" si="21"/>
        <v>47</v>
      </c>
      <c r="P94" s="8">
        <f t="shared" si="22"/>
        <v>0.1295922799182444</v>
      </c>
      <c r="Q94" s="8">
        <f t="shared" si="23"/>
        <v>47</v>
      </c>
      <c r="R94" s="8">
        <v>91</v>
      </c>
      <c r="S94" s="8">
        <f t="shared" si="24"/>
        <v>-0.11157024793388431</v>
      </c>
      <c r="T94" s="8">
        <f>SUM($S$4:S94)/R94</f>
        <v>2.5292888929252584E-2</v>
      </c>
      <c r="U94">
        <f t="shared" si="25"/>
        <v>5.2923137241148391E-3</v>
      </c>
      <c r="W94">
        <f t="shared" si="26"/>
        <v>-0.11157024793388431</v>
      </c>
      <c r="X94">
        <f>SUM($W$4:W94)/R94</f>
        <v>2.5292888929252584E-2</v>
      </c>
      <c r="Y94">
        <f t="shared" si="27"/>
        <v>5.2923137241148391E-3</v>
      </c>
    </row>
    <row r="95" spans="1:25" ht="15.75" x14ac:dyDescent="0.25">
      <c r="A95" s="5">
        <v>39706</v>
      </c>
      <c r="B95">
        <v>205.93100000000001</v>
      </c>
      <c r="C95">
        <f t="shared" si="16"/>
        <v>-2.2967946406543469E-2</v>
      </c>
      <c r="D95">
        <v>4.0514000000000001</v>
      </c>
      <c r="E95">
        <v>12.571</v>
      </c>
      <c r="F95" s="17">
        <f t="shared" si="14"/>
        <v>3.2447440495753099E-4</v>
      </c>
      <c r="G95">
        <f t="shared" si="15"/>
        <v>1.0003244744049575</v>
      </c>
      <c r="H95">
        <f t="shared" si="17"/>
        <v>-2.3292420811501E-2</v>
      </c>
      <c r="I95" s="35">
        <f t="shared" si="18"/>
        <v>5.4253686726004485E-4</v>
      </c>
      <c r="J95" s="8"/>
      <c r="K95" s="8"/>
      <c r="L95" s="8">
        <f t="shared" si="19"/>
        <v>-0.47519138746945488</v>
      </c>
      <c r="M95" s="8"/>
      <c r="N95" s="8">
        <f t="shared" si="20"/>
        <v>-0.47519138746945488</v>
      </c>
      <c r="O95" s="8">
        <f t="shared" si="21"/>
        <v>107</v>
      </c>
      <c r="P95" s="8">
        <f t="shared" si="22"/>
        <v>-0.47519138746945488</v>
      </c>
      <c r="Q95" s="8">
        <f t="shared" si="23"/>
        <v>107</v>
      </c>
      <c r="R95">
        <v>92</v>
      </c>
      <c r="S95" s="8">
        <f t="shared" si="24"/>
        <v>0.38429752066115708</v>
      </c>
      <c r="T95" s="8">
        <f>SUM($S$4:S95)/R95</f>
        <v>2.9195113187208067E-2</v>
      </c>
      <c r="U95">
        <f t="shared" si="25"/>
        <v>7.1287842117525374E-3</v>
      </c>
      <c r="W95">
        <f t="shared" si="26"/>
        <v>0.38429752066115708</v>
      </c>
      <c r="X95">
        <f>SUM($W$4:W95)/R95</f>
        <v>2.9195113187208067E-2</v>
      </c>
      <c r="Y95">
        <f t="shared" si="27"/>
        <v>7.1287842117525374E-3</v>
      </c>
    </row>
    <row r="96" spans="1:25" ht="15.75" x14ac:dyDescent="0.25">
      <c r="A96" s="5">
        <v>39707</v>
      </c>
      <c r="B96">
        <v>223.49799999999999</v>
      </c>
      <c r="C96">
        <f t="shared" si="16"/>
        <v>8.5305272154265158E-2</v>
      </c>
      <c r="D96">
        <v>3.9962999999999997</v>
      </c>
      <c r="E96">
        <v>12.621499999999999</v>
      </c>
      <c r="F96" s="17">
        <f t="shared" si="14"/>
        <v>3.2570358572292513E-4</v>
      </c>
      <c r="G96">
        <f t="shared" si="15"/>
        <v>1.0003257035857229</v>
      </c>
      <c r="H96">
        <f t="shared" si="17"/>
        <v>8.4979568568542233E-2</v>
      </c>
      <c r="I96" s="35">
        <f t="shared" si="18"/>
        <v>7.221527074095571E-3</v>
      </c>
      <c r="J96" s="8"/>
      <c r="K96" s="8"/>
      <c r="L96" s="8">
        <f t="shared" si="19"/>
        <v>1.7649087957596457</v>
      </c>
      <c r="M96" s="8"/>
      <c r="N96" s="8">
        <f t="shared" si="20"/>
        <v>1.7649087957596457</v>
      </c>
      <c r="O96" s="8">
        <f t="shared" si="21"/>
        <v>5</v>
      </c>
      <c r="P96" s="8">
        <f t="shared" si="22"/>
        <v>1.7649087957596457</v>
      </c>
      <c r="Q96" s="8">
        <f t="shared" si="23"/>
        <v>5</v>
      </c>
      <c r="R96">
        <v>93</v>
      </c>
      <c r="S96" s="8">
        <f t="shared" si="24"/>
        <v>-0.45867768595041325</v>
      </c>
      <c r="T96" s="8">
        <f>SUM($S$4:S96)/R96</f>
        <v>2.394916911045945E-2</v>
      </c>
      <c r="U96">
        <f t="shared" si="25"/>
        <v>4.8492119273244377E-3</v>
      </c>
      <c r="W96">
        <f t="shared" si="26"/>
        <v>-0.45867768595041325</v>
      </c>
      <c r="X96">
        <f>SUM($W$4:W96)/R96</f>
        <v>2.394916911045945E-2</v>
      </c>
      <c r="Y96">
        <f t="shared" si="27"/>
        <v>4.8492119273244377E-3</v>
      </c>
    </row>
    <row r="97" spans="1:25" ht="15.75" x14ac:dyDescent="0.25">
      <c r="A97" s="5">
        <v>39708</v>
      </c>
      <c r="B97">
        <v>236.393</v>
      </c>
      <c r="C97">
        <f t="shared" si="16"/>
        <v>5.7696265738395917E-2</v>
      </c>
      <c r="D97">
        <v>4.0155000000000003</v>
      </c>
      <c r="E97">
        <v>12.685499999999999</v>
      </c>
      <c r="F97" s="17">
        <f t="shared" si="14"/>
        <v>3.2726056989695884E-4</v>
      </c>
      <c r="G97">
        <f t="shared" si="15"/>
        <v>1.000327260569897</v>
      </c>
      <c r="H97">
        <f t="shared" si="17"/>
        <v>5.7369005168498959E-2</v>
      </c>
      <c r="I97" s="35">
        <f t="shared" si="18"/>
        <v>3.2912027540232601E-3</v>
      </c>
      <c r="J97" s="8"/>
      <c r="K97" s="8"/>
      <c r="L97" s="8">
        <f t="shared" si="19"/>
        <v>1.1936969933116794</v>
      </c>
      <c r="M97" s="8"/>
      <c r="N97" s="8">
        <f t="shared" si="20"/>
        <v>1.1936969933116794</v>
      </c>
      <c r="O97" s="8">
        <f t="shared" si="21"/>
        <v>9</v>
      </c>
      <c r="P97" s="8">
        <f t="shared" si="22"/>
        <v>1.1936969933116794</v>
      </c>
      <c r="Q97" s="8">
        <f t="shared" si="23"/>
        <v>9</v>
      </c>
      <c r="R97" s="8">
        <v>94</v>
      </c>
      <c r="S97" s="8">
        <f t="shared" si="24"/>
        <v>-0.42561983471074383</v>
      </c>
      <c r="T97" s="8">
        <f>SUM($S$4:S97)/R97</f>
        <v>1.9166520133638138E-2</v>
      </c>
      <c r="U97">
        <f t="shared" si="25"/>
        <v>3.139219676283334E-3</v>
      </c>
      <c r="W97">
        <f t="shared" si="26"/>
        <v>-0.42561983471074383</v>
      </c>
      <c r="X97">
        <f>SUM($W$4:W97)/R97</f>
        <v>1.9166520133638138E-2</v>
      </c>
      <c r="Y97">
        <f t="shared" si="27"/>
        <v>3.139219676283334E-3</v>
      </c>
    </row>
    <row r="98" spans="1:25" ht="15.75" x14ac:dyDescent="0.25">
      <c r="A98" s="5">
        <v>39709</v>
      </c>
      <c r="B98">
        <v>296.54300000000001</v>
      </c>
      <c r="C98">
        <f t="shared" si="16"/>
        <v>0.25444915881603941</v>
      </c>
      <c r="D98">
        <v>4.0355999999999996</v>
      </c>
      <c r="E98">
        <v>12.556100000000001</v>
      </c>
      <c r="F98" s="17">
        <f t="shared" si="14"/>
        <v>3.2411163071910387E-4</v>
      </c>
      <c r="G98">
        <f t="shared" si="15"/>
        <v>1.0003241116307191</v>
      </c>
      <c r="H98">
        <f t="shared" si="17"/>
        <v>0.25412504718532031</v>
      </c>
      <c r="I98" s="35">
        <f t="shared" si="18"/>
        <v>6.4579539606941266E-2</v>
      </c>
      <c r="J98" s="8"/>
      <c r="K98" s="8"/>
      <c r="L98" s="8">
        <f t="shared" si="19"/>
        <v>5.2643822254732413</v>
      </c>
      <c r="M98" s="8"/>
      <c r="N98" s="8">
        <f t="shared" si="20"/>
        <v>5.2643822254732413</v>
      </c>
      <c r="O98" s="8">
        <f t="shared" si="21"/>
        <v>1</v>
      </c>
      <c r="P98" s="8">
        <f t="shared" si="22"/>
        <v>5.2643822254732413</v>
      </c>
      <c r="Q98" s="8">
        <f t="shared" si="23"/>
        <v>1</v>
      </c>
      <c r="R98">
        <v>95</v>
      </c>
      <c r="S98" s="8">
        <f t="shared" si="24"/>
        <v>-0.49173553719008267</v>
      </c>
      <c r="T98" s="8">
        <f>SUM($S$4:S98)/R98</f>
        <v>1.3788603740756867E-2</v>
      </c>
      <c r="U98">
        <f t="shared" si="25"/>
        <v>1.641993758760305E-3</v>
      </c>
      <c r="W98">
        <f t="shared" si="26"/>
        <v>-0.49173553719008267</v>
      </c>
      <c r="X98">
        <f>SUM($W$4:W98)/R98</f>
        <v>1.3788603740756867E-2</v>
      </c>
      <c r="Y98">
        <f t="shared" si="27"/>
        <v>1.641993758760305E-3</v>
      </c>
    </row>
    <row r="99" spans="1:25" ht="15.75" x14ac:dyDescent="0.25">
      <c r="A99" s="5">
        <v>39710</v>
      </c>
      <c r="B99">
        <v>257.262</v>
      </c>
      <c r="C99">
        <f t="shared" si="16"/>
        <v>-0.1324630829255791</v>
      </c>
      <c r="D99">
        <v>4.2080000000000002</v>
      </c>
      <c r="E99">
        <v>12.3413</v>
      </c>
      <c r="F99" s="17">
        <f t="shared" si="14"/>
        <v>3.1887650993289718E-4</v>
      </c>
      <c r="G99">
        <f t="shared" si="15"/>
        <v>1.0003188765099329</v>
      </c>
      <c r="H99">
        <f t="shared" si="17"/>
        <v>-0.13278195943551199</v>
      </c>
      <c r="I99" s="35">
        <f t="shared" si="18"/>
        <v>1.7631048751533953E-2</v>
      </c>
      <c r="J99" s="8"/>
      <c r="K99" s="8"/>
      <c r="L99" s="8">
        <f t="shared" si="19"/>
        <v>-2.7405722326988076</v>
      </c>
      <c r="M99" s="8"/>
      <c r="N99" s="8">
        <f t="shared" si="20"/>
        <v>-2.7405722326988076</v>
      </c>
      <c r="O99" s="8">
        <f t="shared" si="21"/>
        <v>119</v>
      </c>
      <c r="P99" s="8">
        <f t="shared" si="22"/>
        <v>-2.7405722326988076</v>
      </c>
      <c r="Q99" s="8">
        <f t="shared" si="23"/>
        <v>119</v>
      </c>
      <c r="R99">
        <v>96</v>
      </c>
      <c r="S99" s="8">
        <f t="shared" si="24"/>
        <v>0.48347107438016534</v>
      </c>
      <c r="T99" s="8">
        <f>SUM($S$4:S99)/R99</f>
        <v>1.8681129476584037E-2</v>
      </c>
      <c r="U99">
        <f t="shared" si="25"/>
        <v>3.0456837689096464E-3</v>
      </c>
      <c r="W99">
        <f t="shared" si="26"/>
        <v>0.48347107438016534</v>
      </c>
      <c r="X99">
        <f>SUM($W$4:W99)/R99</f>
        <v>1.8681129476584037E-2</v>
      </c>
      <c r="Y99">
        <f t="shared" si="27"/>
        <v>3.0456837689096464E-3</v>
      </c>
    </row>
    <row r="100" spans="1:25" ht="15.75" x14ac:dyDescent="0.25">
      <c r="A100" s="5">
        <v>39713</v>
      </c>
      <c r="B100">
        <v>277.762</v>
      </c>
      <c r="C100">
        <f t="shared" si="16"/>
        <v>7.9685301365922681E-2</v>
      </c>
      <c r="D100">
        <v>4.2568000000000001</v>
      </c>
      <c r="E100">
        <v>12.6439</v>
      </c>
      <c r="F100" s="17">
        <f t="shared" si="14"/>
        <v>3.2624863053087871E-4</v>
      </c>
      <c r="G100">
        <f t="shared" si="15"/>
        <v>1.0003262486305309</v>
      </c>
      <c r="H100">
        <f t="shared" si="17"/>
        <v>7.9359052735391802E-2</v>
      </c>
      <c r="I100" s="35">
        <f t="shared" si="18"/>
        <v>6.2978592510586975E-3</v>
      </c>
      <c r="J100" s="8"/>
      <c r="K100" s="8"/>
      <c r="L100" s="8">
        <f t="shared" si="19"/>
        <v>1.6486353741319535</v>
      </c>
      <c r="M100" s="8"/>
      <c r="N100" s="8">
        <f t="shared" si="20"/>
        <v>1.6486353741319535</v>
      </c>
      <c r="O100" s="8">
        <f t="shared" si="21"/>
        <v>6</v>
      </c>
      <c r="P100" s="8">
        <f t="shared" si="22"/>
        <v>1.6486353741319535</v>
      </c>
      <c r="Q100" s="8">
        <f t="shared" si="23"/>
        <v>6</v>
      </c>
      <c r="R100" s="8">
        <v>97</v>
      </c>
      <c r="S100" s="8">
        <f t="shared" si="24"/>
        <v>-0.45041322314049587</v>
      </c>
      <c r="T100" s="8">
        <f>SUM($S$4:S100)/R100</f>
        <v>1.3845105222799711E-2</v>
      </c>
      <c r="U100">
        <f t="shared" si="25"/>
        <v>1.6903302770134906E-3</v>
      </c>
      <c r="W100">
        <f t="shared" si="26"/>
        <v>-0.45041322314049587</v>
      </c>
      <c r="X100">
        <f>SUM($W$4:W100)/R100</f>
        <v>1.3845105222799711E-2</v>
      </c>
      <c r="Y100">
        <f t="shared" si="27"/>
        <v>1.6903302770134906E-3</v>
      </c>
    </row>
    <row r="101" spans="1:25" ht="15.75" x14ac:dyDescent="0.25">
      <c r="A101" s="5">
        <v>39714</v>
      </c>
      <c r="B101">
        <v>265.62299999999999</v>
      </c>
      <c r="C101">
        <f t="shared" si="16"/>
        <v>-4.3702882323716025E-2</v>
      </c>
      <c r="D101">
        <v>4.2409999999999997</v>
      </c>
      <c r="E101">
        <v>12.6997</v>
      </c>
      <c r="F101" s="17">
        <f t="shared" si="14"/>
        <v>3.2760590622027408E-4</v>
      </c>
      <c r="G101">
        <f t="shared" si="15"/>
        <v>1.0003276059062203</v>
      </c>
      <c r="H101">
        <f t="shared" si="17"/>
        <v>-4.4030488229936299E-2</v>
      </c>
      <c r="I101" s="35">
        <f t="shared" si="18"/>
        <v>1.9386838937665589E-3</v>
      </c>
      <c r="J101" s="8"/>
      <c r="K101" s="8"/>
      <c r="L101" s="8">
        <f t="shared" si="19"/>
        <v>-0.90418328744900056</v>
      </c>
      <c r="M101" s="8"/>
      <c r="N101" s="8">
        <f t="shared" si="20"/>
        <v>-0.90418328744900056</v>
      </c>
      <c r="O101" s="8">
        <f t="shared" si="21"/>
        <v>115</v>
      </c>
      <c r="P101" s="8">
        <f t="shared" si="22"/>
        <v>-0.90418328744900056</v>
      </c>
      <c r="Q101" s="8">
        <f t="shared" si="23"/>
        <v>115</v>
      </c>
      <c r="R101">
        <v>98</v>
      </c>
      <c r="S101" s="8">
        <f t="shared" si="24"/>
        <v>0.45041322314049592</v>
      </c>
      <c r="T101" s="8">
        <f>SUM($S$4:S101)/R101</f>
        <v>1.8299881936245592E-2</v>
      </c>
      <c r="U101">
        <f t="shared" si="25"/>
        <v>2.9835269572992471E-3</v>
      </c>
      <c r="W101">
        <f t="shared" si="26"/>
        <v>0.45041322314049592</v>
      </c>
      <c r="X101">
        <f>SUM($W$4:W101)/R101</f>
        <v>1.8299881936245592E-2</v>
      </c>
      <c r="Y101">
        <f t="shared" si="27"/>
        <v>2.9835269572992471E-3</v>
      </c>
    </row>
    <row r="102" spans="1:25" ht="15.75" x14ac:dyDescent="0.25">
      <c r="A102" s="5">
        <v>39715</v>
      </c>
      <c r="B102">
        <v>250.541</v>
      </c>
      <c r="C102">
        <f t="shared" si="16"/>
        <v>-5.6779721635551117E-2</v>
      </c>
      <c r="D102">
        <v>4.1638000000000002</v>
      </c>
      <c r="E102">
        <v>12.6937</v>
      </c>
      <c r="F102" s="17">
        <f t="shared" si="14"/>
        <v>3.2745999475802812E-4</v>
      </c>
      <c r="G102">
        <f t="shared" si="15"/>
        <v>1.000327459994758</v>
      </c>
      <c r="H102">
        <f t="shared" si="17"/>
        <v>-5.7107181630309145E-2</v>
      </c>
      <c r="I102" s="35">
        <f t="shared" si="18"/>
        <v>3.2612301937571184E-3</v>
      </c>
      <c r="J102" s="8"/>
      <c r="K102" s="8"/>
      <c r="L102" s="8">
        <f t="shared" si="19"/>
        <v>-1.1747343113113555</v>
      </c>
      <c r="M102" s="8"/>
      <c r="N102" s="8">
        <f t="shared" si="20"/>
        <v>-1.1747343113113555</v>
      </c>
      <c r="O102" s="8">
        <f t="shared" si="21"/>
        <v>116</v>
      </c>
      <c r="P102" s="8">
        <f t="shared" si="22"/>
        <v>-1.1747343113113555</v>
      </c>
      <c r="Q102" s="8">
        <f t="shared" si="23"/>
        <v>116</v>
      </c>
      <c r="R102">
        <v>99</v>
      </c>
      <c r="S102" s="8">
        <f t="shared" si="24"/>
        <v>0.45867768595041325</v>
      </c>
      <c r="T102" s="8">
        <f>SUM($S$4:S102)/R102</f>
        <v>2.2748142582853344E-2</v>
      </c>
      <c r="U102">
        <f t="shared" si="25"/>
        <v>4.657301918728431E-3</v>
      </c>
      <c r="W102">
        <f t="shared" si="26"/>
        <v>0.45867768595041325</v>
      </c>
      <c r="X102">
        <f>SUM($W$4:W102)/R102</f>
        <v>2.2748142582853344E-2</v>
      </c>
      <c r="Y102">
        <f t="shared" si="27"/>
        <v>4.657301918728431E-3</v>
      </c>
    </row>
    <row r="103" spans="1:25" ht="15.75" x14ac:dyDescent="0.25">
      <c r="A103" s="5">
        <v>39716</v>
      </c>
      <c r="B103">
        <v>251.535</v>
      </c>
      <c r="C103">
        <f t="shared" si="16"/>
        <v>3.9674145149895621E-3</v>
      </c>
      <c r="D103">
        <v>4.2302</v>
      </c>
      <c r="E103">
        <v>12.6015</v>
      </c>
      <c r="F103" s="17">
        <f t="shared" si="14"/>
        <v>3.2521684720943078E-4</v>
      </c>
      <c r="G103">
        <f t="shared" si="15"/>
        <v>1.0003252168472094</v>
      </c>
      <c r="H103">
        <f t="shared" si="17"/>
        <v>3.6421976677801313E-3</v>
      </c>
      <c r="I103" s="35">
        <f t="shared" si="18"/>
        <v>1.3265603851183028E-5</v>
      </c>
      <c r="J103" s="8"/>
      <c r="K103" s="8"/>
      <c r="L103" s="8">
        <f t="shared" si="19"/>
        <v>8.208314207434915E-2</v>
      </c>
      <c r="M103" s="8"/>
      <c r="N103" s="8">
        <f t="shared" si="20"/>
        <v>8.208314207434915E-2</v>
      </c>
      <c r="O103" s="8">
        <f t="shared" si="21"/>
        <v>51</v>
      </c>
      <c r="P103" s="8">
        <f t="shared" si="22"/>
        <v>8.208314207434915E-2</v>
      </c>
      <c r="Q103" s="8">
        <f t="shared" si="23"/>
        <v>51</v>
      </c>
      <c r="R103" s="8">
        <v>100</v>
      </c>
      <c r="S103" s="8">
        <f t="shared" si="24"/>
        <v>-7.8512396694214892E-2</v>
      </c>
      <c r="T103" s="8">
        <f>SUM($S$4:S103)/R103</f>
        <v>2.1735537190082664E-2</v>
      </c>
      <c r="U103">
        <f t="shared" si="25"/>
        <v>4.2948506994678779E-3</v>
      </c>
      <c r="W103">
        <f t="shared" si="26"/>
        <v>-7.8512396694214892E-2</v>
      </c>
      <c r="X103">
        <f>SUM($W$4:W103)/R103</f>
        <v>2.1735537190082664E-2</v>
      </c>
      <c r="Y103">
        <f t="shared" si="27"/>
        <v>4.2948506994678779E-3</v>
      </c>
    </row>
    <row r="104" spans="1:25" ht="15.75" x14ac:dyDescent="0.25">
      <c r="A104" s="5">
        <v>39717</v>
      </c>
      <c r="B104">
        <v>257.99700000000001</v>
      </c>
      <c r="C104">
        <f t="shared" si="16"/>
        <v>2.5690261792593545E-2</v>
      </c>
      <c r="D104">
        <v>4.1638999999999999</v>
      </c>
      <c r="E104">
        <v>12.6166</v>
      </c>
      <c r="F104" s="17">
        <f t="shared" si="14"/>
        <v>3.2558434276008796E-4</v>
      </c>
      <c r="G104">
        <f t="shared" si="15"/>
        <v>1.0003255843427601</v>
      </c>
      <c r="H104">
        <f t="shared" si="17"/>
        <v>2.5364677449833457E-2</v>
      </c>
      <c r="I104" s="35">
        <f t="shared" si="18"/>
        <v>6.4336686213408995E-4</v>
      </c>
      <c r="J104" s="8"/>
      <c r="K104" s="8"/>
      <c r="L104" s="8">
        <f t="shared" si="19"/>
        <v>0.53151426468837915</v>
      </c>
      <c r="M104" s="8"/>
      <c r="N104" s="8">
        <f t="shared" si="20"/>
        <v>0.53151426468837915</v>
      </c>
      <c r="O104" s="8">
        <f t="shared" si="21"/>
        <v>20</v>
      </c>
      <c r="P104" s="8">
        <f t="shared" si="22"/>
        <v>0.53151426468837915</v>
      </c>
      <c r="Q104" s="8">
        <f t="shared" si="23"/>
        <v>20</v>
      </c>
      <c r="R104">
        <v>101</v>
      </c>
      <c r="S104" s="8">
        <f t="shared" si="24"/>
        <v>-0.33471074380165289</v>
      </c>
      <c r="T104" s="8">
        <f>SUM($S$4:S104)/R104</f>
        <v>1.8206366091154589E-2</v>
      </c>
      <c r="U104">
        <f t="shared" si="25"/>
        <v>3.043513490069046E-3</v>
      </c>
      <c r="W104">
        <f t="shared" si="26"/>
        <v>-0.33471074380165289</v>
      </c>
      <c r="X104">
        <f>SUM($W$4:W104)/R104</f>
        <v>1.8206366091154589E-2</v>
      </c>
      <c r="Y104">
        <f t="shared" si="27"/>
        <v>3.043513490069046E-3</v>
      </c>
    </row>
    <row r="105" spans="1:25" ht="15.75" x14ac:dyDescent="0.25">
      <c r="A105" s="5">
        <v>39720</v>
      </c>
      <c r="B105">
        <v>270.69299999999998</v>
      </c>
      <c r="C105">
        <f t="shared" si="16"/>
        <v>4.9209874533424687E-2</v>
      </c>
      <c r="D105">
        <v>3.9717000000000002</v>
      </c>
      <c r="E105">
        <v>12.507899999999999</v>
      </c>
      <c r="F105" s="17">
        <f t="shared" si="14"/>
        <v>3.2293776444514144E-4</v>
      </c>
      <c r="G105">
        <f t="shared" si="15"/>
        <v>1.0003229377644451</v>
      </c>
      <c r="H105">
        <f t="shared" si="17"/>
        <v>4.8886936768979546E-2</v>
      </c>
      <c r="I105" s="35">
        <f t="shared" si="18"/>
        <v>2.3899325866542044E-3</v>
      </c>
      <c r="J105" s="8"/>
      <c r="K105" s="8"/>
      <c r="L105" s="8">
        <f t="shared" si="19"/>
        <v>1.0181192581533471</v>
      </c>
      <c r="M105" s="8"/>
      <c r="N105" s="8">
        <f t="shared" si="20"/>
        <v>1.0181192581533471</v>
      </c>
      <c r="O105" s="8">
        <f t="shared" si="21"/>
        <v>11</v>
      </c>
      <c r="P105" s="8">
        <f t="shared" si="22"/>
        <v>1.0181192581533471</v>
      </c>
      <c r="Q105" s="8">
        <f t="shared" si="23"/>
        <v>11</v>
      </c>
      <c r="R105">
        <v>102</v>
      </c>
      <c r="S105" s="8">
        <f t="shared" si="24"/>
        <v>-0.40909090909090906</v>
      </c>
      <c r="T105" s="8">
        <f>SUM($S$4:S105)/R105</f>
        <v>1.4017177118781414E-2</v>
      </c>
      <c r="U105">
        <f t="shared" si="25"/>
        <v>1.8219170860625002E-3</v>
      </c>
      <c r="W105">
        <f t="shared" si="26"/>
        <v>-0.40909090909090906</v>
      </c>
      <c r="X105">
        <f>SUM($W$4:W105)/R105</f>
        <v>1.4017177118781414E-2</v>
      </c>
      <c r="Y105">
        <f t="shared" si="27"/>
        <v>1.8219170860625002E-3</v>
      </c>
    </row>
    <row r="106" spans="1:25" ht="15.75" x14ac:dyDescent="0.25">
      <c r="A106" s="5">
        <v>39721</v>
      </c>
      <c r="B106">
        <v>276.98700000000002</v>
      </c>
      <c r="C106">
        <f t="shared" si="16"/>
        <v>2.32514324345293E-2</v>
      </c>
      <c r="D106">
        <v>4.0148999999999999</v>
      </c>
      <c r="E106">
        <v>12.4405</v>
      </c>
      <c r="F106" s="17">
        <f t="shared" si="14"/>
        <v>3.2129545873393894E-4</v>
      </c>
      <c r="G106">
        <f t="shared" si="15"/>
        <v>1.0003212954587339</v>
      </c>
      <c r="H106">
        <f t="shared" si="17"/>
        <v>2.2930136975795361E-2</v>
      </c>
      <c r="I106" s="35">
        <f t="shared" si="18"/>
        <v>5.257911817287377E-4</v>
      </c>
      <c r="J106" s="8"/>
      <c r="K106" s="8"/>
      <c r="L106" s="8">
        <f t="shared" si="19"/>
        <v>0.48105652301890106</v>
      </c>
      <c r="M106" s="8"/>
      <c r="N106" s="8">
        <f t="shared" si="20"/>
        <v>0.48105652301890106</v>
      </c>
      <c r="O106" s="8">
        <f t="shared" si="21"/>
        <v>24</v>
      </c>
      <c r="P106" s="8">
        <f t="shared" si="22"/>
        <v>0.48105652301890106</v>
      </c>
      <c r="Q106" s="8">
        <f t="shared" si="23"/>
        <v>24</v>
      </c>
      <c r="R106" s="8">
        <v>103</v>
      </c>
      <c r="S106" s="8">
        <f t="shared" si="24"/>
        <v>-0.30165289256198347</v>
      </c>
      <c r="T106" s="8">
        <f>SUM($S$4:S106)/R106</f>
        <v>1.0952419160715736E-2</v>
      </c>
      <c r="U106">
        <f t="shared" si="25"/>
        <v>1.1232195457833961E-3</v>
      </c>
      <c r="W106">
        <f t="shared" si="26"/>
        <v>-0.30165289256198347</v>
      </c>
      <c r="X106">
        <f>SUM($W$4:W106)/R106</f>
        <v>1.0952419160715736E-2</v>
      </c>
      <c r="Y106">
        <f t="shared" si="27"/>
        <v>1.1232195457833961E-3</v>
      </c>
    </row>
    <row r="107" spans="1:25" ht="15.75" x14ac:dyDescent="0.25">
      <c r="A107" s="5">
        <v>39722</v>
      </c>
      <c r="B107">
        <v>272.41300000000001</v>
      </c>
      <c r="C107">
        <f t="shared" si="16"/>
        <v>-1.651341037666032E-2</v>
      </c>
      <c r="D107">
        <v>3.9954000000000001</v>
      </c>
      <c r="E107">
        <v>11.776299999999999</v>
      </c>
      <c r="F107" s="17">
        <f t="shared" si="14"/>
        <v>3.0505848408957092E-4</v>
      </c>
      <c r="G107">
        <f t="shared" si="15"/>
        <v>1.0003050584840896</v>
      </c>
      <c r="H107">
        <f t="shared" si="17"/>
        <v>-1.6818468860749891E-2</v>
      </c>
      <c r="I107" s="35">
        <f t="shared" si="18"/>
        <v>2.8286089482001373E-4</v>
      </c>
      <c r="J107" s="8"/>
      <c r="K107" s="8"/>
      <c r="L107" s="8">
        <f t="shared" si="19"/>
        <v>-0.34165137143049612</v>
      </c>
      <c r="M107" s="8"/>
      <c r="N107" s="8">
        <f t="shared" si="20"/>
        <v>-0.34165137143049612</v>
      </c>
      <c r="O107" s="8">
        <f t="shared" si="21"/>
        <v>100</v>
      </c>
      <c r="P107" s="8">
        <f t="shared" si="22"/>
        <v>-0.34165137143049612</v>
      </c>
      <c r="Q107" s="8">
        <f t="shared" si="23"/>
        <v>100</v>
      </c>
      <c r="R107">
        <v>104</v>
      </c>
      <c r="S107" s="8">
        <f t="shared" si="24"/>
        <v>0.32644628099173556</v>
      </c>
      <c r="T107" s="8">
        <f>SUM($S$4:S107)/R107</f>
        <v>1.3986013986014003E-2</v>
      </c>
      <c r="U107">
        <f t="shared" si="25"/>
        <v>1.8493902791423499E-3</v>
      </c>
      <c r="W107">
        <f t="shared" si="26"/>
        <v>0.32644628099173556</v>
      </c>
      <c r="X107">
        <f>SUM($W$4:W107)/R107</f>
        <v>1.3986013986014003E-2</v>
      </c>
      <c r="Y107">
        <f t="shared" si="27"/>
        <v>1.8493902791423499E-3</v>
      </c>
    </row>
    <row r="108" spans="1:25" ht="15.75" x14ac:dyDescent="0.25">
      <c r="A108" s="5">
        <v>39723</v>
      </c>
      <c r="B108">
        <v>261.82499999999999</v>
      </c>
      <c r="C108">
        <f t="shared" si="16"/>
        <v>-3.8867454930565065E-2</v>
      </c>
      <c r="D108">
        <v>3.9313000000000002</v>
      </c>
      <c r="E108">
        <v>11.6845</v>
      </c>
      <c r="F108" s="17">
        <f t="shared" si="14"/>
        <v>3.0280678442129449E-4</v>
      </c>
      <c r="G108">
        <f t="shared" si="15"/>
        <v>1.0003028067844213</v>
      </c>
      <c r="H108">
        <f t="shared" si="17"/>
        <v>-3.917026171498636E-2</v>
      </c>
      <c r="I108" s="35">
        <f t="shared" si="18"/>
        <v>1.534309402820526E-3</v>
      </c>
      <c r="J108" s="8"/>
      <c r="K108" s="8"/>
      <c r="L108" s="8">
        <f t="shared" si="19"/>
        <v>-0.80414154182281805</v>
      </c>
      <c r="M108" s="8"/>
      <c r="N108" s="8">
        <f t="shared" si="20"/>
        <v>-0.80414154182281805</v>
      </c>
      <c r="O108" s="8">
        <f t="shared" si="21"/>
        <v>113</v>
      </c>
      <c r="P108" s="8">
        <f t="shared" si="22"/>
        <v>-0.80414154182281805</v>
      </c>
      <c r="Q108" s="8">
        <f t="shared" si="23"/>
        <v>113</v>
      </c>
      <c r="R108">
        <v>105</v>
      </c>
      <c r="S108" s="8">
        <f t="shared" si="24"/>
        <v>0.43388429752066116</v>
      </c>
      <c r="T108" s="8">
        <f>SUM($S$4:S108)/R108</f>
        <v>1.7985045257772548E-2</v>
      </c>
      <c r="U108">
        <f t="shared" si="25"/>
        <v>3.0875904142757559E-3</v>
      </c>
      <c r="W108">
        <f t="shared" si="26"/>
        <v>0.43388429752066116</v>
      </c>
      <c r="X108">
        <f>SUM($W$4:W108)/R108</f>
        <v>1.7985045257772548E-2</v>
      </c>
      <c r="Y108">
        <f t="shared" si="27"/>
        <v>3.0875904142757559E-3</v>
      </c>
    </row>
    <row r="109" spans="1:25" ht="15.75" x14ac:dyDescent="0.25">
      <c r="A109" s="5">
        <v>39724</v>
      </c>
      <c r="B109">
        <v>273.65600000000001</v>
      </c>
      <c r="C109">
        <f t="shared" si="16"/>
        <v>4.5186670486011715E-2</v>
      </c>
      <c r="D109">
        <v>3.9237000000000002</v>
      </c>
      <c r="E109">
        <v>11.5413</v>
      </c>
      <c r="F109" s="17">
        <f t="shared" si="14"/>
        <v>2.9929064129619043E-4</v>
      </c>
      <c r="G109">
        <f t="shared" si="15"/>
        <v>1.0002992906412962</v>
      </c>
      <c r="H109">
        <f t="shared" si="17"/>
        <v>4.4887379844715525E-2</v>
      </c>
      <c r="I109" s="35">
        <f t="shared" si="18"/>
        <v>2.0148768693237736E-3</v>
      </c>
      <c r="J109" s="8"/>
      <c r="K109" s="8"/>
      <c r="L109" s="8">
        <f t="shared" si="19"/>
        <v>0.93488186811754337</v>
      </c>
      <c r="M109" s="8"/>
      <c r="N109" s="8">
        <f t="shared" si="20"/>
        <v>0.93488186811754337</v>
      </c>
      <c r="O109" s="8">
        <f t="shared" si="21"/>
        <v>12</v>
      </c>
      <c r="P109" s="8">
        <f t="shared" si="22"/>
        <v>0.93488186811754337</v>
      </c>
      <c r="Q109" s="8">
        <f t="shared" si="23"/>
        <v>12</v>
      </c>
      <c r="R109" s="8">
        <v>106</v>
      </c>
      <c r="S109" s="8">
        <f t="shared" si="24"/>
        <v>-0.40082644628099173</v>
      </c>
      <c r="T109" s="8">
        <f>SUM($S$4:S109)/R109</f>
        <v>1.4033993450803072E-2</v>
      </c>
      <c r="U109">
        <f t="shared" si="25"/>
        <v>1.8979104591619503E-3</v>
      </c>
      <c r="W109">
        <f t="shared" si="26"/>
        <v>-0.40082644628099173</v>
      </c>
      <c r="X109">
        <f>SUM($W$4:W109)/R109</f>
        <v>1.4033993450803072E-2</v>
      </c>
      <c r="Y109">
        <f t="shared" si="27"/>
        <v>1.8979104591619503E-3</v>
      </c>
    </row>
    <row r="110" spans="1:25" ht="15.75" x14ac:dyDescent="0.25">
      <c r="A110" s="5">
        <v>39727</v>
      </c>
      <c r="B110">
        <v>287.96300000000002</v>
      </c>
      <c r="C110">
        <f t="shared" si="16"/>
        <v>5.2280965884175815E-2</v>
      </c>
      <c r="D110">
        <v>3.7530000000000001</v>
      </c>
      <c r="E110">
        <v>11.8492</v>
      </c>
      <c r="F110" s="17">
        <f t="shared" si="14"/>
        <v>3.0684528515689813E-4</v>
      </c>
      <c r="G110">
        <f t="shared" si="15"/>
        <v>1.0003068452851569</v>
      </c>
      <c r="H110">
        <f t="shared" si="17"/>
        <v>5.1974120599018916E-2</v>
      </c>
      <c r="I110" s="35">
        <f t="shared" si="18"/>
        <v>2.7013092120413626E-3</v>
      </c>
      <c r="J110" s="8"/>
      <c r="K110" s="8"/>
      <c r="L110" s="8">
        <f t="shared" si="19"/>
        <v>1.0816580758681562</v>
      </c>
      <c r="M110" s="8"/>
      <c r="N110" s="8">
        <f t="shared" si="20"/>
        <v>1.0816580758681562</v>
      </c>
      <c r="O110" s="8">
        <f t="shared" si="21"/>
        <v>10</v>
      </c>
      <c r="P110" s="8">
        <f t="shared" si="22"/>
        <v>1.0816580758681562</v>
      </c>
      <c r="Q110" s="8">
        <f t="shared" si="23"/>
        <v>10</v>
      </c>
      <c r="R110">
        <v>107</v>
      </c>
      <c r="S110" s="8">
        <f t="shared" si="24"/>
        <v>-0.41735537190082644</v>
      </c>
      <c r="T110" s="8">
        <f>SUM($S$4:S110)/R110</f>
        <v>1.00023171391056E-2</v>
      </c>
      <c r="U110">
        <f t="shared" si="25"/>
        <v>9.73178113834844E-4</v>
      </c>
      <c r="W110">
        <f t="shared" si="26"/>
        <v>-0.41735537190082644</v>
      </c>
      <c r="X110">
        <f>SUM($W$4:W110)/R110</f>
        <v>1.00023171391056E-2</v>
      </c>
      <c r="Y110">
        <f t="shared" si="27"/>
        <v>9.73178113834844E-4</v>
      </c>
    </row>
    <row r="111" spans="1:25" ht="15.75" x14ac:dyDescent="0.25">
      <c r="A111" s="5">
        <v>39728</v>
      </c>
      <c r="B111">
        <v>281.858</v>
      </c>
      <c r="C111">
        <f t="shared" si="16"/>
        <v>-2.1200640360046319E-2</v>
      </c>
      <c r="D111">
        <v>3.7519</v>
      </c>
      <c r="E111">
        <v>12.004300000000001</v>
      </c>
      <c r="F111" s="17">
        <f t="shared" si="14"/>
        <v>3.1064297221528037E-4</v>
      </c>
      <c r="G111">
        <f t="shared" si="15"/>
        <v>1.0003106429722153</v>
      </c>
      <c r="H111">
        <f t="shared" si="17"/>
        <v>-2.1511283332261599E-2</v>
      </c>
      <c r="I111" s="35">
        <f t="shared" si="18"/>
        <v>4.6273531060083572E-4</v>
      </c>
      <c r="J111" s="8"/>
      <c r="K111" s="8"/>
      <c r="L111" s="8">
        <f t="shared" si="19"/>
        <v>-0.43862701216775707</v>
      </c>
      <c r="M111" s="8"/>
      <c r="N111" s="8">
        <f t="shared" si="20"/>
        <v>-0.43862701216775707</v>
      </c>
      <c r="O111" s="8">
        <f t="shared" si="21"/>
        <v>105</v>
      </c>
      <c r="P111" s="8">
        <f t="shared" si="22"/>
        <v>-0.43862701216775707</v>
      </c>
      <c r="Q111" s="8">
        <f t="shared" si="23"/>
        <v>105</v>
      </c>
      <c r="R111">
        <v>108</v>
      </c>
      <c r="S111" s="8">
        <f t="shared" si="24"/>
        <v>0.36776859504132231</v>
      </c>
      <c r="T111" s="8">
        <f>SUM($S$4:S111)/R111</f>
        <v>1.3314967860422421E-2</v>
      </c>
      <c r="U111">
        <f t="shared" si="25"/>
        <v>1.740649442309169E-3</v>
      </c>
      <c r="W111">
        <f t="shared" si="26"/>
        <v>0.36776859504132231</v>
      </c>
      <c r="X111">
        <f>SUM($W$4:W111)/R111</f>
        <v>1.3314967860422421E-2</v>
      </c>
      <c r="Y111">
        <f t="shared" si="27"/>
        <v>1.740649442309169E-3</v>
      </c>
    </row>
    <row r="112" spans="1:25" ht="15.75" x14ac:dyDescent="0.25">
      <c r="A112" s="5">
        <v>39729</v>
      </c>
      <c r="B112">
        <v>292.26799999999997</v>
      </c>
      <c r="C112">
        <f t="shared" si="16"/>
        <v>3.6933491332514841E-2</v>
      </c>
      <c r="D112">
        <v>3.8028</v>
      </c>
      <c r="E112">
        <v>12.372400000000001</v>
      </c>
      <c r="F112" s="17">
        <f t="shared" si="14"/>
        <v>3.196350990384289E-4</v>
      </c>
      <c r="G112">
        <f t="shared" si="15"/>
        <v>1.0003196350990384</v>
      </c>
      <c r="H112">
        <f t="shared" si="17"/>
        <v>3.6613856233476412E-2</v>
      </c>
      <c r="I112" s="35">
        <f t="shared" si="18"/>
        <v>1.3405744682856795E-3</v>
      </c>
      <c r="J112" s="8"/>
      <c r="K112" s="8"/>
      <c r="L112" s="8">
        <f t="shared" si="19"/>
        <v>0.76412913369515523</v>
      </c>
      <c r="M112" s="8"/>
      <c r="N112" s="8">
        <f t="shared" si="20"/>
        <v>0.76412913369515523</v>
      </c>
      <c r="O112" s="8">
        <f t="shared" si="21"/>
        <v>13</v>
      </c>
      <c r="P112" s="8">
        <f t="shared" si="22"/>
        <v>0.76412913369515523</v>
      </c>
      <c r="Q112" s="8">
        <f t="shared" si="23"/>
        <v>13</v>
      </c>
      <c r="R112" s="8">
        <v>109</v>
      </c>
      <c r="S112" s="8">
        <f t="shared" si="24"/>
        <v>-0.3925619834710744</v>
      </c>
      <c r="T112" s="8">
        <f>SUM($S$4:S112)/R112</f>
        <v>9.5913261050875886E-3</v>
      </c>
      <c r="U112">
        <f t="shared" si="25"/>
        <v>9.115723157727887E-4</v>
      </c>
      <c r="W112">
        <f t="shared" si="26"/>
        <v>-0.3925619834710744</v>
      </c>
      <c r="X112">
        <f>SUM($W$4:W112)/R112</f>
        <v>9.5913261050875886E-3</v>
      </c>
      <c r="Y112">
        <f t="shared" si="27"/>
        <v>9.115723157727887E-4</v>
      </c>
    </row>
    <row r="113" spans="1:26" ht="15.75" x14ac:dyDescent="0.25">
      <c r="A113" s="5">
        <v>39730</v>
      </c>
      <c r="B113">
        <v>293.23200000000003</v>
      </c>
      <c r="C113">
        <f t="shared" si="16"/>
        <v>3.2983426170502947E-3</v>
      </c>
      <c r="D113">
        <v>3.8769999999999998</v>
      </c>
      <c r="E113">
        <v>12.466100000000001</v>
      </c>
      <c r="F113" s="17">
        <f t="shared" si="14"/>
        <v>3.2191935810521599E-4</v>
      </c>
      <c r="G113">
        <f t="shared" si="15"/>
        <v>1.0003219193581052</v>
      </c>
      <c r="H113">
        <f t="shared" si="17"/>
        <v>2.9764232589450787E-3</v>
      </c>
      <c r="I113" s="35">
        <f t="shared" si="18"/>
        <v>8.8590954163892429E-6</v>
      </c>
      <c r="J113" s="8"/>
      <c r="K113" s="8"/>
      <c r="L113" s="8">
        <f t="shared" si="19"/>
        <v>6.8240493808329028E-2</v>
      </c>
      <c r="M113" s="8"/>
      <c r="N113" s="8">
        <f t="shared" si="20"/>
        <v>6.8240493808329028E-2</v>
      </c>
      <c r="O113" s="8">
        <f t="shared" si="21"/>
        <v>54</v>
      </c>
      <c r="P113" s="8">
        <f t="shared" si="22"/>
        <v>6.8240493808329028E-2</v>
      </c>
      <c r="Q113" s="8">
        <f t="shared" si="23"/>
        <v>54</v>
      </c>
      <c r="R113">
        <v>110</v>
      </c>
      <c r="S113" s="8">
        <f t="shared" si="24"/>
        <v>-5.3719008264462798E-2</v>
      </c>
      <c r="T113" s="8">
        <f>SUM($S$4:S113)/R113</f>
        <v>9.0157776108189501E-3</v>
      </c>
      <c r="U113">
        <f t="shared" si="25"/>
        <v>8.128424592774425E-4</v>
      </c>
      <c r="W113">
        <f t="shared" si="26"/>
        <v>-5.3719008264462798E-2</v>
      </c>
      <c r="X113">
        <f>SUM($W$4:W113)/R113</f>
        <v>9.0157776108189501E-3</v>
      </c>
      <c r="Y113">
        <f t="shared" si="27"/>
        <v>8.128424592774425E-4</v>
      </c>
    </row>
    <row r="114" spans="1:26" ht="15.75" x14ac:dyDescent="0.25">
      <c r="A114" s="5">
        <v>39731</v>
      </c>
      <c r="B114">
        <v>335.048</v>
      </c>
      <c r="C114">
        <f t="shared" si="16"/>
        <v>0.14260380858842137</v>
      </c>
      <c r="D114">
        <v>3.9956</v>
      </c>
      <c r="E114">
        <v>12.6996</v>
      </c>
      <c r="F114" s="17">
        <f t="shared" si="14"/>
        <v>3.2760347442595261E-4</v>
      </c>
      <c r="G114">
        <f t="shared" si="15"/>
        <v>1.000327603474426</v>
      </c>
      <c r="H114">
        <f t="shared" si="17"/>
        <v>0.14227620511399541</v>
      </c>
      <c r="I114" s="35">
        <f t="shared" si="18"/>
        <v>2.0242518541639696E-2</v>
      </c>
      <c r="J114" s="8"/>
      <c r="K114" s="8"/>
      <c r="L114" s="8">
        <f t="shared" si="19"/>
        <v>2.9503770368540576</v>
      </c>
      <c r="M114" s="8"/>
      <c r="N114" s="8">
        <f t="shared" si="20"/>
        <v>2.9503770368540576</v>
      </c>
      <c r="O114" s="8">
        <f t="shared" si="21"/>
        <v>3</v>
      </c>
      <c r="P114" s="8">
        <f t="shared" si="22"/>
        <v>2.9503770368540576</v>
      </c>
      <c r="Q114" s="8">
        <f t="shared" si="23"/>
        <v>2</v>
      </c>
      <c r="R114">
        <v>111</v>
      </c>
      <c r="S114" s="8">
        <f t="shared" si="24"/>
        <v>-0.47520661157024791</v>
      </c>
      <c r="T114" s="8">
        <f>SUM($S$4:S114)/R114</f>
        <v>4.653413744322852E-3</v>
      </c>
      <c r="U114">
        <f t="shared" si="25"/>
        <v>2.1851116380178763E-4</v>
      </c>
      <c r="W114">
        <f t="shared" si="26"/>
        <v>-0.48347107438016529</v>
      </c>
      <c r="X114">
        <f>SUM($W$4:W114)/R114</f>
        <v>4.5789591244136856E-3</v>
      </c>
      <c r="Y114">
        <f t="shared" si="27"/>
        <v>2.1157474541806361E-4</v>
      </c>
    </row>
    <row r="115" spans="1:26" ht="15.75" x14ac:dyDescent="0.25">
      <c r="A115" s="5">
        <v>39734</v>
      </c>
      <c r="B115">
        <v>345.61700000000002</v>
      </c>
      <c r="C115">
        <f t="shared" si="16"/>
        <v>3.1544733888875673E-2</v>
      </c>
      <c r="D115">
        <v>4.0735000000000001</v>
      </c>
      <c r="E115">
        <v>12.304399999999999</v>
      </c>
      <c r="F115" s="17">
        <f t="shared" si="14"/>
        <v>3.1797617591422522E-4</v>
      </c>
      <c r="G115">
        <f t="shared" si="15"/>
        <v>1.0003179761759142</v>
      </c>
      <c r="H115">
        <f t="shared" si="17"/>
        <v>3.1226757712961448E-2</v>
      </c>
      <c r="I115" s="35">
        <f t="shared" si="18"/>
        <v>9.7511039726399726E-4</v>
      </c>
      <c r="J115" s="8"/>
      <c r="K115" s="8"/>
      <c r="L115" s="8">
        <f t="shared" si="19"/>
        <v>0.65263936090250718</v>
      </c>
      <c r="M115" s="8"/>
      <c r="N115" s="8">
        <f t="shared" si="20"/>
        <v>0.65263936090250718</v>
      </c>
      <c r="O115" s="8">
        <f t="shared" si="21"/>
        <v>16</v>
      </c>
      <c r="P115" s="8">
        <f t="shared" si="22"/>
        <v>0.65263936090250718</v>
      </c>
      <c r="Q115" s="8">
        <f t="shared" si="23"/>
        <v>16</v>
      </c>
      <c r="R115" s="8">
        <v>112</v>
      </c>
      <c r="S115" s="8">
        <f t="shared" si="24"/>
        <v>-0.36776859504132231</v>
      </c>
      <c r="T115" s="8">
        <f>SUM($S$4:S115)/R115</f>
        <v>1.3282172373081627E-3</v>
      </c>
      <c r="U115">
        <f t="shared" si="25"/>
        <v>1.7962366845640286E-5</v>
      </c>
      <c r="W115">
        <f t="shared" si="26"/>
        <v>-0.36776859504132231</v>
      </c>
      <c r="X115">
        <f>SUM($W$4:W115)/R115</f>
        <v>1.2544273907910428E-3</v>
      </c>
      <c r="Y115">
        <f t="shared" si="27"/>
        <v>1.6021987711080386E-5</v>
      </c>
    </row>
    <row r="116" spans="1:26" ht="15.75" x14ac:dyDescent="0.25">
      <c r="A116" s="5">
        <v>39735</v>
      </c>
      <c r="B116">
        <v>346.48200000000003</v>
      </c>
      <c r="C116">
        <f t="shared" si="16"/>
        <v>2.5027704077056658E-3</v>
      </c>
      <c r="D116">
        <v>4.1159999999999997</v>
      </c>
      <c r="E116">
        <v>11.943899999999999</v>
      </c>
      <c r="F116" s="17">
        <f t="shared" si="14"/>
        <v>3.0916467733477226E-4</v>
      </c>
      <c r="G116">
        <f t="shared" si="15"/>
        <v>1.0003091646773348</v>
      </c>
      <c r="H116">
        <f t="shared" si="17"/>
        <v>2.1936057303708935E-3</v>
      </c>
      <c r="I116" s="35">
        <f t="shared" si="18"/>
        <v>4.8119061003160214E-6</v>
      </c>
      <c r="J116" s="8"/>
      <c r="K116" s="8"/>
      <c r="L116" s="8">
        <f t="shared" si="19"/>
        <v>5.1780639048179061E-2</v>
      </c>
      <c r="M116" s="8"/>
      <c r="N116" s="8">
        <f t="shared" si="20"/>
        <v>5.1780639048179061E-2</v>
      </c>
      <c r="O116" s="8">
        <f t="shared" si="21"/>
        <v>56</v>
      </c>
      <c r="P116" s="8">
        <f t="shared" si="22"/>
        <v>5.1780639048179061E-2</v>
      </c>
      <c r="Q116" s="8">
        <f t="shared" si="23"/>
        <v>56</v>
      </c>
      <c r="R116">
        <v>113</v>
      </c>
      <c r="S116" s="8">
        <f t="shared" si="24"/>
        <v>-3.7190082644628086E-2</v>
      </c>
      <c r="T116" s="8">
        <f>SUM($S$4:S116)/R116</f>
        <v>9.8734732684854993E-4</v>
      </c>
      <c r="U116">
        <f t="shared" si="25"/>
        <v>1.0014416913941132E-5</v>
      </c>
      <c r="W116">
        <f t="shared" si="26"/>
        <v>-3.7190082644628086E-2</v>
      </c>
      <c r="X116">
        <f>SUM($W$4:W116)/R116</f>
        <v>9.1421048782273191E-4</v>
      </c>
      <c r="Y116">
        <f t="shared" si="27"/>
        <v>8.5857483830085234E-6</v>
      </c>
    </row>
    <row r="117" spans="1:26" ht="15.75" x14ac:dyDescent="0.25">
      <c r="A117" s="5">
        <v>39736</v>
      </c>
      <c r="B117">
        <v>386.85700000000003</v>
      </c>
      <c r="C117">
        <f t="shared" si="16"/>
        <v>0.11652841994677933</v>
      </c>
      <c r="D117">
        <v>4.1233000000000004</v>
      </c>
      <c r="E117">
        <v>11.910600000000001</v>
      </c>
      <c r="F117" s="17">
        <f t="shared" si="14"/>
        <v>3.0834931694512235E-4</v>
      </c>
      <c r="G117">
        <f t="shared" si="15"/>
        <v>1.0003083493169451</v>
      </c>
      <c r="H117">
        <f t="shared" si="17"/>
        <v>0.11622007062983421</v>
      </c>
      <c r="I117" s="35">
        <f t="shared" si="18"/>
        <v>1.3507104817203651E-2</v>
      </c>
      <c r="J117" s="8"/>
      <c r="K117" s="8"/>
      <c r="L117" s="8">
        <f t="shared" si="19"/>
        <v>2.4108947562833811</v>
      </c>
      <c r="M117" s="8"/>
      <c r="N117" s="8">
        <f t="shared" si="20"/>
        <v>2.4108947562833811</v>
      </c>
      <c r="O117" s="8">
        <f t="shared" si="21"/>
        <v>4</v>
      </c>
      <c r="P117" s="8">
        <f t="shared" si="22"/>
        <v>2.4108947562833811</v>
      </c>
      <c r="Q117" s="8">
        <f t="shared" si="23"/>
        <v>3</v>
      </c>
      <c r="R117">
        <v>114</v>
      </c>
      <c r="S117" s="8">
        <f t="shared" si="24"/>
        <v>-0.46694214876033058</v>
      </c>
      <c r="T117" s="8">
        <f>SUM($S$4:S117)/R117</f>
        <v>-3.1172973756705652E-3</v>
      </c>
      <c r="U117">
        <f t="shared" si="25"/>
        <v>1.0070908125757596E-4</v>
      </c>
      <c r="W117">
        <f t="shared" si="26"/>
        <v>-0.47520661157024791</v>
      </c>
      <c r="X117">
        <f>SUM($W$4:W117)/R117</f>
        <v>-3.2622879512831508E-3</v>
      </c>
      <c r="Y117">
        <f t="shared" si="27"/>
        <v>1.1029523501708569E-4</v>
      </c>
    </row>
    <row r="118" spans="1:26" ht="15.75" x14ac:dyDescent="0.25">
      <c r="A118" s="5">
        <v>39737</v>
      </c>
      <c r="B118">
        <v>399.17500000000001</v>
      </c>
      <c r="C118">
        <f t="shared" si="16"/>
        <v>3.1841222984203423E-2</v>
      </c>
      <c r="D118">
        <v>4.0693000000000001</v>
      </c>
      <c r="E118">
        <v>12.005100000000001</v>
      </c>
      <c r="F118" s="17">
        <f t="shared" si="14"/>
        <v>3.1066254694489537E-4</v>
      </c>
      <c r="G118">
        <f t="shared" si="15"/>
        <v>1.0003106625469449</v>
      </c>
      <c r="H118">
        <f t="shared" si="17"/>
        <v>3.1530560437258527E-2</v>
      </c>
      <c r="I118" s="35">
        <f t="shared" si="18"/>
        <v>9.9417624148761272E-4</v>
      </c>
      <c r="J118" s="8"/>
      <c r="K118" s="8"/>
      <c r="L118" s="8">
        <f t="shared" si="19"/>
        <v>0.65877352118329824</v>
      </c>
      <c r="M118" s="8"/>
      <c r="N118" s="8">
        <f t="shared" si="20"/>
        <v>0.65877352118329824</v>
      </c>
      <c r="O118" s="8">
        <f t="shared" si="21"/>
        <v>15</v>
      </c>
      <c r="P118" s="8">
        <f t="shared" si="22"/>
        <v>0.65877352118329824</v>
      </c>
      <c r="Q118" s="8">
        <f t="shared" si="23"/>
        <v>15</v>
      </c>
      <c r="R118" s="8">
        <v>115</v>
      </c>
      <c r="S118" s="8">
        <f t="shared" si="24"/>
        <v>-0.37603305785123964</v>
      </c>
      <c r="T118" s="8">
        <f>SUM($S$4:S118)/R118</f>
        <v>-6.3600431189363834E-3</v>
      </c>
      <c r="U118">
        <f t="shared" si="25"/>
        <v>4.2288791587217773E-4</v>
      </c>
      <c r="W118">
        <f t="shared" si="26"/>
        <v>-0.37603305785123964</v>
      </c>
      <c r="X118">
        <f>SUM($W$4:W118)/R118</f>
        <v>-6.5037729069349461E-3</v>
      </c>
      <c r="Y118">
        <f t="shared" si="27"/>
        <v>4.422174666248018E-4</v>
      </c>
    </row>
    <row r="119" spans="1:26" ht="15.75" x14ac:dyDescent="0.25">
      <c r="A119" s="5">
        <v>39738</v>
      </c>
      <c r="B119">
        <v>360.55</v>
      </c>
      <c r="C119">
        <f t="shared" si="16"/>
        <v>-9.676207177303188E-2</v>
      </c>
      <c r="D119">
        <v>4.0141999999999998</v>
      </c>
      <c r="E119">
        <v>11.8939</v>
      </c>
      <c r="F119" s="17">
        <f t="shared" si="14"/>
        <v>3.0794032138503624E-4</v>
      </c>
      <c r="G119">
        <f t="shared" si="15"/>
        <v>1.000307940321385</v>
      </c>
      <c r="H119">
        <f t="shared" si="17"/>
        <v>-9.7070012094416916E-2</v>
      </c>
      <c r="I119" s="35">
        <f t="shared" si="18"/>
        <v>9.4225872480102457E-3</v>
      </c>
      <c r="J119" s="8"/>
      <c r="K119" s="8"/>
      <c r="L119" s="8">
        <f t="shared" si="19"/>
        <v>-2.0019422862788616</v>
      </c>
      <c r="M119" s="8"/>
      <c r="N119" s="8">
        <f t="shared" si="20"/>
        <v>-2.0019422862788616</v>
      </c>
      <c r="O119" s="8">
        <f t="shared" si="21"/>
        <v>118</v>
      </c>
      <c r="P119" s="8">
        <f t="shared" si="22"/>
        <v>-2.0019422862788616</v>
      </c>
      <c r="Q119" s="8">
        <f t="shared" si="23"/>
        <v>118</v>
      </c>
      <c r="R119">
        <v>116</v>
      </c>
      <c r="S119" s="8">
        <f t="shared" si="24"/>
        <v>0.47520661157024791</v>
      </c>
      <c r="T119" s="8">
        <f>SUM($S$4:S119)/R119</f>
        <v>-2.2086064405813463E-3</v>
      </c>
      <c r="U119">
        <f t="shared" si="25"/>
        <v>5.1440119953434435E-5</v>
      </c>
      <c r="W119">
        <f t="shared" si="26"/>
        <v>0.47520661157024791</v>
      </c>
      <c r="X119">
        <f>SUM($W$4:W119)/R119</f>
        <v>-2.3510971786833701E-3</v>
      </c>
      <c r="Y119">
        <f t="shared" si="27"/>
        <v>5.8291665587190609E-5</v>
      </c>
    </row>
    <row r="120" spans="1:26" ht="15.75" x14ac:dyDescent="0.25">
      <c r="A120" s="5">
        <v>39741</v>
      </c>
      <c r="B120">
        <v>277.04599999999999</v>
      </c>
      <c r="C120">
        <f t="shared" si="16"/>
        <v>-0.23160171959506315</v>
      </c>
      <c r="D120">
        <v>4.0106999999999999</v>
      </c>
      <c r="E120">
        <v>11.9918</v>
      </c>
      <c r="F120" s="17">
        <f t="shared" si="14"/>
        <v>3.103370989558929E-4</v>
      </c>
      <c r="G120">
        <f t="shared" si="15"/>
        <v>1.0003103370989559</v>
      </c>
      <c r="H120">
        <f t="shared" si="17"/>
        <v>-0.23191205669401904</v>
      </c>
      <c r="I120" s="35">
        <f t="shared" si="18"/>
        <v>5.3783202040049903E-2</v>
      </c>
      <c r="J120" s="8"/>
      <c r="K120" s="8"/>
      <c r="L120" s="8">
        <f t="shared" si="19"/>
        <v>-4.7916840507488931</v>
      </c>
      <c r="M120" s="8"/>
      <c r="N120" s="8">
        <f t="shared" si="20"/>
        <v>-4.7916840507488931</v>
      </c>
      <c r="O120" s="8">
        <f t="shared" si="21"/>
        <v>121</v>
      </c>
      <c r="P120" s="8">
        <f t="shared" si="22"/>
        <v>-4.7916840507488931</v>
      </c>
      <c r="Q120" s="8">
        <f t="shared" si="23"/>
        <v>121</v>
      </c>
      <c r="R120">
        <v>117</v>
      </c>
      <c r="S120" s="8">
        <f t="shared" si="24"/>
        <v>0.5</v>
      </c>
      <c r="T120" s="8">
        <f>SUM($S$4:S120)/R120</f>
        <v>2.0837748110475542E-3</v>
      </c>
      <c r="U120">
        <f t="shared" si="25"/>
        <v>4.6184340289934879E-5</v>
      </c>
      <c r="W120">
        <f t="shared" si="26"/>
        <v>0.5</v>
      </c>
      <c r="X120">
        <f>SUM($W$4:W120)/R120</f>
        <v>1.9425019425019579E-3</v>
      </c>
      <c r="Y120">
        <f t="shared" si="27"/>
        <v>4.0134337654999446E-5</v>
      </c>
    </row>
    <row r="121" spans="1:26" ht="15.75" x14ac:dyDescent="0.25">
      <c r="A121" s="5">
        <v>39742</v>
      </c>
      <c r="B121">
        <v>236.62200000000001</v>
      </c>
      <c r="C121">
        <f t="shared" si="16"/>
        <v>-0.14591078737826924</v>
      </c>
      <c r="D121">
        <v>3.9403999999999999</v>
      </c>
      <c r="E121">
        <v>12.188599999999999</v>
      </c>
      <c r="F121" s="17">
        <f t="shared" si="14"/>
        <v>3.1514882063077287E-4</v>
      </c>
      <c r="G121">
        <f t="shared" si="15"/>
        <v>1.0003151488206308</v>
      </c>
      <c r="H121">
        <f t="shared" si="17"/>
        <v>-0.14622593619890001</v>
      </c>
      <c r="I121" s="35">
        <f t="shared" si="18"/>
        <v>2.1382024417244776E-2</v>
      </c>
      <c r="J121" s="8"/>
      <c r="K121" s="8"/>
      <c r="L121" s="8">
        <f t="shared" si="19"/>
        <v>-3.0187962072781129</v>
      </c>
      <c r="M121" s="8"/>
      <c r="N121" s="8">
        <f t="shared" si="20"/>
        <v>-3.0187962072781129</v>
      </c>
      <c r="O121" s="8">
        <f t="shared" si="21"/>
        <v>120</v>
      </c>
      <c r="P121" s="8">
        <f t="shared" si="22"/>
        <v>-3.0187962072781129</v>
      </c>
      <c r="Q121" s="8">
        <f t="shared" si="23"/>
        <v>120</v>
      </c>
      <c r="R121" s="8">
        <v>118</v>
      </c>
      <c r="S121" s="8">
        <f t="shared" si="24"/>
        <v>0.49173553719008267</v>
      </c>
      <c r="T121" s="8">
        <f>SUM($S$4:S121)/R121</f>
        <v>6.2333660176495465E-3</v>
      </c>
      <c r="U121">
        <f t="shared" si="25"/>
        <v>4.1680659321623669E-4</v>
      </c>
      <c r="W121">
        <f t="shared" si="26"/>
        <v>0.49173553719008267</v>
      </c>
      <c r="X121">
        <f>SUM($W$4:W121)/R121</f>
        <v>6.0932903768034889E-3</v>
      </c>
      <c r="Y121">
        <f t="shared" si="27"/>
        <v>3.9828419442667528E-4</v>
      </c>
    </row>
    <row r="122" spans="1:26" ht="15.75" x14ac:dyDescent="0.25">
      <c r="A122" s="5">
        <v>39743</v>
      </c>
      <c r="B122">
        <v>240.36</v>
      </c>
      <c r="C122">
        <f t="shared" si="16"/>
        <v>1.5797347668433194E-2</v>
      </c>
      <c r="D122">
        <v>3.8066</v>
      </c>
      <c r="E122">
        <v>12.372</v>
      </c>
      <c r="F122" s="17">
        <f t="shared" si="14"/>
        <v>3.1962534359442074E-4</v>
      </c>
      <c r="G122">
        <f t="shared" si="15"/>
        <v>1.0003196253435944</v>
      </c>
      <c r="H122">
        <f t="shared" si="17"/>
        <v>1.5477722324838773E-2</v>
      </c>
      <c r="I122" s="35">
        <f t="shared" si="18"/>
        <v>2.3955988836481257E-4</v>
      </c>
      <c r="J122" s="8"/>
      <c r="K122" s="8"/>
      <c r="L122" s="8">
        <f t="shared" si="19"/>
        <v>0.32683651485539356</v>
      </c>
      <c r="M122" s="8"/>
      <c r="N122" s="8">
        <f t="shared" si="20"/>
        <v>0.32683651485539356</v>
      </c>
      <c r="O122" s="8">
        <f t="shared" si="21"/>
        <v>34</v>
      </c>
      <c r="P122" s="8">
        <f t="shared" si="22"/>
        <v>0.32683651485539356</v>
      </c>
      <c r="Q122" s="8">
        <f t="shared" si="23"/>
        <v>34</v>
      </c>
      <c r="R122">
        <v>119</v>
      </c>
      <c r="S122" s="8">
        <f t="shared" si="24"/>
        <v>-0.21900826446280991</v>
      </c>
      <c r="T122" s="8">
        <f>SUM($S$4:S122)/R122</f>
        <v>4.3405792068893839E-3</v>
      </c>
      <c r="U122">
        <f t="shared" si="25"/>
        <v>2.0382133766385239E-4</v>
      </c>
      <c r="W122">
        <f t="shared" si="26"/>
        <v>-0.21900826446280991</v>
      </c>
      <c r="X122">
        <f>SUM($W$4:W122)/R122</f>
        <v>4.2016806722689221E-3</v>
      </c>
      <c r="Y122">
        <f t="shared" si="27"/>
        <v>1.9098548510313349E-4</v>
      </c>
    </row>
    <row r="123" spans="1:26" s="28" customFormat="1" ht="16.5" thickBot="1" x14ac:dyDescent="0.3">
      <c r="A123" s="27">
        <v>39744</v>
      </c>
      <c r="B123" s="28">
        <v>221.21199999999999</v>
      </c>
      <c r="C123" s="28">
        <f t="shared" si="16"/>
        <v>-7.9663837576967975E-2</v>
      </c>
      <c r="D123" s="28">
        <v>3.7789000000000001</v>
      </c>
      <c r="E123" s="28">
        <v>12.5359</v>
      </c>
      <c r="F123" s="36">
        <f t="shared" si="14"/>
        <v>3.2361973949734946E-4</v>
      </c>
      <c r="G123" s="28">
        <f t="shared" si="15"/>
        <v>1.0003236197394973</v>
      </c>
      <c r="H123" s="28">
        <f t="shared" si="17"/>
        <v>-7.9987457316465324E-2</v>
      </c>
      <c r="I123" s="37">
        <f t="shared" si="18"/>
        <v>6.3979933279533618E-3</v>
      </c>
      <c r="L123" s="28">
        <f t="shared" si="19"/>
        <v>-1.6481913027520747</v>
      </c>
      <c r="N123" s="8">
        <f t="shared" si="20"/>
        <v>-1.6481913027520747</v>
      </c>
      <c r="O123" s="8">
        <f t="shared" si="21"/>
        <v>117</v>
      </c>
      <c r="P123" s="8">
        <f t="shared" si="22"/>
        <v>-1.6481913027520747</v>
      </c>
      <c r="Q123" s="8">
        <f t="shared" si="23"/>
        <v>117</v>
      </c>
      <c r="R123">
        <v>120</v>
      </c>
      <c r="S123" s="8">
        <f t="shared" si="24"/>
        <v>0.46694214876033058</v>
      </c>
      <c r="T123" s="8">
        <f>SUM($S$4:S123)/R123</f>
        <v>8.1955922865013936E-3</v>
      </c>
      <c r="U123">
        <f t="shared" si="25"/>
        <v>7.3273890465339422E-4</v>
      </c>
      <c r="W123">
        <f t="shared" si="26"/>
        <v>0.46694214876033058</v>
      </c>
      <c r="X123">
        <f>SUM($W$4:W123)/R123</f>
        <v>8.0578512396694366E-3</v>
      </c>
      <c r="Y123">
        <f t="shared" si="27"/>
        <v>7.0831599927973388E-4</v>
      </c>
    </row>
    <row r="124" spans="1:26" ht="16.5" thickBot="1" x14ac:dyDescent="0.3">
      <c r="A124" s="5">
        <v>39745</v>
      </c>
      <c r="B124">
        <v>209.30099999999999</v>
      </c>
      <c r="C124">
        <f t="shared" si="16"/>
        <v>-5.3844276079055398E-2</v>
      </c>
      <c r="D124">
        <v>3.7511999999999999</v>
      </c>
      <c r="E124">
        <v>12.848100000000001</v>
      </c>
      <c r="F124" s="17">
        <f t="shared" si="14"/>
        <v>3.3121231985644428E-4</v>
      </c>
      <c r="G124">
        <f t="shared" si="15"/>
        <v>1.0003312123198564</v>
      </c>
      <c r="H124">
        <f t="shared" si="17"/>
        <v>-5.4175488398911842E-2</v>
      </c>
      <c r="I124" s="35">
        <f t="shared" si="18"/>
        <v>2.9349835432606317E-3</v>
      </c>
      <c r="J124" s="8"/>
      <c r="K124" s="8"/>
      <c r="L124" s="8">
        <f t="shared" si="19"/>
        <v>-1.1140019139893709</v>
      </c>
      <c r="M124" s="30" t="s">
        <v>63</v>
      </c>
      <c r="N124" s="12">
        <f>'[1]Market Adj Return'!$M$19</f>
        <v>3.0813487968846562</v>
      </c>
      <c r="O124" s="8">
        <f t="shared" si="21"/>
        <v>2</v>
      </c>
      <c r="P124" s="12">
        <f>'[1]Market Adj Return'!$M$20</f>
        <v>1.9687481710103942</v>
      </c>
      <c r="Q124" s="8">
        <f t="shared" si="23"/>
        <v>4</v>
      </c>
      <c r="R124" s="8">
        <v>121</v>
      </c>
      <c r="S124" s="8">
        <f t="shared" si="24"/>
        <v>-0.48347107438016529</v>
      </c>
      <c r="T124" s="8">
        <f>SUM($S$4:S124)/R124</f>
        <v>4.1322314049586943E-3</v>
      </c>
      <c r="U124">
        <f t="shared" si="25"/>
        <v>1.8782870022539594E-4</v>
      </c>
      <c r="V124" s="8" t="s">
        <v>75</v>
      </c>
      <c r="W124">
        <f>Q124/(COUNT($R$4:$R$123)+1)-0.5</f>
        <v>-0.46694214876033058</v>
      </c>
      <c r="X124">
        <f>SUM($W$4:W124)/R124</f>
        <v>4.1322314049586925E-3</v>
      </c>
      <c r="Y124">
        <f t="shared" si="27"/>
        <v>1.8782870022539581E-4</v>
      </c>
      <c r="Z124" s="8" t="s">
        <v>75</v>
      </c>
    </row>
    <row r="125" spans="1:26" ht="15.75" x14ac:dyDescent="0.25">
      <c r="A125" s="5">
        <v>39748</v>
      </c>
      <c r="B125">
        <v>468.27199999999999</v>
      </c>
      <c r="C125">
        <f t="shared" si="16"/>
        <v>1.2373137252091486</v>
      </c>
      <c r="D125">
        <v>3.7598000000000003</v>
      </c>
      <c r="E125">
        <v>12.192500000000001</v>
      </c>
      <c r="F125" s="17">
        <f t="shared" si="14"/>
        <v>3.1524408979000107E-4</v>
      </c>
      <c r="G125">
        <f t="shared" si="15"/>
        <v>1.00031524408979</v>
      </c>
      <c r="H125">
        <f t="shared" si="17"/>
        <v>1.2369984811193586</v>
      </c>
      <c r="I125" s="35">
        <f t="shared" si="18"/>
        <v>1.5301652422916001</v>
      </c>
      <c r="J125" s="8"/>
      <c r="K125" s="8"/>
      <c r="L125" s="8">
        <f t="shared" si="19"/>
        <v>25.599190080382098</v>
      </c>
      <c r="M125" s="8"/>
      <c r="N125" s="8"/>
      <c r="O125" s="8"/>
      <c r="P125" s="8"/>
      <c r="Q125" s="8"/>
      <c r="U125">
        <f>SUM(U4:U124)</f>
        <v>0.89001586155182366</v>
      </c>
      <c r="V125">
        <f>SQRT(U125/R124)</f>
        <v>8.5764229070350778E-2</v>
      </c>
      <c r="Y125">
        <f>SUM(Y4:Y124)</f>
        <v>0.88997949217656169</v>
      </c>
      <c r="Z125">
        <f>SQRT(Y125/R124)</f>
        <v>8.5762476728942064E-2</v>
      </c>
    </row>
    <row r="126" spans="1:26" ht="15.75" x14ac:dyDescent="0.25">
      <c r="A126" s="5">
        <v>39749</v>
      </c>
      <c r="B126">
        <v>912.68399999999997</v>
      </c>
      <c r="C126">
        <f t="shared" si="16"/>
        <v>0.94904670789626544</v>
      </c>
      <c r="D126">
        <v>3.7515999999999998</v>
      </c>
      <c r="E126">
        <v>10.648199999999999</v>
      </c>
      <c r="F126" s="17">
        <f t="shared" si="14"/>
        <v>2.7725928642130526E-4</v>
      </c>
      <c r="G126">
        <f t="shared" si="15"/>
        <v>1.0002772592864213</v>
      </c>
      <c r="H126">
        <f t="shared" si="17"/>
        <v>0.94876944860984413</v>
      </c>
      <c r="I126" s="35">
        <f t="shared" si="18"/>
        <v>0.90016346661542768</v>
      </c>
      <c r="J126" s="8"/>
      <c r="K126" s="8"/>
      <c r="L126" s="8">
        <f t="shared" si="19"/>
        <v>19.635139072340525</v>
      </c>
      <c r="M126" s="8"/>
      <c r="N126" s="8"/>
      <c r="O126" s="8"/>
      <c r="P126" s="8"/>
      <c r="Q126" s="8"/>
    </row>
    <row r="127" spans="1:26" ht="15.75" x14ac:dyDescent="0.25">
      <c r="A127" s="5">
        <v>39750</v>
      </c>
      <c r="B127">
        <v>509.03500000000003</v>
      </c>
      <c r="C127">
        <f t="shared" si="16"/>
        <v>-0.4422658883030709</v>
      </c>
      <c r="D127">
        <v>3.7865000000000002</v>
      </c>
      <c r="E127">
        <v>10.9513</v>
      </c>
      <c r="F127" s="17">
        <f t="shared" si="14"/>
        <v>2.8475609781986044E-4</v>
      </c>
      <c r="G127">
        <f t="shared" si="15"/>
        <v>1.0002847560978199</v>
      </c>
      <c r="H127">
        <f t="shared" si="17"/>
        <v>-0.44255064440089076</v>
      </c>
      <c r="I127" s="35">
        <f t="shared" si="18"/>
        <v>0.19585107285964365</v>
      </c>
      <c r="J127" s="8"/>
      <c r="K127" s="8"/>
      <c r="L127" s="8">
        <f t="shared" si="19"/>
        <v>-9.150184233853544</v>
      </c>
      <c r="M127" s="8"/>
      <c r="N127" s="8"/>
      <c r="O127" s="8"/>
      <c r="P127" s="8"/>
      <c r="Q127" s="8"/>
      <c r="S127" s="8" t="s">
        <v>72</v>
      </c>
      <c r="T127">
        <f>T124</f>
        <v>4.1322314049586943E-3</v>
      </c>
      <c r="W127" s="8" t="s">
        <v>72</v>
      </c>
      <c r="X127">
        <f>X124</f>
        <v>4.1322314049586925E-3</v>
      </c>
    </row>
    <row r="128" spans="1:26" ht="15.75" x14ac:dyDescent="0.25">
      <c r="A128" s="5">
        <v>39751</v>
      </c>
      <c r="B128">
        <v>497.20400000000001</v>
      </c>
      <c r="C128">
        <f t="shared" si="16"/>
        <v>-2.3242016757197476E-2</v>
      </c>
      <c r="D128">
        <v>3.7707999999999999</v>
      </c>
      <c r="E128">
        <v>11.7364</v>
      </c>
      <c r="F128" s="17">
        <f t="shared" si="14"/>
        <v>3.0408003084136936E-4</v>
      </c>
      <c r="G128">
        <f t="shared" si="15"/>
        <v>1.0003040800308414</v>
      </c>
      <c r="H128">
        <f t="shared" si="17"/>
        <v>-2.3546096788038845E-2</v>
      </c>
      <c r="I128" s="35">
        <f t="shared" si="18"/>
        <v>5.5441867395169316E-4</v>
      </c>
      <c r="J128" s="8"/>
      <c r="K128" s="8"/>
      <c r="L128" s="8">
        <f t="shared" si="19"/>
        <v>-0.48086171897782232</v>
      </c>
      <c r="M128" s="8"/>
      <c r="N128" s="8"/>
      <c r="O128" s="8"/>
      <c r="P128" s="8"/>
      <c r="Q128" s="8"/>
      <c r="S128" s="8" t="s">
        <v>73</v>
      </c>
      <c r="T128">
        <f>U125</f>
        <v>0.89001586155182366</v>
      </c>
      <c r="W128" s="8" t="s">
        <v>73</v>
      </c>
      <c r="X128">
        <f>Y125</f>
        <v>0.88997949217656169</v>
      </c>
    </row>
    <row r="129" spans="1:24" ht="15.75" x14ac:dyDescent="0.25">
      <c r="A129" s="5">
        <v>39752</v>
      </c>
      <c r="B129">
        <v>472.34899999999999</v>
      </c>
      <c r="C129">
        <f t="shared" si="16"/>
        <v>-4.9989541516158392E-2</v>
      </c>
      <c r="D129">
        <v>3.9001000000000001</v>
      </c>
      <c r="E129">
        <v>11.847099999999999</v>
      </c>
      <c r="F129" s="17">
        <f t="shared" si="14"/>
        <v>3.0679382976916969E-4</v>
      </c>
      <c r="G129">
        <f t="shared" si="15"/>
        <v>1.0003067938297692</v>
      </c>
      <c r="H129">
        <f t="shared" si="17"/>
        <v>-5.0296335345927562E-2</v>
      </c>
      <c r="I129" s="35">
        <f t="shared" si="18"/>
        <v>2.5297213492300021E-3</v>
      </c>
      <c r="J129" s="8"/>
      <c r="K129" s="8"/>
      <c r="L129" s="8">
        <f t="shared" si="19"/>
        <v>-1.0342500444557656</v>
      </c>
      <c r="M129" s="8"/>
      <c r="N129" s="8"/>
      <c r="O129" s="8"/>
      <c r="P129" s="8"/>
      <c r="Q129" s="8"/>
      <c r="S129" s="8" t="s">
        <v>74</v>
      </c>
      <c r="T129">
        <f>V125</f>
        <v>8.5764229070350778E-2</v>
      </c>
      <c r="W129" s="8" t="s">
        <v>74</v>
      </c>
      <c r="X129">
        <f>Z125</f>
        <v>8.5762476728942064E-2</v>
      </c>
    </row>
    <row r="130" spans="1:24" ht="15.75" x14ac:dyDescent="0.25">
      <c r="A130" s="5">
        <v>39755</v>
      </c>
      <c r="B130">
        <v>396.68900000000002</v>
      </c>
      <c r="C130">
        <f t="shared" si="16"/>
        <v>-0.16017817334216855</v>
      </c>
      <c r="D130">
        <v>3.8307000000000002</v>
      </c>
      <c r="E130">
        <v>11.9107</v>
      </c>
      <c r="F130" s="17">
        <f t="shared" si="14"/>
        <v>3.083517658368784E-4</v>
      </c>
      <c r="G130">
        <f t="shared" si="15"/>
        <v>1.0003083517658369</v>
      </c>
      <c r="H130">
        <f t="shared" si="17"/>
        <v>-0.16048652510800543</v>
      </c>
      <c r="I130" s="35">
        <f t="shared" si="18"/>
        <v>2.5755924741242456E-2</v>
      </c>
      <c r="J130" s="8"/>
      <c r="K130" s="8"/>
      <c r="L130" s="8">
        <f t="shared" si="19"/>
        <v>-3.3139788418830083</v>
      </c>
      <c r="M130" s="8"/>
      <c r="N130" s="8"/>
      <c r="O130" s="8"/>
      <c r="P130" s="8"/>
      <c r="Q130" s="8"/>
      <c r="R130" s="8"/>
    </row>
    <row r="131" spans="1:24" ht="15.75" x14ac:dyDescent="0.25">
      <c r="A131" s="5">
        <v>39756</v>
      </c>
      <c r="B131">
        <v>391.63900000000001</v>
      </c>
      <c r="C131">
        <f t="shared" si="16"/>
        <v>-1.2730375684730384E-2</v>
      </c>
      <c r="D131">
        <v>3.8039000000000001</v>
      </c>
      <c r="E131">
        <v>11.6631</v>
      </c>
      <c r="F131" s="17">
        <f t="shared" ref="F131:F194" si="28">(((E131/100)+1)^(1/365)-1)</f>
        <v>3.0228161311551816E-4</v>
      </c>
      <c r="G131">
        <f t="shared" si="15"/>
        <v>1.0003022816131155</v>
      </c>
      <c r="H131">
        <f t="shared" si="17"/>
        <v>-1.3032657297845902E-2</v>
      </c>
      <c r="I131" s="35">
        <f t="shared" si="18"/>
        <v>1.6985015624309605E-4</v>
      </c>
      <c r="J131" s="8"/>
      <c r="K131" s="8"/>
      <c r="L131" s="8">
        <f t="shared" si="19"/>
        <v>-0.26338292407853253</v>
      </c>
      <c r="M131" s="8"/>
      <c r="N131" s="8"/>
      <c r="O131" s="8"/>
      <c r="P131" s="8"/>
      <c r="Q131" s="8"/>
      <c r="R131" s="8"/>
    </row>
    <row r="132" spans="1:24" ht="15.75" x14ac:dyDescent="0.25">
      <c r="A132" s="5">
        <v>39757</v>
      </c>
      <c r="B132">
        <v>394.95</v>
      </c>
      <c r="C132">
        <f t="shared" si="16"/>
        <v>8.4542142125783662E-3</v>
      </c>
      <c r="D132">
        <v>3.7671999999999999</v>
      </c>
      <c r="E132">
        <v>11.5962</v>
      </c>
      <c r="F132" s="17">
        <f t="shared" si="28"/>
        <v>3.0063919167377939E-4</v>
      </c>
      <c r="G132">
        <f t="shared" ref="G132:G195" si="29">F132+1</f>
        <v>1.0003006391916738</v>
      </c>
      <c r="H132">
        <f t="shared" si="17"/>
        <v>8.1535750209045868E-3</v>
      </c>
      <c r="I132" s="35">
        <f t="shared" si="18"/>
        <v>6.6480785621519229E-5</v>
      </c>
      <c r="J132" s="8"/>
      <c r="K132" s="8"/>
      <c r="L132" s="8">
        <f t="shared" si="19"/>
        <v>0.17491201479356325</v>
      </c>
      <c r="M132" s="8"/>
      <c r="N132" s="8"/>
      <c r="O132" s="8"/>
      <c r="P132" s="8"/>
      <c r="Q132" s="8"/>
      <c r="R132" s="8"/>
    </row>
    <row r="133" spans="1:24" ht="15.75" x14ac:dyDescent="0.25">
      <c r="A133" s="5">
        <v>39758</v>
      </c>
      <c r="B133">
        <v>392.911</v>
      </c>
      <c r="C133">
        <f t="shared" ref="C133:C196" si="30">(B133-B132)/B132</f>
        <v>-5.1626788201037787E-3</v>
      </c>
      <c r="D133">
        <v>3.7039</v>
      </c>
      <c r="E133">
        <v>11.9351</v>
      </c>
      <c r="F133" s="17">
        <f t="shared" si="28"/>
        <v>3.0894923023794263E-4</v>
      </c>
      <c r="G133">
        <f t="shared" si="29"/>
        <v>1.0003089492302379</v>
      </c>
      <c r="H133">
        <f t="shared" ref="H133:H196" si="31">C133-F133</f>
        <v>-5.4716280503417213E-3</v>
      </c>
      <c r="I133" s="35">
        <f t="shared" ref="I133:I196" si="32">H133^2</f>
        <v>2.9938713521286347E-5</v>
      </c>
      <c r="J133" s="8"/>
      <c r="K133" s="8"/>
      <c r="L133" s="8">
        <f t="shared" ref="L133:L196" si="33">C133/$K$3</f>
        <v>-0.10681235789044508</v>
      </c>
      <c r="M133" s="8"/>
      <c r="N133" s="8"/>
      <c r="O133" s="8"/>
      <c r="P133" s="8"/>
      <c r="Q133" s="8"/>
      <c r="R133" s="8"/>
    </row>
    <row r="134" spans="1:24" ht="15.75" x14ac:dyDescent="0.25">
      <c r="A134" s="5">
        <v>39759</v>
      </c>
      <c r="B134">
        <v>398.42899999999997</v>
      </c>
      <c r="C134">
        <f t="shared" si="30"/>
        <v>1.4043892891774403E-2</v>
      </c>
      <c r="D134">
        <v>3.6806000000000001</v>
      </c>
      <c r="E134">
        <v>11.8744</v>
      </c>
      <c r="F134" s="17">
        <f t="shared" si="28"/>
        <v>3.0746267467174349E-4</v>
      </c>
      <c r="G134">
        <f t="shared" si="29"/>
        <v>1.0003074626746717</v>
      </c>
      <c r="H134">
        <f t="shared" si="31"/>
        <v>1.373643021710266E-2</v>
      </c>
      <c r="I134" s="35">
        <f t="shared" si="32"/>
        <v>1.8868951510933103E-4</v>
      </c>
      <c r="J134" s="8"/>
      <c r="K134" s="8"/>
      <c r="L134" s="8">
        <f t="shared" si="33"/>
        <v>0.29055871302509795</v>
      </c>
      <c r="M134" s="8"/>
      <c r="N134" s="8"/>
      <c r="O134" s="8"/>
      <c r="P134" s="8"/>
      <c r="Q134" s="8"/>
      <c r="R134" s="8"/>
    </row>
    <row r="135" spans="1:24" ht="15.75" x14ac:dyDescent="0.25">
      <c r="A135" s="5">
        <v>39762</v>
      </c>
      <c r="B135">
        <v>385.654</v>
      </c>
      <c r="C135">
        <f t="shared" si="30"/>
        <v>-3.2063429117860344E-2</v>
      </c>
      <c r="D135">
        <v>3.6829999999999998</v>
      </c>
      <c r="E135">
        <v>11.754</v>
      </c>
      <c r="F135" s="17">
        <f t="shared" si="28"/>
        <v>3.0451167221023923E-4</v>
      </c>
      <c r="G135">
        <f t="shared" si="29"/>
        <v>1.0003045116722102</v>
      </c>
      <c r="H135">
        <f t="shared" si="31"/>
        <v>-3.2367940790070583E-2</v>
      </c>
      <c r="I135" s="35">
        <f t="shared" si="32"/>
        <v>1.0476835909895151E-3</v>
      </c>
      <c r="J135" s="8"/>
      <c r="K135" s="8"/>
      <c r="L135" s="8">
        <f t="shared" si="33"/>
        <v>-0.66337081687041166</v>
      </c>
      <c r="M135" s="8"/>
      <c r="N135" s="8"/>
      <c r="O135" s="8"/>
      <c r="P135" s="8"/>
      <c r="Q135" s="8"/>
      <c r="R135" s="8"/>
    </row>
    <row r="136" spans="1:24" ht="15.75" x14ac:dyDescent="0.25">
      <c r="A136" s="5">
        <v>39763</v>
      </c>
      <c r="B136">
        <v>387.75099999999998</v>
      </c>
      <c r="C136">
        <f t="shared" si="30"/>
        <v>5.4375165303613606E-3</v>
      </c>
      <c r="D136">
        <v>3.6707000000000001</v>
      </c>
      <c r="E136">
        <v>11.8523</v>
      </c>
      <c r="F136" s="17">
        <f t="shared" si="28"/>
        <v>3.0692124134934495E-4</v>
      </c>
      <c r="G136">
        <f t="shared" si="29"/>
        <v>1.0003069212413493</v>
      </c>
      <c r="H136">
        <f t="shared" si="31"/>
        <v>5.1305952890120157E-3</v>
      </c>
      <c r="I136" s="35">
        <f t="shared" si="32"/>
        <v>2.632300801963229E-5</v>
      </c>
      <c r="J136" s="8"/>
      <c r="K136" s="8"/>
      <c r="L136" s="8">
        <f t="shared" si="33"/>
        <v>0.1124985655537049</v>
      </c>
      <c r="M136" s="8"/>
      <c r="N136" s="8"/>
      <c r="O136" s="8"/>
      <c r="P136" s="8"/>
      <c r="Q136" s="8"/>
      <c r="R136" s="8"/>
    </row>
    <row r="137" spans="1:24" ht="15.75" x14ac:dyDescent="0.25">
      <c r="A137" s="5">
        <v>39764</v>
      </c>
      <c r="B137">
        <v>382.96899999999999</v>
      </c>
      <c r="C137">
        <f t="shared" si="30"/>
        <v>-1.2332656782316442E-2</v>
      </c>
      <c r="D137">
        <v>3.6311999999999998</v>
      </c>
      <c r="E137">
        <v>12.0379</v>
      </c>
      <c r="F137" s="17">
        <f t="shared" si="28"/>
        <v>3.1146499082801427E-4</v>
      </c>
      <c r="G137">
        <f t="shared" si="29"/>
        <v>1.000311464990828</v>
      </c>
      <c r="H137">
        <f t="shared" si="31"/>
        <v>-1.2644121773144456E-2</v>
      </c>
      <c r="I137" s="35">
        <f t="shared" si="32"/>
        <v>1.598738154141057E-4</v>
      </c>
      <c r="J137" s="8"/>
      <c r="K137" s="8"/>
      <c r="L137" s="8">
        <f t="shared" si="33"/>
        <v>-0.25515438706805493</v>
      </c>
      <c r="M137" s="8"/>
      <c r="N137" s="8"/>
      <c r="O137" s="8"/>
    </row>
    <row r="138" spans="1:24" ht="15.75" x14ac:dyDescent="0.25">
      <c r="A138" s="5">
        <v>39765</v>
      </c>
      <c r="B138">
        <v>395.69499999999999</v>
      </c>
      <c r="C138">
        <f t="shared" si="30"/>
        <v>3.3229843668808698E-2</v>
      </c>
      <c r="D138">
        <v>3.6395999999999997</v>
      </c>
      <c r="E138">
        <v>11.99</v>
      </c>
      <c r="F138" s="17">
        <f t="shared" si="28"/>
        <v>3.1029305040219946E-4</v>
      </c>
      <c r="G138">
        <f t="shared" si="29"/>
        <v>1.0003102930504022</v>
      </c>
      <c r="H138">
        <f t="shared" si="31"/>
        <v>3.2919550618406498E-2</v>
      </c>
      <c r="I138" s="35">
        <f t="shared" si="32"/>
        <v>1.0836968129178278E-3</v>
      </c>
      <c r="L138" s="8">
        <f t="shared" si="33"/>
        <v>0.68750315064631251</v>
      </c>
    </row>
    <row r="139" spans="1:24" ht="15.75" x14ac:dyDescent="0.25">
      <c r="A139" s="5">
        <v>39766</v>
      </c>
      <c r="B139">
        <v>391.84800000000001</v>
      </c>
      <c r="C139">
        <f t="shared" si="30"/>
        <v>-9.7221344722576222E-3</v>
      </c>
      <c r="D139">
        <v>3.6728000000000001</v>
      </c>
      <c r="E139">
        <v>11.8644</v>
      </c>
      <c r="F139" s="17">
        <f t="shared" si="28"/>
        <v>3.0721769543173849E-4</v>
      </c>
      <c r="G139">
        <f t="shared" si="29"/>
        <v>1.0003072176954317</v>
      </c>
      <c r="H139">
        <f t="shared" si="31"/>
        <v>-1.0029352167689361E-2</v>
      </c>
      <c r="I139" s="35">
        <f t="shared" si="32"/>
        <v>1.0058790490353527E-4</v>
      </c>
      <c r="L139" s="8">
        <f t="shared" si="33"/>
        <v>-0.20114443351890327</v>
      </c>
    </row>
    <row r="140" spans="1:24" ht="15.75" x14ac:dyDescent="0.25">
      <c r="A140" s="5">
        <v>39769</v>
      </c>
      <c r="B140">
        <v>365.87900000000002</v>
      </c>
      <c r="C140">
        <f t="shared" si="30"/>
        <v>-6.6273146730364815E-2</v>
      </c>
      <c r="D140">
        <v>3.6606000000000001</v>
      </c>
      <c r="E140">
        <v>11.9947</v>
      </c>
      <c r="F140" s="17">
        <f t="shared" si="28"/>
        <v>3.1040806458504377E-4</v>
      </c>
      <c r="G140">
        <f t="shared" si="29"/>
        <v>1.000310408064585</v>
      </c>
      <c r="H140">
        <f t="shared" si="31"/>
        <v>-6.6583554794949859E-2</v>
      </c>
      <c r="I140" s="35">
        <f t="shared" si="32"/>
        <v>4.43336976913209E-3</v>
      </c>
      <c r="L140" s="8">
        <f t="shared" si="33"/>
        <v>-1.3711469013963202</v>
      </c>
    </row>
    <row r="141" spans="1:24" ht="15.75" x14ac:dyDescent="0.25">
      <c r="A141" s="5">
        <v>39770</v>
      </c>
      <c r="B141">
        <v>377.45100000000002</v>
      </c>
      <c r="C141">
        <f t="shared" si="30"/>
        <v>3.162794257117791E-2</v>
      </c>
      <c r="D141">
        <v>3.6459999999999999</v>
      </c>
      <c r="E141">
        <v>12.0121</v>
      </c>
      <c r="F141" s="17">
        <f t="shared" si="28"/>
        <v>3.1083381988050718E-4</v>
      </c>
      <c r="G141">
        <f t="shared" si="29"/>
        <v>1.0003108338198805</v>
      </c>
      <c r="H141">
        <f t="shared" si="31"/>
        <v>3.1317108751297403E-2</v>
      </c>
      <c r="I141" s="35">
        <f t="shared" si="32"/>
        <v>9.8076130054058843E-4</v>
      </c>
      <c r="L141" s="8">
        <f t="shared" si="33"/>
        <v>0.6543608926621528</v>
      </c>
    </row>
    <row r="142" spans="1:24" ht="15.75" x14ac:dyDescent="0.25">
      <c r="A142" s="5">
        <v>39771</v>
      </c>
      <c r="B142">
        <v>372.79899999999998</v>
      </c>
      <c r="C142">
        <f t="shared" si="30"/>
        <v>-1.2324778580531097E-2</v>
      </c>
      <c r="D142">
        <v>3.5415000000000001</v>
      </c>
      <c r="E142">
        <v>12.0588</v>
      </c>
      <c r="F142" s="17">
        <f t="shared" si="28"/>
        <v>3.1197618196432408E-4</v>
      </c>
      <c r="G142">
        <f t="shared" si="29"/>
        <v>1.0003119761819643</v>
      </c>
      <c r="H142">
        <f t="shared" si="31"/>
        <v>-1.2636754762495421E-2</v>
      </c>
      <c r="I142" s="35">
        <f t="shared" si="32"/>
        <v>1.5968757092745071E-4</v>
      </c>
      <c r="L142" s="8">
        <f t="shared" si="33"/>
        <v>-0.25499139236357077</v>
      </c>
    </row>
    <row r="143" spans="1:24" ht="15.75" x14ac:dyDescent="0.25">
      <c r="A143" s="5">
        <v>39772</v>
      </c>
      <c r="B143">
        <v>349.017</v>
      </c>
      <c r="C143">
        <f t="shared" si="30"/>
        <v>-6.3793089573738082E-2</v>
      </c>
      <c r="D143">
        <v>3.4013</v>
      </c>
      <c r="E143">
        <v>12.177300000000001</v>
      </c>
      <c r="F143" s="17">
        <f t="shared" si="28"/>
        <v>3.1487276569985845E-4</v>
      </c>
      <c r="G143">
        <f t="shared" si="29"/>
        <v>1.0003148727656999</v>
      </c>
      <c r="H143">
        <f t="shared" si="31"/>
        <v>-6.4107962339437941E-2</v>
      </c>
      <c r="I143" s="35">
        <f t="shared" si="32"/>
        <v>4.1098308353147931E-3</v>
      </c>
      <c r="L143" s="8">
        <f t="shared" si="33"/>
        <v>-1.3198361842603181</v>
      </c>
    </row>
    <row r="144" spans="1:24" ht="15.75" x14ac:dyDescent="0.25">
      <c r="A144" s="5">
        <v>39773</v>
      </c>
      <c r="B144">
        <v>357.91500000000002</v>
      </c>
      <c r="C144">
        <f t="shared" si="30"/>
        <v>2.5494460155236064E-2</v>
      </c>
      <c r="D144">
        <v>3.3898000000000001</v>
      </c>
      <c r="E144">
        <v>12.330500000000001</v>
      </c>
      <c r="F144" s="17">
        <f t="shared" si="28"/>
        <v>3.1861302806768244E-4</v>
      </c>
      <c r="G144">
        <f t="shared" si="29"/>
        <v>1.0003186130280677</v>
      </c>
      <c r="H144">
        <f t="shared" si="31"/>
        <v>2.5175847127168381E-2</v>
      </c>
      <c r="I144" s="35">
        <f t="shared" si="32"/>
        <v>6.3382327857055241E-4</v>
      </c>
      <c r="L144" s="8">
        <f t="shared" si="33"/>
        <v>0.52746326029827029</v>
      </c>
    </row>
    <row r="145" spans="1:12" ht="15.75" x14ac:dyDescent="0.25">
      <c r="A145" s="5">
        <v>39776</v>
      </c>
      <c r="B145">
        <v>321.44799999999998</v>
      </c>
      <c r="C145">
        <f t="shared" si="30"/>
        <v>-0.10188731961499249</v>
      </c>
      <c r="D145">
        <v>3.4260000000000002</v>
      </c>
      <c r="E145">
        <v>11.8924</v>
      </c>
      <c r="F145" s="17">
        <f t="shared" si="28"/>
        <v>3.0790358227728021E-4</v>
      </c>
      <c r="G145">
        <f t="shared" si="29"/>
        <v>1.0003079035822773</v>
      </c>
      <c r="H145">
        <f t="shared" si="31"/>
        <v>-0.10219522319726977</v>
      </c>
      <c r="I145" s="35">
        <f t="shared" si="32"/>
        <v>1.0443863644339786E-2</v>
      </c>
      <c r="L145" s="8">
        <f t="shared" si="33"/>
        <v>-2.1079802223675768</v>
      </c>
    </row>
    <row r="146" spans="1:12" ht="15.75" x14ac:dyDescent="0.25">
      <c r="A146" s="5">
        <v>39777</v>
      </c>
      <c r="B146">
        <v>253.792</v>
      </c>
      <c r="C146">
        <f t="shared" si="30"/>
        <v>-0.21047261143326443</v>
      </c>
      <c r="D146">
        <v>3.35</v>
      </c>
      <c r="E146">
        <v>11.8005</v>
      </c>
      <c r="F146" s="17">
        <f t="shared" si="28"/>
        <v>3.0565176224350843E-4</v>
      </c>
      <c r="G146">
        <f t="shared" si="29"/>
        <v>1.0003056517622435</v>
      </c>
      <c r="H146">
        <f t="shared" si="31"/>
        <v>-0.21077826319550794</v>
      </c>
      <c r="I146" s="35">
        <f t="shared" si="32"/>
        <v>4.4427476235714816E-2</v>
      </c>
      <c r="L146" s="8">
        <f t="shared" si="33"/>
        <v>-4.3545369917268095</v>
      </c>
    </row>
    <row r="147" spans="1:12" ht="15.75" x14ac:dyDescent="0.25">
      <c r="A147" s="5">
        <v>39778</v>
      </c>
      <c r="B147">
        <v>298.31200000000001</v>
      </c>
      <c r="C147">
        <f t="shared" si="30"/>
        <v>0.17541924095322156</v>
      </c>
      <c r="D147">
        <v>3.2839999999999998</v>
      </c>
      <c r="E147">
        <v>11.728999999999999</v>
      </c>
      <c r="F147" s="17">
        <f t="shared" si="28"/>
        <v>3.0389852501833126E-4</v>
      </c>
      <c r="G147">
        <f t="shared" si="29"/>
        <v>1.0003038985250183</v>
      </c>
      <c r="H147">
        <f t="shared" si="31"/>
        <v>0.17511534242820323</v>
      </c>
      <c r="I147" s="35">
        <f t="shared" si="32"/>
        <v>3.0665383153746874E-2</v>
      </c>
      <c r="L147" s="8">
        <f t="shared" si="33"/>
        <v>3.6293062959103617</v>
      </c>
    </row>
    <row r="148" spans="1:12" ht="15.75" x14ac:dyDescent="0.25">
      <c r="A148" s="5">
        <v>39779</v>
      </c>
      <c r="B148">
        <v>291.09399999999999</v>
      </c>
      <c r="C148">
        <f t="shared" si="30"/>
        <v>-2.419614363485216E-2</v>
      </c>
      <c r="D148">
        <v>3.2942999999999998</v>
      </c>
      <c r="E148">
        <v>11.399900000000001</v>
      </c>
      <c r="F148" s="17">
        <f t="shared" si="28"/>
        <v>2.9581427548097672E-4</v>
      </c>
      <c r="G148">
        <f t="shared" si="29"/>
        <v>1.000295814275481</v>
      </c>
      <c r="H148">
        <f t="shared" si="31"/>
        <v>-2.4491957910333137E-2</v>
      </c>
      <c r="I148" s="35">
        <f t="shared" si="32"/>
        <v>5.9985600228152996E-4</v>
      </c>
      <c r="L148" s="8">
        <f t="shared" si="33"/>
        <v>-0.5006019633509744</v>
      </c>
    </row>
    <row r="149" spans="1:12" ht="15.75" x14ac:dyDescent="0.25">
      <c r="A149" s="5">
        <v>39780</v>
      </c>
      <c r="B149">
        <v>279.09399999999999</v>
      </c>
      <c r="C149">
        <f t="shared" si="30"/>
        <v>-4.122379712395309E-2</v>
      </c>
      <c r="D149">
        <v>3.2576999999999998</v>
      </c>
      <c r="E149">
        <v>11.2759</v>
      </c>
      <c r="F149" s="17">
        <f t="shared" si="28"/>
        <v>2.9276207097672646E-4</v>
      </c>
      <c r="G149">
        <f t="shared" si="29"/>
        <v>1.0002927620709767</v>
      </c>
      <c r="H149">
        <f t="shared" si="31"/>
        <v>-4.1516559194929817E-2</v>
      </c>
      <c r="I149" s="35">
        <f t="shared" si="32"/>
        <v>1.7236246873861116E-3</v>
      </c>
      <c r="L149" s="8">
        <f t="shared" si="33"/>
        <v>-0.85289267944781155</v>
      </c>
    </row>
    <row r="150" spans="1:12" ht="15.75" x14ac:dyDescent="0.25">
      <c r="A150" s="5">
        <v>39783</v>
      </c>
      <c r="B150">
        <v>270.42500000000001</v>
      </c>
      <c r="C150">
        <f t="shared" si="30"/>
        <v>-3.1061219517438506E-2</v>
      </c>
      <c r="D150">
        <v>3.1644000000000001</v>
      </c>
      <c r="E150">
        <v>11.604800000000001</v>
      </c>
      <c r="F150" s="17">
        <f t="shared" si="28"/>
        <v>3.0085038006344433E-4</v>
      </c>
      <c r="G150">
        <f t="shared" si="29"/>
        <v>1.0003008503800634</v>
      </c>
      <c r="H150">
        <f t="shared" si="31"/>
        <v>-3.1362069897501954E-2</v>
      </c>
      <c r="I150" s="35">
        <f t="shared" si="32"/>
        <v>9.8357942825579828E-4</v>
      </c>
      <c r="L150" s="8">
        <f t="shared" si="33"/>
        <v>-0.64263577325223331</v>
      </c>
    </row>
    <row r="151" spans="1:12" ht="15.75" x14ac:dyDescent="0.25">
      <c r="A151" s="5">
        <v>39784</v>
      </c>
      <c r="B151">
        <v>290.40800000000002</v>
      </c>
      <c r="C151">
        <f t="shared" si="30"/>
        <v>7.3894795229730997E-2</v>
      </c>
      <c r="D151">
        <v>3.0476999999999999</v>
      </c>
      <c r="E151">
        <v>11.426</v>
      </c>
      <c r="F151" s="17">
        <f t="shared" si="28"/>
        <v>2.9645628366159471E-4</v>
      </c>
      <c r="G151">
        <f t="shared" si="29"/>
        <v>1.0002964562836616</v>
      </c>
      <c r="H151">
        <f t="shared" si="31"/>
        <v>7.3598338946069403E-2</v>
      </c>
      <c r="I151" s="35">
        <f t="shared" si="32"/>
        <v>5.4167154956205159E-3</v>
      </c>
      <c r="L151" s="8">
        <f t="shared" si="33"/>
        <v>1.5288336906769886</v>
      </c>
    </row>
    <row r="152" spans="1:12" ht="15.75" x14ac:dyDescent="0.25">
      <c r="A152" s="5">
        <v>39785</v>
      </c>
      <c r="B152">
        <v>291.55200000000002</v>
      </c>
      <c r="C152">
        <f t="shared" si="30"/>
        <v>3.9392854191344778E-3</v>
      </c>
      <c r="D152">
        <v>3.0358000000000001</v>
      </c>
      <c r="E152">
        <v>11.310600000000001</v>
      </c>
      <c r="F152" s="17">
        <f t="shared" si="28"/>
        <v>2.9361653759507611E-4</v>
      </c>
      <c r="G152">
        <f t="shared" si="29"/>
        <v>1.0002936165375951</v>
      </c>
      <c r="H152">
        <f t="shared" si="31"/>
        <v>3.6456688815394017E-3</v>
      </c>
      <c r="I152" s="35">
        <f t="shared" si="32"/>
        <v>1.3290901593824753E-5</v>
      </c>
      <c r="L152" s="8">
        <f t="shared" si="33"/>
        <v>8.150116997065987E-2</v>
      </c>
    </row>
    <row r="153" spans="1:12" ht="15.75" x14ac:dyDescent="0.25">
      <c r="A153" s="5">
        <v>39786</v>
      </c>
      <c r="B153">
        <v>287.32600000000002</v>
      </c>
      <c r="C153">
        <f t="shared" si="30"/>
        <v>-1.4494841400504881E-2</v>
      </c>
      <c r="D153">
        <v>3.0960000000000001</v>
      </c>
      <c r="E153">
        <v>11.1807</v>
      </c>
      <c r="F153" s="17">
        <f t="shared" si="28"/>
        <v>2.9041646300997925E-4</v>
      </c>
      <c r="G153">
        <f t="shared" si="29"/>
        <v>1.00029041646301</v>
      </c>
      <c r="H153">
        <f t="shared" si="31"/>
        <v>-1.478525786351486E-2</v>
      </c>
      <c r="I153" s="35">
        <f t="shared" si="32"/>
        <v>2.1860385009062801E-4</v>
      </c>
      <c r="L153" s="8">
        <f t="shared" si="33"/>
        <v>-0.2998885348449481</v>
      </c>
    </row>
    <row r="154" spans="1:12" ht="15.75" x14ac:dyDescent="0.25">
      <c r="A154" s="5">
        <v>39787</v>
      </c>
      <c r="B154">
        <v>286.33199999999999</v>
      </c>
      <c r="C154">
        <f t="shared" si="30"/>
        <v>-3.4594850448620316E-3</v>
      </c>
      <c r="D154">
        <v>3.0293999999999999</v>
      </c>
      <c r="E154">
        <v>11.2781</v>
      </c>
      <c r="F154" s="17">
        <f t="shared" si="28"/>
        <v>2.9281625254173882E-4</v>
      </c>
      <c r="G154">
        <f t="shared" si="29"/>
        <v>1.0002928162525417</v>
      </c>
      <c r="H154">
        <f t="shared" si="31"/>
        <v>-3.7523012974037704E-3</v>
      </c>
      <c r="I154" s="35">
        <f t="shared" si="32"/>
        <v>1.4079765026498019E-5</v>
      </c>
      <c r="L154" s="8">
        <f t="shared" si="33"/>
        <v>-7.1574422427660891E-2</v>
      </c>
    </row>
    <row r="155" spans="1:12" ht="15.75" x14ac:dyDescent="0.25">
      <c r="A155" s="5">
        <v>39790</v>
      </c>
      <c r="B155">
        <v>296.29399999999998</v>
      </c>
      <c r="C155">
        <f t="shared" si="30"/>
        <v>3.479178017126968E-2</v>
      </c>
      <c r="D155">
        <v>3.1549999999999998</v>
      </c>
      <c r="E155">
        <v>10.717600000000001</v>
      </c>
      <c r="F155" s="17">
        <f t="shared" si="28"/>
        <v>2.7897761755579786E-4</v>
      </c>
      <c r="G155">
        <f t="shared" si="29"/>
        <v>1.0002789776175558</v>
      </c>
      <c r="H155">
        <f t="shared" si="31"/>
        <v>3.4512802553713882E-2</v>
      </c>
      <c r="I155" s="35">
        <f t="shared" si="32"/>
        <v>1.1911335401116395E-3</v>
      </c>
      <c r="L155" s="8">
        <f t="shared" si="33"/>
        <v>0.7198185679938629</v>
      </c>
    </row>
    <row r="156" spans="1:12" ht="15.75" x14ac:dyDescent="0.25">
      <c r="A156" s="5">
        <v>39791</v>
      </c>
      <c r="B156">
        <v>300.99700000000001</v>
      </c>
      <c r="C156">
        <f t="shared" si="30"/>
        <v>1.5872748013797212E-2</v>
      </c>
      <c r="D156">
        <v>3.2330999999999999</v>
      </c>
      <c r="E156">
        <v>10.4824</v>
      </c>
      <c r="F156" s="17">
        <f t="shared" si="28"/>
        <v>2.7314975412506826E-4</v>
      </c>
      <c r="G156">
        <f t="shared" si="29"/>
        <v>1.0002731497541251</v>
      </c>
      <c r="H156">
        <f t="shared" si="31"/>
        <v>1.5599598259672144E-2</v>
      </c>
      <c r="I156" s="35">
        <f t="shared" si="32"/>
        <v>2.433474658631662E-4</v>
      </c>
      <c r="L156" s="8">
        <f t="shared" si="33"/>
        <v>0.32839649736732579</v>
      </c>
    </row>
    <row r="157" spans="1:12" ht="15.75" x14ac:dyDescent="0.25">
      <c r="A157" s="5">
        <v>39792</v>
      </c>
      <c r="B157">
        <v>304.52600000000001</v>
      </c>
      <c r="C157">
        <f t="shared" si="30"/>
        <v>1.1724369345873866E-2</v>
      </c>
      <c r="D157">
        <v>3.2082000000000002</v>
      </c>
      <c r="E157">
        <v>10.3901</v>
      </c>
      <c r="F157" s="17">
        <f t="shared" si="28"/>
        <v>2.7085933308423904E-4</v>
      </c>
      <c r="G157">
        <f t="shared" si="29"/>
        <v>1.0002708593330842</v>
      </c>
      <c r="H157">
        <f t="shared" si="31"/>
        <v>1.1453510012789627E-2</v>
      </c>
      <c r="I157" s="35">
        <f t="shared" si="32"/>
        <v>1.3118289161307225E-4</v>
      </c>
      <c r="L157" s="8">
        <f t="shared" si="33"/>
        <v>0.24256932849176724</v>
      </c>
    </row>
    <row r="158" spans="1:12" ht="15.75" x14ac:dyDescent="0.25">
      <c r="A158" s="5">
        <v>39793</v>
      </c>
      <c r="B158">
        <v>302.24900000000002</v>
      </c>
      <c r="C158">
        <f t="shared" si="30"/>
        <v>-7.4771940655313065E-3</v>
      </c>
      <c r="D158">
        <v>3.2151999999999998</v>
      </c>
      <c r="E158">
        <v>10.361700000000001</v>
      </c>
      <c r="F158" s="17">
        <f t="shared" si="28"/>
        <v>2.7015420390963385E-4</v>
      </c>
      <c r="G158">
        <f t="shared" si="29"/>
        <v>1.0002701542039096</v>
      </c>
      <c r="H158">
        <f t="shared" si="31"/>
        <v>-7.7473482694409403E-3</v>
      </c>
      <c r="I158" s="35">
        <f t="shared" si="32"/>
        <v>6.0021405208009535E-5</v>
      </c>
      <c r="L158" s="8">
        <f t="shared" si="33"/>
        <v>-0.15469812405021693</v>
      </c>
    </row>
    <row r="159" spans="1:12" ht="15.75" x14ac:dyDescent="0.25">
      <c r="A159" s="5">
        <v>39794</v>
      </c>
      <c r="B159">
        <v>302.96499999999997</v>
      </c>
      <c r="C159">
        <f t="shared" si="30"/>
        <v>2.3689077548642058E-3</v>
      </c>
      <c r="D159">
        <v>3.2972999999999999</v>
      </c>
      <c r="E159">
        <v>10.417999999999999</v>
      </c>
      <c r="F159" s="17">
        <f t="shared" si="28"/>
        <v>2.7155187187322127E-4</v>
      </c>
      <c r="G159">
        <f t="shared" si="29"/>
        <v>1.0002715518718732</v>
      </c>
      <c r="H159">
        <f t="shared" si="31"/>
        <v>2.0973558829909845E-3</v>
      </c>
      <c r="I159" s="35">
        <f t="shared" si="32"/>
        <v>4.3989016999168927E-6</v>
      </c>
      <c r="L159" s="8">
        <f t="shared" si="33"/>
        <v>4.9011110653774892E-2</v>
      </c>
    </row>
    <row r="160" spans="1:12" ht="15.75" x14ac:dyDescent="0.25">
      <c r="A160" s="5">
        <v>39797</v>
      </c>
      <c r="B160">
        <v>305.71899999999999</v>
      </c>
      <c r="C160">
        <f t="shared" si="30"/>
        <v>9.0901589292493173E-3</v>
      </c>
      <c r="D160">
        <v>3.1974</v>
      </c>
      <c r="E160">
        <v>10.3849</v>
      </c>
      <c r="F160" s="17">
        <f t="shared" si="28"/>
        <v>2.7073023845636257E-4</v>
      </c>
      <c r="G160">
        <f t="shared" si="29"/>
        <v>1.0002707302384564</v>
      </c>
      <c r="H160">
        <f t="shared" si="31"/>
        <v>8.8194286907929548E-3</v>
      </c>
      <c r="I160" s="35">
        <f t="shared" si="32"/>
        <v>7.7782322431981933E-5</v>
      </c>
      <c r="L160" s="8">
        <f t="shared" si="33"/>
        <v>0.18806928392506228</v>
      </c>
    </row>
    <row r="161" spans="1:12" ht="15.75" x14ac:dyDescent="0.25">
      <c r="A161" s="5">
        <v>39798</v>
      </c>
      <c r="B161">
        <v>305.22199999999998</v>
      </c>
      <c r="C161">
        <f t="shared" si="30"/>
        <v>-1.6256758657460417E-3</v>
      </c>
      <c r="D161">
        <v>3.1349</v>
      </c>
      <c r="E161">
        <v>10.329499999999999</v>
      </c>
      <c r="F161" s="17">
        <f t="shared" si="28"/>
        <v>2.6935450753562407E-4</v>
      </c>
      <c r="G161">
        <f t="shared" si="29"/>
        <v>1.0002693545075356</v>
      </c>
      <c r="H161">
        <f t="shared" si="31"/>
        <v>-1.8950303732816658E-3</v>
      </c>
      <c r="I161" s="35">
        <f t="shared" si="32"/>
        <v>3.5911401156600497E-6</v>
      </c>
      <c r="L161" s="8">
        <f t="shared" si="33"/>
        <v>-3.3634141970976777E-2</v>
      </c>
    </row>
    <row r="162" spans="1:12" ht="15.75" x14ac:dyDescent="0.25">
      <c r="A162" s="5">
        <v>39799</v>
      </c>
      <c r="B162">
        <v>308.86099999999999</v>
      </c>
      <c r="C162">
        <f t="shared" si="30"/>
        <v>1.1922469546756164E-2</v>
      </c>
      <c r="D162">
        <v>2.9868000000000001</v>
      </c>
      <c r="E162">
        <v>10.287800000000001</v>
      </c>
      <c r="F162" s="17">
        <f t="shared" si="28"/>
        <v>2.6831852993680627E-4</v>
      </c>
      <c r="G162">
        <f t="shared" si="29"/>
        <v>1.0002683185299368</v>
      </c>
      <c r="H162">
        <f t="shared" si="31"/>
        <v>1.1654151016819358E-2</v>
      </c>
      <c r="I162" s="35">
        <f t="shared" si="32"/>
        <v>1.3581923592283167E-4</v>
      </c>
      <c r="L162" s="8">
        <f t="shared" si="33"/>
        <v>0.24666788861764852</v>
      </c>
    </row>
    <row r="163" spans="1:12" ht="15.75" x14ac:dyDescent="0.25">
      <c r="A163" s="5">
        <v>39800</v>
      </c>
      <c r="B163">
        <v>306.36500000000001</v>
      </c>
      <c r="C163">
        <f t="shared" si="30"/>
        <v>-8.0813051825901656E-3</v>
      </c>
      <c r="D163">
        <v>2.9742999999999999</v>
      </c>
      <c r="E163">
        <v>10.2387</v>
      </c>
      <c r="F163" s="17">
        <f t="shared" si="28"/>
        <v>2.6709820891013258E-4</v>
      </c>
      <c r="G163">
        <f t="shared" si="29"/>
        <v>1.0002670982089101</v>
      </c>
      <c r="H163">
        <f t="shared" si="31"/>
        <v>-8.3484033915002982E-3</v>
      </c>
      <c r="I163" s="35">
        <f t="shared" si="32"/>
        <v>6.9695839187213686E-5</v>
      </c>
      <c r="L163" s="8">
        <f t="shared" si="33"/>
        <v>-0.16719677738298233</v>
      </c>
    </row>
    <row r="164" spans="1:12" ht="15.75" x14ac:dyDescent="0.25">
      <c r="A164" s="5">
        <v>39801</v>
      </c>
      <c r="B164">
        <v>284.34399999999999</v>
      </c>
      <c r="C164">
        <f t="shared" si="30"/>
        <v>-7.1878315081683658E-2</v>
      </c>
      <c r="D164">
        <v>3.0024000000000002</v>
      </c>
      <c r="E164">
        <v>10.377800000000001</v>
      </c>
      <c r="F164" s="17">
        <f t="shared" si="28"/>
        <v>2.705539648435451E-4</v>
      </c>
      <c r="G164">
        <f t="shared" si="29"/>
        <v>1.0002705539648435</v>
      </c>
      <c r="H164">
        <f t="shared" si="31"/>
        <v>-7.2148869046527203E-2</v>
      </c>
      <c r="I164" s="35">
        <f t="shared" si="32"/>
        <v>5.2054593046929314E-3</v>
      </c>
      <c r="L164" s="8">
        <f t="shared" si="33"/>
        <v>-1.4871140705422849</v>
      </c>
    </row>
    <row r="165" spans="1:12" ht="15.75" x14ac:dyDescent="0.25">
      <c r="A165" s="5">
        <v>39804</v>
      </c>
      <c r="B165">
        <v>265.63299999999998</v>
      </c>
      <c r="C165">
        <f t="shared" si="30"/>
        <v>-6.5804096446557742E-2</v>
      </c>
      <c r="D165">
        <v>2.9371999999999998</v>
      </c>
      <c r="E165">
        <v>10.4442</v>
      </c>
      <c r="F165" s="17">
        <f t="shared" si="28"/>
        <v>2.7220205409372866E-4</v>
      </c>
      <c r="G165">
        <f t="shared" si="29"/>
        <v>1.0002722020540937</v>
      </c>
      <c r="H165">
        <f t="shared" si="31"/>
        <v>-6.607629850065147E-2</v>
      </c>
      <c r="I165" s="35">
        <f t="shared" si="32"/>
        <v>4.3660772235471958E-3</v>
      </c>
      <c r="L165" s="8">
        <f t="shared" si="33"/>
        <v>-1.3614425660060336</v>
      </c>
    </row>
    <row r="166" spans="1:12" ht="15.75" x14ac:dyDescent="0.25">
      <c r="A166" s="5">
        <v>39805</v>
      </c>
      <c r="B166">
        <v>258.44499999999999</v>
      </c>
      <c r="C166">
        <f t="shared" si="30"/>
        <v>-2.7059890902109258E-2</v>
      </c>
      <c r="D166">
        <v>2.9451000000000001</v>
      </c>
      <c r="E166">
        <v>10.472300000000001</v>
      </c>
      <c r="F166" s="17">
        <f t="shared" si="28"/>
        <v>2.7289921600281986E-4</v>
      </c>
      <c r="G166">
        <f t="shared" si="29"/>
        <v>1.0002728992160028</v>
      </c>
      <c r="H166">
        <f t="shared" si="31"/>
        <v>-2.7332790118112078E-2</v>
      </c>
      <c r="I166" s="35">
        <f t="shared" si="32"/>
        <v>7.4708141564076532E-4</v>
      </c>
      <c r="L166" s="8">
        <f t="shared" si="33"/>
        <v>-0.55985097121621685</v>
      </c>
    </row>
    <row r="167" spans="1:12" ht="15.75" x14ac:dyDescent="0.25">
      <c r="A167" s="5">
        <v>39811</v>
      </c>
      <c r="B167">
        <v>252.65799999999999</v>
      </c>
      <c r="C167">
        <f t="shared" si="30"/>
        <v>-2.2391611367989346E-2</v>
      </c>
      <c r="D167">
        <v>2.9085999999999999</v>
      </c>
      <c r="E167">
        <v>10.429600000000001</v>
      </c>
      <c r="F167" s="17">
        <f t="shared" si="28"/>
        <v>2.7183975778788394E-4</v>
      </c>
      <c r="G167">
        <f t="shared" si="29"/>
        <v>1.0002718397577879</v>
      </c>
      <c r="H167">
        <f t="shared" si="31"/>
        <v>-2.266345112577723E-2</v>
      </c>
      <c r="I167" s="35">
        <f t="shared" si="32"/>
        <v>5.1363201693049323E-4</v>
      </c>
      <c r="L167" s="8">
        <f t="shared" si="33"/>
        <v>-0.4632674025484621</v>
      </c>
    </row>
    <row r="168" spans="1:12" ht="15.75" x14ac:dyDescent="0.25">
      <c r="A168" s="5">
        <v>39812</v>
      </c>
      <c r="B168">
        <v>248.55199999999999</v>
      </c>
      <c r="C168">
        <f t="shared" si="30"/>
        <v>-1.6251217060215765E-2</v>
      </c>
      <c r="D168">
        <v>2.9493999999999998</v>
      </c>
      <c r="E168">
        <v>10.3139</v>
      </c>
      <c r="F168" s="17">
        <f t="shared" si="28"/>
        <v>2.6896699329359564E-4</v>
      </c>
      <c r="G168">
        <f t="shared" si="29"/>
        <v>1.0002689669932936</v>
      </c>
      <c r="H168">
        <f t="shared" si="31"/>
        <v>-1.652018405350936E-2</v>
      </c>
      <c r="I168" s="35">
        <f t="shared" si="32"/>
        <v>2.7291648116182496E-4</v>
      </c>
      <c r="L168" s="8">
        <f t="shared" si="33"/>
        <v>-0.33622676778412874</v>
      </c>
    </row>
    <row r="169" spans="1:12" ht="15.75" x14ac:dyDescent="0.25">
      <c r="A169" s="5">
        <v>39815</v>
      </c>
      <c r="B169">
        <v>258.14600000000002</v>
      </c>
      <c r="C169">
        <f t="shared" si="30"/>
        <v>3.8599568701921619E-2</v>
      </c>
      <c r="D169">
        <v>2.9567999999999999</v>
      </c>
      <c r="E169">
        <v>10.2798</v>
      </c>
      <c r="F169" s="17">
        <f t="shared" si="28"/>
        <v>2.6811973657814292E-4</v>
      </c>
      <c r="G169">
        <f t="shared" si="29"/>
        <v>1.0002681197365781</v>
      </c>
      <c r="H169">
        <f t="shared" si="31"/>
        <v>3.8331448965343476E-2</v>
      </c>
      <c r="I169" s="35">
        <f t="shared" si="32"/>
        <v>1.4692999797827314E-3</v>
      </c>
      <c r="L169" s="8">
        <f t="shared" si="33"/>
        <v>0.79859915564602113</v>
      </c>
    </row>
    <row r="170" spans="1:12" ht="15.75" x14ac:dyDescent="0.25">
      <c r="A170" s="5">
        <v>39818</v>
      </c>
      <c r="B170">
        <v>260.83100000000002</v>
      </c>
      <c r="C170">
        <f t="shared" si="30"/>
        <v>1.0401090855562364E-2</v>
      </c>
      <c r="D170">
        <v>3.0127999999999999</v>
      </c>
      <c r="E170">
        <v>10.241300000000001</v>
      </c>
      <c r="F170" s="17">
        <f t="shared" si="28"/>
        <v>2.6716284235095422E-4</v>
      </c>
      <c r="G170">
        <f t="shared" si="29"/>
        <v>1.000267162842351</v>
      </c>
      <c r="H170">
        <f t="shared" si="31"/>
        <v>1.013392801321141E-2</v>
      </c>
      <c r="I170" s="35">
        <f t="shared" si="32"/>
        <v>1.0269649697695095E-4</v>
      </c>
      <c r="L170" s="8">
        <f t="shared" si="33"/>
        <v>0.21519158514939934</v>
      </c>
    </row>
    <row r="171" spans="1:12" ht="15.75" x14ac:dyDescent="0.25">
      <c r="A171" s="5">
        <v>39819</v>
      </c>
      <c r="B171">
        <v>286.62099999999998</v>
      </c>
      <c r="C171">
        <f t="shared" si="30"/>
        <v>9.8876283877299714E-2</v>
      </c>
      <c r="D171">
        <v>3.1532</v>
      </c>
      <c r="E171">
        <v>10.172499999999999</v>
      </c>
      <c r="F171" s="17">
        <f t="shared" si="28"/>
        <v>2.6545202974359583E-4</v>
      </c>
      <c r="G171">
        <f t="shared" si="29"/>
        <v>1.0002654520297436</v>
      </c>
      <c r="H171">
        <f t="shared" si="31"/>
        <v>9.8610831847556119E-2</v>
      </c>
      <c r="I171" s="35">
        <f t="shared" si="32"/>
        <v>9.7240961576669886E-3</v>
      </c>
      <c r="L171" s="8">
        <f t="shared" si="33"/>
        <v>2.0456839149577553</v>
      </c>
    </row>
    <row r="172" spans="1:12" ht="15.75" x14ac:dyDescent="0.25">
      <c r="A172" s="5">
        <v>39820</v>
      </c>
      <c r="B172">
        <v>291.28300000000002</v>
      </c>
      <c r="C172">
        <f t="shared" si="30"/>
        <v>1.6265381810823473E-2</v>
      </c>
      <c r="D172">
        <v>3.1983999999999999</v>
      </c>
      <c r="E172">
        <v>10.2258</v>
      </c>
      <c r="F172" s="17">
        <f t="shared" si="28"/>
        <v>2.6677750512305032E-4</v>
      </c>
      <c r="G172">
        <f t="shared" si="29"/>
        <v>1.0002667775051231</v>
      </c>
      <c r="H172">
        <f t="shared" si="31"/>
        <v>1.5998604305700423E-2</v>
      </c>
      <c r="I172" s="35">
        <f t="shared" si="32"/>
        <v>2.5595533973037609E-4</v>
      </c>
      <c r="L172" s="8">
        <f t="shared" si="33"/>
        <v>0.33651982696213684</v>
      </c>
    </row>
    <row r="173" spans="1:12" ht="15.75" x14ac:dyDescent="0.25">
      <c r="A173" s="5">
        <v>39821</v>
      </c>
      <c r="B173">
        <v>297.666</v>
      </c>
      <c r="C173">
        <f t="shared" si="30"/>
        <v>2.1913396936999348E-2</v>
      </c>
      <c r="D173">
        <v>3.1274999999999999</v>
      </c>
      <c r="E173">
        <v>10.214600000000001</v>
      </c>
      <c r="F173" s="17">
        <f t="shared" si="28"/>
        <v>2.6649903426823052E-4</v>
      </c>
      <c r="G173">
        <f t="shared" si="29"/>
        <v>1.0002664990342682</v>
      </c>
      <c r="H173">
        <f t="shared" si="31"/>
        <v>2.1646897902731117E-2</v>
      </c>
      <c r="I173" s="35">
        <f t="shared" si="32"/>
        <v>4.6858818881126483E-4</v>
      </c>
      <c r="L173" s="8">
        <f t="shared" si="33"/>
        <v>0.4533734671069673</v>
      </c>
    </row>
    <row r="174" spans="1:12" ht="15.75" x14ac:dyDescent="0.25">
      <c r="A174" s="5">
        <v>39822</v>
      </c>
      <c r="B174">
        <v>283.35000000000002</v>
      </c>
      <c r="C174">
        <f t="shared" si="30"/>
        <v>-4.8094172663320549E-2</v>
      </c>
      <c r="D174">
        <v>3.0173999999999999</v>
      </c>
      <c r="E174">
        <v>10.3337</v>
      </c>
      <c r="F174" s="17">
        <f t="shared" si="28"/>
        <v>2.6945882895690332E-4</v>
      </c>
      <c r="G174">
        <f t="shared" si="29"/>
        <v>1.0002694588289569</v>
      </c>
      <c r="H174">
        <f t="shared" si="31"/>
        <v>-4.8363631492277452E-2</v>
      </c>
      <c r="I174" s="35">
        <f t="shared" si="32"/>
        <v>2.3390408511208115E-3</v>
      </c>
      <c r="L174" s="8">
        <f t="shared" si="33"/>
        <v>-0.9950361356889893</v>
      </c>
    </row>
    <row r="175" spans="1:12" ht="15.75" x14ac:dyDescent="0.25">
      <c r="A175" s="5">
        <v>39825</v>
      </c>
      <c r="B175">
        <v>258.49400000000003</v>
      </c>
      <c r="C175">
        <f t="shared" si="30"/>
        <v>-8.7721898711840454E-2</v>
      </c>
      <c r="D175">
        <v>2.9858000000000002</v>
      </c>
      <c r="E175">
        <v>10.4739</v>
      </c>
      <c r="F175" s="17">
        <f t="shared" si="28"/>
        <v>2.7293890673285581E-4</v>
      </c>
      <c r="G175">
        <f t="shared" si="29"/>
        <v>1.0002729389067329</v>
      </c>
      <c r="H175">
        <f t="shared" si="31"/>
        <v>-8.799483761857331E-2</v>
      </c>
      <c r="I175" s="35">
        <f t="shared" si="32"/>
        <v>7.7430914475190848E-3</v>
      </c>
      <c r="L175" s="8">
        <f t="shared" si="33"/>
        <v>-1.8149071763968705</v>
      </c>
    </row>
    <row r="176" spans="1:12" ht="15.75" x14ac:dyDescent="0.25">
      <c r="A176" s="5">
        <v>39826</v>
      </c>
      <c r="B176">
        <v>239.60400000000001</v>
      </c>
      <c r="C176">
        <f t="shared" si="30"/>
        <v>-7.3077131384094066E-2</v>
      </c>
      <c r="D176">
        <v>2.9906999999999999</v>
      </c>
      <c r="E176">
        <v>10.6158</v>
      </c>
      <c r="F176" s="17">
        <f t="shared" si="28"/>
        <v>2.7645670037190762E-4</v>
      </c>
      <c r="G176">
        <f t="shared" si="29"/>
        <v>1.0002764567003719</v>
      </c>
      <c r="H176">
        <f t="shared" si="31"/>
        <v>-7.3353588084465973E-2</v>
      </c>
      <c r="I176" s="35">
        <f t="shared" si="32"/>
        <v>5.3807488848655084E-3</v>
      </c>
      <c r="L176" s="8">
        <f t="shared" si="33"/>
        <v>-1.5119167747971636</v>
      </c>
    </row>
    <row r="177" spans="1:12" ht="15.75" x14ac:dyDescent="0.25">
      <c r="A177" s="5">
        <v>39827</v>
      </c>
      <c r="B177">
        <v>237.61600000000001</v>
      </c>
      <c r="C177">
        <f t="shared" si="30"/>
        <v>-8.2970234219795977E-3</v>
      </c>
      <c r="D177">
        <v>2.9337999999999997</v>
      </c>
      <c r="E177">
        <v>10.822100000000001</v>
      </c>
      <c r="F177" s="17">
        <f t="shared" si="28"/>
        <v>2.8156299284409769E-4</v>
      </c>
      <c r="G177">
        <f t="shared" si="29"/>
        <v>1.0002815629928441</v>
      </c>
      <c r="H177">
        <f t="shared" si="31"/>
        <v>-8.5785864148236954E-3</v>
      </c>
      <c r="I177" s="35">
        <f t="shared" si="32"/>
        <v>7.3592144876597667E-5</v>
      </c>
      <c r="L177" s="8">
        <f t="shared" si="33"/>
        <v>-0.17165984289452185</v>
      </c>
    </row>
    <row r="178" spans="1:12" ht="15.75" x14ac:dyDescent="0.25">
      <c r="A178" s="5">
        <v>39828</v>
      </c>
      <c r="B178">
        <v>238.40100000000001</v>
      </c>
      <c r="C178">
        <f t="shared" si="30"/>
        <v>3.3036495858864579E-3</v>
      </c>
      <c r="D178">
        <v>2.8898999999999999</v>
      </c>
      <c r="E178">
        <v>10.896100000000001</v>
      </c>
      <c r="F178" s="17">
        <f t="shared" si="28"/>
        <v>2.8339231495655426E-4</v>
      </c>
      <c r="G178">
        <f t="shared" si="29"/>
        <v>1.0002833923149566</v>
      </c>
      <c r="H178">
        <f t="shared" si="31"/>
        <v>3.0202572709299037E-3</v>
      </c>
      <c r="I178" s="35">
        <f t="shared" si="32"/>
        <v>9.1219539826049495E-6</v>
      </c>
      <c r="L178" s="8">
        <f t="shared" si="33"/>
        <v>6.8350291429756557E-2</v>
      </c>
    </row>
    <row r="179" spans="1:12" ht="15.75" x14ac:dyDescent="0.25">
      <c r="A179" s="5">
        <v>39829</v>
      </c>
      <c r="B179">
        <v>242.18899999999999</v>
      </c>
      <c r="C179">
        <f t="shared" si="30"/>
        <v>1.588919509565808E-2</v>
      </c>
      <c r="D179">
        <v>2.9302000000000001</v>
      </c>
      <c r="E179">
        <v>10.895799999999999</v>
      </c>
      <c r="F179" s="17">
        <f t="shared" si="28"/>
        <v>2.8338490124379945E-4</v>
      </c>
      <c r="G179">
        <f t="shared" si="29"/>
        <v>1.0002833849012438</v>
      </c>
      <c r="H179">
        <f t="shared" si="31"/>
        <v>1.5605810194414281E-2</v>
      </c>
      <c r="I179" s="35">
        <f t="shared" si="32"/>
        <v>2.4354131182408471E-4</v>
      </c>
      <c r="L179" s="8">
        <f t="shared" si="33"/>
        <v>0.32873677644630617</v>
      </c>
    </row>
    <row r="180" spans="1:12" ht="15.75" x14ac:dyDescent="0.25">
      <c r="A180" s="5">
        <v>39832</v>
      </c>
      <c r="B180">
        <v>237.517</v>
      </c>
      <c r="C180">
        <f t="shared" si="30"/>
        <v>-1.9290719231674424E-2</v>
      </c>
      <c r="D180">
        <v>2.9954999999999998</v>
      </c>
      <c r="E180">
        <v>10.8904</v>
      </c>
      <c r="F180" s="17">
        <f t="shared" si="28"/>
        <v>2.8325145099206139E-4</v>
      </c>
      <c r="G180">
        <f t="shared" si="29"/>
        <v>1.0002832514509921</v>
      </c>
      <c r="H180">
        <f t="shared" si="31"/>
        <v>-1.9573970682666485E-2</v>
      </c>
      <c r="I180" s="35">
        <f t="shared" si="32"/>
        <v>3.831403282858871E-4</v>
      </c>
      <c r="L180" s="8">
        <f t="shared" si="33"/>
        <v>-0.39911202659248152</v>
      </c>
    </row>
    <row r="181" spans="1:12" ht="15.75" x14ac:dyDescent="0.25">
      <c r="A181" s="5">
        <v>39833</v>
      </c>
      <c r="B181">
        <v>236.34299999999999</v>
      </c>
      <c r="C181">
        <f t="shared" si="30"/>
        <v>-4.9428040940227716E-3</v>
      </c>
      <c r="D181">
        <v>3.0194000000000001</v>
      </c>
      <c r="E181">
        <v>10.973700000000001</v>
      </c>
      <c r="F181" s="17">
        <f t="shared" si="28"/>
        <v>2.8530932396075848E-4</v>
      </c>
      <c r="G181">
        <f t="shared" si="29"/>
        <v>1.0002853093239608</v>
      </c>
      <c r="H181">
        <f t="shared" si="31"/>
        <v>-5.2281134179835301E-3</v>
      </c>
      <c r="I181" s="35">
        <f t="shared" si="32"/>
        <v>2.733316991129943E-5</v>
      </c>
      <c r="L181" s="8">
        <f t="shared" si="33"/>
        <v>-0.10226329746046543</v>
      </c>
    </row>
    <row r="182" spans="1:12" ht="15.75" x14ac:dyDescent="0.25">
      <c r="A182" s="5">
        <v>39834</v>
      </c>
      <c r="B182">
        <v>232.148</v>
      </c>
      <c r="C182">
        <f t="shared" si="30"/>
        <v>-1.7749626602014842E-2</v>
      </c>
      <c r="D182">
        <v>2.9986999999999999</v>
      </c>
      <c r="E182">
        <v>11.004300000000001</v>
      </c>
      <c r="F182" s="17">
        <f t="shared" si="28"/>
        <v>2.8606489043769834E-4</v>
      </c>
      <c r="G182">
        <f t="shared" si="29"/>
        <v>1.0002860648904377</v>
      </c>
      <c r="H182">
        <f t="shared" si="31"/>
        <v>-1.803569149245254E-2</v>
      </c>
      <c r="I182" s="35">
        <f t="shared" si="32"/>
        <v>3.2528616761092491E-4</v>
      </c>
      <c r="L182" s="8">
        <f t="shared" si="33"/>
        <v>-0.36722785497589089</v>
      </c>
    </row>
    <row r="183" spans="1:12" ht="15.75" x14ac:dyDescent="0.25">
      <c r="A183" s="5">
        <v>39835</v>
      </c>
      <c r="B183">
        <v>233.96700000000001</v>
      </c>
      <c r="C183">
        <f t="shared" si="30"/>
        <v>7.8355187208161044E-3</v>
      </c>
      <c r="D183">
        <v>3.1074999999999999</v>
      </c>
      <c r="E183">
        <v>11.065099999999999</v>
      </c>
      <c r="F183" s="17">
        <f t="shared" si="28"/>
        <v>2.8756553053477241E-4</v>
      </c>
      <c r="G183">
        <f t="shared" si="29"/>
        <v>1.0002875655305348</v>
      </c>
      <c r="H183">
        <f t="shared" si="31"/>
        <v>7.547953190281332E-3</v>
      </c>
      <c r="I183" s="35">
        <f t="shared" si="32"/>
        <v>5.6971597362678136E-5</v>
      </c>
      <c r="L183" s="8">
        <f t="shared" si="33"/>
        <v>0.16211162054204031</v>
      </c>
    </row>
    <row r="184" spans="1:12" ht="15.75" x14ac:dyDescent="0.25">
      <c r="A184" s="5">
        <v>39836</v>
      </c>
      <c r="B184">
        <v>232.874</v>
      </c>
      <c r="C184">
        <f t="shared" si="30"/>
        <v>-4.6715989861818878E-3</v>
      </c>
      <c r="D184">
        <v>3.2368999999999999</v>
      </c>
      <c r="E184">
        <v>11.0921</v>
      </c>
      <c r="F184" s="17">
        <f t="shared" si="28"/>
        <v>2.8823167054459198E-4</v>
      </c>
      <c r="G184">
        <f t="shared" si="29"/>
        <v>1.0002882316705446</v>
      </c>
      <c r="H184">
        <f t="shared" si="31"/>
        <v>-4.9598306567264798E-3</v>
      </c>
      <c r="I184" s="35">
        <f t="shared" si="32"/>
        <v>2.4599920143403823E-5</v>
      </c>
      <c r="L184" s="8">
        <f t="shared" si="33"/>
        <v>-9.6652245901802922E-2</v>
      </c>
    </row>
    <row r="185" spans="1:12" ht="15.75" x14ac:dyDescent="0.25">
      <c r="A185" s="5">
        <v>39839</v>
      </c>
      <c r="B185">
        <v>252.87700000000001</v>
      </c>
      <c r="C185">
        <f t="shared" si="30"/>
        <v>8.5896235732628001E-2</v>
      </c>
      <c r="D185">
        <v>3.3273000000000001</v>
      </c>
      <c r="E185">
        <v>10.914899999999999</v>
      </c>
      <c r="F185" s="17">
        <f t="shared" si="28"/>
        <v>2.838568677339115E-4</v>
      </c>
      <c r="G185">
        <f t="shared" si="29"/>
        <v>1.0002838568677339</v>
      </c>
      <c r="H185">
        <f t="shared" si="31"/>
        <v>8.561237886489409E-2</v>
      </c>
      <c r="I185" s="35">
        <f t="shared" si="32"/>
        <v>7.329479414906164E-3</v>
      </c>
      <c r="L185" s="8">
        <f t="shared" si="33"/>
        <v>1.7771354353457669</v>
      </c>
    </row>
    <row r="186" spans="1:12" ht="15.75" x14ac:dyDescent="0.25">
      <c r="A186" s="5">
        <v>39840</v>
      </c>
      <c r="B186">
        <v>259.87599999999998</v>
      </c>
      <c r="C186">
        <f t="shared" si="30"/>
        <v>2.7677487474147378E-2</v>
      </c>
      <c r="D186">
        <v>3.2604000000000002</v>
      </c>
      <c r="E186">
        <v>10.8809</v>
      </c>
      <c r="F186" s="17">
        <f t="shared" si="28"/>
        <v>2.8301666167074302E-4</v>
      </c>
      <c r="G186">
        <f t="shared" si="29"/>
        <v>1.0002830166616707</v>
      </c>
      <c r="H186">
        <f t="shared" si="31"/>
        <v>2.7394470812476635E-2</v>
      </c>
      <c r="I186" s="35">
        <f t="shared" si="32"/>
        <v>7.5045703109563426E-4</v>
      </c>
      <c r="L186" s="8">
        <f t="shared" si="33"/>
        <v>0.57262862955660565</v>
      </c>
    </row>
    <row r="187" spans="1:12" ht="15.75" x14ac:dyDescent="0.25">
      <c r="A187" s="5">
        <v>39841</v>
      </c>
      <c r="B187">
        <v>265.95100000000002</v>
      </c>
      <c r="C187">
        <f t="shared" si="30"/>
        <v>2.3376533423632988E-2</v>
      </c>
      <c r="D187">
        <v>3.2330999999999999</v>
      </c>
      <c r="E187">
        <v>10.661899999999999</v>
      </c>
      <c r="F187" s="17">
        <f t="shared" si="28"/>
        <v>2.7759858101039647E-4</v>
      </c>
      <c r="G187">
        <f t="shared" si="29"/>
        <v>1.0002775985810104</v>
      </c>
      <c r="H187">
        <f t="shared" si="31"/>
        <v>2.3098934842622591E-2</v>
      </c>
      <c r="I187" s="35">
        <f t="shared" si="32"/>
        <v>5.3356079086372399E-4</v>
      </c>
      <c r="L187" s="8">
        <f t="shared" si="33"/>
        <v>0.48364477847429721</v>
      </c>
    </row>
    <row r="188" spans="1:12" ht="15.75" x14ac:dyDescent="0.25">
      <c r="A188" s="5">
        <v>39842</v>
      </c>
      <c r="B188">
        <v>252.87700000000001</v>
      </c>
      <c r="C188">
        <f t="shared" si="30"/>
        <v>-4.9159431624622621E-2</v>
      </c>
      <c r="D188">
        <v>3.2593999999999999</v>
      </c>
      <c r="E188">
        <v>10.6297</v>
      </c>
      <c r="F188" s="17">
        <f t="shared" si="28"/>
        <v>2.7680104840577258E-4</v>
      </c>
      <c r="G188">
        <f t="shared" si="29"/>
        <v>1.0002768010484058</v>
      </c>
      <c r="H188">
        <f t="shared" si="31"/>
        <v>-4.9436232673028394E-2</v>
      </c>
      <c r="I188" s="35">
        <f t="shared" si="32"/>
        <v>2.4439411009018002E-3</v>
      </c>
      <c r="L188" s="8">
        <f t="shared" si="33"/>
        <v>-1.017075628244196</v>
      </c>
    </row>
    <row r="189" spans="1:12" ht="15.75" x14ac:dyDescent="0.25">
      <c r="A189" s="5">
        <v>39843</v>
      </c>
      <c r="B189">
        <v>250.34200000000001</v>
      </c>
      <c r="C189">
        <f t="shared" si="30"/>
        <v>-1.0024636483349598E-2</v>
      </c>
      <c r="D189">
        <v>3.2955000000000001</v>
      </c>
      <c r="E189">
        <v>10.655200000000001</v>
      </c>
      <c r="F189" s="17">
        <f t="shared" si="28"/>
        <v>2.7743265385415938E-4</v>
      </c>
      <c r="G189">
        <f t="shared" si="29"/>
        <v>1.0002774326538542</v>
      </c>
      <c r="H189">
        <f t="shared" si="31"/>
        <v>-1.0302069137203758E-2</v>
      </c>
      <c r="I189" s="35">
        <f t="shared" si="32"/>
        <v>1.0613262850772618E-4</v>
      </c>
      <c r="L189" s="8">
        <f t="shared" si="33"/>
        <v>-0.20740299698899844</v>
      </c>
    </row>
    <row r="190" spans="1:12" ht="15.75" x14ac:dyDescent="0.25">
      <c r="A190" s="5">
        <v>39846</v>
      </c>
      <c r="B190">
        <v>252.81700000000001</v>
      </c>
      <c r="C190">
        <f t="shared" si="30"/>
        <v>9.8864753017871322E-3</v>
      </c>
      <c r="D190">
        <v>3.2835000000000001</v>
      </c>
      <c r="E190">
        <v>10.7143</v>
      </c>
      <c r="F190" s="17">
        <f t="shared" si="28"/>
        <v>2.7889593449414996E-4</v>
      </c>
      <c r="G190">
        <f t="shared" si="29"/>
        <v>1.0002788959344941</v>
      </c>
      <c r="H190">
        <f t="shared" si="31"/>
        <v>9.6075793672929823E-3</v>
      </c>
      <c r="I190" s="35">
        <f t="shared" si="32"/>
        <v>9.2305581298833821E-5</v>
      </c>
      <c r="L190" s="8">
        <f t="shared" si="33"/>
        <v>0.20454453492195082</v>
      </c>
    </row>
    <row r="191" spans="1:12" ht="15.75" x14ac:dyDescent="0.25">
      <c r="A191" s="5">
        <v>39847</v>
      </c>
      <c r="B191">
        <v>255.32300000000001</v>
      </c>
      <c r="C191">
        <f t="shared" si="30"/>
        <v>9.9123081121918234E-3</v>
      </c>
      <c r="D191">
        <v>3.3351999999999999</v>
      </c>
      <c r="E191">
        <v>10.6839</v>
      </c>
      <c r="F191" s="17">
        <f t="shared" si="28"/>
        <v>2.7814334599973733E-4</v>
      </c>
      <c r="G191">
        <f t="shared" si="29"/>
        <v>1.0002781433459997</v>
      </c>
      <c r="H191">
        <f t="shared" si="31"/>
        <v>9.6341647661920861E-3</v>
      </c>
      <c r="I191" s="35">
        <f t="shared" si="32"/>
        <v>9.2817130742137009E-5</v>
      </c>
      <c r="L191" s="8">
        <f t="shared" si="33"/>
        <v>0.20507899842169772</v>
      </c>
    </row>
    <row r="192" spans="1:12" ht="15.75" x14ac:dyDescent="0.25">
      <c r="A192" s="5">
        <v>39848</v>
      </c>
      <c r="B192">
        <v>261.63600000000002</v>
      </c>
      <c r="C192">
        <f t="shared" si="30"/>
        <v>2.4725543723048908E-2</v>
      </c>
      <c r="D192">
        <v>3.363</v>
      </c>
      <c r="E192">
        <v>10.5169</v>
      </c>
      <c r="F192" s="17">
        <f t="shared" si="28"/>
        <v>2.7400538043176326E-4</v>
      </c>
      <c r="G192">
        <f t="shared" si="29"/>
        <v>1.0002740053804318</v>
      </c>
      <c r="H192">
        <f t="shared" si="31"/>
        <v>2.4451538342617145E-2</v>
      </c>
      <c r="I192" s="35">
        <f t="shared" si="32"/>
        <v>5.9787772732047644E-4</v>
      </c>
      <c r="L192" s="8">
        <f t="shared" si="33"/>
        <v>0.51155489566733481</v>
      </c>
    </row>
    <row r="193" spans="1:12" ht="15.75" x14ac:dyDescent="0.25">
      <c r="A193" s="5">
        <v>39849</v>
      </c>
      <c r="B193">
        <v>259.43900000000002</v>
      </c>
      <c r="C193">
        <f t="shared" si="30"/>
        <v>-8.3971624699964928E-3</v>
      </c>
      <c r="D193">
        <v>3.3388999999999998</v>
      </c>
      <c r="E193">
        <v>10.506399999999999</v>
      </c>
      <c r="F193" s="17">
        <f t="shared" si="28"/>
        <v>2.7374500062626872E-4</v>
      </c>
      <c r="G193">
        <f t="shared" si="29"/>
        <v>1.0002737450006263</v>
      </c>
      <c r="H193">
        <f t="shared" si="31"/>
        <v>-8.6709074706227615E-3</v>
      </c>
      <c r="I193" s="35">
        <f t="shared" si="32"/>
        <v>7.5184636364101622E-5</v>
      </c>
      <c r="L193" s="8">
        <f t="shared" si="33"/>
        <v>-0.17373165255154291</v>
      </c>
    </row>
    <row r="194" spans="1:12" ht="15.75" x14ac:dyDescent="0.25">
      <c r="A194" s="5">
        <v>39850</v>
      </c>
      <c r="B194">
        <v>268.16800000000001</v>
      </c>
      <c r="C194">
        <f t="shared" si="30"/>
        <v>3.3645673934913349E-2</v>
      </c>
      <c r="D194">
        <v>3.3708</v>
      </c>
      <c r="E194">
        <v>10.3832</v>
      </c>
      <c r="F194" s="17">
        <f t="shared" si="28"/>
        <v>2.7068803312779721E-4</v>
      </c>
      <c r="G194">
        <f t="shared" si="29"/>
        <v>1.0002706880331278</v>
      </c>
      <c r="H194">
        <f t="shared" si="31"/>
        <v>3.3374985901785552E-2</v>
      </c>
      <c r="I194" s="35">
        <f t="shared" si="32"/>
        <v>1.1138896839443843E-3</v>
      </c>
      <c r="L194" s="8">
        <f t="shared" si="33"/>
        <v>0.69610639960921361</v>
      </c>
    </row>
    <row r="195" spans="1:12" ht="15.75" x14ac:dyDescent="0.25">
      <c r="A195" s="5">
        <v>39853</v>
      </c>
      <c r="B195">
        <v>272.26400000000001</v>
      </c>
      <c r="C195">
        <f t="shared" si="30"/>
        <v>1.5274007338683226E-2</v>
      </c>
      <c r="D195">
        <v>3.4028999999999998</v>
      </c>
      <c r="E195">
        <v>10.3164</v>
      </c>
      <c r="F195" s="17">
        <f t="shared" ref="F195:F242" si="34">(((E195/100)+1)^(1/365)-1)</f>
        <v>2.6902909861203916E-4</v>
      </c>
      <c r="G195">
        <f t="shared" si="29"/>
        <v>1.000269029098612</v>
      </c>
      <c r="H195">
        <f t="shared" si="31"/>
        <v>1.5004978240071187E-2</v>
      </c>
      <c r="I195" s="35">
        <f t="shared" si="32"/>
        <v>2.2514937198500983E-4</v>
      </c>
      <c r="L195" s="8">
        <f t="shared" si="33"/>
        <v>0.31600895487198299</v>
      </c>
    </row>
    <row r="196" spans="1:12" ht="15.75" x14ac:dyDescent="0.25">
      <c r="A196" s="5">
        <v>39854</v>
      </c>
      <c r="B196">
        <v>265.20499999999998</v>
      </c>
      <c r="C196">
        <f t="shared" si="30"/>
        <v>-2.5927041400993247E-2</v>
      </c>
      <c r="D196">
        <v>3.3431999999999999</v>
      </c>
      <c r="E196">
        <v>10.397399999999999</v>
      </c>
      <c r="F196" s="17">
        <f t="shared" si="34"/>
        <v>2.7104055184890008E-4</v>
      </c>
      <c r="G196">
        <f t="shared" ref="G196:G242" si="35">F196+1</f>
        <v>1.0002710405518489</v>
      </c>
      <c r="H196">
        <f t="shared" si="31"/>
        <v>-2.6198081952842147E-2</v>
      </c>
      <c r="I196" s="35">
        <f t="shared" si="32"/>
        <v>6.8633949800783343E-4</v>
      </c>
      <c r="L196" s="8">
        <f t="shared" si="33"/>
        <v>-0.53641307578138453</v>
      </c>
    </row>
    <row r="197" spans="1:12" ht="15.75" x14ac:dyDescent="0.25">
      <c r="A197" s="5">
        <v>39855</v>
      </c>
      <c r="B197">
        <v>267.64100000000002</v>
      </c>
      <c r="C197">
        <f t="shared" ref="C197:C242" si="36">(B197-B196)/B196</f>
        <v>9.1853471842538257E-3</v>
      </c>
      <c r="D197">
        <v>3.1894</v>
      </c>
      <c r="E197">
        <v>10.436199999999999</v>
      </c>
      <c r="F197" s="17">
        <f t="shared" si="34"/>
        <v>2.7200354148559924E-4</v>
      </c>
      <c r="G197">
        <f t="shared" si="35"/>
        <v>1.0002720035414856</v>
      </c>
      <c r="H197">
        <f t="shared" ref="H197:H242" si="37">C197-F197</f>
        <v>8.9133436427682265E-3</v>
      </c>
      <c r="I197" s="35">
        <f t="shared" ref="I197:I242" si="38">H197^2</f>
        <v>7.9447694894076756E-5</v>
      </c>
      <c r="L197" s="8">
        <f t="shared" ref="L197:L242" si="39">C197/$K$3</f>
        <v>0.19003866499926672</v>
      </c>
    </row>
    <row r="198" spans="1:12" ht="15.75" x14ac:dyDescent="0.25">
      <c r="A198" s="5">
        <v>39856</v>
      </c>
      <c r="B198">
        <v>251.18700000000001</v>
      </c>
      <c r="C198">
        <f t="shared" si="36"/>
        <v>-6.1477875213438921E-2</v>
      </c>
      <c r="D198">
        <v>3.0830000000000002</v>
      </c>
      <c r="E198">
        <v>10.568300000000001</v>
      </c>
      <c r="F198" s="17">
        <f t="shared" si="34"/>
        <v>2.7527964570173147E-4</v>
      </c>
      <c r="G198">
        <f t="shared" si="35"/>
        <v>1.0002752796457017</v>
      </c>
      <c r="H198">
        <f t="shared" si="37"/>
        <v>-6.1753154859140652E-2</v>
      </c>
      <c r="I198" s="35">
        <f t="shared" si="38"/>
        <v>3.8134521350570065E-3</v>
      </c>
      <c r="L198" s="8">
        <f t="shared" si="39"/>
        <v>-1.2719359538833293</v>
      </c>
    </row>
    <row r="199" spans="1:12" ht="15.75" x14ac:dyDescent="0.25">
      <c r="A199" s="5">
        <v>39857</v>
      </c>
      <c r="B199">
        <v>247.55799999999999</v>
      </c>
      <c r="C199">
        <f t="shared" si="36"/>
        <v>-1.4447403727103786E-2</v>
      </c>
      <c r="D199">
        <v>3.1074000000000002</v>
      </c>
      <c r="E199">
        <v>10.5884</v>
      </c>
      <c r="F199" s="17">
        <f t="shared" si="34"/>
        <v>2.7577778721177282E-4</v>
      </c>
      <c r="G199">
        <f t="shared" si="35"/>
        <v>1.0002757777872118</v>
      </c>
      <c r="H199">
        <f t="shared" si="37"/>
        <v>-1.4723181514315559E-2</v>
      </c>
      <c r="I199" s="35">
        <f t="shared" si="38"/>
        <v>2.1677207390348341E-4</v>
      </c>
      <c r="L199" s="8">
        <f t="shared" si="39"/>
        <v>-0.29890708123813514</v>
      </c>
    </row>
    <row r="200" spans="1:12" ht="15.75" x14ac:dyDescent="0.25">
      <c r="A200" s="5">
        <v>39860</v>
      </c>
      <c r="B200">
        <v>244.40600000000001</v>
      </c>
      <c r="C200">
        <f t="shared" si="36"/>
        <v>-1.273236978809001E-2</v>
      </c>
      <c r="D200">
        <v>3.0366</v>
      </c>
      <c r="E200">
        <v>10.663399999999999</v>
      </c>
      <c r="F200" s="17">
        <f t="shared" si="34"/>
        <v>2.7763572750849619E-4</v>
      </c>
      <c r="G200">
        <f t="shared" si="35"/>
        <v>1.0002776357275085</v>
      </c>
      <c r="H200">
        <f t="shared" si="37"/>
        <v>-1.3010005515598506E-2</v>
      </c>
      <c r="I200" s="35">
        <f t="shared" si="38"/>
        <v>1.6926024351590356E-4</v>
      </c>
      <c r="L200" s="8">
        <f t="shared" si="39"/>
        <v>-0.26342418073794155</v>
      </c>
    </row>
    <row r="201" spans="1:12" ht="15.75" x14ac:dyDescent="0.25">
      <c r="A201" s="5">
        <v>39861</v>
      </c>
      <c r="B201">
        <v>235.52799999999999</v>
      </c>
      <c r="C201">
        <f t="shared" si="36"/>
        <v>-3.6324803810053818E-2</v>
      </c>
      <c r="D201">
        <v>2.9746000000000001</v>
      </c>
      <c r="E201">
        <v>10.7979</v>
      </c>
      <c r="F201" s="17">
        <f t="shared" si="34"/>
        <v>2.8096449073888863E-4</v>
      </c>
      <c r="G201">
        <f t="shared" si="35"/>
        <v>1.0002809644907389</v>
      </c>
      <c r="H201">
        <f t="shared" si="37"/>
        <v>-3.6605768300792707E-2</v>
      </c>
      <c r="I201" s="35">
        <f t="shared" si="38"/>
        <v>1.3399822728913202E-3</v>
      </c>
      <c r="L201" s="8">
        <f t="shared" si="39"/>
        <v>-0.75153579760781597</v>
      </c>
    </row>
    <row r="202" spans="1:12" ht="15.75" x14ac:dyDescent="0.25">
      <c r="A202" s="5">
        <v>39862</v>
      </c>
      <c r="B202">
        <v>234.63300000000001</v>
      </c>
      <c r="C202">
        <f t="shared" si="36"/>
        <v>-3.7999728270098751E-3</v>
      </c>
      <c r="D202">
        <v>2.9937</v>
      </c>
      <c r="E202">
        <v>10.790900000000001</v>
      </c>
      <c r="F202" s="17">
        <f t="shared" si="34"/>
        <v>2.8079134598679723E-4</v>
      </c>
      <c r="G202">
        <f t="shared" si="35"/>
        <v>1.0002807913459868</v>
      </c>
      <c r="H202">
        <f t="shared" si="37"/>
        <v>-4.0807641729966723E-3</v>
      </c>
      <c r="I202" s="35">
        <f t="shared" si="38"/>
        <v>1.6652636235613214E-5</v>
      </c>
      <c r="L202" s="8">
        <f t="shared" si="39"/>
        <v>-7.8618885992289209E-2</v>
      </c>
    </row>
    <row r="203" spans="1:12" ht="15.75" x14ac:dyDescent="0.25">
      <c r="A203" s="5">
        <v>39863</v>
      </c>
      <c r="B203">
        <v>234.38499999999999</v>
      </c>
      <c r="C203">
        <f t="shared" si="36"/>
        <v>-1.0569698209545071E-3</v>
      </c>
      <c r="D203">
        <v>3.0798000000000001</v>
      </c>
      <c r="E203">
        <v>10.7742</v>
      </c>
      <c r="F203" s="17">
        <f t="shared" si="34"/>
        <v>2.8037822801429968E-4</v>
      </c>
      <c r="G203">
        <f t="shared" si="35"/>
        <v>1.0002803782280143</v>
      </c>
      <c r="H203">
        <f t="shared" si="37"/>
        <v>-1.3373480489688068E-3</v>
      </c>
      <c r="I203" s="35">
        <f t="shared" si="38"/>
        <v>1.788499804080674E-6</v>
      </c>
      <c r="L203" s="8">
        <f t="shared" si="39"/>
        <v>-2.1867995807828122E-2</v>
      </c>
    </row>
    <row r="204" spans="1:12" ht="15.75" x14ac:dyDescent="0.25">
      <c r="A204" s="5">
        <v>39864</v>
      </c>
      <c r="B204">
        <v>223.49799999999999</v>
      </c>
      <c r="C204">
        <f t="shared" si="36"/>
        <v>-4.6449218166691557E-2</v>
      </c>
      <c r="D204">
        <v>3.0139</v>
      </c>
      <c r="E204">
        <v>10.9398</v>
      </c>
      <c r="F204" s="17">
        <f t="shared" si="34"/>
        <v>2.8447203219816863E-4</v>
      </c>
      <c r="G204">
        <f t="shared" si="35"/>
        <v>1.0002844720321982</v>
      </c>
      <c r="H204">
        <f t="shared" si="37"/>
        <v>-4.6733690198889725E-2</v>
      </c>
      <c r="I204" s="35">
        <f t="shared" si="38"/>
        <v>2.1840377996058015E-3</v>
      </c>
      <c r="L204" s="8">
        <f t="shared" si="39"/>
        <v>-0.96100313179123742</v>
      </c>
    </row>
    <row r="205" spans="1:12" ht="15.75" x14ac:dyDescent="0.25">
      <c r="A205" s="5">
        <v>39867</v>
      </c>
      <c r="B205">
        <v>214.45099999999999</v>
      </c>
      <c r="C205">
        <f t="shared" si="36"/>
        <v>-4.0479109432746588E-2</v>
      </c>
      <c r="D205">
        <v>3.0141</v>
      </c>
      <c r="E205">
        <v>11.117900000000001</v>
      </c>
      <c r="F205" s="17">
        <f t="shared" si="34"/>
        <v>2.8886805349737088E-4</v>
      </c>
      <c r="G205">
        <f t="shared" si="35"/>
        <v>1.0002888680534974</v>
      </c>
      <c r="H205">
        <f t="shared" si="37"/>
        <v>-4.0767977486243959E-2</v>
      </c>
      <c r="I205" s="35">
        <f t="shared" si="38"/>
        <v>1.6620279883188943E-3</v>
      </c>
      <c r="L205" s="8">
        <f t="shared" si="39"/>
        <v>-0.8374855911974215</v>
      </c>
    </row>
    <row r="206" spans="1:12" ht="15.75" x14ac:dyDescent="0.25">
      <c r="A206" s="5">
        <v>39868</v>
      </c>
      <c r="B206">
        <v>208.03800000000001</v>
      </c>
      <c r="C206">
        <f t="shared" si="36"/>
        <v>-2.9904267175252075E-2</v>
      </c>
      <c r="D206">
        <v>2.9882999999999997</v>
      </c>
      <c r="E206">
        <v>11.195399999999999</v>
      </c>
      <c r="F206" s="17">
        <f t="shared" si="34"/>
        <v>2.9077878320693529E-4</v>
      </c>
      <c r="G206">
        <f t="shared" si="35"/>
        <v>1.0002907787832069</v>
      </c>
      <c r="H206">
        <f t="shared" si="37"/>
        <v>-3.019504595845901E-2</v>
      </c>
      <c r="I206" s="35">
        <f t="shared" si="38"/>
        <v>9.117408004334518E-4</v>
      </c>
      <c r="L206" s="8">
        <f t="shared" si="39"/>
        <v>-0.61869920622145269</v>
      </c>
    </row>
    <row r="207" spans="1:12" ht="15.75" x14ac:dyDescent="0.25">
      <c r="A207" s="5">
        <v>39869</v>
      </c>
      <c r="B207">
        <v>200.035</v>
      </c>
      <c r="C207">
        <f t="shared" si="36"/>
        <v>-3.8468933560215031E-2</v>
      </c>
      <c r="D207">
        <v>2.9925999999999999</v>
      </c>
      <c r="E207">
        <v>11.244999999999999</v>
      </c>
      <c r="F207" s="17">
        <f t="shared" si="34"/>
        <v>2.9200095337289511E-4</v>
      </c>
      <c r="G207">
        <f t="shared" si="35"/>
        <v>1.0002920009533729</v>
      </c>
      <c r="H207">
        <f t="shared" si="37"/>
        <v>-3.8760934513587926E-2</v>
      </c>
      <c r="I207" s="35">
        <f t="shared" si="38"/>
        <v>1.5024100443666517E-3</v>
      </c>
      <c r="L207" s="8">
        <f t="shared" si="39"/>
        <v>-0.79589640228962455</v>
      </c>
    </row>
    <row r="208" spans="1:12" ht="15.75" x14ac:dyDescent="0.25">
      <c r="A208" s="5">
        <v>39870</v>
      </c>
      <c r="B208">
        <v>199.58699999999999</v>
      </c>
      <c r="C208">
        <f t="shared" si="36"/>
        <v>-2.2396080685880347E-3</v>
      </c>
      <c r="D208">
        <v>3.1284000000000001</v>
      </c>
      <c r="E208">
        <v>11.084099999999999</v>
      </c>
      <c r="F208" s="17">
        <f t="shared" si="34"/>
        <v>2.8803431256063661E-4</v>
      </c>
      <c r="G208">
        <f t="shared" si="35"/>
        <v>1.0002880343125606</v>
      </c>
      <c r="H208">
        <f t="shared" si="37"/>
        <v>-2.5276423811486713E-3</v>
      </c>
      <c r="I208" s="35">
        <f t="shared" si="38"/>
        <v>6.388976006978925E-6</v>
      </c>
      <c r="L208" s="8">
        <f t="shared" si="39"/>
        <v>-4.6335986973434259E-2</v>
      </c>
    </row>
    <row r="209" spans="1:12" ht="15.75" x14ac:dyDescent="0.25">
      <c r="A209" s="5">
        <v>39871</v>
      </c>
      <c r="B209">
        <v>186.911</v>
      </c>
      <c r="C209">
        <f t="shared" si="36"/>
        <v>-6.3511150525835794E-2</v>
      </c>
      <c r="D209">
        <v>3.1118000000000001</v>
      </c>
      <c r="E209">
        <v>11.2239</v>
      </c>
      <c r="F209" s="17">
        <f t="shared" si="34"/>
        <v>2.9148110467147603E-4</v>
      </c>
      <c r="G209">
        <f t="shared" si="35"/>
        <v>1.0002914811046715</v>
      </c>
      <c r="H209">
        <f t="shared" si="37"/>
        <v>-6.380263163050727E-2</v>
      </c>
      <c r="I209" s="35">
        <f t="shared" si="38"/>
        <v>4.0707758029782069E-3</v>
      </c>
      <c r="L209" s="8">
        <f t="shared" si="39"/>
        <v>-1.3140030546899557</v>
      </c>
    </row>
    <row r="210" spans="1:12" ht="15.75" x14ac:dyDescent="0.25">
      <c r="A210" s="5">
        <v>39874</v>
      </c>
      <c r="B210">
        <v>185.321</v>
      </c>
      <c r="C210">
        <f t="shared" si="36"/>
        <v>-8.5067224507921063E-3</v>
      </c>
      <c r="D210">
        <v>3.0301</v>
      </c>
      <c r="E210">
        <v>11.369</v>
      </c>
      <c r="F210" s="17">
        <f t="shared" si="34"/>
        <v>2.9505400287987982E-4</v>
      </c>
      <c r="G210">
        <f t="shared" si="35"/>
        <v>1.0002950540028799</v>
      </c>
      <c r="H210">
        <f t="shared" si="37"/>
        <v>-8.8017764536719861E-3</v>
      </c>
      <c r="I210" s="35">
        <f t="shared" si="38"/>
        <v>7.747126874041461E-5</v>
      </c>
      <c r="L210" s="8">
        <f t="shared" si="39"/>
        <v>-0.17599837498130974</v>
      </c>
    </row>
    <row r="211" spans="1:12" ht="15.75" x14ac:dyDescent="0.25">
      <c r="A211" s="5">
        <v>39875</v>
      </c>
      <c r="B211">
        <v>189.297</v>
      </c>
      <c r="C211">
        <f t="shared" si="36"/>
        <v>2.1454665148580028E-2</v>
      </c>
      <c r="D211">
        <v>3.048</v>
      </c>
      <c r="E211">
        <v>11.3651</v>
      </c>
      <c r="F211" s="17">
        <f t="shared" si="34"/>
        <v>2.9495803119328201E-4</v>
      </c>
      <c r="G211">
        <f t="shared" si="35"/>
        <v>1.0002949580311933</v>
      </c>
      <c r="H211">
        <f t="shared" si="37"/>
        <v>2.1159707117386746E-2</v>
      </c>
      <c r="I211" s="35">
        <f t="shared" si="38"/>
        <v>4.4773320529358732E-4</v>
      </c>
      <c r="L211" s="8">
        <f t="shared" si="39"/>
        <v>0.44388261445706656</v>
      </c>
    </row>
    <row r="212" spans="1:12" ht="15.75" x14ac:dyDescent="0.25">
      <c r="A212" s="5">
        <v>39876</v>
      </c>
      <c r="B212">
        <v>203.81299999999999</v>
      </c>
      <c r="C212">
        <f t="shared" si="36"/>
        <v>7.6683729800260919E-2</v>
      </c>
      <c r="D212">
        <v>3.1360000000000001</v>
      </c>
      <c r="E212">
        <v>11.100899999999999</v>
      </c>
      <c r="F212" s="17">
        <f t="shared" si="34"/>
        <v>2.88448747957748E-4</v>
      </c>
      <c r="G212">
        <f t="shared" si="35"/>
        <v>1.0002884487479577</v>
      </c>
      <c r="H212">
        <f t="shared" si="37"/>
        <v>7.6395281052303171E-2</v>
      </c>
      <c r="I212" s="35">
        <f t="shared" si="38"/>
        <v>5.8362389670603915E-3</v>
      </c>
      <c r="L212" s="8">
        <f t="shared" si="39"/>
        <v>1.586534874085971</v>
      </c>
    </row>
    <row r="213" spans="1:12" ht="15.75" x14ac:dyDescent="0.25">
      <c r="A213" s="5">
        <v>39877</v>
      </c>
      <c r="B213">
        <v>202.81899999999999</v>
      </c>
      <c r="C213">
        <f t="shared" si="36"/>
        <v>-4.8770196209270257E-3</v>
      </c>
      <c r="D213">
        <v>3.0165000000000002</v>
      </c>
      <c r="E213">
        <v>11.213699999999999</v>
      </c>
      <c r="F213" s="17">
        <f t="shared" si="34"/>
        <v>2.9122976813966694E-4</v>
      </c>
      <c r="G213">
        <f t="shared" si="35"/>
        <v>1.0002912297681397</v>
      </c>
      <c r="H213">
        <f t="shared" si="37"/>
        <v>-5.1682493890666927E-3</v>
      </c>
      <c r="I213" s="35">
        <f t="shared" si="38"/>
        <v>2.6710801747588241E-5</v>
      </c>
      <c r="L213" s="8">
        <f t="shared" si="39"/>
        <v>-0.10090226088841002</v>
      </c>
    </row>
    <row r="214" spans="1:12" ht="15.75" x14ac:dyDescent="0.25">
      <c r="A214" s="5">
        <v>39878</v>
      </c>
      <c r="B214">
        <v>202.322</v>
      </c>
      <c r="C214">
        <f t="shared" si="36"/>
        <v>-2.4504607556490553E-3</v>
      </c>
      <c r="D214">
        <v>2.9253999999999998</v>
      </c>
      <c r="E214">
        <v>11.438000000000001</v>
      </c>
      <c r="F214" s="17">
        <f t="shared" si="34"/>
        <v>2.9675140951179735E-4</v>
      </c>
      <c r="G214">
        <f t="shared" si="35"/>
        <v>1.0002967514095118</v>
      </c>
      <c r="H214">
        <f t="shared" si="37"/>
        <v>-2.7472121651608526E-3</v>
      </c>
      <c r="I214" s="35">
        <f t="shared" si="38"/>
        <v>7.5471746804077794E-6</v>
      </c>
      <c r="L214" s="8">
        <f t="shared" si="39"/>
        <v>-5.0698387474666873E-2</v>
      </c>
    </row>
    <row r="215" spans="1:12" ht="15.75" x14ac:dyDescent="0.25">
      <c r="A215" s="5">
        <v>39881</v>
      </c>
      <c r="B215">
        <v>205.90100000000001</v>
      </c>
      <c r="C215">
        <f t="shared" si="36"/>
        <v>1.7689623471495969E-2</v>
      </c>
      <c r="D215">
        <v>2.9361999999999999</v>
      </c>
      <c r="E215">
        <v>11.4695</v>
      </c>
      <c r="F215" s="17">
        <f t="shared" si="34"/>
        <v>2.9752596410426158E-4</v>
      </c>
      <c r="G215">
        <f t="shared" si="35"/>
        <v>1.0002975259641043</v>
      </c>
      <c r="H215">
        <f t="shared" si="37"/>
        <v>1.7392097507391707E-2</v>
      </c>
      <c r="I215" s="35">
        <f t="shared" si="38"/>
        <v>3.0248505570662081E-4</v>
      </c>
      <c r="L215" s="8">
        <f t="shared" si="39"/>
        <v>0.36598643049940172</v>
      </c>
    </row>
    <row r="216" spans="1:12" ht="15.75" x14ac:dyDescent="0.25">
      <c r="A216" s="5">
        <v>39882</v>
      </c>
      <c r="B216">
        <v>208.55500000000001</v>
      </c>
      <c r="C216">
        <f t="shared" si="36"/>
        <v>1.2889689705246678E-2</v>
      </c>
      <c r="D216">
        <v>3.0001000000000002</v>
      </c>
      <c r="E216">
        <v>11.154199999999999</v>
      </c>
      <c r="F216" s="17">
        <f t="shared" si="34"/>
        <v>2.8976318004447776E-4</v>
      </c>
      <c r="G216">
        <f t="shared" si="35"/>
        <v>1.0002897631800445</v>
      </c>
      <c r="H216">
        <f t="shared" si="37"/>
        <v>1.25999265252022E-2</v>
      </c>
      <c r="I216" s="35">
        <f t="shared" si="38"/>
        <v>1.58758148440494E-4</v>
      </c>
      <c r="L216" s="8">
        <f t="shared" si="39"/>
        <v>0.26667902417875339</v>
      </c>
    </row>
    <row r="217" spans="1:12" ht="15.75" x14ac:dyDescent="0.25">
      <c r="A217" s="5">
        <v>39883</v>
      </c>
      <c r="B217">
        <v>209.13200000000001</v>
      </c>
      <c r="C217">
        <f t="shared" si="36"/>
        <v>2.7666562777204965E-3</v>
      </c>
      <c r="D217">
        <v>3.0699000000000001</v>
      </c>
      <c r="E217">
        <v>10.9885</v>
      </c>
      <c r="F217" s="17">
        <f t="shared" si="34"/>
        <v>2.8567478728169782E-4</v>
      </c>
      <c r="G217">
        <f t="shared" si="35"/>
        <v>1.0002856747872817</v>
      </c>
      <c r="H217">
        <f t="shared" si="37"/>
        <v>2.4809814904387987E-3</v>
      </c>
      <c r="I217" s="35">
        <f t="shared" si="38"/>
        <v>6.1552691558999227E-6</v>
      </c>
      <c r="L217" s="8">
        <f t="shared" si="39"/>
        <v>5.7240260491313685E-2</v>
      </c>
    </row>
    <row r="218" spans="1:12" ht="15.75" x14ac:dyDescent="0.25">
      <c r="A218" s="5">
        <v>39884</v>
      </c>
      <c r="B218">
        <v>213.85400000000001</v>
      </c>
      <c r="C218">
        <f t="shared" si="36"/>
        <v>2.2579040988466654E-2</v>
      </c>
      <c r="D218">
        <v>3.0066000000000002</v>
      </c>
      <c r="E218">
        <v>11.0097</v>
      </c>
      <c r="F218" s="17">
        <f t="shared" si="34"/>
        <v>2.8619820413622321E-4</v>
      </c>
      <c r="G218">
        <f t="shared" si="35"/>
        <v>1.0002861982041362</v>
      </c>
      <c r="H218">
        <f t="shared" si="37"/>
        <v>2.2292842784330431E-2</v>
      </c>
      <c r="I218" s="35">
        <f t="shared" si="38"/>
        <v>4.9697083940687334E-4</v>
      </c>
      <c r="L218" s="8">
        <f t="shared" si="39"/>
        <v>0.46714519553138678</v>
      </c>
    </row>
    <row r="219" spans="1:12" ht="15.75" x14ac:dyDescent="0.25">
      <c r="A219" s="5">
        <v>39885</v>
      </c>
      <c r="B219">
        <v>214.65</v>
      </c>
      <c r="C219">
        <f t="shared" si="36"/>
        <v>3.7221655896078269E-3</v>
      </c>
      <c r="D219">
        <v>3.0587</v>
      </c>
      <c r="E219">
        <v>10.9831</v>
      </c>
      <c r="F219" s="17">
        <f t="shared" si="34"/>
        <v>2.8554144818815352E-4</v>
      </c>
      <c r="G219">
        <f t="shared" si="35"/>
        <v>1.0002855414481882</v>
      </c>
      <c r="H219">
        <f t="shared" si="37"/>
        <v>3.4366241414196734E-3</v>
      </c>
      <c r="I219" s="35">
        <f t="shared" si="38"/>
        <v>1.1810385489388507E-5</v>
      </c>
      <c r="L219" s="8">
        <f t="shared" si="39"/>
        <v>7.7009106500392138E-2</v>
      </c>
    </row>
    <row r="220" spans="1:12" ht="15.75" x14ac:dyDescent="0.25">
      <c r="A220" s="5">
        <v>39888</v>
      </c>
      <c r="B220">
        <v>214.053</v>
      </c>
      <c r="C220">
        <f t="shared" si="36"/>
        <v>-2.7812718378756505E-3</v>
      </c>
      <c r="D220">
        <v>3.1448999999999998</v>
      </c>
      <c r="E220">
        <v>10.855499999999999</v>
      </c>
      <c r="F220" s="17">
        <f t="shared" si="34"/>
        <v>2.8238881063291643E-4</v>
      </c>
      <c r="G220">
        <f t="shared" si="35"/>
        <v>1.0002823888106329</v>
      </c>
      <c r="H220">
        <f t="shared" si="37"/>
        <v>-3.0636606485085669E-3</v>
      </c>
      <c r="I220" s="35">
        <f t="shared" si="38"/>
        <v>9.386016569219932E-6</v>
      </c>
      <c r="L220" s="8">
        <f t="shared" si="39"/>
        <v>-5.7542646616125973E-2</v>
      </c>
    </row>
    <row r="221" spans="1:12" ht="15.75" x14ac:dyDescent="0.25">
      <c r="A221" s="5">
        <v>39889</v>
      </c>
      <c r="B221">
        <v>214.94800000000001</v>
      </c>
      <c r="C221">
        <f t="shared" si="36"/>
        <v>4.1812074579660654E-3</v>
      </c>
      <c r="D221">
        <v>3.1909000000000001</v>
      </c>
      <c r="E221">
        <v>10.8139</v>
      </c>
      <c r="F221" s="17">
        <f t="shared" si="34"/>
        <v>2.8136020921087912E-4</v>
      </c>
      <c r="G221">
        <f t="shared" si="35"/>
        <v>1.0002813602092109</v>
      </c>
      <c r="H221">
        <f t="shared" si="37"/>
        <v>3.8998472487551863E-3</v>
      </c>
      <c r="I221" s="35">
        <f t="shared" si="38"/>
        <v>1.5208808563623397E-5</v>
      </c>
      <c r="L221" s="8">
        <f t="shared" si="39"/>
        <v>8.650637449600089E-2</v>
      </c>
    </row>
    <row r="222" spans="1:12" ht="15.75" x14ac:dyDescent="0.25">
      <c r="A222" s="5">
        <v>39890</v>
      </c>
      <c r="B222">
        <v>215.99199999999999</v>
      </c>
      <c r="C222">
        <f t="shared" si="36"/>
        <v>4.8569886670263634E-3</v>
      </c>
      <c r="D222">
        <v>3.2206999999999999</v>
      </c>
      <c r="E222">
        <v>10.751300000000001</v>
      </c>
      <c r="F222" s="17">
        <f t="shared" si="34"/>
        <v>2.7981163591239699E-4</v>
      </c>
      <c r="G222">
        <f t="shared" si="35"/>
        <v>1.0002798116359124</v>
      </c>
      <c r="H222">
        <f t="shared" si="37"/>
        <v>4.5771770311139664E-3</v>
      </c>
      <c r="I222" s="35">
        <f t="shared" si="38"/>
        <v>2.0950549574157264E-5</v>
      </c>
      <c r="L222" s="8">
        <f t="shared" si="39"/>
        <v>0.10048783390360651</v>
      </c>
    </row>
    <row r="223" spans="1:12" ht="15.75" x14ac:dyDescent="0.25">
      <c r="A223" s="5">
        <v>39891</v>
      </c>
      <c r="B223">
        <v>207.38200000000001</v>
      </c>
      <c r="C223">
        <f t="shared" si="36"/>
        <v>-3.9862587503240794E-2</v>
      </c>
      <c r="D223">
        <v>3.0448</v>
      </c>
      <c r="E223">
        <v>10.7166</v>
      </c>
      <c r="F223" s="17">
        <f t="shared" si="34"/>
        <v>2.7895286536927522E-4</v>
      </c>
      <c r="G223">
        <f t="shared" si="35"/>
        <v>1.0002789528653693</v>
      </c>
      <c r="H223">
        <f t="shared" si="37"/>
        <v>-4.0141540368610069E-2</v>
      </c>
      <c r="I223" s="35">
        <f t="shared" si="38"/>
        <v>1.6113432631647518E-3</v>
      </c>
      <c r="L223" s="8">
        <f t="shared" si="39"/>
        <v>-0.82473016648937103</v>
      </c>
    </row>
    <row r="224" spans="1:12" ht="15.75" x14ac:dyDescent="0.25">
      <c r="A224" s="5">
        <v>39892</v>
      </c>
      <c r="B224">
        <v>207.29300000000001</v>
      </c>
      <c r="C224">
        <f t="shared" si="36"/>
        <v>-4.2915971492221423E-4</v>
      </c>
      <c r="D224">
        <v>2.9739</v>
      </c>
      <c r="E224">
        <v>10.7568</v>
      </c>
      <c r="F224" s="17">
        <f t="shared" si="34"/>
        <v>2.7994772764472486E-4</v>
      </c>
      <c r="G224">
        <f t="shared" si="35"/>
        <v>1.0002799477276447</v>
      </c>
      <c r="H224">
        <f t="shared" si="37"/>
        <v>-7.091074425669391E-4</v>
      </c>
      <c r="I224" s="35">
        <f t="shared" si="38"/>
        <v>5.0283336510382484E-7</v>
      </c>
      <c r="L224" s="8">
        <f t="shared" si="39"/>
        <v>-8.8790263078018621E-3</v>
      </c>
    </row>
    <row r="225" spans="1:12" ht="15.75" x14ac:dyDescent="0.25">
      <c r="A225" s="5">
        <v>39895</v>
      </c>
      <c r="B225">
        <v>210.971</v>
      </c>
      <c r="C225">
        <f t="shared" si="36"/>
        <v>1.7743001452050947E-2</v>
      </c>
      <c r="D225">
        <v>3.0190999999999999</v>
      </c>
      <c r="E225">
        <v>10.816800000000001</v>
      </c>
      <c r="F225" s="17">
        <f t="shared" si="34"/>
        <v>2.8143192708407483E-4</v>
      </c>
      <c r="G225">
        <f t="shared" si="35"/>
        <v>1.0002814319270841</v>
      </c>
      <c r="H225">
        <f t="shared" si="37"/>
        <v>1.7461569524966872E-2</v>
      </c>
      <c r="I225" s="35">
        <f t="shared" si="38"/>
        <v>3.0490641027525179E-4</v>
      </c>
      <c r="L225" s="8">
        <f t="shared" si="39"/>
        <v>0.36709078507212972</v>
      </c>
    </row>
    <row r="226" spans="1:12" ht="15.75" x14ac:dyDescent="0.25">
      <c r="A226" s="5">
        <v>39896</v>
      </c>
      <c r="B226">
        <v>213.45699999999999</v>
      </c>
      <c r="C226">
        <f t="shared" si="36"/>
        <v>1.1783610069630376E-2</v>
      </c>
      <c r="D226">
        <v>3.1494</v>
      </c>
      <c r="E226">
        <v>10.8164</v>
      </c>
      <c r="F226" s="17">
        <f t="shared" si="34"/>
        <v>2.8142203507486308E-4</v>
      </c>
      <c r="G226">
        <f t="shared" si="35"/>
        <v>1.0002814220350749</v>
      </c>
      <c r="H226">
        <f t="shared" si="37"/>
        <v>1.1502188034555513E-2</v>
      </c>
      <c r="I226" s="35">
        <f t="shared" si="38"/>
        <v>1.3230032958227203E-4</v>
      </c>
      <c r="L226" s="8">
        <f t="shared" si="39"/>
        <v>0.24379497928432267</v>
      </c>
    </row>
    <row r="227" spans="1:12" ht="15.75" x14ac:dyDescent="0.25">
      <c r="A227" s="5">
        <v>39897</v>
      </c>
      <c r="B227">
        <v>232.893</v>
      </c>
      <c r="C227">
        <f t="shared" si="36"/>
        <v>9.1053467443091618E-2</v>
      </c>
      <c r="D227">
        <v>3.1461999999999999</v>
      </c>
      <c r="E227">
        <v>10.7592</v>
      </c>
      <c r="F227" s="17">
        <f t="shared" si="34"/>
        <v>2.800071110158342E-4</v>
      </c>
      <c r="G227">
        <f t="shared" si="35"/>
        <v>1.0002800071110158</v>
      </c>
      <c r="H227">
        <f t="shared" si="37"/>
        <v>9.0773460332075784E-2</v>
      </c>
      <c r="I227" s="35">
        <f t="shared" si="38"/>
        <v>8.2398211006589357E-3</v>
      </c>
      <c r="L227" s="8">
        <f t="shared" si="39"/>
        <v>1.8838350961956585</v>
      </c>
    </row>
    <row r="228" spans="1:12" ht="15.75" x14ac:dyDescent="0.25">
      <c r="A228" s="5">
        <v>39898</v>
      </c>
      <c r="B228">
        <v>255.363</v>
      </c>
      <c r="C228">
        <f t="shared" si="36"/>
        <v>9.6482075459545791E-2</v>
      </c>
      <c r="D228">
        <v>3.1295999999999999</v>
      </c>
      <c r="E228">
        <v>10.704800000000001</v>
      </c>
      <c r="F228" s="17">
        <f t="shared" si="34"/>
        <v>2.7866077272942213E-4</v>
      </c>
      <c r="G228">
        <f t="shared" si="35"/>
        <v>1.0002786607727294</v>
      </c>
      <c r="H228">
        <f t="shared" si="37"/>
        <v>9.6203414686816369E-2</v>
      </c>
      <c r="I228" s="35">
        <f t="shared" si="38"/>
        <v>9.2550969974035547E-3</v>
      </c>
      <c r="L228" s="8">
        <f t="shared" si="39"/>
        <v>1.9961493505789647</v>
      </c>
    </row>
    <row r="229" spans="1:12" ht="15.75" x14ac:dyDescent="0.25">
      <c r="A229" s="5">
        <v>39899</v>
      </c>
      <c r="B229">
        <v>247.21</v>
      </c>
      <c r="C229">
        <f t="shared" si="36"/>
        <v>-3.192709985393339E-2</v>
      </c>
      <c r="D229">
        <v>3.0857000000000001</v>
      </c>
      <c r="E229">
        <v>10.759</v>
      </c>
      <c r="F229" s="17">
        <f t="shared" si="34"/>
        <v>2.8000216245049891E-4</v>
      </c>
      <c r="G229">
        <f t="shared" si="35"/>
        <v>1.0002800021624505</v>
      </c>
      <c r="H229">
        <f t="shared" si="37"/>
        <v>-3.2207102016383889E-2</v>
      </c>
      <c r="I229" s="35">
        <f t="shared" si="38"/>
        <v>1.0372974202937592E-3</v>
      </c>
      <c r="L229" s="8">
        <f t="shared" si="39"/>
        <v>-0.66055025594905381</v>
      </c>
    </row>
    <row r="230" spans="1:12" ht="15.75" x14ac:dyDescent="0.25">
      <c r="A230" s="5">
        <v>39902</v>
      </c>
      <c r="B230">
        <v>235.47800000000001</v>
      </c>
      <c r="C230">
        <f t="shared" si="36"/>
        <v>-4.7457627118644062E-2</v>
      </c>
      <c r="D230">
        <v>3.0265</v>
      </c>
      <c r="E230">
        <v>10.956200000000001</v>
      </c>
      <c r="F230" s="17">
        <f t="shared" si="34"/>
        <v>2.8487712555547162E-4</v>
      </c>
      <c r="G230">
        <f t="shared" si="35"/>
        <v>1.0002848771255555</v>
      </c>
      <c r="H230">
        <f t="shared" si="37"/>
        <v>-4.7742504244199534E-2</v>
      </c>
      <c r="I230" s="35">
        <f t="shared" si="38"/>
        <v>2.2793467115074105E-3</v>
      </c>
      <c r="L230" s="8">
        <f t="shared" si="39"/>
        <v>-0.98186643582953015</v>
      </c>
    </row>
    <row r="231" spans="1:12" ht="15.75" x14ac:dyDescent="0.25">
      <c r="A231" s="5">
        <v>39903</v>
      </c>
      <c r="B231">
        <v>228.37</v>
      </c>
      <c r="C231">
        <f t="shared" si="36"/>
        <v>-3.0185410102005299E-2</v>
      </c>
      <c r="D231">
        <v>2.9943</v>
      </c>
      <c r="E231">
        <v>11.0053</v>
      </c>
      <c r="F231" s="17">
        <f t="shared" si="34"/>
        <v>2.8608957864761919E-4</v>
      </c>
      <c r="G231">
        <f t="shared" si="35"/>
        <v>1.0002860895786476</v>
      </c>
      <c r="H231">
        <f t="shared" si="37"/>
        <v>-3.0471499680652919E-2</v>
      </c>
      <c r="I231" s="35">
        <f t="shared" si="38"/>
        <v>9.2851229278803095E-4</v>
      </c>
      <c r="L231" s="8">
        <f t="shared" si="39"/>
        <v>-0.62451586457986064</v>
      </c>
    </row>
    <row r="232" spans="1:12" ht="15.75" x14ac:dyDescent="0.25">
      <c r="A232" s="5">
        <v>39904</v>
      </c>
      <c r="B232">
        <v>231.8</v>
      </c>
      <c r="C232">
        <f t="shared" si="36"/>
        <v>1.5019485921968764E-2</v>
      </c>
      <c r="D232">
        <v>2.9935999999999998</v>
      </c>
      <c r="E232">
        <v>10.9618</v>
      </c>
      <c r="F232" s="17">
        <f t="shared" si="34"/>
        <v>2.8501543644088301E-4</v>
      </c>
      <c r="G232">
        <f t="shared" si="35"/>
        <v>1.0002850154364409</v>
      </c>
      <c r="H232">
        <f t="shared" si="37"/>
        <v>1.4734470485527881E-2</v>
      </c>
      <c r="I232" s="35">
        <f t="shared" si="38"/>
        <v>2.1710462048889223E-4</v>
      </c>
      <c r="L232" s="8">
        <f t="shared" si="39"/>
        <v>0.3107430776791148</v>
      </c>
    </row>
    <row r="233" spans="1:12" ht="15.75" x14ac:dyDescent="0.25">
      <c r="A233" s="5">
        <v>39905</v>
      </c>
      <c r="B233">
        <v>241.84100000000001</v>
      </c>
      <c r="C233">
        <f t="shared" si="36"/>
        <v>4.331751509922345E-2</v>
      </c>
      <c r="D233">
        <v>3.1598000000000002</v>
      </c>
      <c r="E233">
        <v>10.5176</v>
      </c>
      <c r="F233" s="17">
        <f t="shared" si="34"/>
        <v>2.7402273820809064E-4</v>
      </c>
      <c r="G233">
        <f t="shared" si="35"/>
        <v>1.0002740227382081</v>
      </c>
      <c r="H233">
        <f t="shared" si="37"/>
        <v>4.3043492361015359E-2</v>
      </c>
      <c r="I233" s="35">
        <f t="shared" si="38"/>
        <v>1.8527422346327875E-3</v>
      </c>
      <c r="L233" s="8">
        <f t="shared" si="39"/>
        <v>0.89621029836018462</v>
      </c>
    </row>
    <row r="234" spans="1:12" ht="15.75" x14ac:dyDescent="0.25">
      <c r="A234" s="5">
        <v>39906</v>
      </c>
      <c r="B234">
        <v>233.739</v>
      </c>
      <c r="C234">
        <f t="shared" si="36"/>
        <v>-3.3501350060577008E-2</v>
      </c>
      <c r="D234">
        <v>3.2212000000000001</v>
      </c>
      <c r="E234">
        <v>10.450799999999999</v>
      </c>
      <c r="F234" s="17">
        <f t="shared" si="34"/>
        <v>2.7236581620027067E-4</v>
      </c>
      <c r="G234">
        <f t="shared" si="35"/>
        <v>1.0002723658162003</v>
      </c>
      <c r="H234">
        <f t="shared" si="37"/>
        <v>-3.3773715876777279E-2</v>
      </c>
      <c r="I234" s="35">
        <f t="shared" si="38"/>
        <v>1.1406638841252776E-3</v>
      </c>
      <c r="L234" s="8">
        <f t="shared" si="39"/>
        <v>-0.69312043556711211</v>
      </c>
    </row>
    <row r="235" spans="1:12" ht="15.75" x14ac:dyDescent="0.25">
      <c r="A235" s="5">
        <v>39909</v>
      </c>
      <c r="B235">
        <v>236.16399999999999</v>
      </c>
      <c r="C235">
        <f t="shared" si="36"/>
        <v>1.0374819777615131E-2</v>
      </c>
      <c r="D235">
        <v>3.2178</v>
      </c>
      <c r="E235">
        <v>10.460100000000001</v>
      </c>
      <c r="F235" s="17">
        <f t="shared" si="34"/>
        <v>2.7259655533318217E-4</v>
      </c>
      <c r="G235">
        <f t="shared" si="35"/>
        <v>1.0002725965553332</v>
      </c>
      <c r="H235">
        <f t="shared" si="37"/>
        <v>1.0102223222281949E-2</v>
      </c>
      <c r="I235" s="35">
        <f t="shared" si="38"/>
        <v>1.0205491403281268E-4</v>
      </c>
      <c r="L235" s="8">
        <f t="shared" si="39"/>
        <v>0.21464805418850735</v>
      </c>
    </row>
    <row r="236" spans="1:12" ht="15.75" x14ac:dyDescent="0.25">
      <c r="A236" s="5">
        <v>39910</v>
      </c>
      <c r="B236">
        <v>236.73099999999999</v>
      </c>
      <c r="C236">
        <f t="shared" si="36"/>
        <v>2.4008739689368713E-3</v>
      </c>
      <c r="D236">
        <v>3.2166000000000001</v>
      </c>
      <c r="E236">
        <v>10.480499999999999</v>
      </c>
      <c r="F236" s="17">
        <f t="shared" si="34"/>
        <v>2.7310262493540627E-4</v>
      </c>
      <c r="G236">
        <f t="shared" si="35"/>
        <v>1.0002731026249354</v>
      </c>
      <c r="H236">
        <f t="shared" si="37"/>
        <v>2.127771344001465E-3</v>
      </c>
      <c r="I236" s="35">
        <f t="shared" si="38"/>
        <v>4.5274108923538008E-6</v>
      </c>
      <c r="L236" s="8">
        <f t="shared" si="39"/>
        <v>4.9672470156643111E-2</v>
      </c>
    </row>
    <row r="237" spans="1:12" ht="15.75" x14ac:dyDescent="0.25">
      <c r="A237" s="5">
        <v>39911</v>
      </c>
      <c r="B237">
        <v>236.32300000000001</v>
      </c>
      <c r="C237">
        <f t="shared" si="36"/>
        <v>-1.7234751680176531E-3</v>
      </c>
      <c r="D237">
        <v>3.2134999999999998</v>
      </c>
      <c r="E237">
        <v>10.462300000000001</v>
      </c>
      <c r="F237" s="17">
        <f t="shared" si="34"/>
        <v>2.726511359503192E-4</v>
      </c>
      <c r="G237">
        <f t="shared" si="35"/>
        <v>1.0002726511359503</v>
      </c>
      <c r="H237">
        <f t="shared" si="37"/>
        <v>-1.9961263039679723E-3</v>
      </c>
      <c r="I237" s="35">
        <f t="shared" si="38"/>
        <v>3.9845202213928379E-6</v>
      </c>
      <c r="L237" s="8">
        <f t="shared" si="39"/>
        <v>-3.5657543859739085E-2</v>
      </c>
    </row>
    <row r="238" spans="1:12" ht="15.75" x14ac:dyDescent="0.25">
      <c r="A238" s="5">
        <v>39912</v>
      </c>
      <c r="B238">
        <v>235.18</v>
      </c>
      <c r="C238">
        <f t="shared" si="36"/>
        <v>-4.8366007540527186E-3</v>
      </c>
      <c r="D238">
        <v>3.2566000000000002</v>
      </c>
      <c r="E238">
        <v>10.370799999999999</v>
      </c>
      <c r="F238" s="17">
        <f t="shared" si="34"/>
        <v>2.7038016288738476E-4</v>
      </c>
      <c r="G238">
        <f t="shared" si="35"/>
        <v>1.0002703801628874</v>
      </c>
      <c r="H238">
        <f t="shared" si="37"/>
        <v>-5.1069809169401034E-3</v>
      </c>
      <c r="I238" s="35">
        <f t="shared" si="38"/>
        <v>2.608125408599038E-5</v>
      </c>
      <c r="L238" s="8">
        <f t="shared" si="39"/>
        <v>-0.10006602167529198</v>
      </c>
    </row>
    <row r="239" spans="1:12" ht="15.75" x14ac:dyDescent="0.25">
      <c r="A239" s="5">
        <v>39917</v>
      </c>
      <c r="B239">
        <v>242.239</v>
      </c>
      <c r="C239">
        <f t="shared" si="36"/>
        <v>3.0015307424100676E-2</v>
      </c>
      <c r="D239">
        <v>3.1993999999999998</v>
      </c>
      <c r="E239">
        <v>10.286099999999999</v>
      </c>
      <c r="F239" s="17">
        <f t="shared" si="34"/>
        <v>2.6827628755143884E-4</v>
      </c>
      <c r="G239">
        <f t="shared" si="35"/>
        <v>1.0002682762875514</v>
      </c>
      <c r="H239">
        <f t="shared" si="37"/>
        <v>2.9747031136549237E-2</v>
      </c>
      <c r="I239" s="35">
        <f t="shared" si="38"/>
        <v>8.8488586143882985E-4</v>
      </c>
      <c r="L239" s="8">
        <f t="shared" si="39"/>
        <v>0.62099655440319035</v>
      </c>
    </row>
    <row r="240" spans="1:12" ht="15.75" x14ac:dyDescent="0.25">
      <c r="A240" s="5">
        <v>39918</v>
      </c>
      <c r="B240">
        <v>240.53899999999999</v>
      </c>
      <c r="C240">
        <f t="shared" si="36"/>
        <v>-7.0178625242013756E-3</v>
      </c>
      <c r="D240">
        <v>3.1419000000000001</v>
      </c>
      <c r="E240">
        <v>10.222300000000001</v>
      </c>
      <c r="F240" s="17">
        <f t="shared" si="34"/>
        <v>2.6669048601224432E-4</v>
      </c>
      <c r="G240">
        <f t="shared" si="35"/>
        <v>1.0002666904860122</v>
      </c>
      <c r="H240">
        <f t="shared" si="37"/>
        <v>-7.2845530102136199E-3</v>
      </c>
      <c r="I240" s="35">
        <f t="shared" si="38"/>
        <v>5.3064712558612313E-5</v>
      </c>
      <c r="L240" s="8">
        <f t="shared" si="39"/>
        <v>-0.14519486291534817</v>
      </c>
    </row>
    <row r="241" spans="1:12" ht="15.75" x14ac:dyDescent="0.25">
      <c r="A241" s="5">
        <v>39919</v>
      </c>
      <c r="B241">
        <v>235.13</v>
      </c>
      <c r="C241">
        <f t="shared" si="36"/>
        <v>-2.248699795043628E-2</v>
      </c>
      <c r="D241">
        <v>3.1757</v>
      </c>
      <c r="E241">
        <v>10.1356</v>
      </c>
      <c r="F241" s="17">
        <f t="shared" si="34"/>
        <v>2.6453401827630785E-4</v>
      </c>
      <c r="G241">
        <f t="shared" si="35"/>
        <v>1.0002645340182763</v>
      </c>
      <c r="H241">
        <f t="shared" si="37"/>
        <v>-2.2751531968712588E-2</v>
      </c>
      <c r="I241" s="35">
        <f t="shared" si="38"/>
        <v>5.1763220692335092E-4</v>
      </c>
      <c r="L241" s="8">
        <f t="shared" si="39"/>
        <v>-0.46524088688426735</v>
      </c>
    </row>
    <row r="242" spans="1:12" ht="15.75" x14ac:dyDescent="0.25">
      <c r="A242" s="5">
        <v>39920</v>
      </c>
      <c r="B242">
        <v>246.464</v>
      </c>
      <c r="C242">
        <f t="shared" si="36"/>
        <v>4.8203121677369981E-2</v>
      </c>
      <c r="D242">
        <v>3.2705000000000002</v>
      </c>
      <c r="E242">
        <v>10.245900000000001</v>
      </c>
      <c r="F242" s="17">
        <f t="shared" si="34"/>
        <v>2.6727719009933537E-4</v>
      </c>
      <c r="G242">
        <f t="shared" si="35"/>
        <v>1.0002672771900993</v>
      </c>
      <c r="H242">
        <f t="shared" si="37"/>
        <v>4.7935844487270646E-2</v>
      </c>
      <c r="I242" s="35">
        <f t="shared" si="38"/>
        <v>2.2978451867077957E-3</v>
      </c>
      <c r="L242" s="8">
        <f t="shared" si="39"/>
        <v>0.9972902176270606</v>
      </c>
    </row>
    <row r="243" spans="1:12" x14ac:dyDescent="0.25">
      <c r="A243" s="5"/>
    </row>
    <row r="244" spans="1:12" x14ac:dyDescent="0.25">
      <c r="A24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4"/>
  <sheetViews>
    <sheetView topLeftCell="J1" workbookViewId="0">
      <selection activeCell="N2" sqref="N2:N9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2" max="12" width="10.7109375" style="34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6" ht="15.75" thickBot="1" x14ac:dyDescent="0.3">
      <c r="A1" t="s">
        <v>34</v>
      </c>
      <c r="Q1" s="23"/>
    </row>
    <row r="2" spans="1:26" x14ac:dyDescent="0.25">
      <c r="A2" t="s">
        <v>7</v>
      </c>
      <c r="B2" t="s">
        <v>8</v>
      </c>
      <c r="C2" t="s">
        <v>19</v>
      </c>
      <c r="D2" t="s">
        <v>44</v>
      </c>
      <c r="E2" t="s">
        <v>11</v>
      </c>
      <c r="F2" t="s">
        <v>12</v>
      </c>
      <c r="G2" t="s">
        <v>66</v>
      </c>
      <c r="H2" t="s">
        <v>67</v>
      </c>
      <c r="I2" t="s">
        <v>36</v>
      </c>
      <c r="J2" t="s">
        <v>37</v>
      </c>
      <c r="K2" t="s">
        <v>65</v>
      </c>
      <c r="L2" s="35" t="s">
        <v>64</v>
      </c>
      <c r="M2" s="6" t="s">
        <v>47</v>
      </c>
      <c r="N2" s="22">
        <f>SUM(L4:L123)/(COUNT(F4:F123)-2)</f>
        <v>2.3357752106598568E-3</v>
      </c>
      <c r="O2" s="12"/>
      <c r="P2" s="6" t="s">
        <v>21</v>
      </c>
      <c r="Q2" s="7" t="s">
        <v>22</v>
      </c>
      <c r="R2" s="7" t="s">
        <v>23</v>
      </c>
      <c r="S2" s="7" t="s">
        <v>24</v>
      </c>
      <c r="T2" s="7" t="s">
        <v>25</v>
      </c>
      <c r="U2" s="18" t="s">
        <v>38</v>
      </c>
      <c r="V2" s="19" t="s">
        <v>39</v>
      </c>
      <c r="W2" s="8" t="s">
        <v>26</v>
      </c>
      <c r="X2">
        <f>SUM(T3:T8)</f>
        <v>1.6152510659531676</v>
      </c>
    </row>
    <row r="3" spans="1:26" ht="16.5" thickBot="1" x14ac:dyDescent="0.3">
      <c r="A3" s="4">
        <v>39576</v>
      </c>
      <c r="B3">
        <v>186.53299999999999</v>
      </c>
      <c r="C3">
        <v>0</v>
      </c>
      <c r="D3">
        <v>0.58489999999999998</v>
      </c>
      <c r="E3">
        <v>4.6074000000000002</v>
      </c>
      <c r="F3">
        <v>12.5016</v>
      </c>
      <c r="G3">
        <f>F3+E3</f>
        <v>17.109000000000002</v>
      </c>
      <c r="H3">
        <f>E3+D3*(G3-E3)</f>
        <v>11.91958584</v>
      </c>
      <c r="I3" s="17">
        <f>(((H3/100)+1)^(1/365)-1)</f>
        <v>3.08569361739508E-4</v>
      </c>
      <c r="J3">
        <f>I3+1</f>
        <v>1.0003085693617395</v>
      </c>
      <c r="L3" s="35"/>
      <c r="M3" s="21" t="s">
        <v>48</v>
      </c>
      <c r="N3" s="15">
        <f>SQRT(N2)</f>
        <v>4.8329858376161799E-2</v>
      </c>
      <c r="O3" s="8"/>
      <c r="P3" s="10">
        <v>39745</v>
      </c>
      <c r="Q3" s="8">
        <v>209.30099999999999</v>
      </c>
      <c r="R3" s="8">
        <v>-5.3844276079055398E-2</v>
      </c>
      <c r="S3" s="8">
        <f t="shared" ref="S3:S8" si="0">1+R3</f>
        <v>0.9461557239209446</v>
      </c>
      <c r="T3" s="8">
        <f t="shared" ref="T3:T8" si="1">R3-I124</f>
        <v>-5.3959994787669885E-2</v>
      </c>
      <c r="W3" s="8" t="s">
        <v>27</v>
      </c>
      <c r="X3">
        <f>PRODUCT(S3:S8)-PRODUCT(J124:J129)</f>
        <v>1.1335085647980756</v>
      </c>
      <c r="Z3">
        <f>1+I3</f>
        <v>1.0003085693617395</v>
      </c>
    </row>
    <row r="4" spans="1:26" ht="15.75" x14ac:dyDescent="0.25">
      <c r="A4" s="5">
        <v>39577</v>
      </c>
      <c r="B4">
        <v>185.947</v>
      </c>
      <c r="C4">
        <f>(B4-B3)/B3</f>
        <v>-3.1415352779400126E-3</v>
      </c>
      <c r="D4">
        <v>0.58489999999999998</v>
      </c>
      <c r="E4">
        <v>4.6074000000000002</v>
      </c>
      <c r="F4">
        <v>12.5016</v>
      </c>
      <c r="G4">
        <f t="shared" ref="G4:G67" si="2">F4+E4</f>
        <v>17.109000000000002</v>
      </c>
      <c r="H4">
        <f t="shared" ref="H4:H67" si="3">E4+D4*(G4-E4)</f>
        <v>11.91958584</v>
      </c>
      <c r="I4" s="17">
        <f t="shared" ref="I4:I67" si="4">(((H4/100)+1)^(1/365)-1)</f>
        <v>3.08569361739508E-4</v>
      </c>
      <c r="J4">
        <f t="shared" ref="J4:J67" si="5">I4+1</f>
        <v>1.0003085693617395</v>
      </c>
      <c r="K4">
        <f>C4-I4</f>
        <v>-3.4501046396795206E-3</v>
      </c>
      <c r="L4" s="35">
        <f>K4^2</f>
        <v>1.1903222024738155E-5</v>
      </c>
      <c r="M4" s="20" t="s">
        <v>49</v>
      </c>
      <c r="N4" s="8">
        <f>X2</f>
        <v>1.6152510659531676</v>
      </c>
      <c r="O4" s="8"/>
      <c r="P4" s="10">
        <v>39748</v>
      </c>
      <c r="Q4" s="8">
        <v>468.27199999999999</v>
      </c>
      <c r="R4" s="8">
        <v>1.2373137252091486</v>
      </c>
      <c r="S4" s="8">
        <f t="shared" si="0"/>
        <v>2.2373137252091486</v>
      </c>
      <c r="T4" s="8">
        <f t="shared" si="1"/>
        <v>1.237165737937908</v>
      </c>
      <c r="W4" s="8" t="s">
        <v>29</v>
      </c>
      <c r="X4">
        <f>X2/6</f>
        <v>0.26920851099219462</v>
      </c>
    </row>
    <row r="5" spans="1:26" ht="15.75" x14ac:dyDescent="0.25">
      <c r="A5" s="5">
        <v>39580</v>
      </c>
      <c r="B5">
        <v>186.345</v>
      </c>
      <c r="C5">
        <f t="shared" ref="C5:C68" si="6">(B5-B4)/B4</f>
        <v>2.140394843691999E-3</v>
      </c>
      <c r="D5">
        <v>0.57469999999999999</v>
      </c>
      <c r="E5">
        <v>4.6074000000000002</v>
      </c>
      <c r="F5">
        <v>12.5016</v>
      </c>
      <c r="G5">
        <f t="shared" si="2"/>
        <v>17.109000000000002</v>
      </c>
      <c r="H5">
        <f t="shared" si="3"/>
        <v>11.792069520000002</v>
      </c>
      <c r="I5" s="17">
        <f t="shared" si="4"/>
        <v>3.0544509828467348E-4</v>
      </c>
      <c r="J5">
        <f t="shared" si="5"/>
        <v>1.0003054450982847</v>
      </c>
      <c r="K5">
        <f t="shared" ref="K5:K68" si="7">C5-I5</f>
        <v>1.8349497454073255E-3</v>
      </c>
      <c r="L5" s="35">
        <f t="shared" ref="L5:L68" si="8">K5^2</f>
        <v>3.3670405681704085E-6</v>
      </c>
      <c r="M5" s="20" t="s">
        <v>50</v>
      </c>
      <c r="N5" s="8">
        <f>X12</f>
        <v>1.0592864400942243</v>
      </c>
      <c r="O5" s="8"/>
      <c r="P5" s="10">
        <v>39749</v>
      </c>
      <c r="Q5" s="8">
        <v>912.68399999999997</v>
      </c>
      <c r="R5" s="8">
        <v>0.94904670789626544</v>
      </c>
      <c r="S5" s="8">
        <f t="shared" si="0"/>
        <v>1.9490467078962654</v>
      </c>
      <c r="T5" s="8">
        <f t="shared" si="1"/>
        <v>0.94868713812998751</v>
      </c>
      <c r="W5" s="12" t="s">
        <v>30</v>
      </c>
      <c r="X5">
        <f>X3/6</f>
        <v>0.18891809413301261</v>
      </c>
    </row>
    <row r="6" spans="1:26" ht="15.75" x14ac:dyDescent="0.25">
      <c r="A6" s="5">
        <v>39581</v>
      </c>
      <c r="B6">
        <v>185.69800000000001</v>
      </c>
      <c r="C6">
        <f t="shared" si="6"/>
        <v>-3.4720545225253767E-3</v>
      </c>
      <c r="D6">
        <v>0.57020000000000004</v>
      </c>
      <c r="E6">
        <v>4.6074000000000002</v>
      </c>
      <c r="F6">
        <v>12.5016</v>
      </c>
      <c r="G6">
        <f t="shared" si="2"/>
        <v>17.109000000000002</v>
      </c>
      <c r="H6">
        <f t="shared" si="3"/>
        <v>11.735812320000001</v>
      </c>
      <c r="I6" s="17">
        <f t="shared" si="4"/>
        <v>3.0406561677387423E-4</v>
      </c>
      <c r="J6">
        <f t="shared" si="5"/>
        <v>1.0003040656167739</v>
      </c>
      <c r="K6">
        <f t="shared" si="7"/>
        <v>-3.776120139299251E-3</v>
      </c>
      <c r="L6" s="35">
        <f t="shared" si="8"/>
        <v>1.4259083306421394E-5</v>
      </c>
      <c r="M6" s="20" t="s">
        <v>51</v>
      </c>
      <c r="N6" s="8">
        <f>SQRT(N2*6)</f>
        <v>0.11838349236257199</v>
      </c>
      <c r="O6" s="8"/>
      <c r="P6" s="10">
        <v>39750</v>
      </c>
      <c r="Q6" s="8">
        <v>509.03500000000003</v>
      </c>
      <c r="R6" s="8">
        <v>-0.4422658883030709</v>
      </c>
      <c r="S6" s="8">
        <f t="shared" si="0"/>
        <v>0.5577341116969291</v>
      </c>
      <c r="T6" s="8">
        <f t="shared" si="1"/>
        <v>-0.44263575261438215</v>
      </c>
      <c r="W6" s="12" t="s">
        <v>40</v>
      </c>
      <c r="X6">
        <f>SUM(U3:U8)/6</f>
        <v>0</v>
      </c>
    </row>
    <row r="7" spans="1:26" ht="15.75" x14ac:dyDescent="0.25">
      <c r="A7" s="5">
        <v>39582</v>
      </c>
      <c r="B7">
        <v>189.79400000000001</v>
      </c>
      <c r="C7">
        <f t="shared" si="6"/>
        <v>2.2057318872578075E-2</v>
      </c>
      <c r="D7">
        <v>0.57099999999999995</v>
      </c>
      <c r="E7">
        <v>4.6074000000000002</v>
      </c>
      <c r="F7">
        <v>12.5016</v>
      </c>
      <c r="G7">
        <f t="shared" si="2"/>
        <v>17.109000000000002</v>
      </c>
      <c r="H7">
        <f t="shared" si="3"/>
        <v>11.745813600000002</v>
      </c>
      <c r="I7" s="17">
        <f t="shared" si="4"/>
        <v>3.0431090854698972E-4</v>
      </c>
      <c r="J7">
        <f t="shared" si="5"/>
        <v>1.000304310908547</v>
      </c>
      <c r="K7">
        <f t="shared" si="7"/>
        <v>2.1753007964031085E-2</v>
      </c>
      <c r="L7" s="35">
        <f t="shared" si="8"/>
        <v>4.7319335548319985E-4</v>
      </c>
      <c r="M7" s="20" t="s">
        <v>52</v>
      </c>
      <c r="N7" s="8">
        <f>SQRT(N2*119)</f>
        <v>0.5272165115666646</v>
      </c>
      <c r="O7" s="8"/>
      <c r="P7" s="10">
        <v>39751</v>
      </c>
      <c r="Q7" s="8">
        <v>497.20400000000001</v>
      </c>
      <c r="R7" s="8">
        <v>-2.3242016757197476E-2</v>
      </c>
      <c r="S7" s="8">
        <f t="shared" si="0"/>
        <v>0.9767579832428025</v>
      </c>
      <c r="T7" s="8">
        <f t="shared" si="1"/>
        <v>-2.3628581949393407E-2</v>
      </c>
      <c r="W7" s="12" t="s">
        <v>41</v>
      </c>
      <c r="X7">
        <f>SQRT(X6)</f>
        <v>0</v>
      </c>
    </row>
    <row r="8" spans="1:26" ht="16.5" thickBot="1" x14ac:dyDescent="0.3">
      <c r="A8" s="5">
        <v>39583</v>
      </c>
      <c r="B8">
        <v>187.995</v>
      </c>
      <c r="C8">
        <f t="shared" si="6"/>
        <v>-9.4786979567320698E-3</v>
      </c>
      <c r="D8">
        <v>0.57110000000000005</v>
      </c>
      <c r="E8">
        <v>4.6074000000000002</v>
      </c>
      <c r="F8">
        <v>12.5016</v>
      </c>
      <c r="G8">
        <f t="shared" si="2"/>
        <v>17.109000000000002</v>
      </c>
      <c r="H8">
        <f t="shared" si="3"/>
        <v>11.747063760000001</v>
      </c>
      <c r="I8" s="17">
        <f t="shared" si="4"/>
        <v>3.043415684791384E-4</v>
      </c>
      <c r="J8">
        <f t="shared" si="5"/>
        <v>1.0003043415684791</v>
      </c>
      <c r="K8">
        <f t="shared" si="7"/>
        <v>-9.7830395252112082E-3</v>
      </c>
      <c r="L8" s="35">
        <f t="shared" si="8"/>
        <v>9.5707862351844742E-5</v>
      </c>
      <c r="M8" s="20" t="s">
        <v>53</v>
      </c>
      <c r="N8" s="8">
        <f>N4/N6</f>
        <v>13.64422550575002</v>
      </c>
      <c r="O8" s="8"/>
      <c r="P8" s="13">
        <v>39752</v>
      </c>
      <c r="Q8" s="14">
        <v>472.34899999999999</v>
      </c>
      <c r="R8" s="14">
        <v>-4.9989541516158392E-2</v>
      </c>
      <c r="S8" s="14">
        <f t="shared" si="0"/>
        <v>0.95001045848384158</v>
      </c>
      <c r="T8" s="8">
        <f t="shared" si="1"/>
        <v>-5.0377480763282384E-2</v>
      </c>
      <c r="W8" s="12" t="s">
        <v>42</v>
      </c>
      <c r="X8">
        <f>SUM(V3:V8)/6</f>
        <v>0</v>
      </c>
    </row>
    <row r="9" spans="1:26" ht="16.5" thickBot="1" x14ac:dyDescent="0.3">
      <c r="A9" s="5">
        <v>39584</v>
      </c>
      <c r="B9">
        <v>191.96199999999999</v>
      </c>
      <c r="C9">
        <f t="shared" si="6"/>
        <v>2.1101625043219153E-2</v>
      </c>
      <c r="D9">
        <v>0.57279999999999998</v>
      </c>
      <c r="E9">
        <v>4.6074000000000002</v>
      </c>
      <c r="F9">
        <v>12.5016</v>
      </c>
      <c r="G9">
        <f t="shared" si="2"/>
        <v>17.109000000000002</v>
      </c>
      <c r="H9">
        <f t="shared" si="3"/>
        <v>11.768316480000001</v>
      </c>
      <c r="I9" s="17">
        <f t="shared" si="4"/>
        <v>3.0486273499774619E-4</v>
      </c>
      <c r="J9">
        <f t="shared" si="5"/>
        <v>1.0003048627349977</v>
      </c>
      <c r="K9">
        <f t="shared" si="7"/>
        <v>2.0796762308221407E-2</v>
      </c>
      <c r="L9" s="35">
        <f t="shared" si="8"/>
        <v>4.3250532250465858E-4</v>
      </c>
      <c r="M9" s="21" t="s">
        <v>54</v>
      </c>
      <c r="N9" s="8">
        <f>N5/N7</f>
        <v>2.0092057377840327</v>
      </c>
      <c r="O9" s="8"/>
      <c r="T9" s="8"/>
      <c r="W9" s="12" t="s">
        <v>43</v>
      </c>
      <c r="X9">
        <f>SQRT(X8)</f>
        <v>0</v>
      </c>
    </row>
    <row r="10" spans="1:26" ht="15.75" x14ac:dyDescent="0.25">
      <c r="A10" s="5">
        <v>39587</v>
      </c>
      <c r="B10">
        <v>191.88200000000001</v>
      </c>
      <c r="C10">
        <f t="shared" si="6"/>
        <v>-4.1674914826884534E-4</v>
      </c>
      <c r="D10">
        <v>0.57120000000000004</v>
      </c>
      <c r="E10">
        <v>4.6074000000000002</v>
      </c>
      <c r="F10">
        <v>12.5016</v>
      </c>
      <c r="G10">
        <f t="shared" si="2"/>
        <v>17.109000000000002</v>
      </c>
      <c r="H10">
        <f t="shared" si="3"/>
        <v>11.748313920000001</v>
      </c>
      <c r="I10" s="17">
        <f t="shared" si="4"/>
        <v>3.0437222806933839E-4</v>
      </c>
      <c r="J10">
        <f t="shared" si="5"/>
        <v>1.0003043722280693</v>
      </c>
      <c r="K10">
        <f t="shared" si="7"/>
        <v>-7.2112137633818373E-4</v>
      </c>
      <c r="L10" s="35">
        <f t="shared" si="8"/>
        <v>5.2001603941187639E-7</v>
      </c>
      <c r="M10" s="8"/>
      <c r="N10" s="8"/>
      <c r="O10" s="8"/>
      <c r="P10" s="6" t="s">
        <v>31</v>
      </c>
      <c r="Q10" s="7" t="s">
        <v>22</v>
      </c>
      <c r="R10" s="7" t="s">
        <v>23</v>
      </c>
      <c r="S10" s="7" t="s">
        <v>24</v>
      </c>
      <c r="T10" s="7" t="s">
        <v>25</v>
      </c>
      <c r="U10" s="18" t="s">
        <v>38</v>
      </c>
      <c r="V10" s="19" t="s">
        <v>39</v>
      </c>
    </row>
    <row r="11" spans="1:26" ht="15.75" x14ac:dyDescent="0.25">
      <c r="A11" s="5">
        <v>39588</v>
      </c>
      <c r="B11">
        <v>188.04499999999999</v>
      </c>
      <c r="C11">
        <f t="shared" si="6"/>
        <v>-1.999666461679583E-2</v>
      </c>
      <c r="D11">
        <v>0.57250000000000001</v>
      </c>
      <c r="E11">
        <v>4.6074000000000002</v>
      </c>
      <c r="F11">
        <v>12.5016</v>
      </c>
      <c r="G11">
        <f t="shared" si="2"/>
        <v>17.109000000000002</v>
      </c>
      <c r="H11">
        <f t="shared" si="3"/>
        <v>11.764566000000002</v>
      </c>
      <c r="I11" s="17">
        <f t="shared" si="4"/>
        <v>3.0477077161727983E-4</v>
      </c>
      <c r="J11">
        <f t="shared" si="5"/>
        <v>1.0003047707716173</v>
      </c>
      <c r="K11">
        <f t="shared" si="7"/>
        <v>-2.030143538841311E-2</v>
      </c>
      <c r="L11" s="35">
        <f t="shared" si="8"/>
        <v>4.1214827882991216E-4</v>
      </c>
      <c r="M11" s="8"/>
      <c r="N11" s="8"/>
      <c r="O11" s="8"/>
      <c r="P11" s="10">
        <v>39745</v>
      </c>
      <c r="Q11" s="8">
        <v>209.30099999999999</v>
      </c>
      <c r="R11" s="8">
        <v>-5.3844276079055398E-2</v>
      </c>
      <c r="S11" s="8">
        <f>1+R11</f>
        <v>0.9461557239209446</v>
      </c>
      <c r="T11" s="8">
        <f t="shared" ref="T11:T74" si="9">R11-I132</f>
        <v>-5.4212721471889713E-2</v>
      </c>
    </row>
    <row r="12" spans="1:26" ht="15.75" x14ac:dyDescent="0.25">
      <c r="A12" s="5">
        <v>39589</v>
      </c>
      <c r="B12">
        <v>183.78</v>
      </c>
      <c r="C12">
        <f t="shared" si="6"/>
        <v>-2.2680741311919949E-2</v>
      </c>
      <c r="D12">
        <v>0.57569999999999999</v>
      </c>
      <c r="E12">
        <v>4.6074000000000002</v>
      </c>
      <c r="F12">
        <v>12.5016</v>
      </c>
      <c r="G12">
        <f t="shared" si="2"/>
        <v>17.109000000000002</v>
      </c>
      <c r="H12">
        <f t="shared" si="3"/>
        <v>11.804571120000002</v>
      </c>
      <c r="I12" s="17">
        <f t="shared" si="4"/>
        <v>3.0575155571499479E-4</v>
      </c>
      <c r="J12">
        <f t="shared" si="5"/>
        <v>1.000305751555715</v>
      </c>
      <c r="K12">
        <f t="shared" si="7"/>
        <v>-2.2986492867634944E-2</v>
      </c>
      <c r="L12" s="35">
        <f t="shared" si="8"/>
        <v>5.2837885435383218E-4</v>
      </c>
      <c r="M12" s="8"/>
      <c r="N12" s="8"/>
      <c r="O12" s="8"/>
      <c r="P12" s="10">
        <v>39748</v>
      </c>
      <c r="Q12" s="8">
        <v>468.27199999999999</v>
      </c>
      <c r="R12" s="8">
        <v>1.2373137252091486</v>
      </c>
      <c r="S12" s="8">
        <f t="shared" ref="S12:S75" si="10">1+R12</f>
        <v>2.2373137252091486</v>
      </c>
      <c r="T12" s="8">
        <f t="shared" si="9"/>
        <v>1.2369467637462148</v>
      </c>
      <c r="W12" s="8" t="s">
        <v>26</v>
      </c>
      <c r="X12">
        <f>SUM(T11:T129)</f>
        <v>1.0592864400942243</v>
      </c>
    </row>
    <row r="13" spans="1:26" ht="15.75" x14ac:dyDescent="0.25">
      <c r="A13" s="5">
        <v>39590</v>
      </c>
      <c r="B13">
        <v>184.12799999999999</v>
      </c>
      <c r="C13">
        <f t="shared" si="6"/>
        <v>1.8935683969963258E-3</v>
      </c>
      <c r="D13">
        <v>0.5756</v>
      </c>
      <c r="E13">
        <v>4.6074000000000002</v>
      </c>
      <c r="F13">
        <v>12.5016</v>
      </c>
      <c r="G13">
        <f t="shared" si="2"/>
        <v>17.109000000000002</v>
      </c>
      <c r="H13">
        <f t="shared" si="3"/>
        <v>11.803320960000001</v>
      </c>
      <c r="I13" s="17">
        <f t="shared" si="4"/>
        <v>3.0572091150982139E-4</v>
      </c>
      <c r="J13">
        <f t="shared" si="5"/>
        <v>1.0003057209115098</v>
      </c>
      <c r="K13">
        <f t="shared" si="7"/>
        <v>1.5878474854865044E-3</v>
      </c>
      <c r="L13" s="35">
        <f t="shared" si="8"/>
        <v>2.5212596371658147E-6</v>
      </c>
      <c r="M13" s="8"/>
      <c r="N13" s="8"/>
      <c r="O13" s="8"/>
      <c r="P13" s="10">
        <v>39749</v>
      </c>
      <c r="Q13" s="8">
        <v>912.68399999999997</v>
      </c>
      <c r="R13" s="8">
        <v>0.94904670789626544</v>
      </c>
      <c r="S13" s="8">
        <f t="shared" si="10"/>
        <v>1.9490467078962654</v>
      </c>
      <c r="T13" s="8">
        <f t="shared" si="9"/>
        <v>0.94868248426408286</v>
      </c>
      <c r="W13" s="8" t="s">
        <v>27</v>
      </c>
      <c r="X13">
        <f>PRODUCT(S11:S129)-PRODUCT(J124:J242)</f>
        <v>7.8315836346490419E-2</v>
      </c>
    </row>
    <row r="14" spans="1:26" ht="15.75" x14ac:dyDescent="0.25">
      <c r="A14" s="5">
        <v>39591</v>
      </c>
      <c r="B14">
        <v>179.654</v>
      </c>
      <c r="C14">
        <f t="shared" si="6"/>
        <v>-2.4298314216197374E-2</v>
      </c>
      <c r="D14">
        <v>0.57230000000000003</v>
      </c>
      <c r="E14">
        <v>4.6074000000000002</v>
      </c>
      <c r="F14">
        <v>12.5016</v>
      </c>
      <c r="G14">
        <f t="shared" si="2"/>
        <v>17.109000000000002</v>
      </c>
      <c r="H14">
        <f t="shared" si="3"/>
        <v>11.762065680000003</v>
      </c>
      <c r="I14" s="17">
        <f t="shared" si="4"/>
        <v>3.0470946098715146E-4</v>
      </c>
      <c r="J14">
        <f t="shared" si="5"/>
        <v>1.0003047094609872</v>
      </c>
      <c r="K14">
        <f t="shared" si="7"/>
        <v>-2.4603023677184525E-2</v>
      </c>
      <c r="L14" s="35">
        <f t="shared" si="8"/>
        <v>6.053087740601024E-4</v>
      </c>
      <c r="M14" s="8"/>
      <c r="N14" s="8"/>
      <c r="O14" s="8"/>
      <c r="P14" s="10">
        <v>39750</v>
      </c>
      <c r="Q14" s="8">
        <v>509.03500000000003</v>
      </c>
      <c r="R14" s="8">
        <v>-0.4422658883030709</v>
      </c>
      <c r="S14" s="8">
        <f t="shared" si="10"/>
        <v>0.5577341116969291</v>
      </c>
      <c r="T14" s="8">
        <f t="shared" si="9"/>
        <v>-0.44262554353542682</v>
      </c>
      <c r="W14" s="8" t="s">
        <v>29</v>
      </c>
      <c r="X14">
        <f>X12/119</f>
        <v>8.9015667234808773E-3</v>
      </c>
    </row>
    <row r="15" spans="1:26" ht="15.75" x14ac:dyDescent="0.25">
      <c r="A15" s="5">
        <v>39594</v>
      </c>
      <c r="B15">
        <v>177.91399999999999</v>
      </c>
      <c r="C15">
        <f t="shared" si="6"/>
        <v>-9.6852839346744813E-3</v>
      </c>
      <c r="D15">
        <v>0.57040000000000002</v>
      </c>
      <c r="E15">
        <v>4.6074000000000002</v>
      </c>
      <c r="F15">
        <v>12.5016</v>
      </c>
      <c r="G15">
        <f t="shared" si="2"/>
        <v>17.109000000000002</v>
      </c>
      <c r="H15">
        <f t="shared" si="3"/>
        <v>11.73831264</v>
      </c>
      <c r="I15" s="17">
        <f t="shared" si="4"/>
        <v>3.0412694176984445E-4</v>
      </c>
      <c r="J15">
        <f t="shared" si="5"/>
        <v>1.0003041269417698</v>
      </c>
      <c r="K15">
        <f t="shared" si="7"/>
        <v>-9.9894108764443258E-3</v>
      </c>
      <c r="L15" s="35">
        <f t="shared" si="8"/>
        <v>9.9788329658424189E-5</v>
      </c>
      <c r="M15" s="8"/>
      <c r="N15" s="8"/>
      <c r="O15" s="8"/>
      <c r="P15" s="10">
        <v>39751</v>
      </c>
      <c r="Q15" s="8">
        <v>497.20400000000001</v>
      </c>
      <c r="R15" s="8">
        <v>-2.3242016757197476E-2</v>
      </c>
      <c r="S15" s="8">
        <f t="shared" si="10"/>
        <v>0.9767579832428025</v>
      </c>
      <c r="T15" s="8">
        <f t="shared" si="9"/>
        <v>-2.3598753222081242E-2</v>
      </c>
      <c r="W15" s="12" t="s">
        <v>30</v>
      </c>
      <c r="X15">
        <f>X13/119</f>
        <v>6.5811627181924727E-4</v>
      </c>
    </row>
    <row r="16" spans="1:26" ht="15.75" x14ac:dyDescent="0.25">
      <c r="A16" s="5">
        <v>39595</v>
      </c>
      <c r="B16">
        <v>179.852</v>
      </c>
      <c r="C16">
        <f t="shared" si="6"/>
        <v>1.0892903312836632E-2</v>
      </c>
      <c r="D16">
        <v>0.57120000000000004</v>
      </c>
      <c r="E16">
        <v>4.6074000000000002</v>
      </c>
      <c r="F16">
        <v>12.5016</v>
      </c>
      <c r="G16">
        <f t="shared" si="2"/>
        <v>17.109000000000002</v>
      </c>
      <c r="H16">
        <f t="shared" si="3"/>
        <v>11.748313920000001</v>
      </c>
      <c r="I16" s="17">
        <f t="shared" si="4"/>
        <v>3.0437222806933839E-4</v>
      </c>
      <c r="J16">
        <f t="shared" si="5"/>
        <v>1.0003043722280693</v>
      </c>
      <c r="K16">
        <f t="shared" si="7"/>
        <v>1.0588531084767294E-2</v>
      </c>
      <c r="L16" s="35">
        <f t="shared" si="8"/>
        <v>1.1211699053308324E-4</v>
      </c>
      <c r="M16" s="8"/>
      <c r="N16" s="8"/>
      <c r="O16" s="8"/>
      <c r="P16" s="10">
        <v>39752</v>
      </c>
      <c r="Q16" s="8">
        <v>472.34899999999999</v>
      </c>
      <c r="R16" s="8">
        <v>-4.9989541516158392E-2</v>
      </c>
      <c r="S16" s="8">
        <f t="shared" si="10"/>
        <v>0.95001045848384158</v>
      </c>
      <c r="T16" s="8">
        <f t="shared" si="9"/>
        <v>-5.0348718814386934E-2</v>
      </c>
      <c r="W16" s="12" t="s">
        <v>40</v>
      </c>
      <c r="X16">
        <f>SUM(U11:U131)/119</f>
        <v>0</v>
      </c>
    </row>
    <row r="17" spans="1:24" ht="15.75" x14ac:dyDescent="0.25">
      <c r="A17" s="5">
        <v>39596</v>
      </c>
      <c r="B17">
        <v>180.727</v>
      </c>
      <c r="C17">
        <f t="shared" si="6"/>
        <v>4.8651113137468584E-3</v>
      </c>
      <c r="D17">
        <v>0.57069999999999999</v>
      </c>
      <c r="E17">
        <v>4.6074000000000002</v>
      </c>
      <c r="F17">
        <v>12.5016</v>
      </c>
      <c r="G17">
        <f t="shared" si="2"/>
        <v>17.109000000000002</v>
      </c>
      <c r="H17">
        <f t="shared" si="3"/>
        <v>11.742063120000001</v>
      </c>
      <c r="I17" s="17">
        <f t="shared" si="4"/>
        <v>3.0421892669774131E-4</v>
      </c>
      <c r="J17">
        <f t="shared" si="5"/>
        <v>1.0003042189266977</v>
      </c>
      <c r="K17">
        <f t="shared" si="7"/>
        <v>4.5608923870491171E-3</v>
      </c>
      <c r="L17" s="35">
        <f t="shared" si="8"/>
        <v>2.0801739366242594E-5</v>
      </c>
      <c r="M17" s="8"/>
      <c r="N17" s="8"/>
      <c r="O17" s="8"/>
      <c r="P17" s="10">
        <v>39755</v>
      </c>
      <c r="Q17" s="8">
        <v>396.68900000000002</v>
      </c>
      <c r="R17" s="8">
        <v>-0.16017817334216855</v>
      </c>
      <c r="S17" s="8">
        <f t="shared" si="10"/>
        <v>0.83982182665783145</v>
      </c>
      <c r="T17" s="8">
        <f t="shared" si="9"/>
        <v>-0.16053687721945331</v>
      </c>
      <c r="W17" s="12" t="s">
        <v>41</v>
      </c>
      <c r="X17">
        <f>SQRT(X16)</f>
        <v>0</v>
      </c>
    </row>
    <row r="18" spans="1:24" ht="15.75" x14ac:dyDescent="0.25">
      <c r="A18" s="5">
        <v>39597</v>
      </c>
      <c r="B18">
        <v>178.51</v>
      </c>
      <c r="C18">
        <f t="shared" si="6"/>
        <v>-1.2267121127446441E-2</v>
      </c>
      <c r="D18">
        <v>0.56999999999999995</v>
      </c>
      <c r="E18">
        <v>4.6074000000000002</v>
      </c>
      <c r="F18">
        <v>12.5016</v>
      </c>
      <c r="G18">
        <f t="shared" si="2"/>
        <v>17.109000000000002</v>
      </c>
      <c r="H18">
        <f t="shared" si="3"/>
        <v>11.733312000000002</v>
      </c>
      <c r="I18" s="17">
        <f t="shared" si="4"/>
        <v>3.040042904094431E-4</v>
      </c>
      <c r="J18">
        <f t="shared" si="5"/>
        <v>1.0003040042904094</v>
      </c>
      <c r="K18">
        <f t="shared" si="7"/>
        <v>-1.2571125417855884E-2</v>
      </c>
      <c r="L18" s="35">
        <f t="shared" si="8"/>
        <v>1.5803319427146228E-4</v>
      </c>
      <c r="M18" s="8"/>
      <c r="N18" s="8"/>
      <c r="O18" s="8"/>
      <c r="P18" s="10">
        <v>39756</v>
      </c>
      <c r="Q18" s="8">
        <v>391.63900000000001</v>
      </c>
      <c r="R18" s="8">
        <v>-1.2730375684730384E-2</v>
      </c>
      <c r="S18" s="8">
        <f t="shared" si="10"/>
        <v>0.98726962431526966</v>
      </c>
      <c r="T18" s="8">
        <f t="shared" si="9"/>
        <v>-1.3086529016842525E-2</v>
      </c>
      <c r="W18" s="12" t="s">
        <v>42</v>
      </c>
      <c r="X18">
        <f>SUM(V11:V131)/119</f>
        <v>0</v>
      </c>
    </row>
    <row r="19" spans="1:24" ht="15.75" x14ac:dyDescent="0.25">
      <c r="A19" s="5">
        <v>39598</v>
      </c>
      <c r="B19">
        <v>175.667</v>
      </c>
      <c r="C19">
        <f t="shared" si="6"/>
        <v>-1.5926278639852048E-2</v>
      </c>
      <c r="D19">
        <v>0.5635</v>
      </c>
      <c r="E19">
        <v>4.6074000000000002</v>
      </c>
      <c r="F19">
        <v>12.5016</v>
      </c>
      <c r="G19">
        <f t="shared" si="2"/>
        <v>17.109000000000002</v>
      </c>
      <c r="H19">
        <f t="shared" si="3"/>
        <v>11.6520516</v>
      </c>
      <c r="I19" s="17">
        <f t="shared" si="4"/>
        <v>3.0201043818922635E-4</v>
      </c>
      <c r="J19">
        <f t="shared" si="5"/>
        <v>1.0003020104381892</v>
      </c>
      <c r="K19">
        <f t="shared" si="7"/>
        <v>-1.6228289078041275E-2</v>
      </c>
      <c r="L19" s="35">
        <f t="shared" si="8"/>
        <v>2.6335736640047374E-4</v>
      </c>
      <c r="M19" s="8"/>
      <c r="N19" s="8"/>
      <c r="O19" s="8"/>
      <c r="P19" s="10">
        <v>39757</v>
      </c>
      <c r="Q19" s="8">
        <v>394.95</v>
      </c>
      <c r="R19" s="8">
        <v>8.4542142125783662E-3</v>
      </c>
      <c r="S19" s="8">
        <f t="shared" si="10"/>
        <v>1.0084542142125783</v>
      </c>
      <c r="T19" s="8">
        <f t="shared" si="9"/>
        <v>8.0938989477151238E-3</v>
      </c>
      <c r="W19" s="12" t="s">
        <v>43</v>
      </c>
      <c r="X19">
        <f>SQRT(X18)</f>
        <v>0</v>
      </c>
    </row>
    <row r="20" spans="1:24" ht="15.75" x14ac:dyDescent="0.25">
      <c r="A20" s="5">
        <v>39601</v>
      </c>
      <c r="B20">
        <v>171.99799999999999</v>
      </c>
      <c r="C20">
        <f t="shared" si="6"/>
        <v>-2.0886108375505991E-2</v>
      </c>
      <c r="D20">
        <v>0.56679999999999997</v>
      </c>
      <c r="E20">
        <v>4.6074000000000002</v>
      </c>
      <c r="F20">
        <v>12.5016</v>
      </c>
      <c r="G20">
        <f t="shared" si="2"/>
        <v>17.109000000000002</v>
      </c>
      <c r="H20">
        <f t="shared" si="3"/>
        <v>11.693306880000002</v>
      </c>
      <c r="I20" s="17">
        <f t="shared" si="4"/>
        <v>3.0302288240857678E-4</v>
      </c>
      <c r="J20">
        <f t="shared" si="5"/>
        <v>1.0003030228824086</v>
      </c>
      <c r="K20">
        <f t="shared" si="7"/>
        <v>-2.1189131257914568E-2</v>
      </c>
      <c r="L20" s="35">
        <f t="shared" si="8"/>
        <v>4.4897928346513218E-4</v>
      </c>
      <c r="M20" s="8"/>
      <c r="N20" s="8"/>
      <c r="O20" s="8"/>
      <c r="P20" s="10">
        <v>39758</v>
      </c>
      <c r="Q20" s="8">
        <v>392.911</v>
      </c>
      <c r="R20" s="8">
        <v>-5.1626788201037787E-3</v>
      </c>
      <c r="S20" s="8">
        <f t="shared" si="10"/>
        <v>0.99483732117989621</v>
      </c>
      <c r="T20" s="8">
        <f t="shared" si="9"/>
        <v>-5.52352503264107E-3</v>
      </c>
    </row>
    <row r="21" spans="1:24" ht="15.75" x14ac:dyDescent="0.25">
      <c r="A21" s="5">
        <v>39602</v>
      </c>
      <c r="B21">
        <v>171.65</v>
      </c>
      <c r="C21">
        <f t="shared" si="6"/>
        <v>-2.0232793404573587E-3</v>
      </c>
      <c r="D21">
        <v>0.56279999999999997</v>
      </c>
      <c r="E21">
        <v>4.6074000000000002</v>
      </c>
      <c r="F21">
        <v>12.5016</v>
      </c>
      <c r="G21">
        <f t="shared" si="2"/>
        <v>17.109000000000002</v>
      </c>
      <c r="H21">
        <f t="shared" si="3"/>
        <v>11.643300480000001</v>
      </c>
      <c r="I21" s="17">
        <f t="shared" si="4"/>
        <v>3.0179562933296822E-4</v>
      </c>
      <c r="J21">
        <f t="shared" si="5"/>
        <v>1.000301795629333</v>
      </c>
      <c r="K21">
        <f t="shared" si="7"/>
        <v>-2.3250749697903269E-3</v>
      </c>
      <c r="L21" s="35">
        <f t="shared" si="8"/>
        <v>5.4059736151454899E-6</v>
      </c>
      <c r="M21" s="8"/>
      <c r="N21" s="8"/>
      <c r="O21" s="8"/>
      <c r="P21" s="10">
        <v>39759</v>
      </c>
      <c r="Q21" s="8">
        <v>398.42899999999997</v>
      </c>
      <c r="R21" s="8">
        <v>1.4043892891774403E-2</v>
      </c>
      <c r="S21" s="8">
        <f t="shared" si="10"/>
        <v>1.0140438928917743</v>
      </c>
      <c r="T21" s="8">
        <f t="shared" si="9"/>
        <v>1.3686990737004159E-2</v>
      </c>
    </row>
    <row r="22" spans="1:24" ht="15.75" x14ac:dyDescent="0.25">
      <c r="A22" s="5">
        <v>39603</v>
      </c>
      <c r="B22">
        <v>171.392</v>
      </c>
      <c r="C22">
        <f t="shared" si="6"/>
        <v>-1.5030585493737826E-3</v>
      </c>
      <c r="D22">
        <v>0.56269999999999998</v>
      </c>
      <c r="E22">
        <v>4.6074000000000002</v>
      </c>
      <c r="F22">
        <v>12.5016</v>
      </c>
      <c r="G22">
        <f t="shared" si="2"/>
        <v>17.109000000000002</v>
      </c>
      <c r="H22">
        <f t="shared" si="3"/>
        <v>11.642050320000001</v>
      </c>
      <c r="I22" s="17">
        <f t="shared" si="4"/>
        <v>3.0176494098288487E-4</v>
      </c>
      <c r="J22">
        <f t="shared" si="5"/>
        <v>1.0003017649409829</v>
      </c>
      <c r="K22">
        <f t="shared" si="7"/>
        <v>-1.8048234903566675E-3</v>
      </c>
      <c r="L22" s="35">
        <f t="shared" si="8"/>
        <v>3.2573878313432236E-6</v>
      </c>
      <c r="M22" s="8"/>
      <c r="N22" s="8"/>
      <c r="O22" s="8"/>
      <c r="P22" s="10">
        <v>39762</v>
      </c>
      <c r="Q22" s="8">
        <v>385.654</v>
      </c>
      <c r="R22" s="8">
        <v>-3.2063429117860344E-2</v>
      </c>
      <c r="S22" s="8">
        <f t="shared" si="10"/>
        <v>0.96793657088213969</v>
      </c>
      <c r="T22" s="8">
        <f t="shared" si="9"/>
        <v>-3.2422016792327514E-2</v>
      </c>
    </row>
    <row r="23" spans="1:24" ht="15.75" x14ac:dyDescent="0.25">
      <c r="A23" s="5">
        <v>39604</v>
      </c>
      <c r="B23">
        <v>171.93899999999999</v>
      </c>
      <c r="C23">
        <f t="shared" si="6"/>
        <v>3.191514189693784E-3</v>
      </c>
      <c r="D23">
        <v>0.56259999999999999</v>
      </c>
      <c r="E23">
        <v>4.6074000000000002</v>
      </c>
      <c r="F23">
        <v>12.5016</v>
      </c>
      <c r="G23">
        <f t="shared" si="2"/>
        <v>17.109000000000002</v>
      </c>
      <c r="H23">
        <f t="shared" si="3"/>
        <v>11.640800160000001</v>
      </c>
      <c r="I23" s="17">
        <f t="shared" si="4"/>
        <v>3.0173425228996464E-4</v>
      </c>
      <c r="J23">
        <f t="shared" si="5"/>
        <v>1.00030173425229</v>
      </c>
      <c r="K23">
        <f t="shared" si="7"/>
        <v>2.8897799374038194E-3</v>
      </c>
      <c r="L23" s="35">
        <f t="shared" si="8"/>
        <v>8.3508280866216224E-6</v>
      </c>
      <c r="M23" s="8"/>
      <c r="N23" s="8"/>
      <c r="O23" s="8"/>
      <c r="P23" s="10">
        <v>39763</v>
      </c>
      <c r="Q23" s="8">
        <v>387.75099999999998</v>
      </c>
      <c r="R23" s="8">
        <v>5.4375165303613606E-3</v>
      </c>
      <c r="S23" s="8">
        <f t="shared" si="10"/>
        <v>1.0054375165303613</v>
      </c>
      <c r="T23" s="8">
        <f t="shared" si="9"/>
        <v>5.077695215574737E-3</v>
      </c>
    </row>
    <row r="24" spans="1:24" ht="15.75" x14ac:dyDescent="0.25">
      <c r="A24" s="5">
        <v>39605</v>
      </c>
      <c r="B24">
        <v>170.13900000000001</v>
      </c>
      <c r="C24">
        <f t="shared" si="6"/>
        <v>-1.0468829061469375E-2</v>
      </c>
      <c r="D24">
        <v>0.55820000000000003</v>
      </c>
      <c r="E24">
        <v>4.6074000000000002</v>
      </c>
      <c r="F24">
        <v>12.5016</v>
      </c>
      <c r="G24">
        <f t="shared" si="2"/>
        <v>17.109000000000002</v>
      </c>
      <c r="H24">
        <f t="shared" si="3"/>
        <v>11.585793120000002</v>
      </c>
      <c r="I24" s="17">
        <f t="shared" si="4"/>
        <v>3.0038361040762851E-4</v>
      </c>
      <c r="J24">
        <f t="shared" si="5"/>
        <v>1.0003003836104076</v>
      </c>
      <c r="K24">
        <f t="shared" si="7"/>
        <v>-1.0769212671877004E-2</v>
      </c>
      <c r="L24" s="35">
        <f t="shared" si="8"/>
        <v>1.1597594157211624E-4</v>
      </c>
      <c r="M24" s="8"/>
      <c r="N24" s="8"/>
      <c r="O24" s="8"/>
      <c r="P24" s="10">
        <v>39764</v>
      </c>
      <c r="Q24" s="8">
        <v>382.96899999999999</v>
      </c>
      <c r="R24" s="8">
        <v>-1.2332656782316442E-2</v>
      </c>
      <c r="S24" s="8">
        <f t="shared" si="10"/>
        <v>0.98766734321768357</v>
      </c>
      <c r="T24" s="8">
        <f t="shared" si="9"/>
        <v>-1.2646171415248719E-2</v>
      </c>
    </row>
    <row r="25" spans="1:24" ht="15.75" x14ac:dyDescent="0.25">
      <c r="A25" s="5">
        <v>39608</v>
      </c>
      <c r="B25">
        <v>174.27500000000001</v>
      </c>
      <c r="C25">
        <f t="shared" si="6"/>
        <v>2.4309535144793348E-2</v>
      </c>
      <c r="D25">
        <v>0.56100000000000005</v>
      </c>
      <c r="E25">
        <v>4.6074000000000002</v>
      </c>
      <c r="F25">
        <v>12.5016</v>
      </c>
      <c r="G25">
        <f t="shared" si="2"/>
        <v>17.109000000000002</v>
      </c>
      <c r="H25">
        <f t="shared" si="3"/>
        <v>11.620797600000003</v>
      </c>
      <c r="I25" s="17">
        <f t="shared" si="4"/>
        <v>3.0124318658963922E-4</v>
      </c>
      <c r="J25">
        <f t="shared" si="5"/>
        <v>1.0003012431865896</v>
      </c>
      <c r="K25">
        <f t="shared" si="7"/>
        <v>2.4008291958203708E-2</v>
      </c>
      <c r="L25" s="35">
        <f t="shared" si="8"/>
        <v>5.7639808275034888E-4</v>
      </c>
      <c r="M25" s="8"/>
      <c r="N25" s="8"/>
      <c r="O25" s="8"/>
      <c r="P25" s="10">
        <v>39765</v>
      </c>
      <c r="Q25" s="8">
        <v>395.69499999999999</v>
      </c>
      <c r="R25" s="8">
        <v>3.3229843668808698E-2</v>
      </c>
      <c r="S25" s="8">
        <f t="shared" si="10"/>
        <v>1.0332298436688088</v>
      </c>
      <c r="T25" s="8">
        <f t="shared" si="9"/>
        <v>3.2921073579778623E-2</v>
      </c>
    </row>
    <row r="26" spans="1:24" ht="15.75" x14ac:dyDescent="0.25">
      <c r="A26" s="5">
        <v>39609</v>
      </c>
      <c r="B26">
        <v>175.637</v>
      </c>
      <c r="C26">
        <f t="shared" si="6"/>
        <v>7.8152345431071277E-3</v>
      </c>
      <c r="D26">
        <v>0.55789999999999995</v>
      </c>
      <c r="E26">
        <v>4.6074000000000002</v>
      </c>
      <c r="F26">
        <v>12.5016</v>
      </c>
      <c r="G26">
        <f t="shared" si="2"/>
        <v>17.109000000000002</v>
      </c>
      <c r="H26">
        <f t="shared" si="3"/>
        <v>11.582042640000001</v>
      </c>
      <c r="I26" s="17">
        <f t="shared" si="4"/>
        <v>3.002914970104964E-4</v>
      </c>
      <c r="J26">
        <f t="shared" si="5"/>
        <v>1.0003002914970105</v>
      </c>
      <c r="K26">
        <f t="shared" si="7"/>
        <v>7.5149430460966313E-3</v>
      </c>
      <c r="L26" s="35">
        <f t="shared" si="8"/>
        <v>5.6474368986076118E-5</v>
      </c>
      <c r="M26" s="8"/>
      <c r="N26" s="8"/>
      <c r="O26" s="8"/>
      <c r="P26" s="10">
        <v>39766</v>
      </c>
      <c r="Q26" s="8">
        <v>391.84800000000001</v>
      </c>
      <c r="R26" s="8">
        <v>-9.7221344722576222E-3</v>
      </c>
      <c r="S26" s="8">
        <f t="shared" si="10"/>
        <v>0.99027786552774233</v>
      </c>
      <c r="T26" s="8">
        <f t="shared" si="9"/>
        <v>-1.0028158183996112E-2</v>
      </c>
    </row>
    <row r="27" spans="1:24" ht="15.75" x14ac:dyDescent="0.25">
      <c r="A27" s="5">
        <v>39610</v>
      </c>
      <c r="B27">
        <v>172.137</v>
      </c>
      <c r="C27">
        <f t="shared" si="6"/>
        <v>-1.9927464030927423E-2</v>
      </c>
      <c r="D27">
        <v>0.56140000000000001</v>
      </c>
      <c r="E27">
        <v>4.6074000000000002</v>
      </c>
      <c r="F27">
        <v>12.5016</v>
      </c>
      <c r="G27">
        <f t="shared" si="2"/>
        <v>17.109000000000002</v>
      </c>
      <c r="H27">
        <f t="shared" si="3"/>
        <v>11.625798240000002</v>
      </c>
      <c r="I27" s="17">
        <f t="shared" si="4"/>
        <v>3.0136596124163972E-4</v>
      </c>
      <c r="J27">
        <f t="shared" si="5"/>
        <v>1.0003013659612416</v>
      </c>
      <c r="K27">
        <f t="shared" si="7"/>
        <v>-2.0228829992169062E-2</v>
      </c>
      <c r="L27" s="35">
        <f t="shared" si="8"/>
        <v>4.0920556285207858E-4</v>
      </c>
      <c r="M27" s="8"/>
      <c r="N27" s="8"/>
      <c r="O27" s="8"/>
      <c r="P27" s="10">
        <v>39769</v>
      </c>
      <c r="Q27" s="8">
        <v>365.87900000000002</v>
      </c>
      <c r="R27" s="8">
        <v>-6.6273146730364815E-2</v>
      </c>
      <c r="S27" s="8">
        <f t="shared" si="10"/>
        <v>0.93372685326963523</v>
      </c>
      <c r="T27" s="8">
        <f t="shared" si="9"/>
        <v>-6.6571617305147199E-2</v>
      </c>
    </row>
    <row r="28" spans="1:24" ht="15.75" x14ac:dyDescent="0.25">
      <c r="A28" s="5">
        <v>39611</v>
      </c>
      <c r="B28">
        <v>172.79400000000001</v>
      </c>
      <c r="C28">
        <f t="shared" si="6"/>
        <v>3.8167273741264848E-3</v>
      </c>
      <c r="D28">
        <v>0.56079999999999997</v>
      </c>
      <c r="E28">
        <v>4.6074000000000002</v>
      </c>
      <c r="F28">
        <v>12.5016</v>
      </c>
      <c r="G28">
        <f t="shared" si="2"/>
        <v>17.109000000000002</v>
      </c>
      <c r="H28">
        <f t="shared" si="3"/>
        <v>11.61829728</v>
      </c>
      <c r="I28" s="17">
        <f t="shared" si="4"/>
        <v>3.0118179720672877E-4</v>
      </c>
      <c r="J28">
        <f t="shared" si="5"/>
        <v>1.0003011817972067</v>
      </c>
      <c r="K28">
        <f t="shared" si="7"/>
        <v>3.515545576919756E-3</v>
      </c>
      <c r="L28" s="35">
        <f t="shared" si="8"/>
        <v>1.235906070340006E-5</v>
      </c>
      <c r="M28" s="8"/>
      <c r="N28" s="8"/>
      <c r="O28" s="8"/>
      <c r="P28" s="10">
        <v>39770</v>
      </c>
      <c r="Q28" s="8">
        <v>377.45100000000002</v>
      </c>
      <c r="R28" s="8">
        <v>3.162794257117791E-2</v>
      </c>
      <c r="S28" s="8">
        <f t="shared" si="10"/>
        <v>1.0316279425711778</v>
      </c>
      <c r="T28" s="8">
        <f t="shared" si="9"/>
        <v>3.1332541288553291E-2</v>
      </c>
    </row>
    <row r="29" spans="1:24" ht="15.75" x14ac:dyDescent="0.25">
      <c r="A29" s="5">
        <v>39612</v>
      </c>
      <c r="B29">
        <v>172.24700000000001</v>
      </c>
      <c r="C29">
        <f t="shared" si="6"/>
        <v>-3.1656191765917626E-3</v>
      </c>
      <c r="D29">
        <v>0.56299999999999994</v>
      </c>
      <c r="E29">
        <v>4.6074000000000002</v>
      </c>
      <c r="F29">
        <v>12.5016</v>
      </c>
      <c r="G29">
        <f t="shared" si="2"/>
        <v>17.109000000000002</v>
      </c>
      <c r="H29">
        <f t="shared" si="3"/>
        <v>11.6458008</v>
      </c>
      <c r="I29" s="17">
        <f t="shared" si="4"/>
        <v>3.0185700500529045E-4</v>
      </c>
      <c r="J29">
        <f t="shared" si="5"/>
        <v>1.0003018570050053</v>
      </c>
      <c r="K29">
        <f t="shared" si="7"/>
        <v>-3.4674761815970531E-3</v>
      </c>
      <c r="L29" s="35">
        <f t="shared" si="8"/>
        <v>1.2023391069942879E-5</v>
      </c>
      <c r="M29" s="8"/>
      <c r="N29" s="8"/>
      <c r="O29" s="8"/>
      <c r="P29" s="10">
        <v>39771</v>
      </c>
      <c r="Q29" s="8">
        <v>372.79899999999998</v>
      </c>
      <c r="R29" s="8">
        <v>-1.2324778580531097E-2</v>
      </c>
      <c r="S29" s="8">
        <f t="shared" si="10"/>
        <v>0.98767522141946895</v>
      </c>
      <c r="T29" s="8">
        <f t="shared" si="9"/>
        <v>-1.2621516757278455E-2</v>
      </c>
    </row>
    <row r="30" spans="1:24" ht="15.75" x14ac:dyDescent="0.25">
      <c r="A30" s="5">
        <v>39615</v>
      </c>
      <c r="B30">
        <v>173.619</v>
      </c>
      <c r="C30">
        <f t="shared" si="6"/>
        <v>7.9653056366728332E-3</v>
      </c>
      <c r="D30">
        <v>0.54930000000000001</v>
      </c>
      <c r="E30">
        <v>4.6074000000000002</v>
      </c>
      <c r="F30">
        <v>12.5016</v>
      </c>
      <c r="G30">
        <f t="shared" si="2"/>
        <v>17.109000000000002</v>
      </c>
      <c r="H30">
        <f t="shared" si="3"/>
        <v>11.474528880000001</v>
      </c>
      <c r="I30" s="17">
        <f t="shared" si="4"/>
        <v>2.9764959920308698E-4</v>
      </c>
      <c r="J30">
        <f t="shared" si="5"/>
        <v>1.0002976495992031</v>
      </c>
      <c r="K30">
        <f t="shared" si="7"/>
        <v>7.6676560374697462E-3</v>
      </c>
      <c r="L30" s="35">
        <f t="shared" si="8"/>
        <v>5.879294910894625E-5</v>
      </c>
      <c r="M30" s="8"/>
      <c r="N30" s="8"/>
      <c r="O30" s="8"/>
      <c r="P30" s="10">
        <v>39772</v>
      </c>
      <c r="Q30" s="8">
        <v>349.017</v>
      </c>
      <c r="R30" s="8">
        <v>-6.3793089573738082E-2</v>
      </c>
      <c r="S30" s="8">
        <f t="shared" si="10"/>
        <v>0.93620691042626192</v>
      </c>
      <c r="T30" s="8">
        <f t="shared" si="9"/>
        <v>-6.4086434217848987E-2</v>
      </c>
    </row>
    <row r="31" spans="1:24" ht="15.75" x14ac:dyDescent="0.25">
      <c r="A31" s="5">
        <v>39616</v>
      </c>
      <c r="B31">
        <v>179.57400000000001</v>
      </c>
      <c r="C31">
        <f t="shared" si="6"/>
        <v>3.4299241442468924E-2</v>
      </c>
      <c r="D31">
        <v>0.55269999999999997</v>
      </c>
      <c r="E31">
        <v>4.6074000000000002</v>
      </c>
      <c r="F31">
        <v>12.5016</v>
      </c>
      <c r="G31">
        <f t="shared" si="2"/>
        <v>17.109000000000002</v>
      </c>
      <c r="H31">
        <f t="shared" si="3"/>
        <v>11.51703432</v>
      </c>
      <c r="I31" s="17">
        <f t="shared" si="4"/>
        <v>2.9869437401974785E-4</v>
      </c>
      <c r="J31">
        <f t="shared" si="5"/>
        <v>1.0002986943740197</v>
      </c>
      <c r="K31">
        <f t="shared" si="7"/>
        <v>3.4000547068449176E-2</v>
      </c>
      <c r="L31" s="35">
        <f t="shared" si="8"/>
        <v>1.1560372009538277E-3</v>
      </c>
      <c r="M31" s="8"/>
      <c r="N31" s="8"/>
      <c r="O31" s="8"/>
      <c r="P31" s="10">
        <v>39773</v>
      </c>
      <c r="Q31" s="8">
        <v>357.91500000000002</v>
      </c>
      <c r="R31" s="8">
        <v>2.5494460155236064E-2</v>
      </c>
      <c r="S31" s="8">
        <f t="shared" si="10"/>
        <v>1.025494460155236</v>
      </c>
      <c r="T31" s="8">
        <f t="shared" si="9"/>
        <v>2.5203545276694349E-2</v>
      </c>
    </row>
    <row r="32" spans="1:24" ht="15.75" x14ac:dyDescent="0.25">
      <c r="A32" s="5">
        <v>39617</v>
      </c>
      <c r="B32">
        <v>180.00200000000001</v>
      </c>
      <c r="C32">
        <f t="shared" si="6"/>
        <v>2.3834185349772084E-3</v>
      </c>
      <c r="D32">
        <v>0.55179999999999996</v>
      </c>
      <c r="E32">
        <v>4.6074000000000002</v>
      </c>
      <c r="F32">
        <v>12.5016</v>
      </c>
      <c r="G32">
        <f t="shared" si="2"/>
        <v>17.109000000000002</v>
      </c>
      <c r="H32">
        <f t="shared" si="3"/>
        <v>11.505782880000002</v>
      </c>
      <c r="I32" s="17">
        <f t="shared" si="4"/>
        <v>2.9841785463324833E-4</v>
      </c>
      <c r="J32">
        <f t="shared" si="5"/>
        <v>1.0002984178546332</v>
      </c>
      <c r="K32">
        <f t="shared" si="7"/>
        <v>2.08500068034396E-3</v>
      </c>
      <c r="L32" s="35">
        <f t="shared" si="8"/>
        <v>4.3472278370347764E-6</v>
      </c>
      <c r="M32" s="8"/>
      <c r="N32" s="8"/>
      <c r="O32" s="8"/>
      <c r="P32" s="10">
        <v>39776</v>
      </c>
      <c r="Q32" s="8">
        <v>321.44799999999998</v>
      </c>
      <c r="R32" s="8">
        <v>-0.10188731961499249</v>
      </c>
      <c r="S32" s="8">
        <f t="shared" si="10"/>
        <v>0.89811268038500747</v>
      </c>
      <c r="T32" s="8">
        <f t="shared" si="9"/>
        <v>-0.10217740692489126</v>
      </c>
    </row>
    <row r="33" spans="1:20" ht="15.75" x14ac:dyDescent="0.25">
      <c r="A33" s="5">
        <v>39618</v>
      </c>
      <c r="B33">
        <v>182.398</v>
      </c>
      <c r="C33">
        <f t="shared" si="6"/>
        <v>1.3310963211519797E-2</v>
      </c>
      <c r="D33">
        <v>0.55149999999999999</v>
      </c>
      <c r="E33">
        <v>4.6074000000000002</v>
      </c>
      <c r="F33">
        <v>12.5016</v>
      </c>
      <c r="G33">
        <f t="shared" si="2"/>
        <v>17.109000000000002</v>
      </c>
      <c r="H33">
        <f t="shared" si="3"/>
        <v>11.502032400000001</v>
      </c>
      <c r="I33" s="17">
        <f t="shared" si="4"/>
        <v>2.9832567532084298E-4</v>
      </c>
      <c r="J33">
        <f t="shared" si="5"/>
        <v>1.0002983256753208</v>
      </c>
      <c r="K33">
        <f t="shared" si="7"/>
        <v>1.3012637536198954E-2</v>
      </c>
      <c r="L33" s="35">
        <f t="shared" si="8"/>
        <v>1.6932873564849397E-4</v>
      </c>
      <c r="M33" s="8"/>
      <c r="N33" s="8"/>
      <c r="O33" s="8"/>
      <c r="P33" s="10">
        <v>39777</v>
      </c>
      <c r="Q33" s="8">
        <v>253.792</v>
      </c>
      <c r="R33" s="8">
        <v>-0.21047261143326443</v>
      </c>
      <c r="S33" s="8">
        <f t="shared" si="10"/>
        <v>0.78952738856673554</v>
      </c>
      <c r="T33" s="8">
        <f t="shared" si="9"/>
        <v>-0.21076173359449288</v>
      </c>
    </row>
    <row r="34" spans="1:20" ht="15.75" x14ac:dyDescent="0.25">
      <c r="A34" s="5">
        <v>39619</v>
      </c>
      <c r="B34">
        <v>180.946</v>
      </c>
      <c r="C34">
        <f t="shared" si="6"/>
        <v>-7.9606136032193235E-3</v>
      </c>
      <c r="D34">
        <v>0.55189999999999995</v>
      </c>
      <c r="E34">
        <v>4.6074000000000002</v>
      </c>
      <c r="F34">
        <v>12.5016</v>
      </c>
      <c r="G34">
        <f t="shared" si="2"/>
        <v>17.109000000000002</v>
      </c>
      <c r="H34">
        <f t="shared" si="3"/>
        <v>11.50703304</v>
      </c>
      <c r="I34" s="17">
        <f t="shared" si="4"/>
        <v>2.9844858038363675E-4</v>
      </c>
      <c r="J34">
        <f t="shared" si="5"/>
        <v>1.0002984485803836</v>
      </c>
      <c r="K34">
        <f t="shared" si="7"/>
        <v>-8.2590621836029603E-3</v>
      </c>
      <c r="L34" s="35">
        <f t="shared" si="8"/>
        <v>6.8212108152620503E-5</v>
      </c>
      <c r="M34" s="8"/>
      <c r="N34" s="8"/>
      <c r="O34" s="8"/>
      <c r="P34" s="10">
        <v>39778</v>
      </c>
      <c r="Q34" s="8">
        <v>298.31200000000001</v>
      </c>
      <c r="R34" s="8">
        <v>0.17541924095322156</v>
      </c>
      <c r="S34" s="8">
        <f t="shared" si="10"/>
        <v>1.1754192409532216</v>
      </c>
      <c r="T34" s="8">
        <f t="shared" si="9"/>
        <v>0.17513997801053713</v>
      </c>
    </row>
    <row r="35" spans="1:20" ht="15.75" x14ac:dyDescent="0.25">
      <c r="A35" s="5">
        <v>39622</v>
      </c>
      <c r="B35">
        <v>180.50899999999999</v>
      </c>
      <c r="C35">
        <f t="shared" si="6"/>
        <v>-2.4150851635295163E-3</v>
      </c>
      <c r="D35">
        <v>0.55269999999999997</v>
      </c>
      <c r="E35">
        <v>4.6074000000000002</v>
      </c>
      <c r="F35">
        <v>12.5016</v>
      </c>
      <c r="G35">
        <f t="shared" si="2"/>
        <v>17.109000000000002</v>
      </c>
      <c r="H35">
        <f t="shared" si="3"/>
        <v>11.51703432</v>
      </c>
      <c r="I35" s="17">
        <f t="shared" si="4"/>
        <v>2.9869437401974785E-4</v>
      </c>
      <c r="J35">
        <f t="shared" si="5"/>
        <v>1.0002986943740197</v>
      </c>
      <c r="K35">
        <f t="shared" si="7"/>
        <v>-2.7137795375492641E-3</v>
      </c>
      <c r="L35" s="35">
        <f t="shared" si="8"/>
        <v>7.364599378421098E-6</v>
      </c>
      <c r="M35" s="8"/>
      <c r="N35" s="8"/>
      <c r="O35" s="8"/>
      <c r="P35" s="10">
        <v>39779</v>
      </c>
      <c r="Q35" s="8">
        <v>291.09399999999999</v>
      </c>
      <c r="R35" s="8">
        <v>-2.419614363485216E-2</v>
      </c>
      <c r="S35" s="8">
        <f t="shared" si="10"/>
        <v>0.97580385636514788</v>
      </c>
      <c r="T35" s="8">
        <f t="shared" si="9"/>
        <v>-2.4473146995102543E-2</v>
      </c>
    </row>
    <row r="36" spans="1:20" ht="15.75" x14ac:dyDescent="0.25">
      <c r="A36" s="5">
        <v>39623</v>
      </c>
      <c r="B36">
        <v>177.874</v>
      </c>
      <c r="C36">
        <f t="shared" si="6"/>
        <v>-1.4597610091463535E-2</v>
      </c>
      <c r="D36">
        <v>0.55379999999999996</v>
      </c>
      <c r="E36">
        <v>4.6074000000000002</v>
      </c>
      <c r="F36">
        <v>12.5016</v>
      </c>
      <c r="G36">
        <f t="shared" si="2"/>
        <v>17.109000000000002</v>
      </c>
      <c r="H36">
        <f t="shared" si="3"/>
        <v>11.53078608</v>
      </c>
      <c r="I36" s="17">
        <f t="shared" si="4"/>
        <v>2.9903230437700046E-4</v>
      </c>
      <c r="J36">
        <f t="shared" si="5"/>
        <v>1.000299032304377</v>
      </c>
      <c r="K36">
        <f t="shared" si="7"/>
        <v>-1.4896642395840536E-2</v>
      </c>
      <c r="L36" s="35">
        <f t="shared" si="8"/>
        <v>2.2190995466955365E-4</v>
      </c>
      <c r="M36" s="8"/>
      <c r="N36" s="8"/>
      <c r="O36" s="8"/>
      <c r="P36" s="10">
        <v>39780</v>
      </c>
      <c r="Q36" s="8">
        <v>279.09399999999999</v>
      </c>
      <c r="R36" s="8">
        <v>-4.122379712395309E-2</v>
      </c>
      <c r="S36" s="8">
        <f t="shared" si="10"/>
        <v>0.95877620287604692</v>
      </c>
      <c r="T36" s="8">
        <f t="shared" si="9"/>
        <v>-4.1498593551790433E-2</v>
      </c>
    </row>
    <row r="37" spans="1:20" ht="15.75" x14ac:dyDescent="0.25">
      <c r="A37" s="5">
        <v>39624</v>
      </c>
      <c r="B37">
        <v>181.29400000000001</v>
      </c>
      <c r="C37">
        <f t="shared" si="6"/>
        <v>1.9227093335732123E-2</v>
      </c>
      <c r="D37">
        <v>0.55569999999999997</v>
      </c>
      <c r="E37">
        <v>4.6074000000000002</v>
      </c>
      <c r="F37">
        <v>12.5016</v>
      </c>
      <c r="G37">
        <f t="shared" si="2"/>
        <v>17.109000000000002</v>
      </c>
      <c r="H37">
        <f t="shared" si="3"/>
        <v>11.554539120000001</v>
      </c>
      <c r="I37" s="17">
        <f t="shared" si="4"/>
        <v>2.9961590440685804E-4</v>
      </c>
      <c r="J37">
        <f t="shared" si="5"/>
        <v>1.0002996159044069</v>
      </c>
      <c r="K37">
        <f t="shared" si="7"/>
        <v>1.8927477431325265E-2</v>
      </c>
      <c r="L37" s="35">
        <f t="shared" si="8"/>
        <v>3.5824940191332726E-4</v>
      </c>
      <c r="M37" s="8"/>
      <c r="N37" s="8"/>
      <c r="O37" s="8"/>
      <c r="P37" s="10">
        <v>39783</v>
      </c>
      <c r="Q37" s="8">
        <v>270.42500000000001</v>
      </c>
      <c r="R37" s="8">
        <v>-3.1061219517438506E-2</v>
      </c>
      <c r="S37" s="8">
        <f t="shared" si="10"/>
        <v>0.96893878048256155</v>
      </c>
      <c r="T37" s="8">
        <f t="shared" si="9"/>
        <v>-3.133576912506203E-2</v>
      </c>
    </row>
    <row r="38" spans="1:20" ht="15.75" x14ac:dyDescent="0.25">
      <c r="A38" s="5">
        <v>39625</v>
      </c>
      <c r="B38">
        <v>176.37299999999999</v>
      </c>
      <c r="C38">
        <f t="shared" si="6"/>
        <v>-2.7143755446953681E-2</v>
      </c>
      <c r="D38">
        <v>0.56169999999999998</v>
      </c>
      <c r="E38">
        <v>4.6074000000000002</v>
      </c>
      <c r="F38">
        <v>12.5016</v>
      </c>
      <c r="G38">
        <f t="shared" si="2"/>
        <v>17.109000000000002</v>
      </c>
      <c r="H38">
        <f t="shared" si="3"/>
        <v>11.629548720000001</v>
      </c>
      <c r="I38" s="17">
        <f t="shared" si="4"/>
        <v>3.0145803863113052E-4</v>
      </c>
      <c r="J38">
        <f t="shared" si="5"/>
        <v>1.0003014580386311</v>
      </c>
      <c r="K38">
        <f t="shared" si="7"/>
        <v>-2.7445213485584811E-2</v>
      </c>
      <c r="L38" s="35">
        <f t="shared" si="8"/>
        <v>7.5323974326932635E-4</v>
      </c>
      <c r="M38" s="8"/>
      <c r="N38" s="8"/>
      <c r="O38" s="8"/>
      <c r="P38" s="10">
        <v>39784</v>
      </c>
      <c r="Q38" s="8">
        <v>290.40800000000002</v>
      </c>
      <c r="R38" s="8">
        <v>7.3894795229730997E-2</v>
      </c>
      <c r="S38" s="8">
        <f t="shared" si="10"/>
        <v>1.0738947952297311</v>
      </c>
      <c r="T38" s="8">
        <f t="shared" si="9"/>
        <v>7.3617612342379207E-2</v>
      </c>
    </row>
    <row r="39" spans="1:20" ht="15.75" x14ac:dyDescent="0.25">
      <c r="A39" s="5">
        <v>39626</v>
      </c>
      <c r="B39">
        <v>177.46600000000001</v>
      </c>
      <c r="C39">
        <f t="shared" si="6"/>
        <v>6.1970936594604488E-3</v>
      </c>
      <c r="D39">
        <v>0.55840000000000001</v>
      </c>
      <c r="E39">
        <v>4.6074000000000002</v>
      </c>
      <c r="F39">
        <v>12.5016</v>
      </c>
      <c r="G39">
        <f t="shared" si="2"/>
        <v>17.109000000000002</v>
      </c>
      <c r="H39">
        <f t="shared" si="3"/>
        <v>11.588293440000001</v>
      </c>
      <c r="I39" s="17">
        <f t="shared" si="4"/>
        <v>3.0044501762360731E-4</v>
      </c>
      <c r="J39">
        <f t="shared" si="5"/>
        <v>1.0003004450176236</v>
      </c>
      <c r="K39">
        <f t="shared" si="7"/>
        <v>5.8966486418368415E-3</v>
      </c>
      <c r="L39" s="35">
        <f t="shared" si="8"/>
        <v>3.4770465205276266E-5</v>
      </c>
      <c r="M39" s="8"/>
      <c r="N39" s="8"/>
      <c r="O39" s="8"/>
      <c r="P39" s="10">
        <v>39785</v>
      </c>
      <c r="Q39" s="8">
        <v>291.55200000000002</v>
      </c>
      <c r="R39" s="8">
        <v>3.9392854191344778E-3</v>
      </c>
      <c r="S39" s="8">
        <f t="shared" si="10"/>
        <v>1.0039392854191345</v>
      </c>
      <c r="T39" s="8">
        <f t="shared" si="9"/>
        <v>3.6649765562602049E-3</v>
      </c>
    </row>
    <row r="40" spans="1:20" ht="15.75" x14ac:dyDescent="0.25">
      <c r="A40" s="5">
        <v>39629</v>
      </c>
      <c r="B40">
        <v>181.74100000000001</v>
      </c>
      <c r="C40">
        <f t="shared" si="6"/>
        <v>2.4089121296473722E-2</v>
      </c>
      <c r="D40">
        <v>0.55349999999999999</v>
      </c>
      <c r="E40">
        <v>4.6074000000000002</v>
      </c>
      <c r="F40">
        <v>12.5016</v>
      </c>
      <c r="G40">
        <f t="shared" si="2"/>
        <v>17.109000000000002</v>
      </c>
      <c r="H40">
        <f t="shared" si="3"/>
        <v>11.527035600000001</v>
      </c>
      <c r="I40" s="17">
        <f t="shared" si="4"/>
        <v>2.9894014567344307E-4</v>
      </c>
      <c r="J40">
        <f t="shared" si="5"/>
        <v>1.0002989401456734</v>
      </c>
      <c r="K40">
        <f t="shared" si="7"/>
        <v>2.3790181150800279E-2</v>
      </c>
      <c r="L40" s="35">
        <f t="shared" si="8"/>
        <v>5.6597271918789292E-4</v>
      </c>
      <c r="M40" s="8"/>
      <c r="N40" s="8"/>
      <c r="O40" s="8"/>
      <c r="P40" s="10">
        <v>39786</v>
      </c>
      <c r="Q40" s="8">
        <v>287.32600000000002</v>
      </c>
      <c r="R40" s="8">
        <v>-1.4494841400504881E-2</v>
      </c>
      <c r="S40" s="8">
        <f t="shared" si="10"/>
        <v>0.98550515859949517</v>
      </c>
      <c r="T40" s="8">
        <f t="shared" si="9"/>
        <v>-1.476616825116444E-2</v>
      </c>
    </row>
    <row r="41" spans="1:20" ht="15.75" x14ac:dyDescent="0.25">
      <c r="A41" s="5">
        <v>39630</v>
      </c>
      <c r="B41">
        <v>178.31100000000001</v>
      </c>
      <c r="C41">
        <f t="shared" si="6"/>
        <v>-1.8873011593421442E-2</v>
      </c>
      <c r="D41">
        <v>0.55649999999999999</v>
      </c>
      <c r="E41">
        <v>4.6074000000000002</v>
      </c>
      <c r="F41">
        <v>12.5016</v>
      </c>
      <c r="G41">
        <f t="shared" si="2"/>
        <v>17.109000000000002</v>
      </c>
      <c r="H41">
        <f t="shared" si="3"/>
        <v>11.564540400000002</v>
      </c>
      <c r="I41" s="17">
        <f t="shared" si="4"/>
        <v>2.9986159366202081E-4</v>
      </c>
      <c r="J41">
        <f t="shared" si="5"/>
        <v>1.000299861593662</v>
      </c>
      <c r="K41">
        <f t="shared" si="7"/>
        <v>-1.9172873187083463E-2</v>
      </c>
      <c r="L41" s="35">
        <f t="shared" si="8"/>
        <v>3.6759906624798402E-4</v>
      </c>
      <c r="M41" s="8"/>
      <c r="N41" s="8"/>
      <c r="O41" s="8"/>
      <c r="P41" s="10">
        <v>39787</v>
      </c>
      <c r="Q41" s="8">
        <v>286.33199999999999</v>
      </c>
      <c r="R41" s="8">
        <v>-3.4594850448620316E-3</v>
      </c>
      <c r="S41" s="8">
        <f t="shared" si="10"/>
        <v>0.99654051495513796</v>
      </c>
      <c r="T41" s="8">
        <f t="shared" si="9"/>
        <v>-3.7263523309290945E-3</v>
      </c>
    </row>
    <row r="42" spans="1:20" ht="15.75" x14ac:dyDescent="0.25">
      <c r="A42" s="5">
        <v>39631</v>
      </c>
      <c r="B42">
        <v>177.13800000000001</v>
      </c>
      <c r="C42">
        <f t="shared" si="6"/>
        <v>-6.5783939297070944E-3</v>
      </c>
      <c r="D42">
        <v>0.55669999999999997</v>
      </c>
      <c r="E42">
        <v>4.6530000000000005</v>
      </c>
      <c r="F42">
        <v>12.613099999999999</v>
      </c>
      <c r="G42">
        <f t="shared" si="2"/>
        <v>17.266100000000002</v>
      </c>
      <c r="H42">
        <f t="shared" si="3"/>
        <v>11.674712770000001</v>
      </c>
      <c r="I42" s="17">
        <f t="shared" si="4"/>
        <v>3.0256661125105389E-4</v>
      </c>
      <c r="J42">
        <f t="shared" si="5"/>
        <v>1.0003025666112511</v>
      </c>
      <c r="K42">
        <f t="shared" si="7"/>
        <v>-6.8809605409581483E-3</v>
      </c>
      <c r="L42" s="35">
        <f t="shared" si="8"/>
        <v>4.7347617966223053E-5</v>
      </c>
      <c r="M42" s="8"/>
      <c r="N42" s="8"/>
      <c r="O42" s="8"/>
      <c r="P42" s="10">
        <v>39790</v>
      </c>
      <c r="Q42" s="8">
        <v>296.29399999999998</v>
      </c>
      <c r="R42" s="8">
        <v>3.479178017126968E-2</v>
      </c>
      <c r="S42" s="8">
        <f t="shared" si="10"/>
        <v>1.0347917801712696</v>
      </c>
      <c r="T42" s="8">
        <f t="shared" si="9"/>
        <v>3.4526414344682475E-2</v>
      </c>
    </row>
    <row r="43" spans="1:20" ht="15.75" x14ac:dyDescent="0.25">
      <c r="A43" s="5">
        <v>39632</v>
      </c>
      <c r="B43">
        <v>177.387</v>
      </c>
      <c r="C43">
        <f t="shared" si="6"/>
        <v>1.405683704230573E-3</v>
      </c>
      <c r="D43">
        <v>0.55620000000000003</v>
      </c>
      <c r="E43">
        <v>4.5563000000000002</v>
      </c>
      <c r="F43">
        <v>12.6861</v>
      </c>
      <c r="G43">
        <f t="shared" si="2"/>
        <v>17.2424</v>
      </c>
      <c r="H43">
        <f t="shared" si="3"/>
        <v>11.612308820000001</v>
      </c>
      <c r="I43" s="17">
        <f t="shared" si="4"/>
        <v>3.010347593050966E-4</v>
      </c>
      <c r="J43">
        <f t="shared" si="5"/>
        <v>1.0003010347593051</v>
      </c>
      <c r="K43">
        <f t="shared" si="7"/>
        <v>1.1046489449254764E-3</v>
      </c>
      <c r="L43" s="35">
        <f t="shared" si="8"/>
        <v>1.2202492915249681E-6</v>
      </c>
      <c r="M43" s="8"/>
      <c r="N43" s="8"/>
      <c r="O43" s="8"/>
      <c r="P43" s="10">
        <v>39791</v>
      </c>
      <c r="Q43" s="8">
        <v>300.99700000000001</v>
      </c>
      <c r="R43" s="8">
        <v>1.5872748013797212E-2</v>
      </c>
      <c r="S43" s="8">
        <f t="shared" si="10"/>
        <v>1.0158727480137972</v>
      </c>
      <c r="T43" s="8">
        <f t="shared" si="9"/>
        <v>1.5602990368609439E-2</v>
      </c>
    </row>
    <row r="44" spans="1:20" ht="15.75" x14ac:dyDescent="0.25">
      <c r="A44" s="5">
        <v>39633</v>
      </c>
      <c r="B44">
        <v>174.54300000000001</v>
      </c>
      <c r="C44">
        <f t="shared" si="6"/>
        <v>-1.6032741970944848E-2</v>
      </c>
      <c r="D44">
        <v>0.55859999999999999</v>
      </c>
      <c r="E44">
        <v>4.4950000000000001</v>
      </c>
      <c r="F44">
        <v>12.773300000000001</v>
      </c>
      <c r="G44">
        <f t="shared" si="2"/>
        <v>17.2683</v>
      </c>
      <c r="H44">
        <f t="shared" si="3"/>
        <v>11.630165379999999</v>
      </c>
      <c r="I44" s="17">
        <f t="shared" si="4"/>
        <v>3.0147317784923189E-4</v>
      </c>
      <c r="J44">
        <f t="shared" si="5"/>
        <v>1.0003014731778492</v>
      </c>
      <c r="K44">
        <f t="shared" si="7"/>
        <v>-1.633421514879408E-2</v>
      </c>
      <c r="L44" s="35">
        <f t="shared" si="8"/>
        <v>2.6680658452709401E-4</v>
      </c>
      <c r="M44" s="8"/>
      <c r="N44" s="8"/>
      <c r="O44" s="8"/>
      <c r="P44" s="10">
        <v>39792</v>
      </c>
      <c r="Q44" s="8">
        <v>304.52600000000001</v>
      </c>
      <c r="R44" s="8">
        <v>1.1724369345873866E-2</v>
      </c>
      <c r="S44" s="8">
        <f t="shared" si="10"/>
        <v>1.011724369345874</v>
      </c>
      <c r="T44" s="8">
        <f t="shared" si="9"/>
        <v>1.1454130342099546E-2</v>
      </c>
    </row>
    <row r="45" spans="1:20" ht="15.75" x14ac:dyDescent="0.25">
      <c r="A45" s="5">
        <v>39636</v>
      </c>
      <c r="B45">
        <v>172.52500000000001</v>
      </c>
      <c r="C45">
        <f t="shared" si="6"/>
        <v>-1.1561620918627506E-2</v>
      </c>
      <c r="D45">
        <v>0.54900000000000004</v>
      </c>
      <c r="E45">
        <v>4.4269999999999996</v>
      </c>
      <c r="F45">
        <v>12.709199999999999</v>
      </c>
      <c r="G45">
        <f t="shared" si="2"/>
        <v>17.136199999999999</v>
      </c>
      <c r="H45">
        <f t="shared" si="3"/>
        <v>11.4043508</v>
      </c>
      <c r="I45" s="17">
        <f t="shared" si="4"/>
        <v>2.9592376693243772E-4</v>
      </c>
      <c r="J45">
        <f t="shared" si="5"/>
        <v>1.0002959237669324</v>
      </c>
      <c r="K45">
        <f t="shared" si="7"/>
        <v>-1.1857544685559943E-2</v>
      </c>
      <c r="L45" s="35">
        <f t="shared" si="8"/>
        <v>1.4060136597005086E-4</v>
      </c>
      <c r="M45" s="8"/>
      <c r="N45" s="8"/>
      <c r="O45" s="8"/>
      <c r="P45" s="10">
        <v>39793</v>
      </c>
      <c r="Q45" s="8">
        <v>302.24900000000002</v>
      </c>
      <c r="R45" s="8">
        <v>-7.4771940655313065E-3</v>
      </c>
      <c r="S45" s="8">
        <f t="shared" si="10"/>
        <v>0.99252280593446873</v>
      </c>
      <c r="T45" s="8">
        <f t="shared" si="9"/>
        <v>-7.7482293716372554E-3</v>
      </c>
    </row>
    <row r="46" spans="1:20" ht="15.75" x14ac:dyDescent="0.25">
      <c r="A46" s="5">
        <v>39637</v>
      </c>
      <c r="B46">
        <v>171.7</v>
      </c>
      <c r="C46">
        <f t="shared" si="6"/>
        <v>-4.7819156643965632E-3</v>
      </c>
      <c r="D46">
        <v>0.5494</v>
      </c>
      <c r="E46">
        <v>4.4134000000000002</v>
      </c>
      <c r="F46">
        <v>12.765700000000001</v>
      </c>
      <c r="G46">
        <f t="shared" si="2"/>
        <v>17.179100000000002</v>
      </c>
      <c r="H46">
        <f t="shared" si="3"/>
        <v>11.426875580000001</v>
      </c>
      <c r="I46" s="17">
        <f t="shared" si="4"/>
        <v>2.9647781859121203E-4</v>
      </c>
      <c r="J46">
        <f t="shared" si="5"/>
        <v>1.0002964778185912</v>
      </c>
      <c r="K46">
        <f t="shared" si="7"/>
        <v>-5.0783934829877753E-3</v>
      </c>
      <c r="L46" s="35">
        <f t="shared" si="8"/>
        <v>2.5790080368052706E-5</v>
      </c>
      <c r="M46" s="8"/>
      <c r="N46" s="8"/>
      <c r="O46" s="8"/>
      <c r="P46" s="10">
        <v>39794</v>
      </c>
      <c r="Q46" s="8">
        <v>302.96499999999997</v>
      </c>
      <c r="R46" s="8">
        <v>2.3689077548642058E-3</v>
      </c>
      <c r="S46" s="8">
        <f t="shared" si="10"/>
        <v>1.0023689077548643</v>
      </c>
      <c r="T46" s="8">
        <f t="shared" si="9"/>
        <v>2.1005178894489863E-3</v>
      </c>
    </row>
    <row r="47" spans="1:20" ht="15.75" x14ac:dyDescent="0.25">
      <c r="A47" s="5">
        <v>39638</v>
      </c>
      <c r="B47">
        <v>170.905</v>
      </c>
      <c r="C47">
        <f t="shared" si="6"/>
        <v>-4.6301688992427927E-3</v>
      </c>
      <c r="D47">
        <v>0.54659999999999997</v>
      </c>
      <c r="E47">
        <v>4.4127000000000001</v>
      </c>
      <c r="F47">
        <v>12.6706</v>
      </c>
      <c r="G47">
        <f t="shared" si="2"/>
        <v>17.083300000000001</v>
      </c>
      <c r="H47">
        <f t="shared" si="3"/>
        <v>11.33844996</v>
      </c>
      <c r="I47" s="17">
        <f t="shared" si="4"/>
        <v>2.9430213396430815E-4</v>
      </c>
      <c r="J47">
        <f t="shared" si="5"/>
        <v>1.0002943021339643</v>
      </c>
      <c r="K47">
        <f t="shared" si="7"/>
        <v>-4.9244710332071008E-3</v>
      </c>
      <c r="L47" s="35">
        <f t="shared" si="8"/>
        <v>2.425041495689581E-5</v>
      </c>
      <c r="M47" s="8"/>
      <c r="N47" s="8"/>
      <c r="O47" s="8"/>
      <c r="P47" s="10">
        <v>39797</v>
      </c>
      <c r="Q47" s="8">
        <v>305.71899999999999</v>
      </c>
      <c r="R47" s="8">
        <v>9.0901589292493173E-3</v>
      </c>
      <c r="S47" s="8">
        <f t="shared" si="10"/>
        <v>1.0090901589292494</v>
      </c>
      <c r="T47" s="8">
        <f t="shared" si="9"/>
        <v>8.8235338806887526E-3</v>
      </c>
    </row>
    <row r="48" spans="1:20" ht="15.75" x14ac:dyDescent="0.25">
      <c r="A48" s="5">
        <v>39639</v>
      </c>
      <c r="B48">
        <v>168.876</v>
      </c>
      <c r="C48">
        <f t="shared" si="6"/>
        <v>-1.187209268306952E-2</v>
      </c>
      <c r="D48">
        <v>0.54800000000000004</v>
      </c>
      <c r="E48">
        <v>4.3997999999999999</v>
      </c>
      <c r="F48">
        <v>12.7463</v>
      </c>
      <c r="G48">
        <f t="shared" si="2"/>
        <v>17.146100000000001</v>
      </c>
      <c r="H48">
        <f t="shared" si="3"/>
        <v>11.384772400000001</v>
      </c>
      <c r="I48" s="17">
        <f t="shared" si="4"/>
        <v>2.9544209788423537E-4</v>
      </c>
      <c r="J48">
        <f t="shared" si="5"/>
        <v>1.0002954420978842</v>
      </c>
      <c r="K48">
        <f t="shared" si="7"/>
        <v>-1.2167534780953755E-2</v>
      </c>
      <c r="L48" s="35">
        <f t="shared" si="8"/>
        <v>1.4804890264571936E-4</v>
      </c>
      <c r="M48" s="8"/>
      <c r="N48" s="8"/>
      <c r="O48" s="8"/>
      <c r="P48" s="10">
        <v>39798</v>
      </c>
      <c r="Q48" s="8">
        <v>305.22199999999998</v>
      </c>
      <c r="R48" s="8">
        <v>-1.6256758657460417E-3</v>
      </c>
      <c r="S48" s="8">
        <f t="shared" si="10"/>
        <v>0.99837432413425398</v>
      </c>
      <c r="T48" s="8">
        <f t="shared" si="9"/>
        <v>-1.892398440251704E-3</v>
      </c>
    </row>
    <row r="49" spans="1:20" ht="15.75" x14ac:dyDescent="0.25">
      <c r="A49" s="5">
        <v>39640</v>
      </c>
      <c r="B49">
        <v>168.678</v>
      </c>
      <c r="C49">
        <f t="shared" si="6"/>
        <v>-1.1724578981027944E-3</v>
      </c>
      <c r="D49">
        <v>0.54310000000000003</v>
      </c>
      <c r="E49">
        <v>4.4274000000000004</v>
      </c>
      <c r="F49">
        <v>12.8445</v>
      </c>
      <c r="G49">
        <f t="shared" si="2"/>
        <v>17.271900000000002</v>
      </c>
      <c r="H49">
        <f t="shared" si="3"/>
        <v>11.403247950000001</v>
      </c>
      <c r="I49" s="17">
        <f t="shared" si="4"/>
        <v>2.9589663679008282E-4</v>
      </c>
      <c r="J49">
        <f t="shared" si="5"/>
        <v>1.0002958966367901</v>
      </c>
      <c r="K49">
        <f t="shared" si="7"/>
        <v>-1.4683545348928772E-3</v>
      </c>
      <c r="L49" s="35">
        <f t="shared" si="8"/>
        <v>2.1560650401404777E-6</v>
      </c>
      <c r="M49" s="8"/>
      <c r="N49" s="8"/>
      <c r="O49" s="8"/>
      <c r="P49" s="10">
        <v>39799</v>
      </c>
      <c r="Q49" s="8">
        <v>308.86099999999999</v>
      </c>
      <c r="R49" s="8">
        <v>1.1922469546756164E-2</v>
      </c>
      <c r="S49" s="8">
        <f t="shared" si="10"/>
        <v>1.0119224695467561</v>
      </c>
      <c r="T49" s="8">
        <f t="shared" si="9"/>
        <v>1.1654471433330016E-2</v>
      </c>
    </row>
    <row r="50" spans="1:20" ht="15.75" x14ac:dyDescent="0.25">
      <c r="A50" s="5">
        <v>39643</v>
      </c>
      <c r="B50">
        <v>168.61799999999999</v>
      </c>
      <c r="C50">
        <f t="shared" si="6"/>
        <v>-3.5570732401381494E-4</v>
      </c>
      <c r="D50">
        <v>0.54430000000000001</v>
      </c>
      <c r="E50">
        <v>4.3981000000000003</v>
      </c>
      <c r="F50">
        <v>12.8467</v>
      </c>
      <c r="G50">
        <f t="shared" si="2"/>
        <v>17.244800000000001</v>
      </c>
      <c r="H50">
        <f t="shared" si="3"/>
        <v>11.390558810000002</v>
      </c>
      <c r="I50" s="17">
        <f t="shared" si="4"/>
        <v>2.9558446430177909E-4</v>
      </c>
      <c r="J50">
        <f t="shared" si="5"/>
        <v>1.0002955844643018</v>
      </c>
      <c r="K50">
        <f t="shared" si="7"/>
        <v>-6.5129178831559403E-4</v>
      </c>
      <c r="L50" s="35">
        <f t="shared" si="8"/>
        <v>4.2418099352732452E-7</v>
      </c>
      <c r="M50" s="8"/>
      <c r="N50" s="8"/>
      <c r="O50" s="8"/>
      <c r="P50" s="10">
        <v>39800</v>
      </c>
      <c r="Q50" s="8">
        <v>306.36500000000001</v>
      </c>
      <c r="R50" s="8">
        <v>-8.0813051825901656E-3</v>
      </c>
      <c r="S50" s="8">
        <f t="shared" si="10"/>
        <v>0.9919186948174098</v>
      </c>
      <c r="T50" s="8">
        <f t="shared" si="9"/>
        <v>-8.3527912273460743E-3</v>
      </c>
    </row>
    <row r="51" spans="1:20" ht="15.75" x14ac:dyDescent="0.25">
      <c r="A51" s="5">
        <v>39644</v>
      </c>
      <c r="B51">
        <v>173.57900000000001</v>
      </c>
      <c r="C51">
        <f t="shared" si="6"/>
        <v>2.9421532695204623E-2</v>
      </c>
      <c r="D51">
        <v>0.53280000000000005</v>
      </c>
      <c r="E51">
        <v>4.3848000000000003</v>
      </c>
      <c r="F51">
        <v>12.9597</v>
      </c>
      <c r="G51">
        <f t="shared" si="2"/>
        <v>17.3445</v>
      </c>
      <c r="H51">
        <f t="shared" si="3"/>
        <v>11.289728160000001</v>
      </c>
      <c r="I51" s="17">
        <f t="shared" si="4"/>
        <v>2.9310261293780115E-4</v>
      </c>
      <c r="J51">
        <f t="shared" si="5"/>
        <v>1.0002931026129378</v>
      </c>
      <c r="K51">
        <f t="shared" si="7"/>
        <v>2.9128430082266822E-2</v>
      </c>
      <c r="L51" s="35">
        <f t="shared" si="8"/>
        <v>8.4846543905750678E-4</v>
      </c>
      <c r="M51" s="8"/>
      <c r="N51" s="8"/>
      <c r="O51" s="8"/>
      <c r="P51" s="10">
        <v>39801</v>
      </c>
      <c r="Q51" s="8">
        <v>284.34399999999999</v>
      </c>
      <c r="R51" s="8">
        <v>-7.1878315081683658E-2</v>
      </c>
      <c r="S51" s="8">
        <f t="shared" si="10"/>
        <v>0.92812168491831637</v>
      </c>
      <c r="T51" s="8">
        <f t="shared" si="9"/>
        <v>-7.2151257875596647E-2</v>
      </c>
    </row>
    <row r="52" spans="1:20" ht="15.75" x14ac:dyDescent="0.25">
      <c r="A52" s="5">
        <v>39645</v>
      </c>
      <c r="B52">
        <v>186.08600000000001</v>
      </c>
      <c r="C52">
        <f t="shared" si="6"/>
        <v>7.2053647042557012E-2</v>
      </c>
      <c r="D52">
        <v>0.54430000000000001</v>
      </c>
      <c r="E52">
        <v>4.3918999999999997</v>
      </c>
      <c r="F52">
        <v>12.9178</v>
      </c>
      <c r="G52">
        <f t="shared" si="2"/>
        <v>17.309699999999999</v>
      </c>
      <c r="H52">
        <f t="shared" si="3"/>
        <v>11.42305854</v>
      </c>
      <c r="I52" s="17">
        <f t="shared" si="4"/>
        <v>2.9638393708442123E-4</v>
      </c>
      <c r="J52">
        <f t="shared" si="5"/>
        <v>1.0002963839370844</v>
      </c>
      <c r="K52">
        <f t="shared" si="7"/>
        <v>7.1757263105472591E-2</v>
      </c>
      <c r="L52" s="35">
        <f t="shared" si="8"/>
        <v>5.1491048083880178E-3</v>
      </c>
      <c r="M52" s="8"/>
      <c r="N52" s="8"/>
      <c r="O52" s="8"/>
      <c r="P52" s="10">
        <v>39804</v>
      </c>
      <c r="Q52" s="8">
        <v>265.63299999999998</v>
      </c>
      <c r="R52" s="8">
        <v>-6.5804096446557742E-2</v>
      </c>
      <c r="S52" s="8">
        <f t="shared" si="10"/>
        <v>0.93419590355344229</v>
      </c>
      <c r="T52" s="8">
        <f t="shared" si="9"/>
        <v>-6.6074676345186628E-2</v>
      </c>
    </row>
    <row r="53" spans="1:20" ht="15.75" x14ac:dyDescent="0.25">
      <c r="A53" s="5">
        <v>39646</v>
      </c>
      <c r="B53">
        <v>186.524</v>
      </c>
      <c r="C53">
        <f t="shared" si="6"/>
        <v>2.3537504164740397E-3</v>
      </c>
      <c r="D53">
        <v>0.54139999999999999</v>
      </c>
      <c r="E53">
        <v>4.4432</v>
      </c>
      <c r="F53">
        <v>12.8437</v>
      </c>
      <c r="G53">
        <f t="shared" si="2"/>
        <v>17.286899999999999</v>
      </c>
      <c r="H53">
        <f t="shared" si="3"/>
        <v>11.396779179999999</v>
      </c>
      <c r="I53" s="17">
        <f t="shared" si="4"/>
        <v>2.9573749946476546E-4</v>
      </c>
      <c r="J53">
        <f t="shared" si="5"/>
        <v>1.0002957374994648</v>
      </c>
      <c r="K53">
        <f t="shared" si="7"/>
        <v>2.0580129170092742E-3</v>
      </c>
      <c r="L53" s="35">
        <f t="shared" si="8"/>
        <v>4.2354171665770217E-6</v>
      </c>
      <c r="M53" s="8"/>
      <c r="N53" s="8"/>
      <c r="O53" s="8"/>
      <c r="P53" s="10">
        <v>39805</v>
      </c>
      <c r="Q53" s="8">
        <v>258.44499999999999</v>
      </c>
      <c r="R53" s="8">
        <v>-2.7059890902109258E-2</v>
      </c>
      <c r="S53" s="8">
        <f t="shared" si="10"/>
        <v>0.97294010909789075</v>
      </c>
      <c r="T53" s="8">
        <f t="shared" si="9"/>
        <v>-2.7331016564315587E-2</v>
      </c>
    </row>
    <row r="54" spans="1:20" ht="15.75" x14ac:dyDescent="0.25">
      <c r="A54" s="5">
        <v>39647</v>
      </c>
      <c r="B54">
        <v>189.04900000000001</v>
      </c>
      <c r="C54">
        <f t="shared" si="6"/>
        <v>1.3537131950848179E-2</v>
      </c>
      <c r="D54">
        <v>0.54079999999999995</v>
      </c>
      <c r="E54">
        <v>4.5712000000000002</v>
      </c>
      <c r="F54">
        <v>12.741400000000001</v>
      </c>
      <c r="G54">
        <f t="shared" si="2"/>
        <v>17.3126</v>
      </c>
      <c r="H54">
        <f t="shared" si="3"/>
        <v>11.461749119999999</v>
      </c>
      <c r="I54" s="17">
        <f t="shared" si="4"/>
        <v>2.9733539769605244E-4</v>
      </c>
      <c r="J54">
        <f t="shared" si="5"/>
        <v>1.0002973353976961</v>
      </c>
      <c r="K54">
        <f t="shared" si="7"/>
        <v>1.3239796553152126E-2</v>
      </c>
      <c r="L54" s="35">
        <f t="shared" si="8"/>
        <v>1.7529221276885892E-4</v>
      </c>
      <c r="M54" s="8"/>
      <c r="N54" s="8"/>
      <c r="O54" s="8"/>
      <c r="P54" s="10">
        <v>39811</v>
      </c>
      <c r="Q54" s="8">
        <v>252.65799999999999</v>
      </c>
      <c r="R54" s="8">
        <v>-2.2391611367989346E-2</v>
      </c>
      <c r="S54" s="8">
        <f t="shared" si="10"/>
        <v>0.97760838863201061</v>
      </c>
      <c r="T54" s="8">
        <f t="shared" si="9"/>
        <v>-2.2666360763290823E-2</v>
      </c>
    </row>
    <row r="55" spans="1:20" ht="15.75" x14ac:dyDescent="0.25">
      <c r="A55" s="5">
        <v>39650</v>
      </c>
      <c r="B55">
        <v>189.19800000000001</v>
      </c>
      <c r="C55">
        <f t="shared" si="6"/>
        <v>7.8815545176118837E-4</v>
      </c>
      <c r="D55">
        <v>0.52929999999999999</v>
      </c>
      <c r="E55">
        <v>4.6348000000000003</v>
      </c>
      <c r="F55">
        <v>12.639200000000001</v>
      </c>
      <c r="G55">
        <f t="shared" si="2"/>
        <v>17.274000000000001</v>
      </c>
      <c r="H55">
        <f t="shared" si="3"/>
        <v>11.32472856</v>
      </c>
      <c r="I55" s="17">
        <f t="shared" si="4"/>
        <v>2.939643687862592E-4</v>
      </c>
      <c r="J55">
        <f t="shared" si="5"/>
        <v>1.0002939643687863</v>
      </c>
      <c r="K55">
        <f t="shared" si="7"/>
        <v>4.9419108297492917E-4</v>
      </c>
      <c r="L55" s="35">
        <f t="shared" si="8"/>
        <v>2.4422482649193332E-7</v>
      </c>
      <c r="M55" s="8"/>
      <c r="N55" s="8"/>
      <c r="O55" s="8"/>
      <c r="P55" s="10">
        <v>39812</v>
      </c>
      <c r="Q55" s="8">
        <v>248.55199999999999</v>
      </c>
      <c r="R55" s="8">
        <v>-1.6251217060215765E-2</v>
      </c>
      <c r="S55" s="8">
        <f t="shared" si="10"/>
        <v>0.98374878293978418</v>
      </c>
      <c r="T55" s="8">
        <f t="shared" si="9"/>
        <v>-1.6530255665712926E-2</v>
      </c>
    </row>
    <row r="56" spans="1:20" ht="15.75" x14ac:dyDescent="0.25">
      <c r="A56" s="5">
        <v>39651</v>
      </c>
      <c r="B56">
        <v>193.29400000000001</v>
      </c>
      <c r="C56">
        <f t="shared" si="6"/>
        <v>2.1649277476506114E-2</v>
      </c>
      <c r="D56">
        <v>0.52149999999999996</v>
      </c>
      <c r="E56">
        <v>4.6406000000000001</v>
      </c>
      <c r="F56">
        <v>12.8073</v>
      </c>
      <c r="G56">
        <f t="shared" si="2"/>
        <v>17.447900000000001</v>
      </c>
      <c r="H56">
        <f t="shared" si="3"/>
        <v>11.319606950000001</v>
      </c>
      <c r="I56" s="17">
        <f t="shared" si="4"/>
        <v>2.9383828489426556E-4</v>
      </c>
      <c r="J56">
        <f t="shared" si="5"/>
        <v>1.0002938382848943</v>
      </c>
      <c r="K56">
        <f t="shared" si="7"/>
        <v>2.1355439191611848E-2</v>
      </c>
      <c r="L56" s="35">
        <f t="shared" si="8"/>
        <v>4.5605478306663129E-4</v>
      </c>
      <c r="M56" s="8"/>
      <c r="N56" s="8"/>
      <c r="O56" s="8"/>
      <c r="P56" s="10">
        <v>39815</v>
      </c>
      <c r="Q56" s="8">
        <v>258.14600000000002</v>
      </c>
      <c r="R56" s="8">
        <v>3.8599568701921619E-2</v>
      </c>
      <c r="S56" s="8">
        <f t="shared" si="10"/>
        <v>1.0385995687019216</v>
      </c>
      <c r="T56" s="8">
        <f t="shared" si="9"/>
        <v>3.8319667203387656E-2</v>
      </c>
    </row>
    <row r="57" spans="1:20" ht="15.75" x14ac:dyDescent="0.25">
      <c r="A57" s="5">
        <v>39652</v>
      </c>
      <c r="B57">
        <v>207.49100000000001</v>
      </c>
      <c r="C57">
        <f t="shared" si="6"/>
        <v>7.3447701428911411E-2</v>
      </c>
      <c r="D57">
        <v>0.5353</v>
      </c>
      <c r="E57">
        <v>4.6620999999999997</v>
      </c>
      <c r="F57">
        <v>12.750999999999999</v>
      </c>
      <c r="G57">
        <f t="shared" si="2"/>
        <v>17.4131</v>
      </c>
      <c r="H57">
        <f t="shared" si="3"/>
        <v>11.4877103</v>
      </c>
      <c r="I57" s="17">
        <f t="shared" si="4"/>
        <v>2.979736382389131E-4</v>
      </c>
      <c r="J57">
        <f t="shared" si="5"/>
        <v>1.0002979736382389</v>
      </c>
      <c r="K57">
        <f t="shared" si="7"/>
        <v>7.3149727790672497E-2</v>
      </c>
      <c r="L57" s="35">
        <f t="shared" si="8"/>
        <v>5.3508826758494844E-3</v>
      </c>
      <c r="M57" s="8"/>
      <c r="N57" s="8"/>
      <c r="O57" s="8"/>
      <c r="P57" s="10">
        <v>39818</v>
      </c>
      <c r="Q57" s="8">
        <v>260.83100000000002</v>
      </c>
      <c r="R57" s="8">
        <v>1.0401090855562364E-2</v>
      </c>
      <c r="S57" s="8">
        <f t="shared" si="10"/>
        <v>1.0104010908555623</v>
      </c>
      <c r="T57" s="8">
        <f t="shared" si="9"/>
        <v>1.0121329774991436E-2</v>
      </c>
    </row>
    <row r="58" spans="1:20" ht="15.75" x14ac:dyDescent="0.25">
      <c r="A58" s="5">
        <v>39653</v>
      </c>
      <c r="B58">
        <v>201.42699999999999</v>
      </c>
      <c r="C58">
        <f t="shared" si="6"/>
        <v>-2.9225363991691306E-2</v>
      </c>
      <c r="D58">
        <v>0.54090000000000005</v>
      </c>
      <c r="E58">
        <v>4.5663</v>
      </c>
      <c r="F58">
        <v>12.770300000000001</v>
      </c>
      <c r="G58">
        <f t="shared" si="2"/>
        <v>17.336600000000001</v>
      </c>
      <c r="H58">
        <f t="shared" si="3"/>
        <v>11.473755270000002</v>
      </c>
      <c r="I58" s="17">
        <f t="shared" si="4"/>
        <v>2.9763058035015E-4</v>
      </c>
      <c r="J58">
        <f t="shared" si="5"/>
        <v>1.0002976305803501</v>
      </c>
      <c r="K58">
        <f t="shared" si="7"/>
        <v>-2.9522994572041456E-2</v>
      </c>
      <c r="L58" s="35">
        <f t="shared" si="8"/>
        <v>8.7160720850078927E-4</v>
      </c>
      <c r="M58" s="8"/>
      <c r="N58" s="8"/>
      <c r="O58" s="8"/>
      <c r="P58" s="10">
        <v>39819</v>
      </c>
      <c r="Q58" s="8">
        <v>286.62099999999998</v>
      </c>
      <c r="R58" s="8">
        <v>9.8876283877299714E-2</v>
      </c>
      <c r="S58" s="8">
        <f t="shared" si="10"/>
        <v>1.0988762838772996</v>
      </c>
      <c r="T58" s="8">
        <f t="shared" si="9"/>
        <v>9.8595477202615051E-2</v>
      </c>
    </row>
    <row r="59" spans="1:20" ht="15.75" x14ac:dyDescent="0.25">
      <c r="A59" s="5">
        <v>39654</v>
      </c>
      <c r="B59">
        <v>203.51499999999999</v>
      </c>
      <c r="C59">
        <f t="shared" si="6"/>
        <v>1.036603831661095E-2</v>
      </c>
      <c r="D59">
        <v>0.54110000000000003</v>
      </c>
      <c r="E59">
        <v>4.6036000000000001</v>
      </c>
      <c r="F59">
        <v>12.7676</v>
      </c>
      <c r="G59">
        <f t="shared" si="2"/>
        <v>17.371200000000002</v>
      </c>
      <c r="H59">
        <f t="shared" si="3"/>
        <v>11.512148360000001</v>
      </c>
      <c r="I59" s="17">
        <f t="shared" si="4"/>
        <v>2.9857429834878602E-4</v>
      </c>
      <c r="J59">
        <f t="shared" si="5"/>
        <v>1.0002985742983488</v>
      </c>
      <c r="K59">
        <f t="shared" si="7"/>
        <v>1.0067464018262164E-2</v>
      </c>
      <c r="L59" s="35">
        <f t="shared" si="8"/>
        <v>1.0135383175900336E-4</v>
      </c>
      <c r="M59" s="8"/>
      <c r="N59" s="8"/>
      <c r="O59" s="8"/>
      <c r="P59" s="10">
        <v>39820</v>
      </c>
      <c r="Q59" s="8">
        <v>291.28300000000002</v>
      </c>
      <c r="R59" s="8">
        <v>1.6265381810823473E-2</v>
      </c>
      <c r="S59" s="8">
        <f t="shared" si="10"/>
        <v>1.0162653818108234</v>
      </c>
      <c r="T59" s="8">
        <f t="shared" si="9"/>
        <v>1.5982652874983003E-2</v>
      </c>
    </row>
    <row r="60" spans="1:20" ht="15.75" x14ac:dyDescent="0.25">
      <c r="A60" s="5">
        <v>39657</v>
      </c>
      <c r="B60">
        <v>206.477</v>
      </c>
      <c r="C60">
        <f t="shared" si="6"/>
        <v>1.4554209763408189E-2</v>
      </c>
      <c r="D60">
        <v>0.52500000000000002</v>
      </c>
      <c r="E60">
        <v>4.5251999999999999</v>
      </c>
      <c r="F60">
        <v>12.696999999999999</v>
      </c>
      <c r="G60">
        <f t="shared" si="2"/>
        <v>17.222200000000001</v>
      </c>
      <c r="H60">
        <f t="shared" si="3"/>
        <v>11.191125</v>
      </c>
      <c r="I60" s="17">
        <f t="shared" si="4"/>
        <v>2.9067341950428371E-4</v>
      </c>
      <c r="J60">
        <f t="shared" si="5"/>
        <v>1.0002906734195043</v>
      </c>
      <c r="K60">
        <f t="shared" si="7"/>
        <v>1.4263536343903906E-2</v>
      </c>
      <c r="L60" s="35">
        <f t="shared" si="8"/>
        <v>2.0344846903386761E-4</v>
      </c>
      <c r="M60" s="8"/>
      <c r="N60" s="8"/>
      <c r="O60" s="8"/>
      <c r="P60" s="10">
        <v>39821</v>
      </c>
      <c r="Q60" s="8">
        <v>297.666</v>
      </c>
      <c r="R60" s="8">
        <v>2.1913396936999348E-2</v>
      </c>
      <c r="S60" s="8">
        <f t="shared" si="10"/>
        <v>1.0219133969369993</v>
      </c>
      <c r="T60" s="8">
        <f t="shared" si="9"/>
        <v>2.1628779076416922E-2</v>
      </c>
    </row>
    <row r="61" spans="1:20" ht="15.75" x14ac:dyDescent="0.25">
      <c r="A61" s="5">
        <v>39658</v>
      </c>
      <c r="B61">
        <v>209.03200000000001</v>
      </c>
      <c r="C61">
        <f t="shared" si="6"/>
        <v>1.2374259602764505E-2</v>
      </c>
      <c r="D61">
        <v>0.52569999999999995</v>
      </c>
      <c r="E61">
        <v>4.4767000000000001</v>
      </c>
      <c r="F61">
        <v>12.6411</v>
      </c>
      <c r="G61">
        <f t="shared" si="2"/>
        <v>17.117799999999999</v>
      </c>
      <c r="H61">
        <f t="shared" si="3"/>
        <v>11.122126269999999</v>
      </c>
      <c r="I61" s="17">
        <f t="shared" si="4"/>
        <v>2.8897228465196712E-4</v>
      </c>
      <c r="J61">
        <f t="shared" si="5"/>
        <v>1.000288972284652</v>
      </c>
      <c r="K61">
        <f t="shared" si="7"/>
        <v>1.2085287318112538E-2</v>
      </c>
      <c r="L61" s="35">
        <f t="shared" si="8"/>
        <v>1.4605416956133175E-4</v>
      </c>
      <c r="M61" s="8"/>
      <c r="N61" s="8"/>
      <c r="O61" s="8"/>
      <c r="P61" s="10">
        <v>39822</v>
      </c>
      <c r="Q61" s="8">
        <v>283.35000000000002</v>
      </c>
      <c r="R61" s="8">
        <v>-4.8094172663320549E-2</v>
      </c>
      <c r="S61" s="8">
        <f t="shared" si="10"/>
        <v>0.9519058273366795</v>
      </c>
      <c r="T61" s="8">
        <f t="shared" si="9"/>
        <v>-4.8378607701838598E-2</v>
      </c>
    </row>
    <row r="62" spans="1:20" ht="15.75" x14ac:dyDescent="0.25">
      <c r="A62" s="5">
        <v>39659</v>
      </c>
      <c r="B62">
        <v>206.05</v>
      </c>
      <c r="C62">
        <f t="shared" si="6"/>
        <v>-1.4265758352788085E-2</v>
      </c>
      <c r="D62">
        <v>0.52259999999999995</v>
      </c>
      <c r="E62">
        <v>4.4154999999999998</v>
      </c>
      <c r="F62">
        <v>12.616099999999999</v>
      </c>
      <c r="G62">
        <f t="shared" si="2"/>
        <v>17.031599999999997</v>
      </c>
      <c r="H62">
        <f t="shared" si="3"/>
        <v>11.008673859999998</v>
      </c>
      <c r="I62" s="17">
        <f t="shared" si="4"/>
        <v>2.8617287157506333E-4</v>
      </c>
      <c r="J62">
        <f t="shared" si="5"/>
        <v>1.0002861728715751</v>
      </c>
      <c r="K62">
        <f t="shared" si="7"/>
        <v>-1.4551931224363148E-2</v>
      </c>
      <c r="L62" s="35">
        <f t="shared" si="8"/>
        <v>2.1175870235859515E-4</v>
      </c>
      <c r="M62" s="8"/>
      <c r="N62" s="8"/>
      <c r="O62" s="8"/>
      <c r="P62" s="10">
        <v>39825</v>
      </c>
      <c r="Q62" s="8">
        <v>258.49400000000003</v>
      </c>
      <c r="R62" s="8">
        <v>-8.7721898711840454E-2</v>
      </c>
      <c r="S62" s="8">
        <f t="shared" si="10"/>
        <v>0.91227810128815956</v>
      </c>
      <c r="T62" s="8">
        <f t="shared" si="9"/>
        <v>-8.8009938713196526E-2</v>
      </c>
    </row>
    <row r="63" spans="1:20" ht="15.75" x14ac:dyDescent="0.25">
      <c r="A63" s="5">
        <v>39660</v>
      </c>
      <c r="B63">
        <v>203.18600000000001</v>
      </c>
      <c r="C63">
        <f t="shared" si="6"/>
        <v>-1.389953894685758E-2</v>
      </c>
      <c r="D63">
        <v>0.52180000000000004</v>
      </c>
      <c r="E63">
        <v>4.3552999999999997</v>
      </c>
      <c r="F63">
        <v>12.511200000000001</v>
      </c>
      <c r="G63">
        <f t="shared" si="2"/>
        <v>16.866500000000002</v>
      </c>
      <c r="H63">
        <f t="shared" si="3"/>
        <v>10.883644160000001</v>
      </c>
      <c r="I63" s="17">
        <f t="shared" si="4"/>
        <v>2.8308448472724734E-4</v>
      </c>
      <c r="J63">
        <f t="shared" si="5"/>
        <v>1.0002830844847272</v>
      </c>
      <c r="K63">
        <f t="shared" si="7"/>
        <v>-1.4182623431584827E-2</v>
      </c>
      <c r="L63" s="35">
        <f t="shared" si="8"/>
        <v>2.0114680740213896E-4</v>
      </c>
      <c r="M63" s="8"/>
      <c r="N63" s="8"/>
      <c r="O63" s="8"/>
      <c r="P63" s="10">
        <v>39826</v>
      </c>
      <c r="Q63" s="8">
        <v>239.60400000000001</v>
      </c>
      <c r="R63" s="8">
        <v>-7.3077131384094066E-2</v>
      </c>
      <c r="S63" s="8">
        <f t="shared" si="10"/>
        <v>0.92692286861590589</v>
      </c>
      <c r="T63" s="8">
        <f t="shared" si="9"/>
        <v>-7.3368896158739941E-2</v>
      </c>
    </row>
    <row r="64" spans="1:20" ht="15.75" x14ac:dyDescent="0.25">
      <c r="A64" s="5">
        <v>39661</v>
      </c>
      <c r="B64">
        <v>194.398</v>
      </c>
      <c r="C64">
        <f t="shared" si="6"/>
        <v>-4.3251011388579973E-2</v>
      </c>
      <c r="D64">
        <v>0.52810000000000001</v>
      </c>
      <c r="E64">
        <v>4.3487999999999998</v>
      </c>
      <c r="F64">
        <v>12.622199999999999</v>
      </c>
      <c r="G64">
        <f t="shared" si="2"/>
        <v>16.971</v>
      </c>
      <c r="H64">
        <f t="shared" si="3"/>
        <v>11.014583819999999</v>
      </c>
      <c r="I64" s="17">
        <f t="shared" si="4"/>
        <v>2.863187689570168E-4</v>
      </c>
      <c r="J64">
        <f t="shared" si="5"/>
        <v>1.000286318768957</v>
      </c>
      <c r="K64">
        <f t="shared" si="7"/>
        <v>-4.3537330157536989E-2</v>
      </c>
      <c r="L64" s="35">
        <f t="shared" si="8"/>
        <v>1.8954991172463798E-3</v>
      </c>
      <c r="M64" s="8"/>
      <c r="N64" s="8"/>
      <c r="O64" s="8"/>
      <c r="P64" s="10">
        <v>39827</v>
      </c>
      <c r="Q64" s="8">
        <v>237.61600000000001</v>
      </c>
      <c r="R64" s="8">
        <v>-8.2970234219795977E-3</v>
      </c>
      <c r="S64" s="8">
        <f t="shared" si="10"/>
        <v>0.99170297657802042</v>
      </c>
      <c r="T64" s="8">
        <f t="shared" si="9"/>
        <v>-8.5911470022469669E-3</v>
      </c>
    </row>
    <row r="65" spans="1:20" ht="15.75" x14ac:dyDescent="0.25">
      <c r="A65" s="5">
        <v>39664</v>
      </c>
      <c r="B65">
        <v>191.584</v>
      </c>
      <c r="C65">
        <f t="shared" si="6"/>
        <v>-1.4475457566435833E-2</v>
      </c>
      <c r="D65">
        <v>0.53310000000000002</v>
      </c>
      <c r="E65">
        <v>4.3335999999999997</v>
      </c>
      <c r="F65">
        <v>12.6259</v>
      </c>
      <c r="G65">
        <f t="shared" si="2"/>
        <v>16.959499999999998</v>
      </c>
      <c r="H65">
        <f t="shared" si="3"/>
        <v>11.06446729</v>
      </c>
      <c r="I65" s="17">
        <f t="shared" si="4"/>
        <v>2.8754991847068645E-4</v>
      </c>
      <c r="J65">
        <f t="shared" si="5"/>
        <v>1.0002875499184707</v>
      </c>
      <c r="K65">
        <f t="shared" si="7"/>
        <v>-1.4763007484906519E-2</v>
      </c>
      <c r="L65" s="35">
        <f t="shared" si="8"/>
        <v>2.179463899994059E-4</v>
      </c>
      <c r="M65" s="8"/>
      <c r="N65" s="8"/>
      <c r="O65" s="8"/>
      <c r="P65" s="10">
        <v>39828</v>
      </c>
      <c r="Q65" s="8">
        <v>238.40100000000001</v>
      </c>
      <c r="R65" s="8">
        <v>3.3036495858864579E-3</v>
      </c>
      <c r="S65" s="8">
        <f t="shared" si="10"/>
        <v>1.0033036495858865</v>
      </c>
      <c r="T65" s="8">
        <f t="shared" si="9"/>
        <v>3.0117874798964873E-3</v>
      </c>
    </row>
    <row r="66" spans="1:20" ht="15.75" x14ac:dyDescent="0.25">
      <c r="A66" s="5">
        <v>39665</v>
      </c>
      <c r="B66">
        <v>196.96299999999999</v>
      </c>
      <c r="C66">
        <f t="shared" si="6"/>
        <v>2.807645732420239E-2</v>
      </c>
      <c r="D66">
        <v>0.53910000000000002</v>
      </c>
      <c r="E66">
        <v>4.3102999999999998</v>
      </c>
      <c r="F66">
        <v>12.504899999999999</v>
      </c>
      <c r="G66">
        <f t="shared" si="2"/>
        <v>16.815199999999997</v>
      </c>
      <c r="H66">
        <f t="shared" si="3"/>
        <v>11.051691589999999</v>
      </c>
      <c r="I66" s="17">
        <f t="shared" si="4"/>
        <v>2.8723466020830202E-4</v>
      </c>
      <c r="J66">
        <f t="shared" si="5"/>
        <v>1.0002872346602083</v>
      </c>
      <c r="K66">
        <f t="shared" si="7"/>
        <v>2.7789222663994088E-2</v>
      </c>
      <c r="L66" s="35">
        <f t="shared" si="8"/>
        <v>7.722408962690427E-4</v>
      </c>
      <c r="M66" s="8"/>
      <c r="N66" s="8"/>
      <c r="O66" s="8"/>
      <c r="P66" s="10">
        <v>39829</v>
      </c>
      <c r="Q66" s="8">
        <v>242.18899999999999</v>
      </c>
      <c r="R66" s="8">
        <v>1.588919509565808E-2</v>
      </c>
      <c r="S66" s="8">
        <f t="shared" si="10"/>
        <v>1.0158891950956581</v>
      </c>
      <c r="T66" s="8">
        <f t="shared" si="9"/>
        <v>1.5602965883435758E-2</v>
      </c>
    </row>
    <row r="67" spans="1:20" ht="15.75" x14ac:dyDescent="0.25">
      <c r="A67" s="5">
        <v>39666</v>
      </c>
      <c r="B67">
        <v>196.13800000000001</v>
      </c>
      <c r="C67">
        <f t="shared" si="6"/>
        <v>-4.188603950995815E-3</v>
      </c>
      <c r="D67">
        <v>0.53820000000000001</v>
      </c>
      <c r="E67">
        <v>4.3405000000000005</v>
      </c>
      <c r="F67">
        <v>12.4344</v>
      </c>
      <c r="G67">
        <f t="shared" si="2"/>
        <v>16.774900000000002</v>
      </c>
      <c r="H67">
        <f t="shared" si="3"/>
        <v>11.032694080000002</v>
      </c>
      <c r="I67" s="17">
        <f t="shared" si="4"/>
        <v>2.8676580319841882E-4</v>
      </c>
      <c r="J67">
        <f t="shared" si="5"/>
        <v>1.0002867658031984</v>
      </c>
      <c r="K67">
        <f t="shared" si="7"/>
        <v>-4.4753697541942338E-3</v>
      </c>
      <c r="L67" s="35">
        <f t="shared" si="8"/>
        <v>2.0028934436756558E-5</v>
      </c>
      <c r="M67" s="8"/>
      <c r="N67" s="8"/>
      <c r="O67" s="8"/>
      <c r="P67" s="10">
        <v>39832</v>
      </c>
      <c r="Q67" s="8">
        <v>237.517</v>
      </c>
      <c r="R67" s="8">
        <v>-1.9290719231674424E-2</v>
      </c>
      <c r="S67" s="8">
        <f t="shared" si="10"/>
        <v>0.98070928076832553</v>
      </c>
      <c r="T67" s="8">
        <f t="shared" si="9"/>
        <v>-1.9578145934582691E-2</v>
      </c>
    </row>
    <row r="68" spans="1:20" ht="15.75" x14ac:dyDescent="0.25">
      <c r="A68" s="5">
        <v>39667</v>
      </c>
      <c r="B68">
        <v>195.36199999999999</v>
      </c>
      <c r="C68">
        <f t="shared" si="6"/>
        <v>-3.9563980462735951E-3</v>
      </c>
      <c r="D68">
        <v>0.53839999999999999</v>
      </c>
      <c r="E68">
        <v>4.2622999999999998</v>
      </c>
      <c r="F68">
        <v>12.4495</v>
      </c>
      <c r="G68">
        <f t="shared" ref="G68:G131" si="11">F68+E68</f>
        <v>16.7118</v>
      </c>
      <c r="H68">
        <f t="shared" ref="H68:H131" si="12">E68+D68*(G68-E68)</f>
        <v>10.9651108</v>
      </c>
      <c r="I68" s="17">
        <f t="shared" ref="I68:I131" si="13">(((H68/100)+1)^(1/365)-1)</f>
        <v>2.8509720453784304E-4</v>
      </c>
      <c r="J68">
        <f t="shared" ref="J68:J131" si="14">I68+1</f>
        <v>1.0002850972045378</v>
      </c>
      <c r="K68">
        <f t="shared" si="7"/>
        <v>-4.2414952508114381E-3</v>
      </c>
      <c r="L68" s="35">
        <f t="shared" si="8"/>
        <v>1.7990281962655985E-5</v>
      </c>
      <c r="M68" s="8"/>
      <c r="N68" s="8"/>
      <c r="O68" s="8"/>
      <c r="P68" s="10">
        <v>39833</v>
      </c>
      <c r="Q68" s="8">
        <v>236.34299999999999</v>
      </c>
      <c r="R68" s="8">
        <v>-4.9428040940227716E-3</v>
      </c>
      <c r="S68" s="8">
        <f t="shared" si="10"/>
        <v>0.99505719590597719</v>
      </c>
      <c r="T68" s="8">
        <f t="shared" si="9"/>
        <v>-5.231530447163805E-3</v>
      </c>
    </row>
    <row r="69" spans="1:20" ht="15.75" x14ac:dyDescent="0.25">
      <c r="A69" s="5">
        <v>39668</v>
      </c>
      <c r="B69">
        <v>199.19</v>
      </c>
      <c r="C69">
        <f t="shared" ref="C69:C132" si="15">(B69-B68)/B68</f>
        <v>1.9594393996785472E-2</v>
      </c>
      <c r="D69">
        <v>0.5383</v>
      </c>
      <c r="E69">
        <v>4.2606999999999999</v>
      </c>
      <c r="F69">
        <v>12.4893</v>
      </c>
      <c r="G69">
        <f t="shared" si="11"/>
        <v>16.75</v>
      </c>
      <c r="H69">
        <f t="shared" si="12"/>
        <v>10.983690190000001</v>
      </c>
      <c r="I69" s="17">
        <f t="shared" si="13"/>
        <v>2.8555602172519734E-4</v>
      </c>
      <c r="J69">
        <f t="shared" si="14"/>
        <v>1.0002855560217252</v>
      </c>
      <c r="K69">
        <f t="shared" ref="K69:K132" si="16">C69-I69</f>
        <v>1.9308837975060274E-2</v>
      </c>
      <c r="L69" s="35">
        <f t="shared" ref="L69:L132" si="17">K69^2</f>
        <v>3.7283122394712978E-4</v>
      </c>
      <c r="M69" s="8"/>
      <c r="N69" s="8"/>
      <c r="O69" s="8"/>
      <c r="P69" s="10">
        <v>39834</v>
      </c>
      <c r="Q69" s="8">
        <v>232.148</v>
      </c>
      <c r="R69" s="8">
        <v>-1.7749626602014842E-2</v>
      </c>
      <c r="S69" s="8">
        <f t="shared" si="10"/>
        <v>0.98225037339798515</v>
      </c>
      <c r="T69" s="8">
        <f t="shared" si="9"/>
        <v>-1.8039046960602764E-2</v>
      </c>
    </row>
    <row r="70" spans="1:20" ht="15.75" x14ac:dyDescent="0.25">
      <c r="A70" s="5">
        <v>39671</v>
      </c>
      <c r="B70">
        <v>203.60400000000001</v>
      </c>
      <c r="C70">
        <f t="shared" si="15"/>
        <v>2.215974697524984E-2</v>
      </c>
      <c r="D70">
        <v>0.53969999999999996</v>
      </c>
      <c r="E70">
        <v>4.2732000000000001</v>
      </c>
      <c r="F70">
        <v>12.4801</v>
      </c>
      <c r="G70">
        <f t="shared" si="11"/>
        <v>16.753299999999999</v>
      </c>
      <c r="H70">
        <f t="shared" si="12"/>
        <v>11.00870997</v>
      </c>
      <c r="I70" s="17">
        <f t="shared" si="13"/>
        <v>2.8617376303508024E-4</v>
      </c>
      <c r="J70">
        <f t="shared" si="14"/>
        <v>1.0002861737630351</v>
      </c>
      <c r="K70">
        <f t="shared" si="16"/>
        <v>2.187357321221476E-2</v>
      </c>
      <c r="L70" s="35">
        <f t="shared" si="17"/>
        <v>4.7845320507011914E-4</v>
      </c>
      <c r="M70" s="8"/>
      <c r="N70" s="8"/>
      <c r="O70" s="8"/>
      <c r="P70" s="10">
        <v>39835</v>
      </c>
      <c r="Q70" s="8">
        <v>233.96700000000001</v>
      </c>
      <c r="R70" s="8">
        <v>7.8355187208161044E-3</v>
      </c>
      <c r="S70" s="8">
        <f t="shared" si="10"/>
        <v>1.0078355187208161</v>
      </c>
      <c r="T70" s="8">
        <f t="shared" si="9"/>
        <v>7.5458474356304601E-3</v>
      </c>
    </row>
    <row r="71" spans="1:20" ht="15.75" x14ac:dyDescent="0.25">
      <c r="A71" s="5">
        <v>39672</v>
      </c>
      <c r="B71">
        <v>208.52500000000001</v>
      </c>
      <c r="C71">
        <f t="shared" si="15"/>
        <v>2.4169466218738295E-2</v>
      </c>
      <c r="D71">
        <v>0.53759999999999997</v>
      </c>
      <c r="E71">
        <v>4.2301000000000002</v>
      </c>
      <c r="F71">
        <v>12.4603</v>
      </c>
      <c r="G71">
        <f t="shared" si="11"/>
        <v>16.6904</v>
      </c>
      <c r="H71">
        <f t="shared" si="12"/>
        <v>10.928757279999999</v>
      </c>
      <c r="I71" s="17">
        <f t="shared" si="13"/>
        <v>2.8419923437517092E-4</v>
      </c>
      <c r="J71">
        <f t="shared" si="14"/>
        <v>1.0002841992343752</v>
      </c>
      <c r="K71">
        <f t="shared" si="16"/>
        <v>2.3885266984363124E-2</v>
      </c>
      <c r="L71" s="35">
        <f t="shared" si="17"/>
        <v>5.7050597891430716E-4</v>
      </c>
      <c r="M71" s="8"/>
      <c r="N71" s="8"/>
      <c r="O71" s="8"/>
      <c r="P71" s="10">
        <v>39836</v>
      </c>
      <c r="Q71" s="8">
        <v>232.874</v>
      </c>
      <c r="R71" s="8">
        <v>-4.6715989861818878E-3</v>
      </c>
      <c r="S71" s="8">
        <f t="shared" si="10"/>
        <v>0.99532840101381814</v>
      </c>
      <c r="T71" s="8">
        <f t="shared" si="9"/>
        <v>-4.9589427389172018E-3</v>
      </c>
    </row>
    <row r="72" spans="1:20" ht="15.75" x14ac:dyDescent="0.25">
      <c r="A72" s="5">
        <v>39673</v>
      </c>
      <c r="B72">
        <v>203.56399999999999</v>
      </c>
      <c r="C72">
        <f t="shared" si="15"/>
        <v>-2.3790912360628282E-2</v>
      </c>
      <c r="D72">
        <v>0.54249999999999998</v>
      </c>
      <c r="E72">
        <v>4.2056000000000004</v>
      </c>
      <c r="F72">
        <v>12.5434</v>
      </c>
      <c r="G72">
        <f t="shared" si="11"/>
        <v>16.749000000000002</v>
      </c>
      <c r="H72">
        <f t="shared" si="12"/>
        <v>11.0103945</v>
      </c>
      <c r="I72" s="17">
        <f t="shared" si="13"/>
        <v>2.8621534928974235E-4</v>
      </c>
      <c r="J72">
        <f t="shared" si="14"/>
        <v>1.0002862153492897</v>
      </c>
      <c r="K72">
        <f t="shared" si="16"/>
        <v>-2.4077127709918024E-2</v>
      </c>
      <c r="L72" s="35">
        <f t="shared" si="17"/>
        <v>5.7970807875970239E-4</v>
      </c>
      <c r="M72" s="8"/>
      <c r="N72" s="8"/>
      <c r="O72" s="8"/>
      <c r="P72" s="10">
        <v>39839</v>
      </c>
      <c r="Q72" s="8">
        <v>252.87700000000001</v>
      </c>
      <c r="R72" s="8">
        <v>8.5896235732628001E-2</v>
      </c>
      <c r="S72" s="8">
        <f t="shared" si="10"/>
        <v>1.0858962357326281</v>
      </c>
      <c r="T72" s="8">
        <f t="shared" si="9"/>
        <v>8.5609780077557207E-2</v>
      </c>
    </row>
    <row r="73" spans="1:20" ht="15.75" x14ac:dyDescent="0.25">
      <c r="A73" s="5">
        <v>39674</v>
      </c>
      <c r="B73">
        <v>205.39400000000001</v>
      </c>
      <c r="C73">
        <f t="shared" si="15"/>
        <v>8.9898017331159364E-3</v>
      </c>
      <c r="D73">
        <v>0.54279999999999995</v>
      </c>
      <c r="E73">
        <v>4.2034000000000002</v>
      </c>
      <c r="F73">
        <v>12.654400000000001</v>
      </c>
      <c r="G73">
        <f t="shared" si="11"/>
        <v>16.857800000000001</v>
      </c>
      <c r="H73">
        <f t="shared" si="12"/>
        <v>11.07220832</v>
      </c>
      <c r="I73" s="17">
        <f t="shared" si="13"/>
        <v>2.8774092161576448E-4</v>
      </c>
      <c r="J73">
        <f t="shared" si="14"/>
        <v>1.0002877409216158</v>
      </c>
      <c r="K73">
        <f t="shared" si="16"/>
        <v>8.7020608115001719E-3</v>
      </c>
      <c r="L73" s="35">
        <f t="shared" si="17"/>
        <v>7.5725862367047032E-5</v>
      </c>
      <c r="M73" s="8"/>
      <c r="N73" s="8"/>
      <c r="O73" s="8"/>
      <c r="P73" s="10">
        <v>39840</v>
      </c>
      <c r="Q73" s="8">
        <v>259.87599999999998</v>
      </c>
      <c r="R73" s="8">
        <v>2.7677487474147378E-2</v>
      </c>
      <c r="S73" s="8">
        <f t="shared" si="10"/>
        <v>1.0276774874741474</v>
      </c>
      <c r="T73" s="8">
        <f t="shared" si="9"/>
        <v>2.7392160434960001E-2</v>
      </c>
    </row>
    <row r="74" spans="1:20" ht="15.75" x14ac:dyDescent="0.25">
      <c r="A74" s="5">
        <v>39675</v>
      </c>
      <c r="B74">
        <v>203.505</v>
      </c>
      <c r="C74">
        <f t="shared" si="15"/>
        <v>-9.1969580416176224E-3</v>
      </c>
      <c r="D74">
        <v>0.54549999999999998</v>
      </c>
      <c r="E74">
        <v>4.1650999999999998</v>
      </c>
      <c r="F74">
        <v>12.683999999999999</v>
      </c>
      <c r="G74">
        <f t="shared" si="11"/>
        <v>16.8491</v>
      </c>
      <c r="H74">
        <f t="shared" si="12"/>
        <v>11.084222</v>
      </c>
      <c r="I74" s="17">
        <f t="shared" si="13"/>
        <v>2.8803732237636659E-4</v>
      </c>
      <c r="J74">
        <f t="shared" si="14"/>
        <v>1.0002880373223764</v>
      </c>
      <c r="K74">
        <f t="shared" si="16"/>
        <v>-9.484995363993989E-3</v>
      </c>
      <c r="L74" s="35">
        <f t="shared" si="17"/>
        <v>8.9965137054987459E-5</v>
      </c>
      <c r="M74" s="8"/>
      <c r="N74" s="8"/>
      <c r="O74" s="8"/>
      <c r="P74" s="10">
        <v>39841</v>
      </c>
      <c r="Q74" s="8">
        <v>265.95100000000002</v>
      </c>
      <c r="R74" s="8">
        <v>2.3376533423632988E-2</v>
      </c>
      <c r="S74" s="8">
        <f t="shared" si="10"/>
        <v>1.0233765334236329</v>
      </c>
      <c r="T74" s="8">
        <f t="shared" si="9"/>
        <v>2.3091570766792573E-2</v>
      </c>
    </row>
    <row r="75" spans="1:20" ht="15.75" x14ac:dyDescent="0.25">
      <c r="A75" s="5">
        <v>39678</v>
      </c>
      <c r="B75">
        <v>202.07300000000001</v>
      </c>
      <c r="C75">
        <f t="shared" si="15"/>
        <v>-7.0366821454017738E-3</v>
      </c>
      <c r="D75">
        <v>0.54510000000000003</v>
      </c>
      <c r="E75">
        <v>4.1433999999999997</v>
      </c>
      <c r="F75">
        <v>12.758900000000001</v>
      </c>
      <c r="G75">
        <f t="shared" si="11"/>
        <v>16.9023</v>
      </c>
      <c r="H75">
        <f t="shared" si="12"/>
        <v>11.098276390000001</v>
      </c>
      <c r="I75" s="17">
        <f t="shared" si="13"/>
        <v>2.8838403083453201E-4</v>
      </c>
      <c r="J75">
        <f t="shared" si="14"/>
        <v>1.0002883840308345</v>
      </c>
      <c r="K75">
        <f t="shared" si="16"/>
        <v>-7.3250661762363058E-3</v>
      </c>
      <c r="L75" s="35">
        <f t="shared" si="17"/>
        <v>5.3656594486241175E-5</v>
      </c>
      <c r="M75" s="8"/>
      <c r="N75" s="8"/>
      <c r="O75" s="8"/>
      <c r="P75" s="10">
        <v>39842</v>
      </c>
      <c r="Q75" s="8">
        <v>252.87700000000001</v>
      </c>
      <c r="R75" s="8">
        <v>-4.9159431624622621E-2</v>
      </c>
      <c r="S75" s="8">
        <f t="shared" si="10"/>
        <v>0.95084056837537734</v>
      </c>
      <c r="T75" s="8">
        <f t="shared" ref="T75:T129" si="18">R75-I196</f>
        <v>-4.9444641991027452E-2</v>
      </c>
    </row>
    <row r="76" spans="1:20" ht="15.75" x14ac:dyDescent="0.25">
      <c r="A76" s="5">
        <v>39679</v>
      </c>
      <c r="B76">
        <v>200.47200000000001</v>
      </c>
      <c r="C76">
        <f t="shared" si="15"/>
        <v>-7.9228793554804409E-3</v>
      </c>
      <c r="D76">
        <v>0.54359999999999997</v>
      </c>
      <c r="E76">
        <v>4.1652000000000005</v>
      </c>
      <c r="F76">
        <v>12.882300000000001</v>
      </c>
      <c r="G76">
        <f t="shared" si="11"/>
        <v>17.047499999999999</v>
      </c>
      <c r="H76">
        <f t="shared" si="12"/>
        <v>11.168018279999998</v>
      </c>
      <c r="I76" s="17">
        <f t="shared" si="13"/>
        <v>2.9010385024919039E-4</v>
      </c>
      <c r="J76">
        <f t="shared" si="14"/>
        <v>1.0002901038502492</v>
      </c>
      <c r="K76">
        <f t="shared" si="16"/>
        <v>-8.2129832057296313E-3</v>
      </c>
      <c r="L76" s="35">
        <f t="shared" si="17"/>
        <v>6.7453093137596966E-5</v>
      </c>
      <c r="M76" s="8"/>
      <c r="N76" s="8"/>
      <c r="O76" s="8"/>
      <c r="P76" s="10">
        <v>39843</v>
      </c>
      <c r="Q76" s="8">
        <v>250.34200000000001</v>
      </c>
      <c r="R76" s="8">
        <v>-1.0024636483349598E-2</v>
      </c>
      <c r="S76" s="8">
        <f t="shared" ref="S76:S129" si="19">1+R76</f>
        <v>0.98997536351665039</v>
      </c>
      <c r="T76" s="8">
        <f t="shared" si="18"/>
        <v>-1.030674970364996E-2</v>
      </c>
    </row>
    <row r="77" spans="1:20" ht="15.75" x14ac:dyDescent="0.25">
      <c r="A77" s="5">
        <v>39680</v>
      </c>
      <c r="B77">
        <v>200.47200000000001</v>
      </c>
      <c r="C77">
        <f t="shared" si="15"/>
        <v>0</v>
      </c>
      <c r="D77">
        <v>0.54320000000000002</v>
      </c>
      <c r="E77">
        <v>4.1231999999999998</v>
      </c>
      <c r="F77">
        <v>12.8851</v>
      </c>
      <c r="G77">
        <f t="shared" si="11"/>
        <v>17.008299999999998</v>
      </c>
      <c r="H77">
        <f t="shared" si="12"/>
        <v>11.122386319999999</v>
      </c>
      <c r="I77" s="17">
        <f t="shared" si="13"/>
        <v>2.8897869805333265E-4</v>
      </c>
      <c r="J77">
        <f t="shared" si="14"/>
        <v>1.0002889786980533</v>
      </c>
      <c r="K77">
        <f t="shared" si="16"/>
        <v>-2.8897869805333265E-4</v>
      </c>
      <c r="L77" s="35">
        <f t="shared" si="17"/>
        <v>8.3508687928599202E-8</v>
      </c>
      <c r="M77" s="8"/>
      <c r="N77" s="8"/>
      <c r="O77" s="8"/>
      <c r="P77" s="10">
        <v>39846</v>
      </c>
      <c r="Q77" s="8">
        <v>252.81700000000001</v>
      </c>
      <c r="R77" s="8">
        <v>9.8864753017871322E-3</v>
      </c>
      <c r="S77" s="8">
        <f t="shared" si="19"/>
        <v>1.0098864753017871</v>
      </c>
      <c r="T77" s="8">
        <f t="shared" si="18"/>
        <v>9.6028468542297719E-3</v>
      </c>
    </row>
    <row r="78" spans="1:20" ht="15.75" x14ac:dyDescent="0.25">
      <c r="A78" s="5">
        <v>39681</v>
      </c>
      <c r="B78">
        <v>198.32499999999999</v>
      </c>
      <c r="C78">
        <f t="shared" si="15"/>
        <v>-1.0709725048884731E-2</v>
      </c>
      <c r="D78">
        <v>0.5444</v>
      </c>
      <c r="E78">
        <v>4.1753</v>
      </c>
      <c r="F78">
        <v>12.946300000000001</v>
      </c>
      <c r="G78">
        <f t="shared" si="11"/>
        <v>17.121600000000001</v>
      </c>
      <c r="H78">
        <f t="shared" si="12"/>
        <v>11.223265720000001</v>
      </c>
      <c r="I78" s="17">
        <f t="shared" si="13"/>
        <v>2.9146547615210849E-4</v>
      </c>
      <c r="J78">
        <f t="shared" si="14"/>
        <v>1.0002914654761521</v>
      </c>
      <c r="K78">
        <f t="shared" si="16"/>
        <v>-1.100119052503684E-2</v>
      </c>
      <c r="L78" s="35">
        <f t="shared" si="17"/>
        <v>1.2102619296816033E-4</v>
      </c>
      <c r="M78" s="8"/>
      <c r="N78" s="8"/>
      <c r="O78" s="8"/>
      <c r="P78" s="10">
        <v>39847</v>
      </c>
      <c r="Q78" s="8">
        <v>255.32300000000001</v>
      </c>
      <c r="R78" s="8">
        <v>9.9123081121918234E-3</v>
      </c>
      <c r="S78" s="8">
        <f t="shared" si="19"/>
        <v>1.0099123081121919</v>
      </c>
      <c r="T78" s="8">
        <f t="shared" si="18"/>
        <v>9.6277615778558624E-3</v>
      </c>
    </row>
    <row r="79" spans="1:20" ht="15.75" x14ac:dyDescent="0.25">
      <c r="A79" s="5">
        <v>39682</v>
      </c>
      <c r="B79">
        <v>201.92400000000001</v>
      </c>
      <c r="C79">
        <f t="shared" si="15"/>
        <v>1.8146980965586881E-2</v>
      </c>
      <c r="D79">
        <v>0.5474</v>
      </c>
      <c r="E79">
        <v>4.2191000000000001</v>
      </c>
      <c r="F79">
        <v>12.8773</v>
      </c>
      <c r="G79">
        <f t="shared" si="11"/>
        <v>17.096399999999999</v>
      </c>
      <c r="H79">
        <f t="shared" si="12"/>
        <v>11.268134019999998</v>
      </c>
      <c r="I79" s="17">
        <f t="shared" si="13"/>
        <v>2.92570802002734E-4</v>
      </c>
      <c r="J79">
        <f t="shared" si="14"/>
        <v>1.0002925708020027</v>
      </c>
      <c r="K79">
        <f t="shared" si="16"/>
        <v>1.7854410163584147E-2</v>
      </c>
      <c r="L79" s="35">
        <f t="shared" si="17"/>
        <v>3.1877996228949688E-4</v>
      </c>
      <c r="M79" s="8"/>
      <c r="N79" s="8"/>
      <c r="O79" s="8"/>
      <c r="P79" s="10">
        <v>39848</v>
      </c>
      <c r="Q79" s="8">
        <v>261.63600000000002</v>
      </c>
      <c r="R79" s="8">
        <v>2.4725543723048908E-2</v>
      </c>
      <c r="S79" s="8">
        <f t="shared" si="19"/>
        <v>1.0247255437230489</v>
      </c>
      <c r="T79" s="8">
        <f t="shared" si="18"/>
        <v>2.4441401499219133E-2</v>
      </c>
    </row>
    <row r="80" spans="1:20" ht="15.75" x14ac:dyDescent="0.25">
      <c r="A80" s="5">
        <v>39685</v>
      </c>
      <c r="B80">
        <v>199.53800000000001</v>
      </c>
      <c r="C80">
        <f t="shared" si="15"/>
        <v>-1.1816326934886372E-2</v>
      </c>
      <c r="D80">
        <v>0.54849999999999999</v>
      </c>
      <c r="E80">
        <v>4.1214000000000004</v>
      </c>
      <c r="F80">
        <v>12.919700000000001</v>
      </c>
      <c r="G80">
        <f t="shared" si="11"/>
        <v>17.0411</v>
      </c>
      <c r="H80">
        <f t="shared" si="12"/>
        <v>11.20785545</v>
      </c>
      <c r="I80" s="17">
        <f t="shared" si="13"/>
        <v>2.9108574317859848E-4</v>
      </c>
      <c r="J80">
        <f t="shared" si="14"/>
        <v>1.0002910857431786</v>
      </c>
      <c r="K80">
        <f t="shared" si="16"/>
        <v>-1.210741267806497E-2</v>
      </c>
      <c r="L80" s="35">
        <f t="shared" si="17"/>
        <v>1.4658944175696838E-4</v>
      </c>
      <c r="M80" s="8"/>
      <c r="N80" s="8"/>
      <c r="O80" s="8"/>
      <c r="P80" s="10">
        <v>39849</v>
      </c>
      <c r="Q80" s="8">
        <v>259.43900000000002</v>
      </c>
      <c r="R80" s="8">
        <v>-8.3971624699964928E-3</v>
      </c>
      <c r="S80" s="8">
        <f t="shared" si="19"/>
        <v>0.99160283753000356</v>
      </c>
      <c r="T80" s="8">
        <f t="shared" si="18"/>
        <v>-8.6830313259533207E-3</v>
      </c>
    </row>
    <row r="81" spans="1:20" ht="15.75" x14ac:dyDescent="0.25">
      <c r="A81" s="5">
        <v>39686</v>
      </c>
      <c r="B81">
        <v>202.91800000000001</v>
      </c>
      <c r="C81">
        <f t="shared" si="15"/>
        <v>1.6939129388888308E-2</v>
      </c>
      <c r="D81">
        <v>0.55079999999999996</v>
      </c>
      <c r="E81">
        <v>4.1140999999999996</v>
      </c>
      <c r="F81">
        <v>12.9072</v>
      </c>
      <c r="G81">
        <f t="shared" si="11"/>
        <v>17.0213</v>
      </c>
      <c r="H81">
        <f t="shared" si="12"/>
        <v>11.223385759999999</v>
      </c>
      <c r="I81" s="17">
        <f t="shared" si="13"/>
        <v>2.9146843391814059E-4</v>
      </c>
      <c r="J81">
        <f t="shared" si="14"/>
        <v>1.0002914684339181</v>
      </c>
      <c r="K81">
        <f t="shared" si="16"/>
        <v>1.6647660954970167E-2</v>
      </c>
      <c r="L81" s="35">
        <f t="shared" si="17"/>
        <v>2.7714461527163822E-4</v>
      </c>
      <c r="M81" s="8"/>
      <c r="N81" s="8"/>
      <c r="O81" s="8"/>
      <c r="P81" s="10">
        <v>39850</v>
      </c>
      <c r="Q81" s="8">
        <v>268.16800000000001</v>
      </c>
      <c r="R81" s="8">
        <v>3.3645673934913349E-2</v>
      </c>
      <c r="S81" s="8">
        <f t="shared" si="19"/>
        <v>1.0336456739349134</v>
      </c>
      <c r="T81" s="8">
        <f t="shared" si="18"/>
        <v>3.3359435276286258E-2</v>
      </c>
    </row>
    <row r="82" spans="1:20" ht="15.75" x14ac:dyDescent="0.25">
      <c r="A82" s="5">
        <v>39687</v>
      </c>
      <c r="B82">
        <v>201.82400000000001</v>
      </c>
      <c r="C82">
        <f t="shared" si="15"/>
        <v>-5.3913403443755312E-3</v>
      </c>
      <c r="D82">
        <v>0.55110000000000003</v>
      </c>
      <c r="E82">
        <v>4.1738999999999997</v>
      </c>
      <c r="F82">
        <v>12.901</v>
      </c>
      <c r="G82">
        <f t="shared" si="11"/>
        <v>17.0749</v>
      </c>
      <c r="H82">
        <f t="shared" si="12"/>
        <v>11.283641100000001</v>
      </c>
      <c r="I82" s="17">
        <f t="shared" si="13"/>
        <v>2.9295271393103839E-4</v>
      </c>
      <c r="J82">
        <f t="shared" si="14"/>
        <v>1.000292952713931</v>
      </c>
      <c r="K82">
        <f t="shared" si="16"/>
        <v>-5.6842930583065696E-3</v>
      </c>
      <c r="L82" s="35">
        <f t="shared" si="17"/>
        <v>3.2311187572712255E-5</v>
      </c>
      <c r="M82" s="8"/>
      <c r="N82" s="8"/>
      <c r="O82" s="8"/>
      <c r="P82" s="10">
        <v>39853</v>
      </c>
      <c r="Q82" s="8">
        <v>272.26400000000001</v>
      </c>
      <c r="R82" s="8">
        <v>1.5274007338683226E-2</v>
      </c>
      <c r="S82" s="8">
        <f t="shared" si="19"/>
        <v>1.0152740073386832</v>
      </c>
      <c r="T82" s="8">
        <f t="shared" si="18"/>
        <v>1.4986003229065403E-2</v>
      </c>
    </row>
    <row r="83" spans="1:20" ht="15.75" x14ac:dyDescent="0.25">
      <c r="A83" s="5">
        <v>39688</v>
      </c>
      <c r="B83">
        <v>204.191</v>
      </c>
      <c r="C83">
        <f t="shared" si="15"/>
        <v>1.1728040272712809E-2</v>
      </c>
      <c r="D83">
        <v>0.55120000000000002</v>
      </c>
      <c r="E83">
        <v>4.1786000000000003</v>
      </c>
      <c r="F83">
        <v>12.8635</v>
      </c>
      <c r="G83">
        <f t="shared" si="11"/>
        <v>17.042100000000001</v>
      </c>
      <c r="H83">
        <f t="shared" si="12"/>
        <v>11.268961200000001</v>
      </c>
      <c r="I83" s="17">
        <f t="shared" si="13"/>
        <v>2.9259117532198786E-4</v>
      </c>
      <c r="J83">
        <f t="shared" si="14"/>
        <v>1.000292591175322</v>
      </c>
      <c r="K83">
        <f t="shared" si="16"/>
        <v>1.1435449097390821E-2</v>
      </c>
      <c r="L83" s="35">
        <f t="shared" si="17"/>
        <v>1.3076949605901654E-4</v>
      </c>
      <c r="M83" s="8"/>
      <c r="N83" s="8"/>
      <c r="O83" s="8"/>
      <c r="P83" s="10">
        <v>39854</v>
      </c>
      <c r="Q83" s="8">
        <v>265.20499999999998</v>
      </c>
      <c r="R83" s="8">
        <v>-2.5927041400993247E-2</v>
      </c>
      <c r="S83" s="8">
        <f t="shared" si="19"/>
        <v>0.97407295859900678</v>
      </c>
      <c r="T83" s="8">
        <f t="shared" si="18"/>
        <v>-2.6217505896605344E-2</v>
      </c>
    </row>
    <row r="84" spans="1:20" ht="15.75" x14ac:dyDescent="0.25">
      <c r="A84" s="5">
        <v>39689</v>
      </c>
      <c r="B84">
        <v>202.79900000000001</v>
      </c>
      <c r="C84">
        <f t="shared" si="15"/>
        <v>-6.8171466910882253E-3</v>
      </c>
      <c r="D84">
        <v>0.55130000000000001</v>
      </c>
      <c r="E84">
        <v>4.1764000000000001</v>
      </c>
      <c r="F84">
        <v>12.8437</v>
      </c>
      <c r="G84">
        <f t="shared" si="11"/>
        <v>17.020099999999999</v>
      </c>
      <c r="H84">
        <f t="shared" si="12"/>
        <v>11.257131810000001</v>
      </c>
      <c r="I84" s="17">
        <f t="shared" si="13"/>
        <v>2.9229980485645513E-4</v>
      </c>
      <c r="J84">
        <f t="shared" si="14"/>
        <v>1.0002922998048565</v>
      </c>
      <c r="K84">
        <f t="shared" si="16"/>
        <v>-7.1094464959446805E-3</v>
      </c>
      <c r="L84" s="35">
        <f t="shared" si="17"/>
        <v>5.0544229478700097E-5</v>
      </c>
      <c r="M84" s="8"/>
      <c r="N84" s="8"/>
      <c r="O84" s="8"/>
      <c r="P84" s="10">
        <v>39855</v>
      </c>
      <c r="Q84" s="8">
        <v>267.64100000000002</v>
      </c>
      <c r="R84" s="8">
        <v>9.1853471842538257E-3</v>
      </c>
      <c r="S84" s="8">
        <f t="shared" si="19"/>
        <v>1.0091853471842538</v>
      </c>
      <c r="T84" s="8">
        <f t="shared" si="18"/>
        <v>8.8906438983507394E-3</v>
      </c>
    </row>
    <row r="85" spans="1:20" ht="15.75" x14ac:dyDescent="0.25">
      <c r="A85" s="5">
        <v>39692</v>
      </c>
      <c r="B85">
        <v>203.982</v>
      </c>
      <c r="C85">
        <f t="shared" si="15"/>
        <v>5.8333620974462038E-3</v>
      </c>
      <c r="D85">
        <v>0.55059999999999998</v>
      </c>
      <c r="E85">
        <v>4.1261000000000001</v>
      </c>
      <c r="F85">
        <v>12.8565</v>
      </c>
      <c r="G85">
        <f t="shared" si="11"/>
        <v>16.982600000000001</v>
      </c>
      <c r="H85">
        <f t="shared" si="12"/>
        <v>11.2048889</v>
      </c>
      <c r="I85" s="17">
        <f t="shared" si="13"/>
        <v>2.910126367585697E-4</v>
      </c>
      <c r="J85">
        <f t="shared" si="14"/>
        <v>1.0002910126367586</v>
      </c>
      <c r="K85">
        <f t="shared" si="16"/>
        <v>5.5423494606876341E-3</v>
      </c>
      <c r="L85" s="35">
        <f t="shared" si="17"/>
        <v>3.0717637544384511E-5</v>
      </c>
      <c r="M85" s="8"/>
      <c r="N85" s="8"/>
      <c r="O85" s="8"/>
      <c r="P85" s="10">
        <v>39856</v>
      </c>
      <c r="Q85" s="8">
        <v>251.18700000000001</v>
      </c>
      <c r="R85" s="8">
        <v>-6.1477875213438921E-2</v>
      </c>
      <c r="S85" s="8">
        <f t="shared" si="19"/>
        <v>0.93852212478656105</v>
      </c>
      <c r="T85" s="8">
        <f t="shared" si="18"/>
        <v>-6.1773870073185883E-2</v>
      </c>
    </row>
    <row r="86" spans="1:20" ht="15.75" x14ac:dyDescent="0.25">
      <c r="A86" s="5">
        <v>39693</v>
      </c>
      <c r="B86">
        <v>205.90100000000001</v>
      </c>
      <c r="C86">
        <f t="shared" si="15"/>
        <v>9.4076928356424151E-3</v>
      </c>
      <c r="D86">
        <v>0.55059999999999998</v>
      </c>
      <c r="E86">
        <v>4.1413000000000002</v>
      </c>
      <c r="F86">
        <v>12.7118</v>
      </c>
      <c r="G86">
        <f t="shared" si="11"/>
        <v>16.853100000000001</v>
      </c>
      <c r="H86">
        <f t="shared" si="12"/>
        <v>11.140417079999999</v>
      </c>
      <c r="I86" s="17">
        <f t="shared" si="13"/>
        <v>2.894233395152046E-4</v>
      </c>
      <c r="J86">
        <f t="shared" si="14"/>
        <v>1.0002894233395152</v>
      </c>
      <c r="K86">
        <f t="shared" si="16"/>
        <v>9.1182694961272105E-3</v>
      </c>
      <c r="L86" s="35">
        <f t="shared" si="17"/>
        <v>8.3142838604003972E-5</v>
      </c>
      <c r="M86" s="8"/>
      <c r="N86" s="8"/>
      <c r="O86" s="8"/>
      <c r="P86" s="10">
        <v>39857</v>
      </c>
      <c r="Q86" s="8">
        <v>247.55799999999999</v>
      </c>
      <c r="R86" s="8">
        <v>-1.4447403727103786E-2</v>
      </c>
      <c r="S86" s="8">
        <f t="shared" si="19"/>
        <v>0.98555259627289626</v>
      </c>
      <c r="T86" s="8">
        <f t="shared" si="18"/>
        <v>-1.4745002328313711E-2</v>
      </c>
    </row>
    <row r="87" spans="1:20" ht="15.75" x14ac:dyDescent="0.25">
      <c r="A87" s="5">
        <v>39694</v>
      </c>
      <c r="B87">
        <v>204.31</v>
      </c>
      <c r="C87">
        <f t="shared" si="15"/>
        <v>-7.7270144389779945E-3</v>
      </c>
      <c r="D87">
        <v>0.55130000000000001</v>
      </c>
      <c r="E87">
        <v>4.1399999999999997</v>
      </c>
      <c r="F87">
        <v>12.4069</v>
      </c>
      <c r="G87">
        <f t="shared" si="11"/>
        <v>16.546900000000001</v>
      </c>
      <c r="H87">
        <f t="shared" si="12"/>
        <v>10.97992397</v>
      </c>
      <c r="I87" s="17">
        <f t="shared" si="13"/>
        <v>2.8546302128451551E-4</v>
      </c>
      <c r="J87">
        <f t="shared" si="14"/>
        <v>1.0002854630212845</v>
      </c>
      <c r="K87">
        <f t="shared" si="16"/>
        <v>-8.0124774602625091E-3</v>
      </c>
      <c r="L87" s="35">
        <f t="shared" si="17"/>
        <v>6.4199795051214751E-5</v>
      </c>
      <c r="M87" s="8"/>
      <c r="N87" s="8"/>
      <c r="O87" s="8"/>
      <c r="P87" s="10">
        <v>39860</v>
      </c>
      <c r="Q87" s="8">
        <v>244.40600000000001</v>
      </c>
      <c r="R87" s="8">
        <v>-1.273236978809001E-2</v>
      </c>
      <c r="S87" s="8">
        <f t="shared" si="19"/>
        <v>0.98726763021191</v>
      </c>
      <c r="T87" s="8">
        <f t="shared" si="18"/>
        <v>-1.3029342940459661E-2</v>
      </c>
    </row>
    <row r="88" spans="1:20" ht="15.75" x14ac:dyDescent="0.25">
      <c r="A88" s="5">
        <v>39695</v>
      </c>
      <c r="B88">
        <v>197.75800000000001</v>
      </c>
      <c r="C88">
        <f t="shared" si="15"/>
        <v>-3.2068914884244494E-2</v>
      </c>
      <c r="D88">
        <v>0.55930000000000002</v>
      </c>
      <c r="E88">
        <v>4.0698999999999996</v>
      </c>
      <c r="F88">
        <v>12.4597</v>
      </c>
      <c r="G88">
        <f t="shared" si="11"/>
        <v>16.529599999999999</v>
      </c>
      <c r="H88">
        <f t="shared" si="12"/>
        <v>11.038610209999998</v>
      </c>
      <c r="I88" s="17">
        <f t="shared" si="13"/>
        <v>2.8691182138529392E-4</v>
      </c>
      <c r="J88">
        <f t="shared" si="14"/>
        <v>1.0002869118213853</v>
      </c>
      <c r="K88">
        <f t="shared" si="16"/>
        <v>-3.2355826705629788E-2</v>
      </c>
      <c r="L88" s="35">
        <f t="shared" si="17"/>
        <v>1.0468995218047457E-3</v>
      </c>
      <c r="M88" s="8"/>
      <c r="N88" s="8"/>
      <c r="O88" s="8"/>
      <c r="P88" s="10">
        <v>39861</v>
      </c>
      <c r="Q88" s="8">
        <v>235.52799999999999</v>
      </c>
      <c r="R88" s="8">
        <v>-3.6324803810053818E-2</v>
      </c>
      <c r="S88" s="8">
        <f t="shared" si="19"/>
        <v>0.96367519618994613</v>
      </c>
      <c r="T88" s="8">
        <f t="shared" si="18"/>
        <v>-3.6624857871583927E-2</v>
      </c>
    </row>
    <row r="89" spans="1:20" ht="15.75" x14ac:dyDescent="0.25">
      <c r="A89" s="5">
        <v>39696</v>
      </c>
      <c r="B89">
        <v>196.15700000000001</v>
      </c>
      <c r="C89">
        <f t="shared" si="15"/>
        <v>-8.0957533955642712E-3</v>
      </c>
      <c r="D89">
        <v>0.5585</v>
      </c>
      <c r="E89">
        <v>4.0014000000000003</v>
      </c>
      <c r="F89">
        <v>12.5616</v>
      </c>
      <c r="G89">
        <f t="shared" si="11"/>
        <v>16.563000000000002</v>
      </c>
      <c r="H89">
        <f t="shared" si="12"/>
        <v>11.017053600000001</v>
      </c>
      <c r="I89" s="17">
        <f t="shared" si="13"/>
        <v>2.8637973736889144E-4</v>
      </c>
      <c r="J89">
        <f t="shared" si="14"/>
        <v>1.0002863797373689</v>
      </c>
      <c r="K89">
        <f t="shared" si="16"/>
        <v>-8.3821331329331627E-3</v>
      </c>
      <c r="L89" s="35">
        <f t="shared" si="17"/>
        <v>7.0260155858215922E-5</v>
      </c>
      <c r="M89" s="8"/>
      <c r="N89" s="8"/>
      <c r="O89" s="8"/>
      <c r="P89" s="10">
        <v>39862</v>
      </c>
      <c r="Q89" s="8">
        <v>234.63300000000001</v>
      </c>
      <c r="R89" s="8">
        <v>-3.7999728270098751E-3</v>
      </c>
      <c r="S89" s="8">
        <f t="shared" si="19"/>
        <v>0.99620002717299017</v>
      </c>
      <c r="T89" s="8">
        <f t="shared" si="18"/>
        <v>-4.1009020424859618E-3</v>
      </c>
    </row>
    <row r="90" spans="1:20" ht="15.75" x14ac:dyDescent="0.25">
      <c r="A90" s="5">
        <v>39699</v>
      </c>
      <c r="B90">
        <v>200.114</v>
      </c>
      <c r="C90">
        <f t="shared" si="15"/>
        <v>2.0172616832435208E-2</v>
      </c>
      <c r="D90">
        <v>0.55930000000000002</v>
      </c>
      <c r="E90">
        <v>4.0636999999999999</v>
      </c>
      <c r="F90">
        <v>12.4672</v>
      </c>
      <c r="G90">
        <f t="shared" si="11"/>
        <v>16.530899999999999</v>
      </c>
      <c r="H90">
        <f t="shared" si="12"/>
        <v>11.036604959999998</v>
      </c>
      <c r="I90" s="17">
        <f t="shared" si="13"/>
        <v>2.8686232993946348E-4</v>
      </c>
      <c r="J90">
        <f t="shared" si="14"/>
        <v>1.0002868623299395</v>
      </c>
      <c r="K90">
        <f t="shared" si="16"/>
        <v>1.9885754502495745E-2</v>
      </c>
      <c r="L90" s="35">
        <f t="shared" si="17"/>
        <v>3.9544323213352978E-4</v>
      </c>
      <c r="M90" s="8"/>
      <c r="N90" s="8"/>
      <c r="O90" s="8"/>
      <c r="P90" s="10">
        <v>39863</v>
      </c>
      <c r="Q90" s="8">
        <v>234.38499999999999</v>
      </c>
      <c r="R90" s="8">
        <v>-1.0569698209545071E-3</v>
      </c>
      <c r="S90" s="8">
        <f t="shared" si="19"/>
        <v>0.99894303017904551</v>
      </c>
      <c r="T90" s="8">
        <f t="shared" si="18"/>
        <v>-1.3577081688262056E-3</v>
      </c>
    </row>
    <row r="91" spans="1:20" ht="15.75" x14ac:dyDescent="0.25">
      <c r="A91" s="5">
        <v>39700</v>
      </c>
      <c r="B91">
        <v>200.88</v>
      </c>
      <c r="C91">
        <f t="shared" si="15"/>
        <v>3.8278181436580704E-3</v>
      </c>
      <c r="D91">
        <v>0.55900000000000005</v>
      </c>
      <c r="E91">
        <v>4.0427999999999997</v>
      </c>
      <c r="F91">
        <v>12.4596</v>
      </c>
      <c r="G91">
        <f t="shared" si="11"/>
        <v>16.502400000000002</v>
      </c>
      <c r="H91">
        <f t="shared" si="12"/>
        <v>11.007716400000001</v>
      </c>
      <c r="I91" s="17">
        <f t="shared" si="13"/>
        <v>2.8614923432246364E-4</v>
      </c>
      <c r="J91">
        <f t="shared" si="14"/>
        <v>1.0002861492343225</v>
      </c>
      <c r="K91">
        <f t="shared" si="16"/>
        <v>3.5416689093356068E-3</v>
      </c>
      <c r="L91" s="35">
        <f t="shared" si="17"/>
        <v>1.2543418663354466E-5</v>
      </c>
      <c r="M91" s="8"/>
      <c r="N91" s="8"/>
      <c r="O91" s="8"/>
      <c r="P91" s="10">
        <v>39864</v>
      </c>
      <c r="Q91" s="8">
        <v>223.49799999999999</v>
      </c>
      <c r="R91" s="8">
        <v>-4.6449218166691557E-2</v>
      </c>
      <c r="S91" s="8">
        <f t="shared" si="19"/>
        <v>0.95355078183330844</v>
      </c>
      <c r="T91" s="8">
        <f t="shared" si="18"/>
        <v>-4.6749716035783033E-2</v>
      </c>
    </row>
    <row r="92" spans="1:20" ht="15.75" x14ac:dyDescent="0.25">
      <c r="A92" s="5">
        <v>39701</v>
      </c>
      <c r="B92">
        <v>203.54400000000001</v>
      </c>
      <c r="C92">
        <f t="shared" si="15"/>
        <v>1.3261648745519791E-2</v>
      </c>
      <c r="D92">
        <v>0.55830000000000002</v>
      </c>
      <c r="E92">
        <v>4.0663999999999998</v>
      </c>
      <c r="F92">
        <v>12.4803</v>
      </c>
      <c r="G92">
        <f t="shared" si="11"/>
        <v>16.546700000000001</v>
      </c>
      <c r="H92">
        <f t="shared" si="12"/>
        <v>11.034151490000001</v>
      </c>
      <c r="I92" s="17">
        <f t="shared" si="13"/>
        <v>2.8680177479256663E-4</v>
      </c>
      <c r="J92">
        <f t="shared" si="14"/>
        <v>1.0002868017747926</v>
      </c>
      <c r="K92">
        <f t="shared" si="16"/>
        <v>1.2974846970727224E-2</v>
      </c>
      <c r="L92" s="35">
        <f t="shared" si="17"/>
        <v>1.6834665391378943E-4</v>
      </c>
      <c r="M92" s="8"/>
      <c r="N92" s="8"/>
      <c r="O92" s="8"/>
      <c r="P92" s="10">
        <v>39867</v>
      </c>
      <c r="Q92" s="8">
        <v>214.45099999999999</v>
      </c>
      <c r="R92" s="8">
        <v>-4.0479109432746588E-2</v>
      </c>
      <c r="S92" s="8">
        <f t="shared" si="19"/>
        <v>0.95952089056725343</v>
      </c>
      <c r="T92" s="8">
        <f t="shared" si="18"/>
        <v>-4.0776742896135212E-2</v>
      </c>
    </row>
    <row r="93" spans="1:20" ht="15.75" x14ac:dyDescent="0.25">
      <c r="A93" s="5">
        <v>39702</v>
      </c>
      <c r="B93">
        <v>209.46</v>
      </c>
      <c r="C93">
        <f t="shared" si="15"/>
        <v>2.9064968753684691E-2</v>
      </c>
      <c r="D93">
        <v>0.55600000000000005</v>
      </c>
      <c r="E93">
        <v>4.0810000000000004</v>
      </c>
      <c r="F93">
        <v>12.505700000000001</v>
      </c>
      <c r="G93">
        <f t="shared" si="11"/>
        <v>16.5867</v>
      </c>
      <c r="H93">
        <f t="shared" si="12"/>
        <v>11.034169200000001</v>
      </c>
      <c r="I93" s="17">
        <f t="shared" si="13"/>
        <v>2.8680221190535704E-4</v>
      </c>
      <c r="J93">
        <f t="shared" si="14"/>
        <v>1.0002868022119054</v>
      </c>
      <c r="K93">
        <f t="shared" si="16"/>
        <v>2.8778166541779334E-2</v>
      </c>
      <c r="L93" s="35">
        <f t="shared" si="17"/>
        <v>8.2818286950638747E-4</v>
      </c>
      <c r="M93" s="8"/>
      <c r="N93" s="8"/>
      <c r="O93" s="8"/>
      <c r="P93" s="10">
        <v>39868</v>
      </c>
      <c r="Q93" s="8">
        <v>208.03800000000001</v>
      </c>
      <c r="R93" s="8">
        <v>-2.9904267175252075E-2</v>
      </c>
      <c r="S93" s="8">
        <f t="shared" si="19"/>
        <v>0.97009573282474792</v>
      </c>
      <c r="T93" s="8">
        <f t="shared" si="18"/>
        <v>-3.0203313365777529E-2</v>
      </c>
    </row>
    <row r="94" spans="1:20" ht="15.75" x14ac:dyDescent="0.25">
      <c r="A94" s="5">
        <v>39703</v>
      </c>
      <c r="B94">
        <v>210.77199999999999</v>
      </c>
      <c r="C94">
        <f t="shared" si="15"/>
        <v>6.2637257710301888E-3</v>
      </c>
      <c r="D94">
        <v>0.55420000000000003</v>
      </c>
      <c r="E94">
        <v>4.1848000000000001</v>
      </c>
      <c r="F94">
        <v>12.461399999999999</v>
      </c>
      <c r="G94">
        <f t="shared" si="11"/>
        <v>16.6462</v>
      </c>
      <c r="H94">
        <f t="shared" si="12"/>
        <v>11.090907880000001</v>
      </c>
      <c r="I94" s="17">
        <f t="shared" si="13"/>
        <v>2.8820226214332223E-4</v>
      </c>
      <c r="J94">
        <f t="shared" si="14"/>
        <v>1.0002882022621433</v>
      </c>
      <c r="K94">
        <f t="shared" si="16"/>
        <v>5.9755235088868666E-3</v>
      </c>
      <c r="L94" s="35">
        <f t="shared" si="17"/>
        <v>3.5706881205259614E-5</v>
      </c>
      <c r="M94" s="8"/>
      <c r="N94" s="8"/>
      <c r="O94" s="8"/>
      <c r="P94" s="10">
        <v>39869</v>
      </c>
      <c r="Q94" s="8">
        <v>200.035</v>
      </c>
      <c r="R94" s="8">
        <v>-3.8468933560215031E-2</v>
      </c>
      <c r="S94" s="8">
        <f t="shared" si="19"/>
        <v>0.96153106643978492</v>
      </c>
      <c r="T94" s="8">
        <f t="shared" si="18"/>
        <v>-3.8768348365810952E-2</v>
      </c>
    </row>
    <row r="95" spans="1:20" ht="15.75" x14ac:dyDescent="0.25">
      <c r="A95" s="5">
        <v>39706</v>
      </c>
      <c r="B95">
        <v>205.93100000000001</v>
      </c>
      <c r="C95">
        <f t="shared" si="15"/>
        <v>-2.2967946406543469E-2</v>
      </c>
      <c r="D95">
        <v>0.55769999999999997</v>
      </c>
      <c r="E95">
        <v>4.0514000000000001</v>
      </c>
      <c r="F95">
        <v>12.571</v>
      </c>
      <c r="G95">
        <f t="shared" si="11"/>
        <v>16.622399999999999</v>
      </c>
      <c r="H95">
        <f t="shared" si="12"/>
        <v>11.062246699999999</v>
      </c>
      <c r="I95" s="17">
        <f t="shared" si="13"/>
        <v>2.8749512490389151E-4</v>
      </c>
      <c r="J95">
        <f t="shared" si="14"/>
        <v>1.0002874951249039</v>
      </c>
      <c r="K95">
        <f t="shared" si="16"/>
        <v>-2.325544153144736E-2</v>
      </c>
      <c r="L95" s="35">
        <f t="shared" si="17"/>
        <v>5.4081556082256671E-4</v>
      </c>
      <c r="M95" s="8"/>
      <c r="N95" s="8"/>
      <c r="O95" s="8"/>
      <c r="P95" s="10">
        <v>39870</v>
      </c>
      <c r="Q95" s="8">
        <v>199.58699999999999</v>
      </c>
      <c r="R95" s="8">
        <v>-2.2396080685880347E-3</v>
      </c>
      <c r="S95" s="8">
        <f t="shared" si="19"/>
        <v>0.99776039193141197</v>
      </c>
      <c r="T95" s="8">
        <f t="shared" si="18"/>
        <v>-2.5324127908896775E-3</v>
      </c>
    </row>
    <row r="96" spans="1:20" ht="15.75" x14ac:dyDescent="0.25">
      <c r="A96" s="5">
        <v>39707</v>
      </c>
      <c r="B96">
        <v>223.49799999999999</v>
      </c>
      <c r="C96">
        <f t="shared" si="15"/>
        <v>8.5305272154265158E-2</v>
      </c>
      <c r="D96">
        <v>0.53580000000000005</v>
      </c>
      <c r="E96">
        <v>3.9962999999999997</v>
      </c>
      <c r="F96">
        <v>12.621499999999999</v>
      </c>
      <c r="G96">
        <f t="shared" si="11"/>
        <v>16.617799999999999</v>
      </c>
      <c r="H96">
        <f t="shared" si="12"/>
        <v>10.758899700000001</v>
      </c>
      <c r="I96" s="17">
        <f t="shared" si="13"/>
        <v>2.7999968074166048E-4</v>
      </c>
      <c r="J96">
        <f t="shared" si="14"/>
        <v>1.0002799996807417</v>
      </c>
      <c r="K96">
        <f t="shared" si="16"/>
        <v>8.5025272473523497E-2</v>
      </c>
      <c r="L96" s="35">
        <f t="shared" si="17"/>
        <v>7.2292969591969125E-3</v>
      </c>
      <c r="M96" s="8"/>
      <c r="N96" s="8"/>
      <c r="O96" s="8"/>
      <c r="P96" s="10">
        <v>39871</v>
      </c>
      <c r="Q96" s="8">
        <v>186.911</v>
      </c>
      <c r="R96" s="8">
        <v>-6.3511150525835794E-2</v>
      </c>
      <c r="S96" s="8">
        <f t="shared" si="19"/>
        <v>0.93648884947416422</v>
      </c>
      <c r="T96" s="8">
        <f t="shared" si="18"/>
        <v>-6.3802564346028393E-2</v>
      </c>
    </row>
    <row r="97" spans="1:20" ht="15.75" x14ac:dyDescent="0.25">
      <c r="A97" s="5">
        <v>39708</v>
      </c>
      <c r="B97">
        <v>236.393</v>
      </c>
      <c r="C97">
        <f t="shared" si="15"/>
        <v>5.7696265738395917E-2</v>
      </c>
      <c r="D97">
        <v>0.51939999999999997</v>
      </c>
      <c r="E97">
        <v>4.0155000000000003</v>
      </c>
      <c r="F97">
        <v>12.685499999999999</v>
      </c>
      <c r="G97">
        <f t="shared" si="11"/>
        <v>16.701000000000001</v>
      </c>
      <c r="H97">
        <f t="shared" si="12"/>
        <v>10.604348700000001</v>
      </c>
      <c r="I97" s="17">
        <f t="shared" si="13"/>
        <v>2.7617298215010244E-4</v>
      </c>
      <c r="J97">
        <f t="shared" si="14"/>
        <v>1.0002761729821501</v>
      </c>
      <c r="K97">
        <f t="shared" si="16"/>
        <v>5.7420092756245815E-2</v>
      </c>
      <c r="L97" s="35">
        <f t="shared" si="17"/>
        <v>3.2970670521358732E-3</v>
      </c>
      <c r="M97" s="8"/>
      <c r="N97" s="8"/>
      <c r="O97" s="8"/>
      <c r="P97" s="10">
        <v>39874</v>
      </c>
      <c r="Q97" s="8">
        <v>185.321</v>
      </c>
      <c r="R97" s="8">
        <v>-8.5067224507921063E-3</v>
      </c>
      <c r="S97" s="8">
        <f t="shared" si="19"/>
        <v>0.99149327754920791</v>
      </c>
      <c r="T97" s="8">
        <f t="shared" si="18"/>
        <v>-8.7971266206968851E-3</v>
      </c>
    </row>
    <row r="98" spans="1:20" ht="15.75" x14ac:dyDescent="0.25">
      <c r="A98" s="5">
        <v>39709</v>
      </c>
      <c r="B98">
        <v>296.54300000000001</v>
      </c>
      <c r="C98">
        <f t="shared" si="15"/>
        <v>0.25444915881603941</v>
      </c>
      <c r="D98">
        <v>0.52080000000000004</v>
      </c>
      <c r="E98">
        <v>4.0355999999999996</v>
      </c>
      <c r="F98">
        <v>12.556100000000001</v>
      </c>
      <c r="G98">
        <f t="shared" si="11"/>
        <v>16.591699999999999</v>
      </c>
      <c r="H98">
        <f t="shared" si="12"/>
        <v>10.57481688</v>
      </c>
      <c r="I98" s="17">
        <f t="shared" si="13"/>
        <v>2.7544116447208999E-4</v>
      </c>
      <c r="J98">
        <f t="shared" si="14"/>
        <v>1.0002754411644721</v>
      </c>
      <c r="K98">
        <f t="shared" si="16"/>
        <v>0.25417371765156732</v>
      </c>
      <c r="L98" s="35">
        <f t="shared" si="17"/>
        <v>6.4604278744818666E-2</v>
      </c>
      <c r="M98" s="8"/>
      <c r="N98" s="8"/>
      <c r="O98" s="8"/>
      <c r="P98" s="10">
        <v>39875</v>
      </c>
      <c r="Q98" s="8">
        <v>189.297</v>
      </c>
      <c r="R98" s="8">
        <v>2.1454665148580028E-2</v>
      </c>
      <c r="S98" s="8">
        <f t="shared" si="19"/>
        <v>1.0214546651485801</v>
      </c>
      <c r="T98" s="8">
        <f t="shared" si="18"/>
        <v>2.1163788430784654E-2</v>
      </c>
    </row>
    <row r="99" spans="1:20" ht="15.75" x14ac:dyDescent="0.25">
      <c r="A99" s="5">
        <v>39710</v>
      </c>
      <c r="B99">
        <v>257.262</v>
      </c>
      <c r="C99">
        <f t="shared" si="15"/>
        <v>-0.1324630829255791</v>
      </c>
      <c r="D99">
        <v>0.39439999999999997</v>
      </c>
      <c r="E99">
        <v>4.2080000000000002</v>
      </c>
      <c r="F99">
        <v>12.3413</v>
      </c>
      <c r="G99">
        <f t="shared" si="11"/>
        <v>16.549300000000002</v>
      </c>
      <c r="H99">
        <f t="shared" si="12"/>
        <v>9.0754087200000004</v>
      </c>
      <c r="I99" s="17">
        <f t="shared" si="13"/>
        <v>2.3802635161596086E-4</v>
      </c>
      <c r="J99">
        <f t="shared" si="14"/>
        <v>1.000238026351616</v>
      </c>
      <c r="K99">
        <f t="shared" si="16"/>
        <v>-0.13270110927719506</v>
      </c>
      <c r="L99" s="35">
        <f t="shared" si="17"/>
        <v>1.7609584403398063E-2</v>
      </c>
      <c r="M99" s="8"/>
      <c r="N99" s="8"/>
      <c r="O99" s="8"/>
      <c r="P99" s="10">
        <v>39876</v>
      </c>
      <c r="Q99" s="8">
        <v>203.81299999999999</v>
      </c>
      <c r="R99" s="8">
        <v>7.6683729800260919E-2</v>
      </c>
      <c r="S99" s="8">
        <f t="shared" si="19"/>
        <v>1.0766837298002609</v>
      </c>
      <c r="T99" s="8">
        <f t="shared" si="18"/>
        <v>7.6392551237366185E-2</v>
      </c>
    </row>
    <row r="100" spans="1:20" ht="15.75" x14ac:dyDescent="0.25">
      <c r="A100" s="5">
        <v>39713</v>
      </c>
      <c r="B100">
        <v>277.762</v>
      </c>
      <c r="C100">
        <f t="shared" si="15"/>
        <v>7.9685301365922681E-2</v>
      </c>
      <c r="D100">
        <v>0.37619999999999998</v>
      </c>
      <c r="E100">
        <v>4.2568000000000001</v>
      </c>
      <c r="F100">
        <v>12.6439</v>
      </c>
      <c r="G100">
        <f t="shared" si="11"/>
        <v>16.900700000000001</v>
      </c>
      <c r="H100">
        <f t="shared" si="12"/>
        <v>9.0134351800000001</v>
      </c>
      <c r="I100" s="17">
        <f t="shared" si="13"/>
        <v>2.364689055358582E-4</v>
      </c>
      <c r="J100">
        <f t="shared" si="14"/>
        <v>1.0002364689055359</v>
      </c>
      <c r="K100">
        <f t="shared" si="16"/>
        <v>7.9448832460386823E-2</v>
      </c>
      <c r="L100" s="35">
        <f t="shared" si="17"/>
        <v>6.3121169793186145E-3</v>
      </c>
      <c r="M100" s="8"/>
      <c r="N100" s="8"/>
      <c r="O100" s="8"/>
      <c r="P100" s="10">
        <v>39877</v>
      </c>
      <c r="Q100" s="8">
        <v>202.81899999999999</v>
      </c>
      <c r="R100" s="8">
        <v>-4.8770196209270257E-3</v>
      </c>
      <c r="S100" s="8">
        <f t="shared" si="19"/>
        <v>0.99512298037907299</v>
      </c>
      <c r="T100" s="8">
        <f t="shared" si="18"/>
        <v>-5.1686232283013724E-3</v>
      </c>
    </row>
    <row r="101" spans="1:20" ht="15.75" x14ac:dyDescent="0.25">
      <c r="A101" s="5">
        <v>39714</v>
      </c>
      <c r="B101">
        <v>265.62299999999999</v>
      </c>
      <c r="C101">
        <f t="shared" si="15"/>
        <v>-4.3702882323716025E-2</v>
      </c>
      <c r="D101">
        <v>0.37990000000000002</v>
      </c>
      <c r="E101">
        <v>4.2409999999999997</v>
      </c>
      <c r="F101">
        <v>12.6997</v>
      </c>
      <c r="G101">
        <f t="shared" si="11"/>
        <v>16.9407</v>
      </c>
      <c r="H101">
        <f t="shared" si="12"/>
        <v>9.065616030000001</v>
      </c>
      <c r="I101" s="17">
        <f t="shared" si="13"/>
        <v>2.3778031196797222E-4</v>
      </c>
      <c r="J101">
        <f t="shared" si="14"/>
        <v>1.000237780311968</v>
      </c>
      <c r="K101">
        <f t="shared" si="16"/>
        <v>-4.3940662635683997E-2</v>
      </c>
      <c r="L101" s="35">
        <f t="shared" si="17"/>
        <v>1.9307818328629957E-3</v>
      </c>
      <c r="M101" s="8"/>
      <c r="N101" s="8"/>
      <c r="O101" s="8"/>
      <c r="P101" s="10">
        <v>39878</v>
      </c>
      <c r="Q101" s="8">
        <v>202.322</v>
      </c>
      <c r="R101" s="8">
        <v>-2.4504607556490553E-3</v>
      </c>
      <c r="S101" s="8">
        <f t="shared" si="19"/>
        <v>0.99754953924435097</v>
      </c>
      <c r="T101" s="8">
        <f t="shared" si="18"/>
        <v>-2.7416256200334631E-3</v>
      </c>
    </row>
    <row r="102" spans="1:20" ht="15.75" x14ac:dyDescent="0.25">
      <c r="A102" s="5">
        <v>39715</v>
      </c>
      <c r="B102">
        <v>250.541</v>
      </c>
      <c r="C102">
        <f t="shared" si="15"/>
        <v>-5.6779721635551117E-2</v>
      </c>
      <c r="D102">
        <v>0.3821</v>
      </c>
      <c r="E102">
        <v>4.1638000000000002</v>
      </c>
      <c r="F102">
        <v>12.6937</v>
      </c>
      <c r="G102">
        <f t="shared" si="11"/>
        <v>16.857500000000002</v>
      </c>
      <c r="H102">
        <f t="shared" si="12"/>
        <v>9.0140627700000007</v>
      </c>
      <c r="I102" s="17">
        <f t="shared" si="13"/>
        <v>2.36484681814364E-4</v>
      </c>
      <c r="J102">
        <f t="shared" si="14"/>
        <v>1.0002364846818144</v>
      </c>
      <c r="K102">
        <f t="shared" si="16"/>
        <v>-5.7016206317365481E-2</v>
      </c>
      <c r="L102" s="35">
        <f t="shared" si="17"/>
        <v>3.2508477828243872E-3</v>
      </c>
      <c r="M102" s="8"/>
      <c r="N102" s="8"/>
      <c r="O102" s="8"/>
      <c r="P102" s="10">
        <v>39881</v>
      </c>
      <c r="Q102" s="8">
        <v>205.90100000000001</v>
      </c>
      <c r="R102" s="8">
        <v>1.7689623471495969E-2</v>
      </c>
      <c r="S102" s="8">
        <f t="shared" si="19"/>
        <v>1.0176896234714961</v>
      </c>
      <c r="T102" s="8">
        <f t="shared" si="18"/>
        <v>1.7404332899089964E-2</v>
      </c>
    </row>
    <row r="103" spans="1:20" ht="15.75" x14ac:dyDescent="0.25">
      <c r="A103" s="5">
        <v>39716</v>
      </c>
      <c r="B103">
        <v>251.535</v>
      </c>
      <c r="C103">
        <f t="shared" si="15"/>
        <v>3.9674145149895621E-3</v>
      </c>
      <c r="D103">
        <v>0.38030000000000003</v>
      </c>
      <c r="E103">
        <v>4.2302</v>
      </c>
      <c r="F103">
        <v>12.6015</v>
      </c>
      <c r="G103">
        <f t="shared" si="11"/>
        <v>16.831699999999998</v>
      </c>
      <c r="H103">
        <f t="shared" si="12"/>
        <v>9.0225504500000007</v>
      </c>
      <c r="I103" s="17">
        <f t="shared" si="13"/>
        <v>2.3669803515136145E-4</v>
      </c>
      <c r="J103">
        <f t="shared" si="14"/>
        <v>1.0002366980351514</v>
      </c>
      <c r="K103">
        <f t="shared" si="16"/>
        <v>3.7307164798382007E-3</v>
      </c>
      <c r="L103" s="35">
        <f t="shared" si="17"/>
        <v>1.3918245452936335E-5</v>
      </c>
      <c r="M103" s="8"/>
      <c r="N103" s="8"/>
      <c r="O103" s="8"/>
      <c r="P103" s="10">
        <v>39882</v>
      </c>
      <c r="Q103" s="8">
        <v>208.55500000000001</v>
      </c>
      <c r="R103" s="8">
        <v>1.2889689705246678E-2</v>
      </c>
      <c r="S103" s="8">
        <f t="shared" si="19"/>
        <v>1.0128896897052466</v>
      </c>
      <c r="T103" s="8">
        <f t="shared" si="18"/>
        <v>1.2605522077753952E-2</v>
      </c>
    </row>
    <row r="104" spans="1:20" ht="15.75" x14ac:dyDescent="0.25">
      <c r="A104" s="5">
        <v>39717</v>
      </c>
      <c r="B104">
        <v>257.99700000000001</v>
      </c>
      <c r="C104">
        <f t="shared" si="15"/>
        <v>2.5690261792593545E-2</v>
      </c>
      <c r="D104">
        <v>0.37319999999999998</v>
      </c>
      <c r="E104">
        <v>4.1638999999999999</v>
      </c>
      <c r="F104">
        <v>12.6166</v>
      </c>
      <c r="G104">
        <f t="shared" si="11"/>
        <v>16.7805</v>
      </c>
      <c r="H104">
        <f t="shared" si="12"/>
        <v>8.8724151199999994</v>
      </c>
      <c r="I104" s="17">
        <f t="shared" si="13"/>
        <v>2.3292166225963307E-4</v>
      </c>
      <c r="J104">
        <f t="shared" si="14"/>
        <v>1.0002329216622596</v>
      </c>
      <c r="K104">
        <f t="shared" si="16"/>
        <v>2.5457340130333912E-2</v>
      </c>
      <c r="L104" s="35">
        <f t="shared" si="17"/>
        <v>6.4807616651150948E-4</v>
      </c>
      <c r="M104" s="8"/>
      <c r="N104" s="8"/>
      <c r="O104" s="8"/>
      <c r="P104" s="10">
        <v>39883</v>
      </c>
      <c r="Q104" s="8">
        <v>209.13200000000001</v>
      </c>
      <c r="R104" s="8">
        <v>2.7666562777204965E-3</v>
      </c>
      <c r="S104" s="8">
        <f t="shared" si="19"/>
        <v>1.0027666562777204</v>
      </c>
      <c r="T104" s="8">
        <f t="shared" si="18"/>
        <v>2.4811047093623076E-3</v>
      </c>
    </row>
    <row r="105" spans="1:20" ht="15.75" x14ac:dyDescent="0.25">
      <c r="A105" s="5">
        <v>39720</v>
      </c>
      <c r="B105">
        <v>270.69299999999998</v>
      </c>
      <c r="C105">
        <f t="shared" si="15"/>
        <v>4.9209874533424687E-2</v>
      </c>
      <c r="D105">
        <v>0.3372</v>
      </c>
      <c r="E105">
        <v>3.9717000000000002</v>
      </c>
      <c r="F105">
        <v>12.507899999999999</v>
      </c>
      <c r="G105">
        <f t="shared" si="11"/>
        <v>16.479599999999998</v>
      </c>
      <c r="H105">
        <f t="shared" si="12"/>
        <v>8.1893638799999984</v>
      </c>
      <c r="I105" s="17">
        <f t="shared" si="13"/>
        <v>2.1567496693486454E-4</v>
      </c>
      <c r="J105">
        <f t="shared" si="14"/>
        <v>1.0002156749669349</v>
      </c>
      <c r="K105">
        <f t="shared" si="16"/>
        <v>4.8994199566489822E-2</v>
      </c>
      <c r="L105" s="35">
        <f t="shared" si="17"/>
        <v>2.4004315911610313E-3</v>
      </c>
      <c r="M105" s="8"/>
      <c r="N105" s="8"/>
      <c r="O105" s="8"/>
      <c r="P105" s="10">
        <v>39884</v>
      </c>
      <c r="Q105" s="8">
        <v>213.85400000000001</v>
      </c>
      <c r="R105" s="8">
        <v>2.2579040988466654E-2</v>
      </c>
      <c r="S105" s="8">
        <f t="shared" si="19"/>
        <v>1.0225790409884667</v>
      </c>
      <c r="T105" s="8">
        <f t="shared" si="18"/>
        <v>2.2290654590293574E-2</v>
      </c>
    </row>
    <row r="106" spans="1:20" ht="15.75" x14ac:dyDescent="0.25">
      <c r="A106" s="5">
        <v>39721</v>
      </c>
      <c r="B106">
        <v>276.98700000000002</v>
      </c>
      <c r="C106">
        <f t="shared" si="15"/>
        <v>2.32514324345293E-2</v>
      </c>
      <c r="D106">
        <v>0.33810000000000001</v>
      </c>
      <c r="E106">
        <v>4.0148999999999999</v>
      </c>
      <c r="F106">
        <v>12.4405</v>
      </c>
      <c r="G106">
        <f t="shared" si="11"/>
        <v>16.455400000000001</v>
      </c>
      <c r="H106">
        <f t="shared" si="12"/>
        <v>8.2210330499999991</v>
      </c>
      <c r="I106" s="17">
        <f t="shared" si="13"/>
        <v>2.1647699492399752E-4</v>
      </c>
      <c r="J106">
        <f t="shared" si="14"/>
        <v>1.000216476994924</v>
      </c>
      <c r="K106">
        <f t="shared" si="16"/>
        <v>2.3034955439605303E-2</v>
      </c>
      <c r="L106" s="35">
        <f t="shared" si="17"/>
        <v>5.3060917210460197E-4</v>
      </c>
      <c r="M106" s="8"/>
      <c r="N106" s="8"/>
      <c r="O106" s="8"/>
      <c r="P106" s="10">
        <v>39885</v>
      </c>
      <c r="Q106" s="8">
        <v>214.65</v>
      </c>
      <c r="R106" s="8">
        <v>3.7221655896078269E-3</v>
      </c>
      <c r="S106" s="8">
        <f t="shared" si="19"/>
        <v>1.0037221655896078</v>
      </c>
      <c r="T106" s="8">
        <f t="shared" si="18"/>
        <v>3.4338865296008807E-3</v>
      </c>
    </row>
    <row r="107" spans="1:20" ht="15.75" x14ac:dyDescent="0.25">
      <c r="A107" s="5">
        <v>39722</v>
      </c>
      <c r="B107">
        <v>272.41300000000001</v>
      </c>
      <c r="C107">
        <f t="shared" si="15"/>
        <v>-1.651341037666032E-2</v>
      </c>
      <c r="D107">
        <v>0.33910000000000001</v>
      </c>
      <c r="E107">
        <v>3.9954000000000001</v>
      </c>
      <c r="F107">
        <v>11.776299999999999</v>
      </c>
      <c r="G107">
        <f t="shared" si="11"/>
        <v>15.771699999999999</v>
      </c>
      <c r="H107">
        <f t="shared" si="12"/>
        <v>7.9887433300000001</v>
      </c>
      <c r="I107" s="17">
        <f t="shared" si="13"/>
        <v>2.1058876598401E-4</v>
      </c>
      <c r="J107">
        <f t="shared" si="14"/>
        <v>1.000210588765984</v>
      </c>
      <c r="K107">
        <f t="shared" si="16"/>
        <v>-1.672399914264433E-2</v>
      </c>
      <c r="L107" s="35">
        <f t="shared" si="17"/>
        <v>2.7969214732316832E-4</v>
      </c>
      <c r="M107" s="8"/>
      <c r="N107" s="8"/>
      <c r="O107" s="8"/>
      <c r="P107" s="10">
        <v>39888</v>
      </c>
      <c r="Q107" s="8">
        <v>214.053</v>
      </c>
      <c r="R107" s="8">
        <v>-2.7812718378756505E-3</v>
      </c>
      <c r="S107" s="8">
        <f t="shared" si="19"/>
        <v>0.99721872816212431</v>
      </c>
      <c r="T107" s="8">
        <f t="shared" si="18"/>
        <v>-3.06923276517553E-3</v>
      </c>
    </row>
    <row r="108" spans="1:20" ht="15.75" x14ac:dyDescent="0.25">
      <c r="A108" s="5">
        <v>39723</v>
      </c>
      <c r="B108">
        <v>261.82499999999999</v>
      </c>
      <c r="C108">
        <f t="shared" si="15"/>
        <v>-3.8867454930565065E-2</v>
      </c>
      <c r="D108">
        <v>0.3503</v>
      </c>
      <c r="E108">
        <v>3.9313000000000002</v>
      </c>
      <c r="F108">
        <v>11.6845</v>
      </c>
      <c r="G108">
        <f t="shared" si="11"/>
        <v>15.6158</v>
      </c>
      <c r="H108">
        <f t="shared" si="12"/>
        <v>8.0243803500000013</v>
      </c>
      <c r="I108" s="17">
        <f t="shared" si="13"/>
        <v>2.1149293583788698E-4</v>
      </c>
      <c r="J108">
        <f t="shared" si="14"/>
        <v>1.0002114929358379</v>
      </c>
      <c r="K108">
        <f t="shared" si="16"/>
        <v>-3.9078947866402952E-2</v>
      </c>
      <c r="L108" s="35">
        <f t="shared" si="17"/>
        <v>1.5271641663450399E-3</v>
      </c>
      <c r="M108" s="8"/>
      <c r="N108" s="8"/>
      <c r="O108" s="8"/>
      <c r="P108" s="10">
        <v>39889</v>
      </c>
      <c r="Q108" s="8">
        <v>214.94800000000001</v>
      </c>
      <c r="R108" s="8">
        <v>4.1812074579660654E-3</v>
      </c>
      <c r="S108" s="8">
        <f t="shared" si="19"/>
        <v>1.0041812074579661</v>
      </c>
      <c r="T108" s="8">
        <f t="shared" si="18"/>
        <v>3.8928320383206285E-3</v>
      </c>
    </row>
    <row r="109" spans="1:20" ht="15.75" x14ac:dyDescent="0.25">
      <c r="A109" s="5">
        <v>39724</v>
      </c>
      <c r="B109">
        <v>273.65600000000001</v>
      </c>
      <c r="C109">
        <f t="shared" si="15"/>
        <v>4.5186670486011715E-2</v>
      </c>
      <c r="D109">
        <v>0.36120000000000002</v>
      </c>
      <c r="E109">
        <v>3.9237000000000002</v>
      </c>
      <c r="F109">
        <v>11.5413</v>
      </c>
      <c r="G109">
        <f t="shared" si="11"/>
        <v>15.465</v>
      </c>
      <c r="H109">
        <f t="shared" si="12"/>
        <v>8.0924175600000012</v>
      </c>
      <c r="I109" s="17">
        <f t="shared" si="13"/>
        <v>2.132183260603604E-4</v>
      </c>
      <c r="J109">
        <f t="shared" si="14"/>
        <v>1.0002132183260604</v>
      </c>
      <c r="K109">
        <f t="shared" si="16"/>
        <v>4.4973452159951355E-2</v>
      </c>
      <c r="L109" s="35">
        <f t="shared" si="17"/>
        <v>2.0226113991834334E-3</v>
      </c>
      <c r="M109" s="8"/>
      <c r="N109" s="8"/>
      <c r="O109" s="8"/>
      <c r="P109" s="10">
        <v>39890</v>
      </c>
      <c r="Q109" s="8">
        <v>215.99199999999999</v>
      </c>
      <c r="R109" s="8">
        <v>4.8569886670263634E-3</v>
      </c>
      <c r="S109" s="8">
        <f t="shared" si="19"/>
        <v>1.0048569886670264</v>
      </c>
      <c r="T109" s="8">
        <f t="shared" si="18"/>
        <v>4.5657228262462662E-3</v>
      </c>
    </row>
    <row r="110" spans="1:20" ht="15.75" x14ac:dyDescent="0.25">
      <c r="A110" s="5">
        <v>39727</v>
      </c>
      <c r="B110">
        <v>287.96300000000002</v>
      </c>
      <c r="C110">
        <f t="shared" si="15"/>
        <v>5.2280965884175815E-2</v>
      </c>
      <c r="D110">
        <v>0.29509999999999997</v>
      </c>
      <c r="E110">
        <v>3.7530000000000001</v>
      </c>
      <c r="F110">
        <v>11.8492</v>
      </c>
      <c r="G110">
        <f t="shared" si="11"/>
        <v>15.6022</v>
      </c>
      <c r="H110">
        <f t="shared" si="12"/>
        <v>7.2496989200000002</v>
      </c>
      <c r="I110" s="17">
        <f t="shared" si="13"/>
        <v>1.917706172600564E-4</v>
      </c>
      <c r="J110">
        <f t="shared" si="14"/>
        <v>1.0001917706172601</v>
      </c>
      <c r="K110">
        <f t="shared" si="16"/>
        <v>5.2089195266915758E-2</v>
      </c>
      <c r="L110" s="35">
        <f t="shared" si="17"/>
        <v>2.7132842635548791E-3</v>
      </c>
      <c r="M110" s="8"/>
      <c r="N110" s="8"/>
      <c r="O110" s="8"/>
      <c r="P110" s="10">
        <v>39891</v>
      </c>
      <c r="Q110" s="8">
        <v>207.38200000000001</v>
      </c>
      <c r="R110" s="8">
        <v>-3.9862587503240794E-2</v>
      </c>
      <c r="S110" s="8">
        <f t="shared" si="19"/>
        <v>0.96013741249675921</v>
      </c>
      <c r="T110" s="8">
        <f t="shared" si="18"/>
        <v>-4.0152255212819295E-2</v>
      </c>
    </row>
    <row r="111" spans="1:20" ht="15.75" x14ac:dyDescent="0.25">
      <c r="A111" s="5">
        <v>39728</v>
      </c>
      <c r="B111">
        <v>281.858</v>
      </c>
      <c r="C111">
        <f t="shared" si="15"/>
        <v>-2.1200640360046319E-2</v>
      </c>
      <c r="D111">
        <v>0.29799999999999999</v>
      </c>
      <c r="E111">
        <v>3.7519</v>
      </c>
      <c r="F111">
        <v>12.004300000000001</v>
      </c>
      <c r="G111">
        <f t="shared" si="11"/>
        <v>15.7562</v>
      </c>
      <c r="H111">
        <f t="shared" si="12"/>
        <v>7.3291813999999995</v>
      </c>
      <c r="I111" s="17">
        <f t="shared" si="13"/>
        <v>1.9380066056950973E-4</v>
      </c>
      <c r="J111">
        <f t="shared" si="14"/>
        <v>1.0001938006605695</v>
      </c>
      <c r="K111">
        <f t="shared" si="16"/>
        <v>-2.1394441020615829E-2</v>
      </c>
      <c r="L111" s="35">
        <f t="shared" si="17"/>
        <v>4.5772210658460928E-4</v>
      </c>
      <c r="M111" s="8"/>
      <c r="N111" s="8"/>
      <c r="O111" s="8"/>
      <c r="P111" s="10">
        <v>39892</v>
      </c>
      <c r="Q111" s="8">
        <v>207.29300000000001</v>
      </c>
      <c r="R111" s="8">
        <v>-4.2915971492221423E-4</v>
      </c>
      <c r="S111" s="8">
        <f t="shared" si="19"/>
        <v>0.99957084028507781</v>
      </c>
      <c r="T111" s="8">
        <f t="shared" si="18"/>
        <v>-7.1804222493357102E-4</v>
      </c>
    </row>
    <row r="112" spans="1:20" ht="15.75" x14ac:dyDescent="0.25">
      <c r="A112" s="5">
        <v>39729</v>
      </c>
      <c r="B112">
        <v>292.26799999999997</v>
      </c>
      <c r="C112">
        <f t="shared" si="15"/>
        <v>3.6933491332514841E-2</v>
      </c>
      <c r="D112">
        <v>0.26229999999999998</v>
      </c>
      <c r="E112">
        <v>3.8028</v>
      </c>
      <c r="F112">
        <v>12.372400000000001</v>
      </c>
      <c r="G112">
        <f t="shared" si="11"/>
        <v>16.1752</v>
      </c>
      <c r="H112">
        <f t="shared" si="12"/>
        <v>7.0480805200000001</v>
      </c>
      <c r="I112" s="17">
        <f t="shared" si="13"/>
        <v>1.8661439167022564E-4</v>
      </c>
      <c r="J112">
        <f t="shared" si="14"/>
        <v>1.0001866143916702</v>
      </c>
      <c r="K112">
        <f t="shared" si="16"/>
        <v>3.6746876940844615E-2</v>
      </c>
      <c r="L112" s="35">
        <f t="shared" si="17"/>
        <v>1.3503329649055776E-3</v>
      </c>
      <c r="M112" s="8"/>
      <c r="N112" s="8"/>
      <c r="O112" s="8"/>
      <c r="P112" s="10">
        <v>39895</v>
      </c>
      <c r="Q112" s="8">
        <v>210.971</v>
      </c>
      <c r="R112" s="8">
        <v>1.7743001452050947E-2</v>
      </c>
      <c r="S112" s="8">
        <f t="shared" si="19"/>
        <v>1.017743001452051</v>
      </c>
      <c r="T112" s="8">
        <f t="shared" si="18"/>
        <v>1.7458610607744521E-2</v>
      </c>
    </row>
    <row r="113" spans="1:20" ht="15.75" x14ac:dyDescent="0.25">
      <c r="A113" s="5">
        <v>39730</v>
      </c>
      <c r="B113">
        <v>293.23200000000003</v>
      </c>
      <c r="C113">
        <f t="shared" si="15"/>
        <v>3.2983426170502947E-3</v>
      </c>
      <c r="D113">
        <v>0.26029999999999998</v>
      </c>
      <c r="E113">
        <v>3.8769999999999998</v>
      </c>
      <c r="F113">
        <v>12.466100000000001</v>
      </c>
      <c r="G113">
        <f t="shared" si="11"/>
        <v>16.3431</v>
      </c>
      <c r="H113">
        <f t="shared" si="12"/>
        <v>7.1219258300000003</v>
      </c>
      <c r="I113" s="17">
        <f t="shared" si="13"/>
        <v>1.8850404816772581E-4</v>
      </c>
      <c r="J113">
        <f t="shared" si="14"/>
        <v>1.0001885040481677</v>
      </c>
      <c r="K113">
        <f t="shared" si="16"/>
        <v>3.1098385688825688E-3</v>
      </c>
      <c r="L113" s="35">
        <f t="shared" si="17"/>
        <v>9.6710959245095831E-6</v>
      </c>
      <c r="M113" s="8"/>
      <c r="N113" s="8"/>
      <c r="O113" s="8"/>
      <c r="P113" s="10">
        <v>39896</v>
      </c>
      <c r="Q113" s="8">
        <v>213.45699999999999</v>
      </c>
      <c r="R113" s="8">
        <v>1.1783610069630376E-2</v>
      </c>
      <c r="S113" s="8">
        <f t="shared" si="19"/>
        <v>1.0117836100696305</v>
      </c>
      <c r="T113" s="8">
        <f t="shared" si="18"/>
        <v>1.1498716095460845E-2</v>
      </c>
    </row>
    <row r="114" spans="1:20" ht="15.75" x14ac:dyDescent="0.25">
      <c r="A114" s="5">
        <v>39731</v>
      </c>
      <c r="B114">
        <v>335.048</v>
      </c>
      <c r="C114">
        <f t="shared" si="15"/>
        <v>0.14260380858842137</v>
      </c>
      <c r="D114">
        <v>0.13750000000000001</v>
      </c>
      <c r="E114">
        <v>3.9956</v>
      </c>
      <c r="F114">
        <v>12.6996</v>
      </c>
      <c r="G114">
        <f t="shared" si="11"/>
        <v>16.6952</v>
      </c>
      <c r="H114">
        <f t="shared" si="12"/>
        <v>5.7417949999999998</v>
      </c>
      <c r="I114" s="17">
        <f t="shared" si="13"/>
        <v>1.5297071328035372E-4</v>
      </c>
      <c r="J114">
        <f t="shared" si="14"/>
        <v>1.0001529707132804</v>
      </c>
      <c r="K114">
        <f t="shared" si="16"/>
        <v>0.14245083787514101</v>
      </c>
      <c r="L114" s="35">
        <f t="shared" si="17"/>
        <v>2.029224121132971E-2</v>
      </c>
      <c r="M114" s="8"/>
      <c r="N114" s="8"/>
      <c r="O114" s="8"/>
      <c r="P114" s="10">
        <v>39897</v>
      </c>
      <c r="Q114" s="8">
        <v>232.893</v>
      </c>
      <c r="R114" s="8">
        <v>9.1053467443091618E-2</v>
      </c>
      <c r="S114" s="8">
        <f t="shared" si="19"/>
        <v>1.0910534674430916</v>
      </c>
      <c r="T114" s="8">
        <f t="shared" si="18"/>
        <v>9.0768229090829378E-2</v>
      </c>
    </row>
    <row r="115" spans="1:20" ht="15.75" x14ac:dyDescent="0.25">
      <c r="A115" s="5">
        <v>39734</v>
      </c>
      <c r="B115">
        <v>345.61700000000002</v>
      </c>
      <c r="C115">
        <f t="shared" si="15"/>
        <v>3.1544733888875673E-2</v>
      </c>
      <c r="D115">
        <v>0.15160000000000001</v>
      </c>
      <c r="E115">
        <v>4.0735000000000001</v>
      </c>
      <c r="F115">
        <v>12.304399999999999</v>
      </c>
      <c r="G115">
        <f t="shared" si="11"/>
        <v>16.3779</v>
      </c>
      <c r="H115">
        <f t="shared" si="12"/>
        <v>5.9388470400000006</v>
      </c>
      <c r="I115" s="17">
        <f t="shared" si="13"/>
        <v>1.5807229191011629E-4</v>
      </c>
      <c r="J115">
        <f t="shared" si="14"/>
        <v>1.0001580722919101</v>
      </c>
      <c r="K115">
        <f t="shared" si="16"/>
        <v>3.1386661596965557E-2</v>
      </c>
      <c r="L115" s="35">
        <f t="shared" si="17"/>
        <v>9.8512252620243249E-4</v>
      </c>
      <c r="M115" s="8"/>
      <c r="N115" s="8"/>
      <c r="O115" s="8"/>
      <c r="P115" s="10">
        <v>39898</v>
      </c>
      <c r="Q115" s="8">
        <v>255.363</v>
      </c>
      <c r="R115" s="8">
        <v>9.6482075459545791E-2</v>
      </c>
      <c r="S115" s="8">
        <f t="shared" si="19"/>
        <v>1.0964820754595457</v>
      </c>
      <c r="T115" s="8">
        <f t="shared" si="18"/>
        <v>9.6196519231388167E-2</v>
      </c>
    </row>
    <row r="116" spans="1:20" ht="15.75" x14ac:dyDescent="0.25">
      <c r="A116" s="5">
        <v>39735</v>
      </c>
      <c r="B116">
        <v>346.48200000000003</v>
      </c>
      <c r="C116">
        <f t="shared" si="15"/>
        <v>2.5027704077056658E-3</v>
      </c>
      <c r="D116">
        <v>0.15040000000000001</v>
      </c>
      <c r="E116">
        <v>4.1159999999999997</v>
      </c>
      <c r="F116">
        <v>11.943899999999999</v>
      </c>
      <c r="G116">
        <f t="shared" si="11"/>
        <v>16.059899999999999</v>
      </c>
      <c r="H116">
        <f t="shared" si="12"/>
        <v>5.91236256</v>
      </c>
      <c r="I116" s="17">
        <f t="shared" si="13"/>
        <v>1.5738717272117952E-4</v>
      </c>
      <c r="J116">
        <f t="shared" si="14"/>
        <v>1.0001573871727212</v>
      </c>
      <c r="K116">
        <f t="shared" si="16"/>
        <v>2.3453832349844862E-3</v>
      </c>
      <c r="L116" s="35">
        <f t="shared" si="17"/>
        <v>5.5008225189462938E-6</v>
      </c>
      <c r="M116" s="8"/>
      <c r="N116" s="8"/>
      <c r="O116" s="8"/>
      <c r="P116" s="10">
        <v>39899</v>
      </c>
      <c r="Q116" s="8">
        <v>247.21</v>
      </c>
      <c r="R116" s="8">
        <v>-3.192709985393339E-2</v>
      </c>
      <c r="S116" s="8">
        <f t="shared" si="19"/>
        <v>0.96807290014606662</v>
      </c>
      <c r="T116" s="8">
        <f t="shared" si="18"/>
        <v>-3.2212091411250039E-2</v>
      </c>
    </row>
    <row r="117" spans="1:20" ht="15.75" x14ac:dyDescent="0.25">
      <c r="A117" s="5">
        <v>39736</v>
      </c>
      <c r="B117">
        <v>386.85700000000003</v>
      </c>
      <c r="C117">
        <f t="shared" si="15"/>
        <v>0.11652841994677933</v>
      </c>
      <c r="D117">
        <v>7.6600000000000001E-2</v>
      </c>
      <c r="E117">
        <v>4.1233000000000004</v>
      </c>
      <c r="F117">
        <v>11.910600000000001</v>
      </c>
      <c r="G117">
        <f t="shared" si="11"/>
        <v>16.033900000000003</v>
      </c>
      <c r="H117">
        <f t="shared" si="12"/>
        <v>5.0356519600000009</v>
      </c>
      <c r="I117" s="17">
        <f t="shared" si="13"/>
        <v>1.3461083734678247E-4</v>
      </c>
      <c r="J117">
        <f t="shared" si="14"/>
        <v>1.0001346108373468</v>
      </c>
      <c r="K117">
        <f t="shared" si="16"/>
        <v>0.11639380910943255</v>
      </c>
      <c r="L117" s="35">
        <f t="shared" si="17"/>
        <v>1.3547518799003023E-2</v>
      </c>
      <c r="M117" s="8"/>
      <c r="N117" s="8"/>
      <c r="O117" s="8"/>
      <c r="P117" s="10">
        <v>39902</v>
      </c>
      <c r="Q117" s="8">
        <v>235.47800000000001</v>
      </c>
      <c r="R117" s="8">
        <v>-4.7457627118644062E-2</v>
      </c>
      <c r="S117" s="8">
        <f t="shared" si="19"/>
        <v>0.9525423728813559</v>
      </c>
      <c r="T117" s="8">
        <f t="shared" si="18"/>
        <v>-4.774075402208363E-2</v>
      </c>
    </row>
    <row r="118" spans="1:20" ht="15.75" x14ac:dyDescent="0.25">
      <c r="A118" s="5">
        <v>39737</v>
      </c>
      <c r="B118">
        <v>399.17500000000001</v>
      </c>
      <c r="C118">
        <f t="shared" si="15"/>
        <v>3.1841222984203423E-2</v>
      </c>
      <c r="D118">
        <v>6.25E-2</v>
      </c>
      <c r="E118">
        <v>4.0693000000000001</v>
      </c>
      <c r="F118">
        <v>12.005100000000001</v>
      </c>
      <c r="G118">
        <f t="shared" si="11"/>
        <v>16.074400000000001</v>
      </c>
      <c r="H118">
        <f t="shared" si="12"/>
        <v>4.8196187500000001</v>
      </c>
      <c r="I118" s="17">
        <f t="shared" si="13"/>
        <v>1.2896933005301925E-4</v>
      </c>
      <c r="J118">
        <f t="shared" si="14"/>
        <v>1.000128969330053</v>
      </c>
      <c r="K118">
        <f t="shared" si="16"/>
        <v>3.1712253654150403E-2</v>
      </c>
      <c r="L118" s="35">
        <f t="shared" si="17"/>
        <v>1.0056670318251755E-3</v>
      </c>
      <c r="M118" s="8"/>
      <c r="N118" s="8"/>
      <c r="O118" s="8"/>
      <c r="P118" s="10">
        <v>39903</v>
      </c>
      <c r="Q118" s="8">
        <v>228.37</v>
      </c>
      <c r="R118" s="8">
        <v>-3.0185410102005299E-2</v>
      </c>
      <c r="S118" s="8">
        <f t="shared" si="19"/>
        <v>0.96981458989799474</v>
      </c>
      <c r="T118" s="8">
        <f t="shared" si="18"/>
        <v>-3.0466218031032149E-2</v>
      </c>
    </row>
    <row r="119" spans="1:20" ht="15.75" x14ac:dyDescent="0.25">
      <c r="A119" s="5">
        <v>39738</v>
      </c>
      <c r="B119">
        <v>360.55</v>
      </c>
      <c r="C119">
        <f t="shared" si="15"/>
        <v>-9.676207177303188E-2</v>
      </c>
      <c r="D119">
        <v>3.0200000000000001E-2</v>
      </c>
      <c r="E119">
        <v>4.0141999999999998</v>
      </c>
      <c r="F119">
        <v>11.8939</v>
      </c>
      <c r="G119">
        <f t="shared" si="11"/>
        <v>15.908100000000001</v>
      </c>
      <c r="H119">
        <f t="shared" si="12"/>
        <v>4.3733957800000001</v>
      </c>
      <c r="I119" s="17">
        <f t="shared" si="13"/>
        <v>1.1727982822740124E-4</v>
      </c>
      <c r="J119">
        <f t="shared" si="14"/>
        <v>1.0001172798282274</v>
      </c>
      <c r="K119">
        <f t="shared" si="16"/>
        <v>-9.6879351601259281E-2</v>
      </c>
      <c r="L119" s="35">
        <f t="shared" si="17"/>
        <v>9.3856087666804189E-3</v>
      </c>
      <c r="M119" s="8"/>
      <c r="N119" s="8"/>
      <c r="O119" s="8"/>
      <c r="P119" s="10">
        <v>39904</v>
      </c>
      <c r="Q119" s="8">
        <v>231.8</v>
      </c>
      <c r="R119" s="8">
        <v>1.5019485921968764E-2</v>
      </c>
      <c r="S119" s="8">
        <f t="shared" si="19"/>
        <v>1.0150194859219688</v>
      </c>
      <c r="T119" s="8">
        <f t="shared" si="18"/>
        <v>1.4741241017470971E-2</v>
      </c>
    </row>
    <row r="120" spans="1:20" ht="15.75" x14ac:dyDescent="0.25">
      <c r="A120" s="5">
        <v>39741</v>
      </c>
      <c r="B120">
        <v>277.04599999999999</v>
      </c>
      <c r="C120">
        <f t="shared" si="15"/>
        <v>-0.23160171959506315</v>
      </c>
      <c r="D120">
        <v>4.8999999999999998E-3</v>
      </c>
      <c r="E120">
        <v>4.0106999999999999</v>
      </c>
      <c r="F120">
        <v>11.9918</v>
      </c>
      <c r="G120">
        <f t="shared" si="11"/>
        <v>16.002499999999998</v>
      </c>
      <c r="H120">
        <f t="shared" si="12"/>
        <v>4.0694598199999996</v>
      </c>
      <c r="I120" s="17">
        <f t="shared" si="13"/>
        <v>1.0928918560981771E-4</v>
      </c>
      <c r="J120">
        <f t="shared" si="14"/>
        <v>1.0001092891856098</v>
      </c>
      <c r="K120">
        <f t="shared" si="16"/>
        <v>-0.23171100878067297</v>
      </c>
      <c r="L120" s="35">
        <f t="shared" si="17"/>
        <v>5.3689991590157103E-2</v>
      </c>
      <c r="M120" s="8"/>
      <c r="N120" s="8"/>
      <c r="O120" s="8"/>
      <c r="P120" s="10">
        <v>39905</v>
      </c>
      <c r="Q120" s="8">
        <v>241.84100000000001</v>
      </c>
      <c r="R120" s="8">
        <v>4.331751509922345E-2</v>
      </c>
      <c r="S120" s="8">
        <f t="shared" si="19"/>
        <v>1.0433175150992235</v>
      </c>
      <c r="T120" s="8">
        <f t="shared" si="18"/>
        <v>4.3040645659020563E-2</v>
      </c>
    </row>
    <row r="121" spans="1:20" ht="15.75" x14ac:dyDescent="0.25">
      <c r="A121" s="5">
        <v>39742</v>
      </c>
      <c r="B121">
        <v>236.62200000000001</v>
      </c>
      <c r="C121">
        <f t="shared" si="15"/>
        <v>-0.14591078737826924</v>
      </c>
      <c r="D121">
        <v>1.7999999999999999E-2</v>
      </c>
      <c r="E121">
        <v>3.9403999999999999</v>
      </c>
      <c r="F121">
        <v>12.188599999999999</v>
      </c>
      <c r="G121">
        <f t="shared" si="11"/>
        <v>16.128999999999998</v>
      </c>
      <c r="H121">
        <f t="shared" si="12"/>
        <v>4.1597948000000002</v>
      </c>
      <c r="I121" s="17">
        <f t="shared" si="13"/>
        <v>1.1166656965588828E-4</v>
      </c>
      <c r="J121">
        <f t="shared" si="14"/>
        <v>1.0001116665696559</v>
      </c>
      <c r="K121">
        <f t="shared" si="16"/>
        <v>-0.14602245394792512</v>
      </c>
      <c r="L121" s="35">
        <f t="shared" si="17"/>
        <v>2.1322557056973914E-2</v>
      </c>
      <c r="M121" s="8"/>
      <c r="N121" s="8"/>
      <c r="O121" s="8"/>
      <c r="P121" s="10">
        <v>39906</v>
      </c>
      <c r="Q121" s="8">
        <v>233.739</v>
      </c>
      <c r="R121" s="8">
        <v>-3.3501350060577008E-2</v>
      </c>
      <c r="S121" s="8">
        <f t="shared" si="19"/>
        <v>0.96649864993942303</v>
      </c>
      <c r="T121" s="8">
        <f t="shared" si="18"/>
        <v>-3.3783157219680539E-2</v>
      </c>
    </row>
    <row r="122" spans="1:20" ht="15.75" x14ac:dyDescent="0.25">
      <c r="A122" s="5">
        <v>39743</v>
      </c>
      <c r="B122">
        <v>240.36</v>
      </c>
      <c r="C122">
        <f t="shared" si="15"/>
        <v>1.5797347668433194E-2</v>
      </c>
      <c r="D122">
        <v>1.26E-2</v>
      </c>
      <c r="E122">
        <v>3.8066</v>
      </c>
      <c r="F122">
        <v>12.372</v>
      </c>
      <c r="G122">
        <f t="shared" si="11"/>
        <v>16.178599999999999</v>
      </c>
      <c r="H122">
        <f t="shared" si="12"/>
        <v>3.9624872</v>
      </c>
      <c r="I122" s="17">
        <f t="shared" si="13"/>
        <v>1.0647127885721197E-4</v>
      </c>
      <c r="J122">
        <f t="shared" si="14"/>
        <v>1.0001064712788572</v>
      </c>
      <c r="K122">
        <f t="shared" si="16"/>
        <v>1.5690876389575982E-2</v>
      </c>
      <c r="L122" s="35">
        <f t="shared" si="17"/>
        <v>2.4620360187295302E-4</v>
      </c>
      <c r="M122" s="8"/>
      <c r="N122" s="8"/>
      <c r="O122" s="8"/>
      <c r="P122" s="10">
        <v>39909</v>
      </c>
      <c r="Q122" s="8">
        <v>236.16399999999999</v>
      </c>
      <c r="R122" s="8">
        <v>1.0374819777615131E-2</v>
      </c>
      <c r="S122" s="8">
        <f t="shared" si="19"/>
        <v>1.0103748197776152</v>
      </c>
      <c r="T122" s="8">
        <f t="shared" si="18"/>
        <v>1.0374819777615131E-2</v>
      </c>
    </row>
    <row r="123" spans="1:20" s="28" customFormat="1" ht="15.75" x14ac:dyDescent="0.25">
      <c r="A123" s="27">
        <v>39744</v>
      </c>
      <c r="B123" s="28">
        <v>221.21199999999999</v>
      </c>
      <c r="C123" s="28">
        <f t="shared" si="15"/>
        <v>-7.9663837576967975E-2</v>
      </c>
      <c r="D123">
        <v>2.0400000000000001E-2</v>
      </c>
      <c r="E123" s="28">
        <v>3.7789000000000001</v>
      </c>
      <c r="F123" s="28">
        <v>12.5359</v>
      </c>
      <c r="G123">
        <f t="shared" si="11"/>
        <v>16.314799999999998</v>
      </c>
      <c r="H123">
        <f t="shared" si="12"/>
        <v>4.0346323599999998</v>
      </c>
      <c r="I123" s="17">
        <f t="shared" si="13"/>
        <v>1.0837206684599643E-4</v>
      </c>
      <c r="J123" s="28">
        <f t="shared" si="14"/>
        <v>1.000108372066846</v>
      </c>
      <c r="K123" s="28">
        <f t="shared" si="16"/>
        <v>-7.9772209643813971E-2</v>
      </c>
      <c r="L123" s="37">
        <f t="shared" si="17"/>
        <v>6.363605431456607E-3</v>
      </c>
      <c r="P123" s="10">
        <v>39910</v>
      </c>
      <c r="Q123" s="8">
        <v>236.73099999999999</v>
      </c>
      <c r="R123" s="8">
        <v>2.4008739689368713E-3</v>
      </c>
      <c r="S123" s="8">
        <f t="shared" si="19"/>
        <v>1.002400873968937</v>
      </c>
      <c r="T123" s="8">
        <f t="shared" si="18"/>
        <v>2.4008739689368713E-3</v>
      </c>
    </row>
    <row r="124" spans="1:20" ht="15.75" x14ac:dyDescent="0.25">
      <c r="A124" s="5">
        <v>39745</v>
      </c>
      <c r="B124">
        <v>209.30099999999999</v>
      </c>
      <c r="C124">
        <f t="shared" si="15"/>
        <v>-5.3844276079055398E-2</v>
      </c>
      <c r="D124">
        <v>4.3799999999999999E-2</v>
      </c>
      <c r="E124">
        <v>3.7511999999999999</v>
      </c>
      <c r="F124">
        <v>12.848100000000001</v>
      </c>
      <c r="G124">
        <f t="shared" si="11"/>
        <v>16.599299999999999</v>
      </c>
      <c r="H124">
        <f t="shared" si="12"/>
        <v>4.3139467800000002</v>
      </c>
      <c r="I124" s="17">
        <f t="shared" si="13"/>
        <v>1.157187086144873E-4</v>
      </c>
      <c r="J124">
        <f t="shared" si="14"/>
        <v>1.0001157187086145</v>
      </c>
      <c r="K124">
        <f t="shared" si="16"/>
        <v>-5.3959994787669885E-2</v>
      </c>
      <c r="L124" s="35">
        <f t="shared" si="17"/>
        <v>2.9116810374853613E-3</v>
      </c>
      <c r="M124" s="8"/>
      <c r="N124" s="8"/>
      <c r="O124" s="8"/>
      <c r="P124" s="10">
        <v>39911</v>
      </c>
      <c r="Q124" s="8">
        <v>236.32300000000001</v>
      </c>
      <c r="R124" s="8">
        <v>-1.7234751680176531E-3</v>
      </c>
      <c r="S124" s="8">
        <f t="shared" si="19"/>
        <v>0.99827652483198237</v>
      </c>
      <c r="T124" s="8">
        <f t="shared" si="18"/>
        <v>-1.7234751680176531E-3</v>
      </c>
    </row>
    <row r="125" spans="1:20" ht="15.75" x14ac:dyDescent="0.25">
      <c r="A125" s="5">
        <v>39748</v>
      </c>
      <c r="B125">
        <v>468.27199999999999</v>
      </c>
      <c r="C125">
        <f t="shared" si="15"/>
        <v>1.2373137252091486</v>
      </c>
      <c r="D125">
        <v>0.14680000000000001</v>
      </c>
      <c r="E125">
        <v>3.7598000000000003</v>
      </c>
      <c r="F125">
        <v>12.192500000000001</v>
      </c>
      <c r="G125">
        <f t="shared" si="11"/>
        <v>15.952300000000001</v>
      </c>
      <c r="H125">
        <f t="shared" si="12"/>
        <v>5.5496590000000001</v>
      </c>
      <c r="I125" s="17">
        <f t="shared" si="13"/>
        <v>1.4798727124065714E-4</v>
      </c>
      <c r="J125">
        <f t="shared" si="14"/>
        <v>1.0001479872712407</v>
      </c>
      <c r="K125">
        <f t="shared" si="16"/>
        <v>1.237165737937908</v>
      </c>
      <c r="L125" s="35">
        <f t="shared" si="17"/>
        <v>1.5305790631274483</v>
      </c>
      <c r="M125" s="8"/>
      <c r="N125" s="8"/>
      <c r="O125" s="8"/>
      <c r="P125" s="10">
        <v>39912</v>
      </c>
      <c r="Q125" s="8">
        <v>235.18</v>
      </c>
      <c r="R125" s="8">
        <v>-4.8366007540527186E-3</v>
      </c>
      <c r="S125" s="8">
        <f t="shared" si="19"/>
        <v>0.99516339924594732</v>
      </c>
      <c r="T125" s="8">
        <f t="shared" si="18"/>
        <v>-4.8366007540527186E-3</v>
      </c>
    </row>
    <row r="126" spans="1:20" ht="15.75" x14ac:dyDescent="0.25">
      <c r="A126" s="5">
        <v>39749</v>
      </c>
      <c r="B126">
        <v>912.68399999999997</v>
      </c>
      <c r="C126">
        <f t="shared" si="15"/>
        <v>0.94904670789626544</v>
      </c>
      <c r="D126">
        <v>0.96450000000000002</v>
      </c>
      <c r="E126">
        <v>3.7515999999999998</v>
      </c>
      <c r="F126">
        <v>10.648199999999999</v>
      </c>
      <c r="G126">
        <f t="shared" si="11"/>
        <v>14.399799999999999</v>
      </c>
      <c r="H126">
        <f t="shared" si="12"/>
        <v>14.021788899999999</v>
      </c>
      <c r="I126" s="17">
        <f t="shared" si="13"/>
        <v>3.5956976627793402E-4</v>
      </c>
      <c r="J126">
        <f t="shared" si="14"/>
        <v>1.0003595697662779</v>
      </c>
      <c r="K126">
        <f t="shared" si="16"/>
        <v>0.94868713812998751</v>
      </c>
      <c r="L126" s="35">
        <f t="shared" si="17"/>
        <v>0.90000728605326596</v>
      </c>
      <c r="M126" s="8"/>
      <c r="N126" s="8"/>
      <c r="O126" s="8"/>
      <c r="P126" s="10">
        <v>39917</v>
      </c>
      <c r="Q126" s="8">
        <v>242.239</v>
      </c>
      <c r="R126" s="8">
        <v>3.0015307424100676E-2</v>
      </c>
      <c r="S126" s="8">
        <f t="shared" si="19"/>
        <v>1.0300153074241007</v>
      </c>
      <c r="T126" s="8">
        <f t="shared" si="18"/>
        <v>3.0015307424100676E-2</v>
      </c>
    </row>
    <row r="127" spans="1:20" ht="15.75" x14ac:dyDescent="0.25">
      <c r="A127" s="5">
        <v>39750</v>
      </c>
      <c r="B127">
        <v>509.03500000000003</v>
      </c>
      <c r="C127">
        <f t="shared" si="15"/>
        <v>-0.4422658883030709</v>
      </c>
      <c r="D127">
        <v>0.9738</v>
      </c>
      <c r="E127">
        <v>3.7865000000000002</v>
      </c>
      <c r="F127">
        <v>10.9513</v>
      </c>
      <c r="G127">
        <f t="shared" si="11"/>
        <v>14.7378</v>
      </c>
      <c r="H127">
        <f t="shared" si="12"/>
        <v>14.45087594</v>
      </c>
      <c r="I127" s="17">
        <f t="shared" si="13"/>
        <v>3.6986431131125208E-4</v>
      </c>
      <c r="J127">
        <f t="shared" si="14"/>
        <v>1.0003698643113113</v>
      </c>
      <c r="K127">
        <f t="shared" si="16"/>
        <v>-0.44263575261438215</v>
      </c>
      <c r="L127" s="35">
        <f t="shared" si="17"/>
        <v>0.19592640949250051</v>
      </c>
      <c r="M127" s="8"/>
      <c r="N127" s="8"/>
      <c r="O127" s="8"/>
      <c r="P127" s="10">
        <v>39918</v>
      </c>
      <c r="Q127" s="8">
        <v>240.53899999999999</v>
      </c>
      <c r="R127" s="8">
        <v>-7.0178625242013756E-3</v>
      </c>
      <c r="S127" s="8">
        <f t="shared" si="19"/>
        <v>0.99298213747579867</v>
      </c>
      <c r="T127" s="8">
        <f t="shared" si="18"/>
        <v>-7.0178625242013756E-3</v>
      </c>
    </row>
    <row r="128" spans="1:20" ht="15.75" x14ac:dyDescent="0.25">
      <c r="A128" s="5">
        <v>39751</v>
      </c>
      <c r="B128">
        <v>497.20400000000001</v>
      </c>
      <c r="C128">
        <f t="shared" si="15"/>
        <v>-2.3242016757197476E-2</v>
      </c>
      <c r="D128">
        <v>0.96960000000000002</v>
      </c>
      <c r="E128">
        <v>3.7707999999999999</v>
      </c>
      <c r="F128">
        <v>11.7364</v>
      </c>
      <c r="G128">
        <f t="shared" si="11"/>
        <v>15.507199999999999</v>
      </c>
      <c r="H128">
        <f t="shared" si="12"/>
        <v>15.150413439999999</v>
      </c>
      <c r="I128" s="17">
        <f t="shared" si="13"/>
        <v>3.8656519219593122E-4</v>
      </c>
      <c r="J128">
        <f t="shared" si="14"/>
        <v>1.0003865651921959</v>
      </c>
      <c r="K128">
        <f t="shared" si="16"/>
        <v>-2.3628581949393407E-2</v>
      </c>
      <c r="L128" s="35">
        <f t="shared" si="17"/>
        <v>5.5830988493919993E-4</v>
      </c>
      <c r="M128" s="8"/>
      <c r="N128" s="8"/>
      <c r="O128" s="8"/>
      <c r="P128" s="10">
        <v>39919</v>
      </c>
      <c r="Q128" s="8">
        <v>235.13</v>
      </c>
      <c r="R128" s="8">
        <v>-2.248699795043628E-2</v>
      </c>
      <c r="S128" s="8">
        <f t="shared" si="19"/>
        <v>0.97751300204956371</v>
      </c>
      <c r="T128" s="8">
        <f t="shared" si="18"/>
        <v>-2.248699795043628E-2</v>
      </c>
    </row>
    <row r="129" spans="1:21" ht="16.5" thickBot="1" x14ac:dyDescent="0.3">
      <c r="A129" s="5">
        <v>39752</v>
      </c>
      <c r="B129">
        <v>472.34899999999999</v>
      </c>
      <c r="C129">
        <f t="shared" si="15"/>
        <v>-4.9989541516158392E-2</v>
      </c>
      <c r="D129">
        <v>0.95450000000000002</v>
      </c>
      <c r="E129">
        <v>3.9001000000000001</v>
      </c>
      <c r="F129">
        <v>11.847099999999999</v>
      </c>
      <c r="G129">
        <f t="shared" si="11"/>
        <v>15.747199999999999</v>
      </c>
      <c r="H129">
        <f t="shared" si="12"/>
        <v>15.208156949999999</v>
      </c>
      <c r="I129" s="17">
        <f t="shared" si="13"/>
        <v>3.8793924712399175E-4</v>
      </c>
      <c r="J129">
        <f t="shared" si="14"/>
        <v>1.000387939247124</v>
      </c>
      <c r="K129">
        <f t="shared" si="16"/>
        <v>-5.0377480763282384E-2</v>
      </c>
      <c r="L129" s="35">
        <f t="shared" si="17"/>
        <v>2.5378905680548867E-3</v>
      </c>
      <c r="M129" s="8"/>
      <c r="N129" s="8"/>
      <c r="O129" s="8"/>
      <c r="P129" s="13">
        <v>39920</v>
      </c>
      <c r="Q129" s="14">
        <v>246.464</v>
      </c>
      <c r="R129" s="14">
        <v>4.8203121677369981E-2</v>
      </c>
      <c r="S129" s="14">
        <f t="shared" si="19"/>
        <v>1.04820312167737</v>
      </c>
      <c r="T129" s="8">
        <f t="shared" si="18"/>
        <v>4.8203121677369981E-2</v>
      </c>
    </row>
    <row r="130" spans="1:21" ht="15.75" x14ac:dyDescent="0.25">
      <c r="A130" s="5">
        <v>39755</v>
      </c>
      <c r="B130">
        <v>396.68900000000002</v>
      </c>
      <c r="C130">
        <f t="shared" si="15"/>
        <v>-0.16017817334216855</v>
      </c>
      <c r="D130">
        <v>0.94450000000000001</v>
      </c>
      <c r="E130">
        <v>3.8307000000000002</v>
      </c>
      <c r="F130">
        <v>11.9107</v>
      </c>
      <c r="G130">
        <f t="shared" si="11"/>
        <v>15.741400000000001</v>
      </c>
      <c r="H130">
        <f t="shared" si="12"/>
        <v>15.08035615</v>
      </c>
      <c r="I130" s="17">
        <f t="shared" si="13"/>
        <v>3.8489719774426057E-4</v>
      </c>
      <c r="J130">
        <f t="shared" si="14"/>
        <v>1.0003848971977443</v>
      </c>
      <c r="K130">
        <f t="shared" si="16"/>
        <v>-0.16056307053991281</v>
      </c>
      <c r="L130" s="35">
        <f t="shared" si="17"/>
        <v>2.5780499621205016E-2</v>
      </c>
      <c r="M130" s="8"/>
      <c r="N130" s="8"/>
      <c r="O130" s="8"/>
      <c r="P130" s="8"/>
      <c r="Q130" s="8"/>
      <c r="R130" s="8"/>
      <c r="S130" s="8"/>
      <c r="T130" s="8"/>
      <c r="U130" s="8"/>
    </row>
    <row r="131" spans="1:21" ht="15.75" x14ac:dyDescent="0.25">
      <c r="A131" s="5">
        <v>39756</v>
      </c>
      <c r="B131">
        <v>391.63900000000001</v>
      </c>
      <c r="C131">
        <f t="shared" si="15"/>
        <v>-1.2730375684730384E-2</v>
      </c>
      <c r="D131">
        <v>0.91969999999999996</v>
      </c>
      <c r="E131">
        <v>3.8039000000000001</v>
      </c>
      <c r="F131">
        <v>11.6631</v>
      </c>
      <c r="G131">
        <f t="shared" si="11"/>
        <v>15.467000000000001</v>
      </c>
      <c r="H131">
        <f t="shared" si="12"/>
        <v>14.53045307</v>
      </c>
      <c r="I131" s="17">
        <f t="shared" si="13"/>
        <v>3.7176927351301181E-4</v>
      </c>
      <c r="J131">
        <f t="shared" si="14"/>
        <v>1.000371769273513</v>
      </c>
      <c r="K131">
        <f t="shared" si="16"/>
        <v>-1.3102144958243396E-2</v>
      </c>
      <c r="L131" s="35">
        <f t="shared" si="17"/>
        <v>1.7166620250682284E-4</v>
      </c>
      <c r="M131" s="8"/>
      <c r="N131" s="8"/>
      <c r="O131" s="8"/>
      <c r="P131" s="8"/>
      <c r="Q131" s="8"/>
      <c r="R131" s="8"/>
      <c r="S131" s="8"/>
      <c r="T131" s="8"/>
      <c r="U131" s="8"/>
    </row>
    <row r="132" spans="1:21" ht="15.75" x14ac:dyDescent="0.25">
      <c r="A132" s="5">
        <v>39757</v>
      </c>
      <c r="B132">
        <v>394.95</v>
      </c>
      <c r="C132">
        <f t="shared" si="15"/>
        <v>8.4542142125783662E-3</v>
      </c>
      <c r="D132">
        <v>0.91620000000000001</v>
      </c>
      <c r="E132">
        <v>3.7671999999999999</v>
      </c>
      <c r="F132">
        <v>11.5962</v>
      </c>
      <c r="G132">
        <f t="shared" ref="G132:G195" si="20">F132+E132</f>
        <v>15.363399999999999</v>
      </c>
      <c r="H132">
        <f t="shared" ref="H132:H195" si="21">E132+D132*(G132-E132)</f>
        <v>14.391638440000001</v>
      </c>
      <c r="I132" s="17">
        <f t="shared" ref="I132:I195" si="22">(((H132/100)+1)^(1/365)-1)</f>
        <v>3.6844539283431565E-4</v>
      </c>
      <c r="J132">
        <f t="shared" ref="J132:J195" si="23">I132+1</f>
        <v>1.0003684453928343</v>
      </c>
      <c r="K132">
        <f t="shared" si="16"/>
        <v>8.0857688197440505E-3</v>
      </c>
      <c r="L132" s="35">
        <f t="shared" si="17"/>
        <v>6.5379657406345099E-5</v>
      </c>
      <c r="M132" s="8"/>
      <c r="N132" s="8"/>
      <c r="O132" s="8"/>
      <c r="P132" s="8"/>
      <c r="Q132" s="8"/>
      <c r="R132" s="8"/>
      <c r="S132" s="8"/>
      <c r="T132" s="8"/>
      <c r="U132" s="8"/>
    </row>
    <row r="133" spans="1:21" ht="15.75" x14ac:dyDescent="0.25">
      <c r="A133" s="5">
        <v>39758</v>
      </c>
      <c r="B133">
        <v>392.911</v>
      </c>
      <c r="C133">
        <f t="shared" ref="C133:C196" si="24">(B133-B132)/B132</f>
        <v>-5.1626788201037787E-3</v>
      </c>
      <c r="D133">
        <v>0.89029999999999998</v>
      </c>
      <c r="E133">
        <v>3.7039</v>
      </c>
      <c r="F133">
        <v>11.9351</v>
      </c>
      <c r="G133">
        <f t="shared" si="20"/>
        <v>15.638999999999999</v>
      </c>
      <c r="H133">
        <f t="shared" si="21"/>
        <v>14.329719529999998</v>
      </c>
      <c r="I133" s="17">
        <f t="shared" si="22"/>
        <v>3.6696146293380139E-4</v>
      </c>
      <c r="J133">
        <f t="shared" si="23"/>
        <v>1.0003669614629338</v>
      </c>
      <c r="K133">
        <f t="shared" ref="K133:K196" si="25">C133-I133</f>
        <v>-5.5296402830375801E-3</v>
      </c>
      <c r="L133" s="35">
        <f t="shared" ref="L133:L196" si="26">K133^2</f>
        <v>3.0576921659791929E-5</v>
      </c>
      <c r="M133" s="8"/>
      <c r="N133" s="8"/>
      <c r="O133" s="8"/>
      <c r="P133" s="8"/>
      <c r="Q133" s="8"/>
      <c r="R133" s="8"/>
      <c r="S133" s="8"/>
      <c r="T133" s="8"/>
      <c r="U133" s="8"/>
    </row>
    <row r="134" spans="1:21" ht="15.75" x14ac:dyDescent="0.25">
      <c r="A134" s="5">
        <v>39759</v>
      </c>
      <c r="B134">
        <v>398.42899999999997</v>
      </c>
      <c r="C134">
        <f t="shared" si="24"/>
        <v>1.4043892891774403E-2</v>
      </c>
      <c r="D134">
        <v>0.88719999999999999</v>
      </c>
      <c r="E134">
        <v>3.6806000000000001</v>
      </c>
      <c r="F134">
        <v>11.8744</v>
      </c>
      <c r="G134">
        <f t="shared" si="20"/>
        <v>15.555</v>
      </c>
      <c r="H134">
        <f t="shared" si="21"/>
        <v>14.215567679999999</v>
      </c>
      <c r="I134" s="17">
        <f t="shared" si="22"/>
        <v>3.6422363218258091E-4</v>
      </c>
      <c r="J134">
        <f t="shared" si="23"/>
        <v>1.0003642236321826</v>
      </c>
      <c r="K134">
        <f t="shared" si="25"/>
        <v>1.3679669259591822E-2</v>
      </c>
      <c r="L134" s="35">
        <f t="shared" si="26"/>
        <v>1.8713335105182148E-4</v>
      </c>
      <c r="M134" s="8"/>
      <c r="N134" s="8"/>
      <c r="O134" s="8"/>
      <c r="P134" s="8"/>
      <c r="Q134" s="8"/>
      <c r="R134" s="8"/>
      <c r="S134" s="8"/>
      <c r="T134" s="8"/>
      <c r="U134" s="8"/>
    </row>
    <row r="135" spans="1:21" ht="15.75" x14ac:dyDescent="0.25">
      <c r="A135" s="5">
        <v>39762</v>
      </c>
      <c r="B135">
        <v>385.654</v>
      </c>
      <c r="C135">
        <f t="shared" si="24"/>
        <v>-3.2063429117860344E-2</v>
      </c>
      <c r="D135">
        <v>0.87990000000000002</v>
      </c>
      <c r="E135">
        <v>3.6829999999999998</v>
      </c>
      <c r="F135">
        <v>11.754</v>
      </c>
      <c r="G135">
        <f t="shared" si="20"/>
        <v>15.436999999999999</v>
      </c>
      <c r="H135">
        <f t="shared" si="21"/>
        <v>14.0253446</v>
      </c>
      <c r="I135" s="17">
        <f t="shared" si="22"/>
        <v>3.5965523235592656E-4</v>
      </c>
      <c r="J135">
        <f t="shared" si="23"/>
        <v>1.0003596552323559</v>
      </c>
      <c r="K135">
        <f t="shared" si="25"/>
        <v>-3.242308435021627E-2</v>
      </c>
      <c r="L135" s="35">
        <f t="shared" si="26"/>
        <v>1.0512563987812391E-3</v>
      </c>
      <c r="M135" s="8"/>
      <c r="N135" s="8"/>
      <c r="O135" s="8"/>
      <c r="P135" s="8"/>
      <c r="Q135" s="8"/>
      <c r="R135" s="8"/>
      <c r="S135" s="8"/>
      <c r="T135" s="8"/>
      <c r="U135" s="8"/>
    </row>
    <row r="136" spans="1:21" ht="15.75" x14ac:dyDescent="0.25">
      <c r="A136" s="5">
        <v>39763</v>
      </c>
      <c r="B136">
        <v>387.75099999999998</v>
      </c>
      <c r="C136">
        <f t="shared" si="24"/>
        <v>5.4375165303613606E-3</v>
      </c>
      <c r="D136">
        <v>0.86339999999999995</v>
      </c>
      <c r="E136">
        <v>3.6707000000000001</v>
      </c>
      <c r="F136">
        <v>11.8523</v>
      </c>
      <c r="G136">
        <f t="shared" si="20"/>
        <v>15.523</v>
      </c>
      <c r="H136">
        <f t="shared" si="21"/>
        <v>13.903975819999999</v>
      </c>
      <c r="I136" s="17">
        <f t="shared" si="22"/>
        <v>3.5673646488376676E-4</v>
      </c>
      <c r="J136">
        <f t="shared" si="23"/>
        <v>1.0003567364648838</v>
      </c>
      <c r="K136">
        <f t="shared" si="25"/>
        <v>5.0807800654775939E-3</v>
      </c>
      <c r="L136" s="35">
        <f t="shared" si="26"/>
        <v>2.5814326073754502E-5</v>
      </c>
      <c r="M136" s="8"/>
      <c r="N136" s="8"/>
      <c r="O136" s="8"/>
      <c r="P136" s="8"/>
      <c r="Q136" s="8"/>
      <c r="R136" s="8"/>
      <c r="S136" s="8"/>
      <c r="T136" s="8"/>
      <c r="U136" s="8"/>
    </row>
    <row r="137" spans="1:21" ht="15.75" x14ac:dyDescent="0.25">
      <c r="A137" s="5">
        <v>39764</v>
      </c>
      <c r="B137">
        <v>382.96899999999999</v>
      </c>
      <c r="C137">
        <f t="shared" si="24"/>
        <v>-1.2332656782316442E-2</v>
      </c>
      <c r="D137">
        <v>0.86180000000000001</v>
      </c>
      <c r="E137">
        <v>3.6311999999999998</v>
      </c>
      <c r="F137">
        <v>12.0379</v>
      </c>
      <c r="G137">
        <f t="shared" si="20"/>
        <v>15.6691</v>
      </c>
      <c r="H137">
        <f t="shared" si="21"/>
        <v>14.00546222</v>
      </c>
      <c r="I137" s="17">
        <f t="shared" si="22"/>
        <v>3.5917729822854128E-4</v>
      </c>
      <c r="J137">
        <f t="shared" si="23"/>
        <v>1.0003591772982285</v>
      </c>
      <c r="K137">
        <f t="shared" si="25"/>
        <v>-1.2691834080544983E-2</v>
      </c>
      <c r="L137" s="35">
        <f t="shared" si="26"/>
        <v>1.6108265232808313E-4</v>
      </c>
      <c r="M137" s="8"/>
      <c r="N137" s="8"/>
      <c r="O137" s="8"/>
      <c r="P137" s="8"/>
      <c r="Q137" s="8"/>
      <c r="R137" s="8"/>
    </row>
    <row r="138" spans="1:21" ht="15.75" x14ac:dyDescent="0.25">
      <c r="A138" s="5">
        <v>39765</v>
      </c>
      <c r="B138">
        <v>395.69499999999999</v>
      </c>
      <c r="C138">
        <f t="shared" si="24"/>
        <v>3.3229843668808698E-2</v>
      </c>
      <c r="D138">
        <v>0.8629</v>
      </c>
      <c r="E138">
        <v>3.6395999999999997</v>
      </c>
      <c r="F138">
        <v>11.99</v>
      </c>
      <c r="G138">
        <f t="shared" si="20"/>
        <v>15.6296</v>
      </c>
      <c r="H138">
        <f t="shared" si="21"/>
        <v>13.985771</v>
      </c>
      <c r="I138" s="17">
        <f t="shared" si="22"/>
        <v>3.5870387728476061E-4</v>
      </c>
      <c r="J138">
        <f t="shared" si="23"/>
        <v>1.0003587038772848</v>
      </c>
      <c r="K138">
        <f t="shared" si="25"/>
        <v>3.2871139791523937E-2</v>
      </c>
      <c r="L138" s="35">
        <f t="shared" si="26"/>
        <v>1.0805118311939083E-3</v>
      </c>
      <c r="O138" s="8"/>
    </row>
    <row r="139" spans="1:21" ht="15.75" x14ac:dyDescent="0.25">
      <c r="A139" s="5">
        <v>39766</v>
      </c>
      <c r="B139">
        <v>391.84800000000001</v>
      </c>
      <c r="C139">
        <f t="shared" si="24"/>
        <v>-9.7221344722576222E-3</v>
      </c>
      <c r="D139">
        <v>0.86029999999999995</v>
      </c>
      <c r="E139">
        <v>3.6728000000000001</v>
      </c>
      <c r="F139">
        <v>11.8644</v>
      </c>
      <c r="G139">
        <f t="shared" si="20"/>
        <v>15.5372</v>
      </c>
      <c r="H139">
        <f t="shared" si="21"/>
        <v>13.879743319999999</v>
      </c>
      <c r="I139" s="17">
        <f t="shared" si="22"/>
        <v>3.5615333211214129E-4</v>
      </c>
      <c r="J139">
        <f t="shared" si="23"/>
        <v>1.0003561533321121</v>
      </c>
      <c r="K139">
        <f t="shared" si="25"/>
        <v>-1.0078287804369764E-2</v>
      </c>
      <c r="L139" s="35">
        <f t="shared" si="26"/>
        <v>1.0157188506770831E-4</v>
      </c>
      <c r="O139" s="8"/>
    </row>
    <row r="140" spans="1:21" ht="15.75" x14ac:dyDescent="0.25">
      <c r="A140" s="5">
        <v>39769</v>
      </c>
      <c r="B140">
        <v>365.87900000000002</v>
      </c>
      <c r="C140">
        <f t="shared" si="24"/>
        <v>-6.6273146730364815E-2</v>
      </c>
      <c r="D140">
        <v>0.86639999999999995</v>
      </c>
      <c r="E140">
        <v>3.6606000000000001</v>
      </c>
      <c r="F140">
        <v>11.9947</v>
      </c>
      <c r="G140">
        <f t="shared" si="20"/>
        <v>15.6553</v>
      </c>
      <c r="H140">
        <f t="shared" si="21"/>
        <v>14.05280808</v>
      </c>
      <c r="I140" s="17">
        <f t="shared" si="22"/>
        <v>3.6031526486324239E-4</v>
      </c>
      <c r="J140">
        <f t="shared" si="23"/>
        <v>1.0003603152648632</v>
      </c>
      <c r="K140">
        <f t="shared" si="25"/>
        <v>-6.6633461995228058E-2</v>
      </c>
      <c r="L140" s="35">
        <f t="shared" si="26"/>
        <v>4.4400182574695019E-3</v>
      </c>
      <c r="O140" s="8"/>
    </row>
    <row r="141" spans="1:21" ht="15.75" x14ac:dyDescent="0.25">
      <c r="A141" s="5">
        <v>39770</v>
      </c>
      <c r="B141">
        <v>377.45100000000002</v>
      </c>
      <c r="C141">
        <f t="shared" si="24"/>
        <v>3.162794257117791E-2</v>
      </c>
      <c r="D141">
        <v>0.86819999999999997</v>
      </c>
      <c r="E141">
        <v>3.6459999999999999</v>
      </c>
      <c r="F141">
        <v>12.0121</v>
      </c>
      <c r="G141">
        <f t="shared" si="20"/>
        <v>15.658100000000001</v>
      </c>
      <c r="H141">
        <f t="shared" si="21"/>
        <v>14.074905219999998</v>
      </c>
      <c r="I141" s="17">
        <f t="shared" si="22"/>
        <v>3.6084621253729132E-4</v>
      </c>
      <c r="J141">
        <f t="shared" si="23"/>
        <v>1.0003608462125373</v>
      </c>
      <c r="K141">
        <f t="shared" si="25"/>
        <v>3.1267096358640618E-2</v>
      </c>
      <c r="L141" s="35">
        <f t="shared" si="26"/>
        <v>9.7763131470051745E-4</v>
      </c>
      <c r="O141" s="8"/>
    </row>
    <row r="142" spans="1:21" ht="15.75" x14ac:dyDescent="0.25">
      <c r="A142" s="5">
        <v>39771</v>
      </c>
      <c r="B142">
        <v>372.79899999999998</v>
      </c>
      <c r="C142">
        <f t="shared" si="24"/>
        <v>-1.2324778580531097E-2</v>
      </c>
      <c r="D142">
        <v>0.8599</v>
      </c>
      <c r="E142">
        <v>3.5415000000000001</v>
      </c>
      <c r="F142">
        <v>12.0588</v>
      </c>
      <c r="G142">
        <f t="shared" si="20"/>
        <v>15.600300000000001</v>
      </c>
      <c r="H142">
        <f t="shared" si="21"/>
        <v>13.910862120000001</v>
      </c>
      <c r="I142" s="17">
        <f t="shared" si="22"/>
        <v>3.5690215477024445E-4</v>
      </c>
      <c r="J142">
        <f t="shared" si="23"/>
        <v>1.0003569021547702</v>
      </c>
      <c r="K142">
        <f t="shared" si="25"/>
        <v>-1.2681680735301341E-2</v>
      </c>
      <c r="L142" s="35">
        <f t="shared" si="26"/>
        <v>1.6082502627211317E-4</v>
      </c>
      <c r="O142" s="8"/>
    </row>
    <row r="143" spans="1:21" ht="15.75" x14ac:dyDescent="0.25">
      <c r="A143" s="5">
        <v>39772</v>
      </c>
      <c r="B143">
        <v>349.017</v>
      </c>
      <c r="C143">
        <f t="shared" si="24"/>
        <v>-6.3793089573738082E-2</v>
      </c>
      <c r="D143">
        <v>0.86880000000000002</v>
      </c>
      <c r="E143">
        <v>3.4013</v>
      </c>
      <c r="F143">
        <v>12.177300000000001</v>
      </c>
      <c r="G143">
        <f t="shared" si="20"/>
        <v>15.578600000000002</v>
      </c>
      <c r="H143">
        <f t="shared" si="21"/>
        <v>13.980938240000004</v>
      </c>
      <c r="I143" s="17">
        <f t="shared" si="22"/>
        <v>3.585876744671701E-4</v>
      </c>
      <c r="J143">
        <f t="shared" si="23"/>
        <v>1.0003585876744672</v>
      </c>
      <c r="K143">
        <f t="shared" si="25"/>
        <v>-6.4151677248205252E-2</v>
      </c>
      <c r="L143" s="35">
        <f t="shared" si="26"/>
        <v>4.1154376937578953E-3</v>
      </c>
      <c r="O143" s="8"/>
    </row>
    <row r="144" spans="1:21" ht="15.75" x14ac:dyDescent="0.25">
      <c r="A144" s="5">
        <v>39773</v>
      </c>
      <c r="B144">
        <v>357.91500000000002</v>
      </c>
      <c r="C144">
        <f t="shared" si="24"/>
        <v>2.5494460155236064E-2</v>
      </c>
      <c r="D144">
        <v>0.86309999999999998</v>
      </c>
      <c r="E144">
        <v>3.3898000000000001</v>
      </c>
      <c r="F144">
        <v>12.330500000000001</v>
      </c>
      <c r="G144">
        <f t="shared" si="20"/>
        <v>15.720300000000002</v>
      </c>
      <c r="H144">
        <f t="shared" si="21"/>
        <v>14.032254550000001</v>
      </c>
      <c r="I144" s="17">
        <f t="shared" si="22"/>
        <v>3.598213147866236E-4</v>
      </c>
      <c r="J144">
        <f t="shared" si="23"/>
        <v>1.0003598213147866</v>
      </c>
      <c r="K144">
        <f t="shared" si="25"/>
        <v>2.513463884044944E-2</v>
      </c>
      <c r="L144" s="35">
        <f t="shared" si="26"/>
        <v>6.3175006963982953E-4</v>
      </c>
      <c r="O144" s="8"/>
    </row>
    <row r="145" spans="1:15" ht="15.75" x14ac:dyDescent="0.25">
      <c r="A145" s="5">
        <v>39776</v>
      </c>
      <c r="B145">
        <v>321.44799999999998</v>
      </c>
      <c r="C145">
        <f t="shared" si="24"/>
        <v>-0.10188731961499249</v>
      </c>
      <c r="D145">
        <v>0.73119999999999996</v>
      </c>
      <c r="E145">
        <v>3.4260000000000002</v>
      </c>
      <c r="F145">
        <v>11.8924</v>
      </c>
      <c r="G145">
        <f t="shared" si="20"/>
        <v>15.3184</v>
      </c>
      <c r="H145">
        <f t="shared" si="21"/>
        <v>12.12172288</v>
      </c>
      <c r="I145" s="17">
        <f t="shared" si="22"/>
        <v>3.1351463293227688E-4</v>
      </c>
      <c r="J145">
        <f t="shared" si="23"/>
        <v>1.0003135146329323</v>
      </c>
      <c r="K145">
        <f t="shared" si="25"/>
        <v>-0.10220083424792477</v>
      </c>
      <c r="L145" s="35">
        <f t="shared" si="26"/>
        <v>1.0445010520971793E-2</v>
      </c>
      <c r="O145" s="8"/>
    </row>
    <row r="146" spans="1:15" ht="15.75" x14ac:dyDescent="0.25">
      <c r="A146" s="5">
        <v>39777</v>
      </c>
      <c r="B146">
        <v>253.792</v>
      </c>
      <c r="C146">
        <f t="shared" si="24"/>
        <v>-0.21047261143326443</v>
      </c>
      <c r="D146">
        <v>0.72689999999999999</v>
      </c>
      <c r="E146">
        <v>3.35</v>
      </c>
      <c r="F146">
        <v>11.8005</v>
      </c>
      <c r="G146">
        <f t="shared" si="20"/>
        <v>15.150499999999999</v>
      </c>
      <c r="H146">
        <f t="shared" si="21"/>
        <v>11.92778345</v>
      </c>
      <c r="I146" s="17">
        <f t="shared" si="22"/>
        <v>3.0877008903007486E-4</v>
      </c>
      <c r="J146">
        <f t="shared" si="23"/>
        <v>1.0003087700890301</v>
      </c>
      <c r="K146">
        <f t="shared" si="25"/>
        <v>-0.2107813815222945</v>
      </c>
      <c r="L146" s="35">
        <f t="shared" si="26"/>
        <v>4.4428790796447078E-2</v>
      </c>
      <c r="O146" s="8"/>
    </row>
    <row r="147" spans="1:15" ht="15.75" x14ac:dyDescent="0.25">
      <c r="A147" s="5">
        <v>39778</v>
      </c>
      <c r="B147">
        <v>298.31200000000001</v>
      </c>
      <c r="C147">
        <f t="shared" si="24"/>
        <v>0.17541924095322156</v>
      </c>
      <c r="D147">
        <v>0.72740000000000005</v>
      </c>
      <c r="E147">
        <v>3.2839999999999998</v>
      </c>
      <c r="F147">
        <v>11.728999999999999</v>
      </c>
      <c r="G147">
        <f t="shared" si="20"/>
        <v>15.012999999999998</v>
      </c>
      <c r="H147">
        <f t="shared" si="21"/>
        <v>11.815674600000001</v>
      </c>
      <c r="I147" s="17">
        <f t="shared" si="22"/>
        <v>3.0602371173849008E-4</v>
      </c>
      <c r="J147">
        <f t="shared" si="23"/>
        <v>1.0003060237117385</v>
      </c>
      <c r="K147">
        <f t="shared" si="25"/>
        <v>0.17511321724148307</v>
      </c>
      <c r="L147" s="35">
        <f t="shared" si="26"/>
        <v>3.0664638852662844E-2</v>
      </c>
      <c r="O147" s="8"/>
    </row>
    <row r="148" spans="1:15" ht="15.75" x14ac:dyDescent="0.25">
      <c r="A148" s="5">
        <v>39779</v>
      </c>
      <c r="B148">
        <v>291.09399999999999</v>
      </c>
      <c r="C148">
        <f t="shared" si="24"/>
        <v>-2.419614363485216E-2</v>
      </c>
      <c r="D148">
        <v>0.72050000000000003</v>
      </c>
      <c r="E148">
        <v>3.2942999999999998</v>
      </c>
      <c r="F148">
        <v>11.399900000000001</v>
      </c>
      <c r="G148">
        <f t="shared" si="20"/>
        <v>14.6942</v>
      </c>
      <c r="H148">
        <f t="shared" si="21"/>
        <v>11.507927950000001</v>
      </c>
      <c r="I148" s="17">
        <f t="shared" si="22"/>
        <v>2.9847057478238348E-4</v>
      </c>
      <c r="J148">
        <f t="shared" si="23"/>
        <v>1.0002984705747824</v>
      </c>
      <c r="K148">
        <f t="shared" si="25"/>
        <v>-2.4494614209634544E-2</v>
      </c>
      <c r="L148" s="35">
        <f t="shared" si="26"/>
        <v>5.9998612527883055E-4</v>
      </c>
      <c r="O148" s="8"/>
    </row>
    <row r="149" spans="1:15" ht="15.75" x14ac:dyDescent="0.25">
      <c r="A149" s="5">
        <v>39780</v>
      </c>
      <c r="B149">
        <v>279.09399999999999</v>
      </c>
      <c r="C149">
        <f t="shared" si="24"/>
        <v>-4.122379712395309E-2</v>
      </c>
      <c r="D149">
        <v>0.72060000000000002</v>
      </c>
      <c r="E149">
        <v>3.2576999999999998</v>
      </c>
      <c r="F149">
        <v>11.2759</v>
      </c>
      <c r="G149">
        <f t="shared" si="20"/>
        <v>14.5336</v>
      </c>
      <c r="H149">
        <f t="shared" si="21"/>
        <v>11.38311354</v>
      </c>
      <c r="I149" s="17">
        <f t="shared" si="22"/>
        <v>2.9540128262461884E-4</v>
      </c>
      <c r="J149">
        <f t="shared" si="23"/>
        <v>1.0002954012826246</v>
      </c>
      <c r="K149">
        <f t="shared" si="25"/>
        <v>-4.1519198406577709E-2</v>
      </c>
      <c r="L149" s="35">
        <f t="shared" si="26"/>
        <v>1.7238438363247649E-3</v>
      </c>
      <c r="O149" s="8"/>
    </row>
    <row r="150" spans="1:15" ht="15.75" x14ac:dyDescent="0.25">
      <c r="A150" s="5">
        <v>39783</v>
      </c>
      <c r="B150">
        <v>270.42500000000001</v>
      </c>
      <c r="C150">
        <f t="shared" si="24"/>
        <v>-3.1061219517438506E-2</v>
      </c>
      <c r="D150">
        <v>0.71289999999999998</v>
      </c>
      <c r="E150">
        <v>3.1644000000000001</v>
      </c>
      <c r="F150">
        <v>11.604800000000001</v>
      </c>
      <c r="G150">
        <f t="shared" si="20"/>
        <v>14.769200000000001</v>
      </c>
      <c r="H150">
        <f t="shared" si="21"/>
        <v>11.437461920000001</v>
      </c>
      <c r="I150" s="17">
        <f t="shared" si="22"/>
        <v>2.9673817674735758E-4</v>
      </c>
      <c r="J150">
        <f t="shared" si="23"/>
        <v>1.0002967381767474</v>
      </c>
      <c r="K150">
        <f t="shared" si="25"/>
        <v>-3.1357957694185867E-2</v>
      </c>
      <c r="L150" s="35">
        <f t="shared" si="26"/>
        <v>9.8332151075035054E-4</v>
      </c>
      <c r="O150" s="8"/>
    </row>
    <row r="151" spans="1:15" ht="15.75" x14ac:dyDescent="0.25">
      <c r="A151" s="5">
        <v>39784</v>
      </c>
      <c r="B151">
        <v>290.40800000000002</v>
      </c>
      <c r="C151">
        <f t="shared" si="24"/>
        <v>7.3894795229730997E-2</v>
      </c>
      <c r="D151">
        <v>0.72219999999999995</v>
      </c>
      <c r="E151">
        <v>3.0476999999999999</v>
      </c>
      <c r="F151">
        <v>11.426</v>
      </c>
      <c r="G151">
        <f t="shared" si="20"/>
        <v>14.473700000000001</v>
      </c>
      <c r="H151">
        <f t="shared" si="21"/>
        <v>11.299557200000002</v>
      </c>
      <c r="I151" s="17">
        <f t="shared" si="22"/>
        <v>2.9334464411090444E-4</v>
      </c>
      <c r="J151">
        <f t="shared" si="23"/>
        <v>1.0002933446441109</v>
      </c>
      <c r="K151">
        <f t="shared" si="25"/>
        <v>7.3601450585620093E-2</v>
      </c>
      <c r="L151" s="35">
        <f t="shared" si="26"/>
        <v>5.4171735283074767E-3</v>
      </c>
      <c r="O151" s="8"/>
    </row>
    <row r="152" spans="1:15" ht="15.75" x14ac:dyDescent="0.25">
      <c r="A152" s="5">
        <v>39785</v>
      </c>
      <c r="B152">
        <v>291.55200000000002</v>
      </c>
      <c r="C152">
        <f t="shared" si="24"/>
        <v>3.9392854191344778E-3</v>
      </c>
      <c r="D152">
        <v>0.72189999999999999</v>
      </c>
      <c r="E152">
        <v>3.0358000000000001</v>
      </c>
      <c r="F152">
        <v>11.310600000000001</v>
      </c>
      <c r="G152">
        <f t="shared" si="20"/>
        <v>14.346400000000001</v>
      </c>
      <c r="H152">
        <f t="shared" si="21"/>
        <v>11.200922140000001</v>
      </c>
      <c r="I152" s="17">
        <f t="shared" si="22"/>
        <v>2.9091487854171483E-4</v>
      </c>
      <c r="J152">
        <f t="shared" si="23"/>
        <v>1.0002909148785417</v>
      </c>
      <c r="K152">
        <f t="shared" si="25"/>
        <v>3.648370540592763E-3</v>
      </c>
      <c r="L152" s="35">
        <f t="shared" si="26"/>
        <v>1.331060760146513E-5</v>
      </c>
      <c r="O152" s="8"/>
    </row>
    <row r="153" spans="1:15" ht="15.75" x14ac:dyDescent="0.25">
      <c r="A153" s="5">
        <v>39786</v>
      </c>
      <c r="B153">
        <v>287.32600000000002</v>
      </c>
      <c r="C153">
        <f t="shared" si="24"/>
        <v>-1.4494841400504881E-2</v>
      </c>
      <c r="D153">
        <v>0.72189999999999999</v>
      </c>
      <c r="E153">
        <v>3.0960000000000001</v>
      </c>
      <c r="F153">
        <v>11.1807</v>
      </c>
      <c r="G153">
        <f t="shared" si="20"/>
        <v>14.2767</v>
      </c>
      <c r="H153">
        <f t="shared" si="21"/>
        <v>11.16734733</v>
      </c>
      <c r="I153" s="17">
        <f t="shared" si="22"/>
        <v>2.9008730989876774E-4</v>
      </c>
      <c r="J153">
        <f t="shared" si="23"/>
        <v>1.0002900873098988</v>
      </c>
      <c r="K153">
        <f t="shared" si="25"/>
        <v>-1.4784928710403648E-2</v>
      </c>
      <c r="L153" s="35">
        <f t="shared" si="26"/>
        <v>2.1859411697171808E-4</v>
      </c>
      <c r="O153" s="8"/>
    </row>
    <row r="154" spans="1:15" ht="15.75" x14ac:dyDescent="0.25">
      <c r="A154" s="5">
        <v>39787</v>
      </c>
      <c r="B154">
        <v>286.33199999999999</v>
      </c>
      <c r="C154">
        <f t="shared" si="24"/>
        <v>-3.4594850448620316E-3</v>
      </c>
      <c r="D154">
        <v>0.71809999999999996</v>
      </c>
      <c r="E154">
        <v>3.0293999999999999</v>
      </c>
      <c r="F154">
        <v>11.2781</v>
      </c>
      <c r="G154">
        <f t="shared" si="20"/>
        <v>14.307500000000001</v>
      </c>
      <c r="H154">
        <f t="shared" si="21"/>
        <v>11.12820361</v>
      </c>
      <c r="I154" s="17">
        <f t="shared" si="22"/>
        <v>2.8912216122845003E-4</v>
      </c>
      <c r="J154">
        <f t="shared" si="23"/>
        <v>1.0002891221612285</v>
      </c>
      <c r="K154">
        <f t="shared" si="25"/>
        <v>-3.7486072060904816E-3</v>
      </c>
      <c r="L154" s="35">
        <f t="shared" si="26"/>
        <v>1.4052055985553487E-5</v>
      </c>
      <c r="O154" s="8"/>
    </row>
    <row r="155" spans="1:15" ht="15.75" x14ac:dyDescent="0.25">
      <c r="A155" s="5">
        <v>39790</v>
      </c>
      <c r="B155">
        <v>296.29399999999998</v>
      </c>
      <c r="C155">
        <f t="shared" si="24"/>
        <v>3.479178017126968E-2</v>
      </c>
      <c r="D155">
        <v>0.70669999999999999</v>
      </c>
      <c r="E155">
        <v>3.1549999999999998</v>
      </c>
      <c r="F155">
        <v>10.717600000000001</v>
      </c>
      <c r="G155">
        <f t="shared" si="20"/>
        <v>13.8726</v>
      </c>
      <c r="H155">
        <f t="shared" si="21"/>
        <v>10.72912792</v>
      </c>
      <c r="I155" s="17">
        <f t="shared" si="22"/>
        <v>2.7926294268443286E-4</v>
      </c>
      <c r="J155">
        <f t="shared" si="23"/>
        <v>1.0002792629426844</v>
      </c>
      <c r="K155">
        <f t="shared" si="25"/>
        <v>3.4512517228585247E-2</v>
      </c>
      <c r="L155" s="35">
        <f t="shared" si="26"/>
        <v>1.1911138454533934E-3</v>
      </c>
      <c r="O155" s="8"/>
    </row>
    <row r="156" spans="1:15" ht="15.75" x14ac:dyDescent="0.25">
      <c r="A156" s="5">
        <v>39791</v>
      </c>
      <c r="B156">
        <v>300.99700000000001</v>
      </c>
      <c r="C156">
        <f t="shared" si="24"/>
        <v>1.5872748013797212E-2</v>
      </c>
      <c r="D156">
        <v>0.70640000000000003</v>
      </c>
      <c r="E156">
        <v>3.2330999999999999</v>
      </c>
      <c r="F156">
        <v>10.4824</v>
      </c>
      <c r="G156">
        <f t="shared" si="20"/>
        <v>13.7155</v>
      </c>
      <c r="H156">
        <f t="shared" si="21"/>
        <v>10.63786736</v>
      </c>
      <c r="I156" s="17">
        <f t="shared" si="22"/>
        <v>2.7700336025038297E-4</v>
      </c>
      <c r="J156">
        <f t="shared" si="23"/>
        <v>1.0002770033602504</v>
      </c>
      <c r="K156">
        <f t="shared" si="25"/>
        <v>1.5595744653546829E-2</v>
      </c>
      <c r="L156" s="35">
        <f t="shared" si="26"/>
        <v>2.4322725129863451E-4</v>
      </c>
      <c r="O156" s="8"/>
    </row>
    <row r="157" spans="1:15" ht="15.75" x14ac:dyDescent="0.25">
      <c r="A157" s="5">
        <v>39792</v>
      </c>
      <c r="B157">
        <v>304.52600000000001</v>
      </c>
      <c r="C157">
        <f t="shared" si="24"/>
        <v>1.1724369345873866E-2</v>
      </c>
      <c r="D157">
        <v>0.70650000000000002</v>
      </c>
      <c r="E157">
        <v>3.2082000000000002</v>
      </c>
      <c r="F157">
        <v>10.3901</v>
      </c>
      <c r="G157">
        <f t="shared" si="20"/>
        <v>13.5983</v>
      </c>
      <c r="H157">
        <f t="shared" si="21"/>
        <v>10.54880565</v>
      </c>
      <c r="I157" s="17">
        <f t="shared" si="22"/>
        <v>2.747964278373427E-4</v>
      </c>
      <c r="J157">
        <f t="shared" si="23"/>
        <v>1.0002747964278373</v>
      </c>
      <c r="K157">
        <f t="shared" si="25"/>
        <v>1.1449572918036523E-2</v>
      </c>
      <c r="L157" s="35">
        <f t="shared" si="26"/>
        <v>1.310927200054354E-4</v>
      </c>
      <c r="O157" s="8"/>
    </row>
    <row r="158" spans="1:15" ht="15.75" x14ac:dyDescent="0.25">
      <c r="A158" s="5">
        <v>39793</v>
      </c>
      <c r="B158">
        <v>302.24900000000002</v>
      </c>
      <c r="C158">
        <f t="shared" si="24"/>
        <v>-7.4771940655313065E-3</v>
      </c>
      <c r="D158">
        <v>0.70679999999999998</v>
      </c>
      <c r="E158">
        <v>3.2151999999999998</v>
      </c>
      <c r="F158">
        <v>10.361700000000001</v>
      </c>
      <c r="G158">
        <f t="shared" si="20"/>
        <v>13.5769</v>
      </c>
      <c r="H158">
        <f t="shared" si="21"/>
        <v>10.538849560000001</v>
      </c>
      <c r="I158" s="17">
        <f t="shared" si="22"/>
        <v>2.7454960762351988E-4</v>
      </c>
      <c r="J158">
        <f t="shared" si="23"/>
        <v>1.0002745496076235</v>
      </c>
      <c r="K158">
        <f t="shared" si="25"/>
        <v>-7.7517436731548263E-3</v>
      </c>
      <c r="L158" s="35">
        <f t="shared" si="26"/>
        <v>6.0089529974295881E-5</v>
      </c>
      <c r="O158" s="8"/>
    </row>
    <row r="159" spans="1:15" ht="15.75" x14ac:dyDescent="0.25">
      <c r="A159" s="5">
        <v>39794</v>
      </c>
      <c r="B159">
        <v>302.96499999999997</v>
      </c>
      <c r="C159">
        <f t="shared" si="24"/>
        <v>2.3689077548642058E-3</v>
      </c>
      <c r="D159">
        <v>0.70530000000000004</v>
      </c>
      <c r="E159">
        <v>3.2972999999999999</v>
      </c>
      <c r="F159">
        <v>10.417999999999999</v>
      </c>
      <c r="G159">
        <f t="shared" si="20"/>
        <v>13.715299999999999</v>
      </c>
      <c r="H159">
        <f t="shared" si="21"/>
        <v>10.6451154</v>
      </c>
      <c r="I159" s="17">
        <f t="shared" si="22"/>
        <v>2.7718288735179009E-4</v>
      </c>
      <c r="J159">
        <f t="shared" si="23"/>
        <v>1.0002771828873518</v>
      </c>
      <c r="K159">
        <f t="shared" si="25"/>
        <v>2.0917248675124157E-3</v>
      </c>
      <c r="L159" s="35">
        <f t="shared" si="26"/>
        <v>4.3753129213698332E-6</v>
      </c>
      <c r="O159" s="8"/>
    </row>
    <row r="160" spans="1:15" ht="15.75" x14ac:dyDescent="0.25">
      <c r="A160" s="5">
        <v>39797</v>
      </c>
      <c r="B160">
        <v>305.71899999999999</v>
      </c>
      <c r="C160">
        <f t="shared" si="24"/>
        <v>9.0901589292493173E-3</v>
      </c>
      <c r="D160">
        <v>0.70599999999999996</v>
      </c>
      <c r="E160">
        <v>3.1974</v>
      </c>
      <c r="F160">
        <v>10.3849</v>
      </c>
      <c r="G160">
        <f t="shared" si="20"/>
        <v>13.5823</v>
      </c>
      <c r="H160">
        <f t="shared" si="21"/>
        <v>10.5291394</v>
      </c>
      <c r="I160" s="17">
        <f t="shared" si="22"/>
        <v>2.7430886287427292E-4</v>
      </c>
      <c r="J160">
        <f t="shared" si="23"/>
        <v>1.0002743088628743</v>
      </c>
      <c r="K160">
        <f t="shared" si="25"/>
        <v>8.8158500663750444E-3</v>
      </c>
      <c r="L160" s="35">
        <f t="shared" si="26"/>
        <v>7.7719212392804874E-5</v>
      </c>
      <c r="O160" s="8"/>
    </row>
    <row r="161" spans="1:15" ht="15.75" x14ac:dyDescent="0.25">
      <c r="A161" s="5">
        <v>39798</v>
      </c>
      <c r="B161">
        <v>305.22199999999998</v>
      </c>
      <c r="C161">
        <f t="shared" si="24"/>
        <v>-1.6256758657460417E-3</v>
      </c>
      <c r="D161">
        <v>0.70420000000000005</v>
      </c>
      <c r="E161">
        <v>3.1349</v>
      </c>
      <c r="F161">
        <v>10.329499999999999</v>
      </c>
      <c r="G161">
        <f t="shared" si="20"/>
        <v>13.464399999999999</v>
      </c>
      <c r="H161">
        <f t="shared" si="21"/>
        <v>10.408933900000001</v>
      </c>
      <c r="I161" s="17">
        <f t="shared" si="22"/>
        <v>2.7132685065955897E-4</v>
      </c>
      <c r="J161">
        <f t="shared" si="23"/>
        <v>1.0002713268506596</v>
      </c>
      <c r="K161">
        <f t="shared" si="25"/>
        <v>-1.8970027164056007E-3</v>
      </c>
      <c r="L161" s="35">
        <f t="shared" si="26"/>
        <v>3.5986193060502279E-6</v>
      </c>
      <c r="O161" s="8"/>
    </row>
    <row r="162" spans="1:15" ht="15.75" x14ac:dyDescent="0.25">
      <c r="A162" s="5">
        <v>39799</v>
      </c>
      <c r="B162">
        <v>308.86099999999999</v>
      </c>
      <c r="C162">
        <f t="shared" si="24"/>
        <v>1.1922469546756164E-2</v>
      </c>
      <c r="D162">
        <v>0.70399999999999996</v>
      </c>
      <c r="E162">
        <v>2.9868000000000001</v>
      </c>
      <c r="F162">
        <v>10.287800000000001</v>
      </c>
      <c r="G162">
        <f t="shared" si="20"/>
        <v>13.274600000000001</v>
      </c>
      <c r="H162">
        <f t="shared" si="21"/>
        <v>10.229411199999999</v>
      </c>
      <c r="I162" s="17">
        <f t="shared" si="22"/>
        <v>2.6686728606706289E-4</v>
      </c>
      <c r="J162">
        <f t="shared" si="23"/>
        <v>1.0002668672860671</v>
      </c>
      <c r="K162">
        <f t="shared" si="25"/>
        <v>1.1655602260689102E-2</v>
      </c>
      <c r="L162" s="35">
        <f t="shared" si="26"/>
        <v>1.3585306405938089E-4</v>
      </c>
      <c r="O162" s="8"/>
    </row>
    <row r="163" spans="1:15" ht="15.75" x14ac:dyDescent="0.25">
      <c r="A163" s="5">
        <v>39800</v>
      </c>
      <c r="B163">
        <v>306.36500000000001</v>
      </c>
      <c r="C163">
        <f t="shared" si="24"/>
        <v>-8.0813051825901656E-3</v>
      </c>
      <c r="D163">
        <v>0.70269999999999999</v>
      </c>
      <c r="E163">
        <v>2.9742999999999999</v>
      </c>
      <c r="F163">
        <v>10.2387</v>
      </c>
      <c r="G163">
        <f t="shared" si="20"/>
        <v>13.212999999999999</v>
      </c>
      <c r="H163">
        <f t="shared" si="21"/>
        <v>10.16903449</v>
      </c>
      <c r="I163" s="17">
        <f t="shared" si="22"/>
        <v>2.6536582658720498E-4</v>
      </c>
      <c r="J163">
        <f t="shared" si="23"/>
        <v>1.0002653658265872</v>
      </c>
      <c r="K163">
        <f t="shared" si="25"/>
        <v>-8.3466710091773706E-3</v>
      </c>
      <c r="L163" s="35">
        <f t="shared" si="26"/>
        <v>6.9666916935441983E-5</v>
      </c>
      <c r="O163" s="8"/>
    </row>
    <row r="164" spans="1:15" ht="15.75" x14ac:dyDescent="0.25">
      <c r="A164" s="5">
        <v>39801</v>
      </c>
      <c r="B164">
        <v>284.34399999999999</v>
      </c>
      <c r="C164">
        <f t="shared" si="24"/>
        <v>-7.1878315081683658E-2</v>
      </c>
      <c r="D164">
        <v>0.70760000000000001</v>
      </c>
      <c r="E164">
        <v>3.0024000000000002</v>
      </c>
      <c r="F164">
        <v>10.377800000000001</v>
      </c>
      <c r="G164">
        <f t="shared" si="20"/>
        <v>13.3802</v>
      </c>
      <c r="H164">
        <f t="shared" si="21"/>
        <v>10.345731280000001</v>
      </c>
      <c r="I164" s="17">
        <f t="shared" si="22"/>
        <v>2.6975764518777368E-4</v>
      </c>
      <c r="J164">
        <f t="shared" si="23"/>
        <v>1.0002697576451878</v>
      </c>
      <c r="K164">
        <f t="shared" si="25"/>
        <v>-7.2148072726871432E-2</v>
      </c>
      <c r="L164" s="35">
        <f t="shared" si="26"/>
        <v>5.2053443982019295E-3</v>
      </c>
      <c r="O164" s="8"/>
    </row>
    <row r="165" spans="1:15" ht="15.75" x14ac:dyDescent="0.25">
      <c r="A165" s="5">
        <v>39804</v>
      </c>
      <c r="B165">
        <v>265.63299999999998</v>
      </c>
      <c r="C165">
        <f t="shared" si="24"/>
        <v>-6.5804096446557742E-2</v>
      </c>
      <c r="D165">
        <v>0.71120000000000005</v>
      </c>
      <c r="E165">
        <v>2.9371999999999998</v>
      </c>
      <c r="F165">
        <v>10.4442</v>
      </c>
      <c r="G165">
        <f t="shared" si="20"/>
        <v>13.381399999999999</v>
      </c>
      <c r="H165">
        <f t="shared" si="21"/>
        <v>10.365115039999999</v>
      </c>
      <c r="I165" s="17">
        <f t="shared" si="22"/>
        <v>2.7023900377431964E-4</v>
      </c>
      <c r="J165">
        <f t="shared" si="23"/>
        <v>1.0002702390037743</v>
      </c>
      <c r="K165">
        <f t="shared" si="25"/>
        <v>-6.6074335450332061E-2</v>
      </c>
      <c r="L165" s="35">
        <f t="shared" si="26"/>
        <v>4.3658178052030086E-3</v>
      </c>
      <c r="O165" s="8"/>
    </row>
    <row r="166" spans="1:15" ht="15.75" x14ac:dyDescent="0.25">
      <c r="A166" s="5">
        <v>39805</v>
      </c>
      <c r="B166">
        <v>258.44499999999999</v>
      </c>
      <c r="C166">
        <f t="shared" si="24"/>
        <v>-2.7059890902109258E-2</v>
      </c>
      <c r="D166">
        <v>0.71160000000000001</v>
      </c>
      <c r="E166">
        <v>2.9451000000000001</v>
      </c>
      <c r="F166">
        <v>10.472300000000001</v>
      </c>
      <c r="G166">
        <f t="shared" si="20"/>
        <v>13.417400000000001</v>
      </c>
      <c r="H166">
        <f t="shared" si="21"/>
        <v>10.397188679999999</v>
      </c>
      <c r="I166" s="17">
        <f t="shared" si="22"/>
        <v>2.7103530610594895E-4</v>
      </c>
      <c r="J166">
        <f t="shared" si="23"/>
        <v>1.0002710353061059</v>
      </c>
      <c r="K166">
        <f t="shared" si="25"/>
        <v>-2.7330926208215207E-2</v>
      </c>
      <c r="L166" s="35">
        <f t="shared" si="26"/>
        <v>7.4697952739890487E-4</v>
      </c>
      <c r="O166" s="8"/>
    </row>
    <row r="167" spans="1:15" ht="15.75" x14ac:dyDescent="0.25">
      <c r="A167" s="5">
        <v>39811</v>
      </c>
      <c r="B167">
        <v>252.65799999999999</v>
      </c>
      <c r="C167">
        <f t="shared" si="24"/>
        <v>-2.2391611367989346E-2</v>
      </c>
      <c r="D167">
        <v>0.70779999999999998</v>
      </c>
      <c r="E167">
        <v>2.9085999999999999</v>
      </c>
      <c r="F167">
        <v>10.429600000000001</v>
      </c>
      <c r="G167">
        <f t="shared" si="20"/>
        <v>13.338200000000001</v>
      </c>
      <c r="H167">
        <f t="shared" si="21"/>
        <v>10.29067088</v>
      </c>
      <c r="I167" s="17">
        <f t="shared" si="22"/>
        <v>2.6838986541521948E-4</v>
      </c>
      <c r="J167">
        <f t="shared" si="23"/>
        <v>1.0002683898654152</v>
      </c>
      <c r="K167">
        <f t="shared" si="25"/>
        <v>-2.2660001233404566E-2</v>
      </c>
      <c r="L167" s="35">
        <f t="shared" si="26"/>
        <v>5.1347565589789643E-4</v>
      </c>
      <c r="O167" s="8"/>
    </row>
    <row r="168" spans="1:15" ht="15.75" x14ac:dyDescent="0.25">
      <c r="A168" s="5">
        <v>39812</v>
      </c>
      <c r="B168">
        <v>248.55199999999999</v>
      </c>
      <c r="C168">
        <f t="shared" si="24"/>
        <v>-1.6251217060215765E-2</v>
      </c>
      <c r="D168">
        <v>0.70489999999999997</v>
      </c>
      <c r="E168">
        <v>2.9493999999999998</v>
      </c>
      <c r="F168">
        <v>10.3139</v>
      </c>
      <c r="G168">
        <f t="shared" si="20"/>
        <v>13.263300000000001</v>
      </c>
      <c r="H168">
        <f t="shared" si="21"/>
        <v>10.219668110000001</v>
      </c>
      <c r="I168" s="17">
        <f t="shared" si="22"/>
        <v>2.6662504856056479E-4</v>
      </c>
      <c r="J168">
        <f t="shared" si="23"/>
        <v>1.0002666250485606</v>
      </c>
      <c r="K168">
        <f t="shared" si="25"/>
        <v>-1.651784210877633E-2</v>
      </c>
      <c r="L168" s="35">
        <f t="shared" si="26"/>
        <v>2.7283910793046446E-4</v>
      </c>
      <c r="O168" s="8"/>
    </row>
    <row r="169" spans="1:15" ht="15.75" x14ac:dyDescent="0.25">
      <c r="A169" s="5">
        <v>39815</v>
      </c>
      <c r="B169">
        <v>258.14600000000002</v>
      </c>
      <c r="C169">
        <f t="shared" si="24"/>
        <v>3.8599568701921619E-2</v>
      </c>
      <c r="D169">
        <v>0.70689999999999997</v>
      </c>
      <c r="E169">
        <v>2.9567999999999999</v>
      </c>
      <c r="F169">
        <v>10.2798</v>
      </c>
      <c r="G169">
        <f t="shared" si="20"/>
        <v>13.236599999999999</v>
      </c>
      <c r="H169">
        <f t="shared" si="21"/>
        <v>10.22359062</v>
      </c>
      <c r="I169" s="17">
        <f t="shared" si="22"/>
        <v>2.6672257450566228E-4</v>
      </c>
      <c r="J169">
        <f t="shared" si="23"/>
        <v>1.0002667225745057</v>
      </c>
      <c r="K169">
        <f t="shared" si="25"/>
        <v>3.8332846127415957E-2</v>
      </c>
      <c r="L169" s="35">
        <f t="shared" si="26"/>
        <v>1.4694070922281486E-3</v>
      </c>
      <c r="O169" s="8"/>
    </row>
    <row r="170" spans="1:15" ht="15.75" x14ac:dyDescent="0.25">
      <c r="A170" s="5">
        <v>39818</v>
      </c>
      <c r="B170">
        <v>260.83100000000002</v>
      </c>
      <c r="C170">
        <f t="shared" si="24"/>
        <v>1.0401090855562364E-2</v>
      </c>
      <c r="D170">
        <v>0.70909999999999995</v>
      </c>
      <c r="E170">
        <v>3.0127999999999999</v>
      </c>
      <c r="F170">
        <v>10.241300000000001</v>
      </c>
      <c r="G170">
        <f t="shared" si="20"/>
        <v>13.254100000000001</v>
      </c>
      <c r="H170">
        <f t="shared" si="21"/>
        <v>10.27490583</v>
      </c>
      <c r="I170" s="17">
        <f t="shared" si="22"/>
        <v>2.6799811342614888E-4</v>
      </c>
      <c r="J170">
        <f t="shared" si="23"/>
        <v>1.0002679981134261</v>
      </c>
      <c r="K170">
        <f t="shared" si="25"/>
        <v>1.0133092742136215E-2</v>
      </c>
      <c r="L170" s="35">
        <f t="shared" si="26"/>
        <v>1.0267956852073363E-4</v>
      </c>
      <c r="O170" s="8"/>
    </row>
    <row r="171" spans="1:15" ht="15.75" x14ac:dyDescent="0.25">
      <c r="A171" s="5">
        <v>39819</v>
      </c>
      <c r="B171">
        <v>286.62099999999998</v>
      </c>
      <c r="C171">
        <f t="shared" si="24"/>
        <v>9.8876283877299714E-2</v>
      </c>
      <c r="D171">
        <v>0.71389999999999998</v>
      </c>
      <c r="E171">
        <v>3.1532</v>
      </c>
      <c r="F171">
        <v>10.172499999999999</v>
      </c>
      <c r="G171">
        <f t="shared" si="20"/>
        <v>13.325699999999999</v>
      </c>
      <c r="H171">
        <f t="shared" si="21"/>
        <v>10.415347749999999</v>
      </c>
      <c r="I171" s="17">
        <f t="shared" si="22"/>
        <v>2.7148604475590865E-4</v>
      </c>
      <c r="J171">
        <f t="shared" si="23"/>
        <v>1.0002714860447559</v>
      </c>
      <c r="K171">
        <f t="shared" si="25"/>
        <v>9.8604797832543806E-2</v>
      </c>
      <c r="L171" s="35">
        <f t="shared" si="26"/>
        <v>9.7229061555968357E-3</v>
      </c>
      <c r="O171" s="8"/>
    </row>
    <row r="172" spans="1:15" ht="15.75" x14ac:dyDescent="0.25">
      <c r="A172" s="5">
        <v>39820</v>
      </c>
      <c r="B172">
        <v>291.28300000000002</v>
      </c>
      <c r="C172">
        <f t="shared" si="24"/>
        <v>1.6265381810823473E-2</v>
      </c>
      <c r="D172">
        <v>0.71150000000000002</v>
      </c>
      <c r="E172">
        <v>3.1983999999999999</v>
      </c>
      <c r="F172">
        <v>10.2258</v>
      </c>
      <c r="G172">
        <f t="shared" si="20"/>
        <v>13.424199999999999</v>
      </c>
      <c r="H172">
        <f t="shared" si="21"/>
        <v>10.4740567</v>
      </c>
      <c r="I172" s="17">
        <f t="shared" si="22"/>
        <v>2.7294279391298915E-4</v>
      </c>
      <c r="J172">
        <f t="shared" si="23"/>
        <v>1.000272942793913</v>
      </c>
      <c r="K172">
        <f t="shared" si="25"/>
        <v>1.5992439016910484E-2</v>
      </c>
      <c r="L172" s="35">
        <f t="shared" si="26"/>
        <v>2.5575810570960077E-4</v>
      </c>
      <c r="O172" s="8"/>
    </row>
    <row r="173" spans="1:15" ht="15.75" x14ac:dyDescent="0.25">
      <c r="A173" s="5">
        <v>39821</v>
      </c>
      <c r="B173">
        <v>297.666</v>
      </c>
      <c r="C173">
        <f t="shared" si="24"/>
        <v>2.1913396936999348E-2</v>
      </c>
      <c r="D173">
        <v>0.70989999999999998</v>
      </c>
      <c r="E173">
        <v>3.1274999999999999</v>
      </c>
      <c r="F173">
        <v>10.214600000000001</v>
      </c>
      <c r="G173">
        <f t="shared" si="20"/>
        <v>13.3421</v>
      </c>
      <c r="H173">
        <f t="shared" si="21"/>
        <v>10.378844540000001</v>
      </c>
      <c r="I173" s="17">
        <f t="shared" si="22"/>
        <v>2.7057989862888654E-4</v>
      </c>
      <c r="J173">
        <f t="shared" si="23"/>
        <v>1.0002705798986289</v>
      </c>
      <c r="K173">
        <f t="shared" si="25"/>
        <v>2.1642817038370461E-2</v>
      </c>
      <c r="L173" s="35">
        <f t="shared" si="26"/>
        <v>4.6841152935637873E-4</v>
      </c>
      <c r="O173" s="8"/>
    </row>
    <row r="174" spans="1:15" ht="15.75" x14ac:dyDescent="0.25">
      <c r="A174" s="5">
        <v>39822</v>
      </c>
      <c r="B174">
        <v>283.35000000000002</v>
      </c>
      <c r="C174">
        <f t="shared" si="24"/>
        <v>-4.8094172663320549E-2</v>
      </c>
      <c r="D174">
        <v>0.71450000000000002</v>
      </c>
      <c r="E174">
        <v>3.0173999999999999</v>
      </c>
      <c r="F174">
        <v>10.3337</v>
      </c>
      <c r="G174">
        <f t="shared" si="20"/>
        <v>13.351100000000001</v>
      </c>
      <c r="H174">
        <f t="shared" si="21"/>
        <v>10.400828650000001</v>
      </c>
      <c r="I174" s="17">
        <f t="shared" si="22"/>
        <v>2.711256622063285E-4</v>
      </c>
      <c r="J174">
        <f t="shared" si="23"/>
        <v>1.0002711256622063</v>
      </c>
      <c r="K174">
        <f t="shared" si="25"/>
        <v>-4.8365298325526877E-2</v>
      </c>
      <c r="L174" s="35">
        <f t="shared" si="26"/>
        <v>2.3392020821172131E-3</v>
      </c>
      <c r="O174" s="8"/>
    </row>
    <row r="175" spans="1:15" ht="15.75" x14ac:dyDescent="0.25">
      <c r="A175" s="5">
        <v>39825</v>
      </c>
      <c r="B175">
        <v>258.49400000000003</v>
      </c>
      <c r="C175">
        <f t="shared" si="24"/>
        <v>-8.7721898711840454E-2</v>
      </c>
      <c r="D175">
        <v>0.72189999999999999</v>
      </c>
      <c r="E175">
        <v>2.9858000000000002</v>
      </c>
      <c r="F175">
        <v>10.4739</v>
      </c>
      <c r="G175">
        <f t="shared" si="20"/>
        <v>13.459700000000002</v>
      </c>
      <c r="H175">
        <f t="shared" si="21"/>
        <v>10.54690841</v>
      </c>
      <c r="I175" s="17">
        <f t="shared" si="22"/>
        <v>2.747493953014768E-4</v>
      </c>
      <c r="J175">
        <f t="shared" si="23"/>
        <v>1.0002747493953015</v>
      </c>
      <c r="K175">
        <f t="shared" si="25"/>
        <v>-8.7996648107141931E-2</v>
      </c>
      <c r="L175" s="35">
        <f t="shared" si="26"/>
        <v>7.7434100780921656E-3</v>
      </c>
      <c r="O175" s="8"/>
    </row>
    <row r="176" spans="1:15" ht="15.75" x14ac:dyDescent="0.25">
      <c r="A176" s="5">
        <v>39826</v>
      </c>
      <c r="B176">
        <v>239.60400000000001</v>
      </c>
      <c r="C176">
        <f t="shared" si="24"/>
        <v>-7.3077131384094066E-2</v>
      </c>
      <c r="D176">
        <v>0.72809999999999997</v>
      </c>
      <c r="E176">
        <v>2.9906999999999999</v>
      </c>
      <c r="F176">
        <v>10.6158</v>
      </c>
      <c r="G176">
        <f t="shared" si="20"/>
        <v>13.6065</v>
      </c>
      <c r="H176">
        <f t="shared" si="21"/>
        <v>10.720063979999999</v>
      </c>
      <c r="I176" s="17">
        <f t="shared" si="22"/>
        <v>2.7903860549716164E-4</v>
      </c>
      <c r="J176">
        <f t="shared" si="23"/>
        <v>1.0002790386054972</v>
      </c>
      <c r="K176">
        <f t="shared" si="25"/>
        <v>-7.3356169989591227E-2</v>
      </c>
      <c r="L176" s="35">
        <f t="shared" si="26"/>
        <v>5.3811276755418042E-3</v>
      </c>
      <c r="O176" s="8"/>
    </row>
    <row r="177" spans="1:15" ht="15.75" x14ac:dyDescent="0.25">
      <c r="A177" s="5">
        <v>39827</v>
      </c>
      <c r="B177">
        <v>237.61600000000001</v>
      </c>
      <c r="C177">
        <f t="shared" si="24"/>
        <v>-8.2970234219795977E-3</v>
      </c>
      <c r="D177">
        <v>0.72270000000000001</v>
      </c>
      <c r="E177">
        <v>2.9337999999999997</v>
      </c>
      <c r="F177">
        <v>10.822100000000001</v>
      </c>
      <c r="G177">
        <f t="shared" si="20"/>
        <v>13.7559</v>
      </c>
      <c r="H177">
        <f t="shared" si="21"/>
        <v>10.754931670000001</v>
      </c>
      <c r="I177" s="17">
        <f t="shared" si="22"/>
        <v>2.7990149853396318E-4</v>
      </c>
      <c r="J177">
        <f t="shared" si="23"/>
        <v>1.000279901498534</v>
      </c>
      <c r="K177">
        <f t="shared" si="25"/>
        <v>-8.5769249205135609E-3</v>
      </c>
      <c r="L177" s="35">
        <f t="shared" si="26"/>
        <v>7.3563641092126556E-5</v>
      </c>
      <c r="O177" s="8"/>
    </row>
    <row r="178" spans="1:15" ht="15.75" x14ac:dyDescent="0.25">
      <c r="A178" s="5">
        <v>39828</v>
      </c>
      <c r="B178">
        <v>238.40100000000001</v>
      </c>
      <c r="C178">
        <f t="shared" si="24"/>
        <v>3.3036495858864579E-3</v>
      </c>
      <c r="D178">
        <v>0.72130000000000005</v>
      </c>
      <c r="E178">
        <v>2.8898999999999999</v>
      </c>
      <c r="F178">
        <v>10.896100000000001</v>
      </c>
      <c r="G178">
        <f t="shared" si="20"/>
        <v>13.786000000000001</v>
      </c>
      <c r="H178">
        <f t="shared" si="21"/>
        <v>10.749256930000001</v>
      </c>
      <c r="I178" s="17">
        <f t="shared" si="22"/>
        <v>2.797610805709283E-4</v>
      </c>
      <c r="J178">
        <f t="shared" si="23"/>
        <v>1.0002797610805709</v>
      </c>
      <c r="K178">
        <f t="shared" si="25"/>
        <v>3.0238885053155296E-3</v>
      </c>
      <c r="L178" s="35">
        <f t="shared" si="26"/>
        <v>9.1439016925793879E-6</v>
      </c>
      <c r="O178" s="8"/>
    </row>
    <row r="179" spans="1:15" ht="15.75" x14ac:dyDescent="0.25">
      <c r="A179" s="5">
        <v>39829</v>
      </c>
      <c r="B179">
        <v>242.18899999999999</v>
      </c>
      <c r="C179">
        <f t="shared" si="24"/>
        <v>1.588919509565808E-2</v>
      </c>
      <c r="D179">
        <v>0.72150000000000003</v>
      </c>
      <c r="E179">
        <v>2.9302000000000001</v>
      </c>
      <c r="F179">
        <v>10.895799999999999</v>
      </c>
      <c r="G179">
        <f t="shared" si="20"/>
        <v>13.826000000000001</v>
      </c>
      <c r="H179">
        <f t="shared" si="21"/>
        <v>10.791519700000002</v>
      </c>
      <c r="I179" s="17">
        <f t="shared" si="22"/>
        <v>2.808066746846638E-4</v>
      </c>
      <c r="J179">
        <f t="shared" si="23"/>
        <v>1.0002808066746847</v>
      </c>
      <c r="K179">
        <f t="shared" si="25"/>
        <v>1.5608388420973417E-2</v>
      </c>
      <c r="L179" s="35">
        <f t="shared" si="26"/>
        <v>2.4362178909997703E-4</v>
      </c>
      <c r="O179" s="8"/>
    </row>
    <row r="180" spans="1:15" ht="15.75" x14ac:dyDescent="0.25">
      <c r="A180" s="5">
        <v>39832</v>
      </c>
      <c r="B180">
        <v>237.517</v>
      </c>
      <c r="C180">
        <f t="shared" si="24"/>
        <v>-1.9290719231674424E-2</v>
      </c>
      <c r="D180">
        <v>0.72299999999999998</v>
      </c>
      <c r="E180">
        <v>2.9954999999999998</v>
      </c>
      <c r="F180">
        <v>10.8904</v>
      </c>
      <c r="G180">
        <f t="shared" si="20"/>
        <v>13.885899999999999</v>
      </c>
      <c r="H180">
        <f t="shared" si="21"/>
        <v>10.869259199999998</v>
      </c>
      <c r="I180" s="17">
        <f t="shared" si="22"/>
        <v>2.8272893584047054E-4</v>
      </c>
      <c r="J180">
        <f t="shared" si="23"/>
        <v>1.0002827289358405</v>
      </c>
      <c r="K180">
        <f t="shared" si="25"/>
        <v>-1.9573448167514895E-2</v>
      </c>
      <c r="L180" s="35">
        <f t="shared" si="26"/>
        <v>3.8311987316639218E-4</v>
      </c>
      <c r="O180" s="8"/>
    </row>
    <row r="181" spans="1:15" ht="15.75" x14ac:dyDescent="0.25">
      <c r="A181" s="5">
        <v>39833</v>
      </c>
      <c r="B181">
        <v>236.34299999999999</v>
      </c>
      <c r="C181">
        <f t="shared" si="24"/>
        <v>-4.9428040940227716E-3</v>
      </c>
      <c r="D181">
        <v>0.72230000000000005</v>
      </c>
      <c r="E181">
        <v>3.0194000000000001</v>
      </c>
      <c r="F181">
        <v>10.973700000000001</v>
      </c>
      <c r="G181">
        <f t="shared" si="20"/>
        <v>13.993100000000002</v>
      </c>
      <c r="H181">
        <f t="shared" si="21"/>
        <v>10.945703510000001</v>
      </c>
      <c r="I181" s="17">
        <f t="shared" si="22"/>
        <v>2.8461786058242566E-4</v>
      </c>
      <c r="J181">
        <f t="shared" si="23"/>
        <v>1.0002846178605824</v>
      </c>
      <c r="K181">
        <f t="shared" si="25"/>
        <v>-5.2274219546051973E-3</v>
      </c>
      <c r="L181" s="35">
        <f t="shared" si="26"/>
        <v>2.7325940291488423E-5</v>
      </c>
      <c r="O181" s="8"/>
    </row>
    <row r="182" spans="1:15" ht="15.75" x14ac:dyDescent="0.25">
      <c r="A182" s="5">
        <v>39834</v>
      </c>
      <c r="B182">
        <v>232.148</v>
      </c>
      <c r="C182">
        <f t="shared" si="24"/>
        <v>-1.7749626602014842E-2</v>
      </c>
      <c r="D182">
        <v>0.72150000000000003</v>
      </c>
      <c r="E182">
        <v>2.9986999999999999</v>
      </c>
      <c r="F182">
        <v>11.004300000000001</v>
      </c>
      <c r="G182">
        <f t="shared" si="20"/>
        <v>14.003</v>
      </c>
      <c r="H182">
        <f t="shared" si="21"/>
        <v>10.93830245</v>
      </c>
      <c r="I182" s="17">
        <f t="shared" si="22"/>
        <v>2.8443503851804941E-4</v>
      </c>
      <c r="J182">
        <f t="shared" si="23"/>
        <v>1.000284435038518</v>
      </c>
      <c r="K182">
        <f t="shared" si="25"/>
        <v>-1.8034061640532891E-2</v>
      </c>
      <c r="L182" s="35">
        <f t="shared" si="26"/>
        <v>3.2522737925453986E-4</v>
      </c>
      <c r="O182" s="8"/>
    </row>
    <row r="183" spans="1:15" ht="15.75" x14ac:dyDescent="0.25">
      <c r="A183" s="5">
        <v>39835</v>
      </c>
      <c r="B183">
        <v>233.96700000000001</v>
      </c>
      <c r="C183">
        <f t="shared" si="24"/>
        <v>7.8355187208161044E-3</v>
      </c>
      <c r="D183">
        <v>0.72089999999999999</v>
      </c>
      <c r="E183">
        <v>3.1074999999999999</v>
      </c>
      <c r="F183">
        <v>11.065099999999999</v>
      </c>
      <c r="G183">
        <f t="shared" si="20"/>
        <v>14.172599999999999</v>
      </c>
      <c r="H183">
        <f t="shared" si="21"/>
        <v>11.08433059</v>
      </c>
      <c r="I183" s="17">
        <f t="shared" si="22"/>
        <v>2.8804000135607133E-4</v>
      </c>
      <c r="J183">
        <f t="shared" si="23"/>
        <v>1.0002880400013561</v>
      </c>
      <c r="K183">
        <f t="shared" si="25"/>
        <v>7.547478719460033E-3</v>
      </c>
      <c r="L183" s="35">
        <f t="shared" si="26"/>
        <v>5.6964435020702063E-5</v>
      </c>
      <c r="O183" s="8"/>
    </row>
    <row r="184" spans="1:15" ht="15.75" x14ac:dyDescent="0.25">
      <c r="A184" s="5">
        <v>39836</v>
      </c>
      <c r="B184">
        <v>232.874</v>
      </c>
      <c r="C184">
        <f t="shared" si="24"/>
        <v>-4.6715989861818878E-3</v>
      </c>
      <c r="D184">
        <v>0.72109999999999996</v>
      </c>
      <c r="E184">
        <v>3.2368999999999999</v>
      </c>
      <c r="F184">
        <v>11.0921</v>
      </c>
      <c r="G184">
        <f t="shared" si="20"/>
        <v>14.329000000000001</v>
      </c>
      <c r="H184">
        <f t="shared" si="21"/>
        <v>11.23541331</v>
      </c>
      <c r="I184" s="17">
        <f t="shared" si="22"/>
        <v>2.9176477464587514E-4</v>
      </c>
      <c r="J184">
        <f t="shared" si="23"/>
        <v>1.0002917647746459</v>
      </c>
      <c r="K184">
        <f t="shared" si="25"/>
        <v>-4.9633637608277629E-3</v>
      </c>
      <c r="L184" s="35">
        <f t="shared" si="26"/>
        <v>2.4634979822298314E-5</v>
      </c>
      <c r="O184" s="8"/>
    </row>
    <row r="185" spans="1:15" ht="15.75" x14ac:dyDescent="0.25">
      <c r="A185" s="5">
        <v>39839</v>
      </c>
      <c r="B185">
        <v>252.87700000000001</v>
      </c>
      <c r="C185">
        <f t="shared" si="24"/>
        <v>8.5896235732628001E-2</v>
      </c>
      <c r="D185">
        <v>0.73329999999999995</v>
      </c>
      <c r="E185">
        <v>3.3273000000000001</v>
      </c>
      <c r="F185">
        <v>10.914899999999999</v>
      </c>
      <c r="G185">
        <f t="shared" si="20"/>
        <v>14.2422</v>
      </c>
      <c r="H185">
        <f t="shared" si="21"/>
        <v>11.331196169999998</v>
      </c>
      <c r="I185" s="17">
        <f t="shared" si="22"/>
        <v>2.9412358026736918E-4</v>
      </c>
      <c r="J185">
        <f t="shared" si="23"/>
        <v>1.0002941235802674</v>
      </c>
      <c r="K185">
        <f t="shared" si="25"/>
        <v>8.5602112152360632E-2</v>
      </c>
      <c r="L185" s="35">
        <f t="shared" si="26"/>
        <v>7.3277216049453279E-3</v>
      </c>
      <c r="O185" s="8"/>
    </row>
    <row r="186" spans="1:15" ht="15.75" x14ac:dyDescent="0.25">
      <c r="A186" s="5">
        <v>39840</v>
      </c>
      <c r="B186">
        <v>259.87599999999998</v>
      </c>
      <c r="C186">
        <f t="shared" si="24"/>
        <v>2.7677487474147378E-2</v>
      </c>
      <c r="D186">
        <v>0.73329999999999995</v>
      </c>
      <c r="E186">
        <v>3.2604000000000002</v>
      </c>
      <c r="F186">
        <v>10.8809</v>
      </c>
      <c r="G186">
        <f t="shared" si="20"/>
        <v>14.141300000000001</v>
      </c>
      <c r="H186">
        <f t="shared" si="21"/>
        <v>11.239363969999999</v>
      </c>
      <c r="I186" s="17">
        <f t="shared" si="22"/>
        <v>2.9186210598997064E-4</v>
      </c>
      <c r="J186">
        <f t="shared" si="23"/>
        <v>1.00029186210599</v>
      </c>
      <c r="K186">
        <f t="shared" si="25"/>
        <v>2.7385625368157408E-2</v>
      </c>
      <c r="L186" s="35">
        <f t="shared" si="26"/>
        <v>7.4997247680506657E-4</v>
      </c>
      <c r="O186" s="8"/>
    </row>
    <row r="187" spans="1:15" ht="15.75" x14ac:dyDescent="0.25">
      <c r="A187" s="5">
        <v>39841</v>
      </c>
      <c r="B187">
        <v>265.95100000000002</v>
      </c>
      <c r="C187">
        <f t="shared" si="24"/>
        <v>2.3376533423632988E-2</v>
      </c>
      <c r="D187">
        <v>0.72950000000000004</v>
      </c>
      <c r="E187">
        <v>3.2330999999999999</v>
      </c>
      <c r="F187">
        <v>10.661899999999999</v>
      </c>
      <c r="G187">
        <f t="shared" si="20"/>
        <v>13.895</v>
      </c>
      <c r="H187">
        <f t="shared" si="21"/>
        <v>11.010956049999999</v>
      </c>
      <c r="I187" s="17">
        <f t="shared" si="22"/>
        <v>2.86229212222322E-4</v>
      </c>
      <c r="J187">
        <f t="shared" si="23"/>
        <v>1.0002862292122223</v>
      </c>
      <c r="K187">
        <f t="shared" si="25"/>
        <v>2.3090304211410666E-2</v>
      </c>
      <c r="L187" s="35">
        <f t="shared" si="26"/>
        <v>5.3316214857548915E-4</v>
      </c>
      <c r="O187" s="8"/>
    </row>
    <row r="188" spans="1:15" ht="15.75" x14ac:dyDescent="0.25">
      <c r="A188" s="5">
        <v>39842</v>
      </c>
      <c r="B188">
        <v>252.87700000000001</v>
      </c>
      <c r="C188">
        <f t="shared" si="24"/>
        <v>-4.9159431624622621E-2</v>
      </c>
      <c r="D188">
        <v>0.73380000000000001</v>
      </c>
      <c r="E188">
        <v>3.2593999999999999</v>
      </c>
      <c r="F188">
        <v>10.6297</v>
      </c>
      <c r="G188">
        <f t="shared" si="20"/>
        <v>13.889099999999999</v>
      </c>
      <c r="H188">
        <f t="shared" si="21"/>
        <v>11.059473859999999</v>
      </c>
      <c r="I188" s="17">
        <f t="shared" si="22"/>
        <v>2.8742670290826666E-4</v>
      </c>
      <c r="J188">
        <f t="shared" si="23"/>
        <v>1.0002874267029083</v>
      </c>
      <c r="K188">
        <f t="shared" si="25"/>
        <v>-4.9446858327530888E-2</v>
      </c>
      <c r="L188" s="35">
        <f t="shared" si="26"/>
        <v>2.4449917984629109E-3</v>
      </c>
      <c r="O188" s="8"/>
    </row>
    <row r="189" spans="1:15" ht="15.75" x14ac:dyDescent="0.25">
      <c r="A189" s="5">
        <v>39843</v>
      </c>
      <c r="B189">
        <v>250.34200000000001</v>
      </c>
      <c r="C189">
        <f t="shared" si="24"/>
        <v>-1.0024636483349598E-2</v>
      </c>
      <c r="D189">
        <v>0.73360000000000003</v>
      </c>
      <c r="E189">
        <v>3.2955000000000001</v>
      </c>
      <c r="F189">
        <v>10.655200000000001</v>
      </c>
      <c r="G189">
        <f t="shared" si="20"/>
        <v>13.950700000000001</v>
      </c>
      <c r="H189">
        <f t="shared" si="21"/>
        <v>11.112154720000001</v>
      </c>
      <c r="I189" s="17">
        <f t="shared" si="22"/>
        <v>2.8872635314103334E-4</v>
      </c>
      <c r="J189">
        <f t="shared" si="23"/>
        <v>1.000288726353141</v>
      </c>
      <c r="K189">
        <f t="shared" si="25"/>
        <v>-1.0313362836490631E-2</v>
      </c>
      <c r="L189" s="35">
        <f t="shared" si="26"/>
        <v>1.0636545299710608E-4</v>
      </c>
      <c r="O189" s="8"/>
    </row>
    <row r="190" spans="1:15" ht="15.75" x14ac:dyDescent="0.25">
      <c r="A190" s="5">
        <v>39846</v>
      </c>
      <c r="B190">
        <v>252.81700000000001</v>
      </c>
      <c r="C190">
        <f t="shared" si="24"/>
        <v>9.8864753017871322E-3</v>
      </c>
      <c r="D190">
        <v>0.73329999999999995</v>
      </c>
      <c r="E190">
        <v>3.2835000000000001</v>
      </c>
      <c r="F190">
        <v>10.7143</v>
      </c>
      <c r="G190">
        <f t="shared" si="20"/>
        <v>13.9978</v>
      </c>
      <c r="H190">
        <f t="shared" si="21"/>
        <v>11.140296189999999</v>
      </c>
      <c r="I190" s="17">
        <f t="shared" si="22"/>
        <v>2.8942035858792181E-4</v>
      </c>
      <c r="J190">
        <f t="shared" si="23"/>
        <v>1.0002894203585879</v>
      </c>
      <c r="K190">
        <f t="shared" si="25"/>
        <v>9.5970549431992104E-3</v>
      </c>
      <c r="L190" s="35">
        <f t="shared" si="26"/>
        <v>9.2103463582784406E-5</v>
      </c>
      <c r="O190" s="8"/>
    </row>
    <row r="191" spans="1:15" ht="15.75" x14ac:dyDescent="0.25">
      <c r="A191" s="5">
        <v>39847</v>
      </c>
      <c r="B191">
        <v>255.32300000000001</v>
      </c>
      <c r="C191">
        <f t="shared" si="24"/>
        <v>9.9123081121918234E-3</v>
      </c>
      <c r="D191">
        <v>0.73150000000000004</v>
      </c>
      <c r="E191">
        <v>3.3351999999999999</v>
      </c>
      <c r="F191">
        <v>10.6839</v>
      </c>
      <c r="G191">
        <f t="shared" si="20"/>
        <v>14.0191</v>
      </c>
      <c r="H191">
        <f t="shared" si="21"/>
        <v>11.15047285</v>
      </c>
      <c r="I191" s="17">
        <f t="shared" si="22"/>
        <v>2.8967128518564422E-4</v>
      </c>
      <c r="J191">
        <f t="shared" si="23"/>
        <v>1.0002896712851856</v>
      </c>
      <c r="K191">
        <f t="shared" si="25"/>
        <v>9.6226368270061792E-3</v>
      </c>
      <c r="L191" s="35">
        <f t="shared" si="26"/>
        <v>9.2595139504455544E-5</v>
      </c>
      <c r="O191" s="8"/>
    </row>
    <row r="192" spans="1:15" ht="15.75" x14ac:dyDescent="0.25">
      <c r="A192" s="5">
        <v>39848</v>
      </c>
      <c r="B192">
        <v>261.63600000000002</v>
      </c>
      <c r="C192">
        <f t="shared" si="24"/>
        <v>2.4725543723048908E-2</v>
      </c>
      <c r="D192">
        <v>0.73150000000000004</v>
      </c>
      <c r="E192">
        <v>3.363</v>
      </c>
      <c r="F192">
        <v>10.5169</v>
      </c>
      <c r="G192">
        <f t="shared" si="20"/>
        <v>13.879899999999999</v>
      </c>
      <c r="H192">
        <f t="shared" si="21"/>
        <v>11.056112349999999</v>
      </c>
      <c r="I192" s="17">
        <f t="shared" si="22"/>
        <v>2.8734375273531398E-4</v>
      </c>
      <c r="J192">
        <f t="shared" si="23"/>
        <v>1.0002873437527353</v>
      </c>
      <c r="K192">
        <f t="shared" si="25"/>
        <v>2.4438199970313594E-2</v>
      </c>
      <c r="L192" s="35">
        <f t="shared" si="26"/>
        <v>5.9722561778903537E-4</v>
      </c>
      <c r="O192" s="8"/>
    </row>
    <row r="193" spans="1:15" ht="15.75" x14ac:dyDescent="0.25">
      <c r="A193" s="5">
        <v>39849</v>
      </c>
      <c r="B193">
        <v>259.43900000000002</v>
      </c>
      <c r="C193">
        <f t="shared" si="24"/>
        <v>-8.3971624699964928E-3</v>
      </c>
      <c r="D193">
        <v>0.73109999999999997</v>
      </c>
      <c r="E193">
        <v>3.3388999999999998</v>
      </c>
      <c r="F193">
        <v>10.506399999999999</v>
      </c>
      <c r="G193">
        <f t="shared" si="20"/>
        <v>13.845299999999998</v>
      </c>
      <c r="H193">
        <f t="shared" si="21"/>
        <v>11.020129039999999</v>
      </c>
      <c r="I193" s="17">
        <f t="shared" si="22"/>
        <v>2.8645565507079418E-4</v>
      </c>
      <c r="J193">
        <f t="shared" si="23"/>
        <v>1.0002864556550708</v>
      </c>
      <c r="K193">
        <f t="shared" si="25"/>
        <v>-8.683618125067287E-3</v>
      </c>
      <c r="L193" s="35">
        <f t="shared" si="26"/>
        <v>7.5405223741997098E-5</v>
      </c>
      <c r="O193" s="8"/>
    </row>
    <row r="194" spans="1:15" ht="15.75" x14ac:dyDescent="0.25">
      <c r="A194" s="5">
        <v>39850</v>
      </c>
      <c r="B194">
        <v>268.16800000000001</v>
      </c>
      <c r="C194">
        <f t="shared" si="24"/>
        <v>3.3645673934913349E-2</v>
      </c>
      <c r="D194">
        <v>0.73229999999999995</v>
      </c>
      <c r="E194">
        <v>3.3708</v>
      </c>
      <c r="F194">
        <v>10.3832</v>
      </c>
      <c r="G194">
        <f t="shared" si="20"/>
        <v>13.754000000000001</v>
      </c>
      <c r="H194">
        <f t="shared" si="21"/>
        <v>10.97441736</v>
      </c>
      <c r="I194" s="17">
        <f t="shared" si="22"/>
        <v>2.8532703918737745E-4</v>
      </c>
      <c r="J194">
        <f t="shared" si="23"/>
        <v>1.0002853270391874</v>
      </c>
      <c r="K194">
        <f t="shared" si="25"/>
        <v>3.3360346895725972E-2</v>
      </c>
      <c r="L194" s="35">
        <f t="shared" si="26"/>
        <v>1.1129127450031735E-3</v>
      </c>
      <c r="O194" s="8"/>
    </row>
    <row r="195" spans="1:15" ht="15.75" x14ac:dyDescent="0.25">
      <c r="A195" s="5">
        <v>39853</v>
      </c>
      <c r="B195">
        <v>272.26400000000001</v>
      </c>
      <c r="C195">
        <f t="shared" si="24"/>
        <v>1.5274007338683226E-2</v>
      </c>
      <c r="D195">
        <v>0.73250000000000004</v>
      </c>
      <c r="E195">
        <v>3.4028999999999998</v>
      </c>
      <c r="F195">
        <v>10.3164</v>
      </c>
      <c r="G195">
        <f t="shared" si="20"/>
        <v>13.7193</v>
      </c>
      <c r="H195">
        <f t="shared" si="21"/>
        <v>10.959663000000003</v>
      </c>
      <c r="I195" s="17">
        <f t="shared" si="22"/>
        <v>2.8496265684041511E-4</v>
      </c>
      <c r="J195">
        <f t="shared" si="23"/>
        <v>1.0002849626568404</v>
      </c>
      <c r="K195">
        <f t="shared" si="25"/>
        <v>1.4989044681842811E-2</v>
      </c>
      <c r="L195" s="35">
        <f t="shared" si="26"/>
        <v>2.2467146047428028E-4</v>
      </c>
      <c r="O195" s="8"/>
    </row>
    <row r="196" spans="1:15" ht="15.75" x14ac:dyDescent="0.25">
      <c r="A196" s="5">
        <v>39854</v>
      </c>
      <c r="B196">
        <v>265.20499999999998</v>
      </c>
      <c r="C196">
        <f t="shared" si="24"/>
        <v>-2.5927041400993247E-2</v>
      </c>
      <c r="D196">
        <v>0.73350000000000004</v>
      </c>
      <c r="E196">
        <v>3.3431999999999999</v>
      </c>
      <c r="F196">
        <v>10.397399999999999</v>
      </c>
      <c r="G196">
        <f t="shared" ref="G196:G242" si="27">F196+E196</f>
        <v>13.740599999999999</v>
      </c>
      <c r="H196">
        <f t="shared" ref="H196:H242" si="28">E196+D196*(G196-E196)</f>
        <v>10.9696929</v>
      </c>
      <c r="I196" s="17">
        <f t="shared" ref="I196:I242" si="29">(((H196/100)+1)^(1/365)-1)</f>
        <v>2.8521036640483111E-4</v>
      </c>
      <c r="J196">
        <f t="shared" ref="J196:J242" si="30">I196+1</f>
        <v>1.0002852103664048</v>
      </c>
      <c r="K196">
        <f t="shared" si="25"/>
        <v>-2.6212251767398078E-2</v>
      </c>
      <c r="L196" s="35">
        <f t="shared" si="26"/>
        <v>6.8708214271746371E-4</v>
      </c>
      <c r="O196" s="8"/>
    </row>
    <row r="197" spans="1:15" ht="15.75" x14ac:dyDescent="0.25">
      <c r="A197" s="5">
        <v>39855</v>
      </c>
      <c r="B197">
        <v>267.64100000000002</v>
      </c>
      <c r="C197">
        <f t="shared" ref="C197:C242" si="31">(B197-B196)/B196</f>
        <v>9.1853471842538257E-3</v>
      </c>
      <c r="D197">
        <v>0.73350000000000004</v>
      </c>
      <c r="E197">
        <v>3.1894</v>
      </c>
      <c r="F197">
        <v>10.436199999999999</v>
      </c>
      <c r="G197">
        <f t="shared" si="27"/>
        <v>13.625599999999999</v>
      </c>
      <c r="H197">
        <f t="shared" si="28"/>
        <v>10.8443527</v>
      </c>
      <c r="I197" s="17">
        <f t="shared" si="29"/>
        <v>2.8211322030036179E-4</v>
      </c>
      <c r="J197">
        <f t="shared" si="30"/>
        <v>1.0002821132203004</v>
      </c>
      <c r="K197">
        <f t="shared" ref="K197:K242" si="32">C197-I197</f>
        <v>8.9032339639534639E-3</v>
      </c>
      <c r="L197" s="35">
        <f t="shared" ref="L197:L242" si="33">K197^2</f>
        <v>7.9267575016894504E-5</v>
      </c>
      <c r="O197" s="8"/>
    </row>
    <row r="198" spans="1:15" ht="15.75" x14ac:dyDescent="0.25">
      <c r="A198" s="5">
        <v>39856</v>
      </c>
      <c r="B198">
        <v>251.18700000000001</v>
      </c>
      <c r="C198">
        <f t="shared" si="31"/>
        <v>-6.1477875213438921E-2</v>
      </c>
      <c r="D198">
        <v>0.74019999999999997</v>
      </c>
      <c r="E198">
        <v>3.0830000000000002</v>
      </c>
      <c r="F198">
        <v>10.568300000000001</v>
      </c>
      <c r="G198">
        <f t="shared" si="27"/>
        <v>13.651300000000001</v>
      </c>
      <c r="H198">
        <f t="shared" si="28"/>
        <v>10.905655660000001</v>
      </c>
      <c r="I198" s="17">
        <f t="shared" si="29"/>
        <v>2.8362844755736027E-4</v>
      </c>
      <c r="J198">
        <f t="shared" si="30"/>
        <v>1.0002836284475574</v>
      </c>
      <c r="K198">
        <f t="shared" si="32"/>
        <v>-6.1761503660996281E-2</v>
      </c>
      <c r="L198" s="35">
        <f t="shared" si="33"/>
        <v>3.8144833344672569E-3</v>
      </c>
      <c r="O198" s="8"/>
    </row>
    <row r="199" spans="1:15" ht="15.75" x14ac:dyDescent="0.25">
      <c r="A199" s="5">
        <v>39857</v>
      </c>
      <c r="B199">
        <v>247.55799999999999</v>
      </c>
      <c r="C199">
        <f t="shared" si="31"/>
        <v>-1.4447403727103786E-2</v>
      </c>
      <c r="D199">
        <v>0.74</v>
      </c>
      <c r="E199">
        <v>3.1074000000000002</v>
      </c>
      <c r="F199">
        <v>10.5884</v>
      </c>
      <c r="G199">
        <f t="shared" si="27"/>
        <v>13.6958</v>
      </c>
      <c r="H199">
        <f t="shared" si="28"/>
        <v>10.942816000000001</v>
      </c>
      <c r="I199" s="17">
        <f t="shared" si="29"/>
        <v>2.84546534335961E-4</v>
      </c>
      <c r="J199">
        <f t="shared" si="30"/>
        <v>1.000284546534336</v>
      </c>
      <c r="K199">
        <f t="shared" si="32"/>
        <v>-1.4731950261439747E-2</v>
      </c>
      <c r="L199" s="35">
        <f t="shared" si="33"/>
        <v>2.1703035850553464E-4</v>
      </c>
      <c r="O199" s="8"/>
    </row>
    <row r="200" spans="1:15" ht="15.75" x14ac:dyDescent="0.25">
      <c r="A200" s="5">
        <v>39860</v>
      </c>
      <c r="B200">
        <v>244.40600000000001</v>
      </c>
      <c r="C200">
        <f t="shared" si="31"/>
        <v>-1.273236978809001E-2</v>
      </c>
      <c r="D200">
        <v>0.7399</v>
      </c>
      <c r="E200">
        <v>3.0366</v>
      </c>
      <c r="F200">
        <v>10.663399999999999</v>
      </c>
      <c r="G200">
        <f t="shared" si="27"/>
        <v>13.7</v>
      </c>
      <c r="H200">
        <f t="shared" si="28"/>
        <v>10.926449659999999</v>
      </c>
      <c r="I200" s="17">
        <f t="shared" si="29"/>
        <v>2.8414222382977528E-4</v>
      </c>
      <c r="J200">
        <f t="shared" si="30"/>
        <v>1.0002841422238298</v>
      </c>
      <c r="K200">
        <f t="shared" si="32"/>
        <v>-1.3016512011919786E-2</v>
      </c>
      <c r="L200" s="35">
        <f t="shared" si="33"/>
        <v>1.6942958495645206E-4</v>
      </c>
      <c r="O200" s="8"/>
    </row>
    <row r="201" spans="1:15" ht="15.75" x14ac:dyDescent="0.25">
      <c r="A201" s="5">
        <v>39861</v>
      </c>
      <c r="B201">
        <v>235.52799999999999</v>
      </c>
      <c r="C201">
        <f t="shared" si="31"/>
        <v>-3.6324803810053818E-2</v>
      </c>
      <c r="D201">
        <v>0.7429</v>
      </c>
      <c r="E201">
        <v>2.9746000000000001</v>
      </c>
      <c r="F201">
        <v>10.7979</v>
      </c>
      <c r="G201">
        <f t="shared" si="27"/>
        <v>13.772500000000001</v>
      </c>
      <c r="H201">
        <f t="shared" si="28"/>
        <v>10.996359910000001</v>
      </c>
      <c r="I201" s="17">
        <f t="shared" si="29"/>
        <v>2.8586885595682787E-4</v>
      </c>
      <c r="J201">
        <f t="shared" si="30"/>
        <v>1.0002858688559568</v>
      </c>
      <c r="K201">
        <f t="shared" si="32"/>
        <v>-3.6610672666010646E-2</v>
      </c>
      <c r="L201" s="35">
        <f t="shared" si="33"/>
        <v>1.3403413530577791E-3</v>
      </c>
      <c r="O201" s="8"/>
    </row>
    <row r="202" spans="1:15" ht="15.75" x14ac:dyDescent="0.25">
      <c r="A202" s="5">
        <v>39862</v>
      </c>
      <c r="B202">
        <v>234.63300000000001</v>
      </c>
      <c r="C202">
        <f t="shared" si="31"/>
        <v>-3.7999728270098751E-3</v>
      </c>
      <c r="D202">
        <v>0.74299999999999999</v>
      </c>
      <c r="E202">
        <v>2.9937</v>
      </c>
      <c r="F202">
        <v>10.790900000000001</v>
      </c>
      <c r="G202">
        <f t="shared" si="27"/>
        <v>13.784600000000001</v>
      </c>
      <c r="H202">
        <f t="shared" si="28"/>
        <v>11.011338700000001</v>
      </c>
      <c r="I202" s="17">
        <f t="shared" si="29"/>
        <v>2.8623865862709152E-4</v>
      </c>
      <c r="J202">
        <f t="shared" si="30"/>
        <v>1.0002862386586271</v>
      </c>
      <c r="K202">
        <f t="shared" si="32"/>
        <v>-4.0862114856369666E-3</v>
      </c>
      <c r="L202" s="35">
        <f t="shared" si="33"/>
        <v>1.6697124305351466E-5</v>
      </c>
      <c r="O202" s="8"/>
    </row>
    <row r="203" spans="1:15" ht="15.75" x14ac:dyDescent="0.25">
      <c r="A203" s="5">
        <v>39863</v>
      </c>
      <c r="B203">
        <v>234.38499999999999</v>
      </c>
      <c r="C203">
        <f t="shared" si="31"/>
        <v>-1.0569698209545071E-3</v>
      </c>
      <c r="D203">
        <v>0.74280000000000002</v>
      </c>
      <c r="E203">
        <v>3.0798000000000001</v>
      </c>
      <c r="F203">
        <v>10.7742</v>
      </c>
      <c r="G203">
        <f t="shared" si="27"/>
        <v>13.854000000000001</v>
      </c>
      <c r="H203">
        <f t="shared" si="28"/>
        <v>11.08287576</v>
      </c>
      <c r="I203" s="17">
        <f t="shared" si="29"/>
        <v>2.8800410961782319E-4</v>
      </c>
      <c r="J203">
        <f t="shared" si="30"/>
        <v>1.0002880041096178</v>
      </c>
      <c r="K203">
        <f t="shared" si="32"/>
        <v>-1.3449739305723303E-3</v>
      </c>
      <c r="L203" s="35">
        <f t="shared" si="33"/>
        <v>1.8089548739191835E-6</v>
      </c>
      <c r="O203" s="8"/>
    </row>
    <row r="204" spans="1:15" ht="15.75" x14ac:dyDescent="0.25">
      <c r="A204" s="5">
        <v>39864</v>
      </c>
      <c r="B204">
        <v>223.49799999999999</v>
      </c>
      <c r="C204">
        <f t="shared" si="31"/>
        <v>-4.6449218166691557E-2</v>
      </c>
      <c r="D204">
        <v>0.74670000000000003</v>
      </c>
      <c r="E204">
        <v>3.0139</v>
      </c>
      <c r="F204">
        <v>10.9398</v>
      </c>
      <c r="G204">
        <f t="shared" si="27"/>
        <v>13.9537</v>
      </c>
      <c r="H204">
        <f t="shared" si="28"/>
        <v>11.18264866</v>
      </c>
      <c r="I204" s="17">
        <f t="shared" si="29"/>
        <v>2.904644956120972E-4</v>
      </c>
      <c r="J204">
        <f t="shared" si="30"/>
        <v>1.0002904644956121</v>
      </c>
      <c r="K204">
        <f t="shared" si="32"/>
        <v>-4.6739682662303654E-2</v>
      </c>
      <c r="L204" s="35">
        <f t="shared" si="33"/>
        <v>2.184597935372849E-3</v>
      </c>
      <c r="O204" s="8"/>
    </row>
    <row r="205" spans="1:15" ht="15.75" x14ac:dyDescent="0.25">
      <c r="A205" s="5">
        <v>39867</v>
      </c>
      <c r="B205">
        <v>214.45099999999999</v>
      </c>
      <c r="C205">
        <f t="shared" si="31"/>
        <v>-4.0479109432746588E-2</v>
      </c>
      <c r="D205">
        <v>0.75019999999999998</v>
      </c>
      <c r="E205">
        <v>3.0141</v>
      </c>
      <c r="F205">
        <v>11.117900000000001</v>
      </c>
      <c r="G205">
        <f t="shared" si="27"/>
        <v>14.132000000000001</v>
      </c>
      <c r="H205">
        <f t="shared" si="28"/>
        <v>11.354748580000003</v>
      </c>
      <c r="I205" s="17">
        <f t="shared" si="29"/>
        <v>2.9470328590308625E-4</v>
      </c>
      <c r="J205">
        <f t="shared" si="30"/>
        <v>1.0002947032859031</v>
      </c>
      <c r="K205">
        <f t="shared" si="32"/>
        <v>-4.0773812718649674E-2</v>
      </c>
      <c r="L205" s="35">
        <f t="shared" si="33"/>
        <v>1.662503803615518E-3</v>
      </c>
      <c r="O205" s="8"/>
    </row>
    <row r="206" spans="1:15" ht="15.75" x14ac:dyDescent="0.25">
      <c r="A206" s="5">
        <v>39868</v>
      </c>
      <c r="B206">
        <v>208.03800000000001</v>
      </c>
      <c r="C206">
        <f t="shared" si="31"/>
        <v>-2.9904267175252075E-2</v>
      </c>
      <c r="D206">
        <v>0.752</v>
      </c>
      <c r="E206">
        <v>2.9882999999999997</v>
      </c>
      <c r="F206">
        <v>11.195399999999999</v>
      </c>
      <c r="G206">
        <f t="shared" si="27"/>
        <v>14.183699999999998</v>
      </c>
      <c r="H206">
        <f t="shared" si="28"/>
        <v>11.4072408</v>
      </c>
      <c r="I206" s="17">
        <f t="shared" si="29"/>
        <v>2.9599485974696194E-4</v>
      </c>
      <c r="J206">
        <f t="shared" si="30"/>
        <v>1.000295994859747</v>
      </c>
      <c r="K206">
        <f t="shared" si="32"/>
        <v>-3.0200262034999037E-2</v>
      </c>
      <c r="L206" s="35">
        <f t="shared" si="33"/>
        <v>9.1205582698260419E-4</v>
      </c>
      <c r="O206" s="8"/>
    </row>
    <row r="207" spans="1:15" ht="15.75" x14ac:dyDescent="0.25">
      <c r="A207" s="5">
        <v>39869</v>
      </c>
      <c r="B207">
        <v>200.035</v>
      </c>
      <c r="C207">
        <f t="shared" si="31"/>
        <v>-3.8468933560215031E-2</v>
      </c>
      <c r="D207">
        <v>0.75409999999999999</v>
      </c>
      <c r="E207">
        <v>2.9925999999999999</v>
      </c>
      <c r="F207">
        <v>11.244999999999999</v>
      </c>
      <c r="G207">
        <f t="shared" si="27"/>
        <v>14.237599999999999</v>
      </c>
      <c r="H207">
        <f t="shared" si="28"/>
        <v>11.4724545</v>
      </c>
      <c r="I207" s="17">
        <f t="shared" si="29"/>
        <v>2.9759860120992521E-4</v>
      </c>
      <c r="J207">
        <f t="shared" si="30"/>
        <v>1.0002975986012099</v>
      </c>
      <c r="K207">
        <f t="shared" si="32"/>
        <v>-3.8766532161424956E-2</v>
      </c>
      <c r="L207" s="35">
        <f t="shared" si="33"/>
        <v>1.5028440158227955E-3</v>
      </c>
      <c r="O207" s="8"/>
    </row>
    <row r="208" spans="1:15" ht="15.75" x14ac:dyDescent="0.25">
      <c r="A208" s="5">
        <v>39870</v>
      </c>
      <c r="B208">
        <v>199.58699999999999</v>
      </c>
      <c r="C208">
        <f t="shared" si="31"/>
        <v>-2.2396080685880347E-3</v>
      </c>
      <c r="D208">
        <v>0.75049999999999994</v>
      </c>
      <c r="E208">
        <v>3.1284000000000001</v>
      </c>
      <c r="F208">
        <v>11.084099999999999</v>
      </c>
      <c r="G208">
        <f t="shared" si="27"/>
        <v>14.212499999999999</v>
      </c>
      <c r="H208">
        <f t="shared" si="28"/>
        <v>11.447017049999999</v>
      </c>
      <c r="I208" s="17">
        <f t="shared" si="29"/>
        <v>2.9697315236965061E-4</v>
      </c>
      <c r="J208">
        <f t="shared" si="30"/>
        <v>1.0002969731523697</v>
      </c>
      <c r="K208">
        <f t="shared" si="32"/>
        <v>-2.5365812209576853E-3</v>
      </c>
      <c r="L208" s="35">
        <f t="shared" si="33"/>
        <v>6.4342442905151812E-6</v>
      </c>
      <c r="O208" s="8"/>
    </row>
    <row r="209" spans="1:15" ht="15.75" x14ac:dyDescent="0.25">
      <c r="A209" s="5">
        <v>39871</v>
      </c>
      <c r="B209">
        <v>186.911</v>
      </c>
      <c r="C209">
        <f t="shared" si="31"/>
        <v>-6.3511150525835794E-2</v>
      </c>
      <c r="D209">
        <v>0.75380000000000003</v>
      </c>
      <c r="E209">
        <v>3.1118000000000001</v>
      </c>
      <c r="F209">
        <v>11.2239</v>
      </c>
      <c r="G209">
        <f t="shared" si="27"/>
        <v>14.335700000000001</v>
      </c>
      <c r="H209">
        <f t="shared" si="28"/>
        <v>11.572375820000001</v>
      </c>
      <c r="I209" s="17">
        <f t="shared" si="29"/>
        <v>3.0005406153010838E-4</v>
      </c>
      <c r="J209">
        <f t="shared" si="30"/>
        <v>1.0003000540615301</v>
      </c>
      <c r="K209">
        <f t="shared" si="32"/>
        <v>-6.3811204587365902E-2</v>
      </c>
      <c r="L209" s="35">
        <f t="shared" si="33"/>
        <v>4.0718698308906676E-3</v>
      </c>
      <c r="O209" s="8"/>
    </row>
    <row r="210" spans="1:15" ht="15.75" x14ac:dyDescent="0.25">
      <c r="A210" s="5">
        <v>39874</v>
      </c>
      <c r="B210">
        <v>185.321</v>
      </c>
      <c r="C210">
        <f t="shared" si="31"/>
        <v>-8.5067224507921063E-3</v>
      </c>
      <c r="D210">
        <v>0.75449999999999995</v>
      </c>
      <c r="E210">
        <v>3.0301</v>
      </c>
      <c r="F210">
        <v>11.369</v>
      </c>
      <c r="G210">
        <f t="shared" si="27"/>
        <v>14.399100000000001</v>
      </c>
      <c r="H210">
        <f t="shared" si="28"/>
        <v>11.608010499999999</v>
      </c>
      <c r="I210" s="17">
        <f t="shared" si="29"/>
        <v>3.0092921547608675E-4</v>
      </c>
      <c r="J210">
        <f t="shared" si="30"/>
        <v>1.0003009292154761</v>
      </c>
      <c r="K210">
        <f t="shared" si="32"/>
        <v>-8.8076516662681931E-3</v>
      </c>
      <c r="L210" s="35">
        <f t="shared" si="33"/>
        <v>7.7574727874316876E-5</v>
      </c>
      <c r="O210" s="8"/>
    </row>
    <row r="211" spans="1:15" ht="15.75" x14ac:dyDescent="0.25">
      <c r="A211" s="5">
        <v>39875</v>
      </c>
      <c r="B211">
        <v>189.297</v>
      </c>
      <c r="C211">
        <f t="shared" si="31"/>
        <v>2.1454665148580028E-2</v>
      </c>
      <c r="D211">
        <v>0.75249999999999995</v>
      </c>
      <c r="E211">
        <v>3.048</v>
      </c>
      <c r="F211">
        <v>11.3651</v>
      </c>
      <c r="G211">
        <f t="shared" si="27"/>
        <v>14.4131</v>
      </c>
      <c r="H211">
        <f t="shared" si="28"/>
        <v>11.60023775</v>
      </c>
      <c r="I211" s="17">
        <f t="shared" si="29"/>
        <v>3.0073834787169851E-4</v>
      </c>
      <c r="J211">
        <f t="shared" si="30"/>
        <v>1.0003007383478717</v>
      </c>
      <c r="K211">
        <f t="shared" si="32"/>
        <v>2.1153926800708329E-2</v>
      </c>
      <c r="L211" s="35">
        <f t="shared" si="33"/>
        <v>4.4748861908972616E-4</v>
      </c>
      <c r="O211" s="8"/>
    </row>
    <row r="212" spans="1:15" ht="15.75" x14ac:dyDescent="0.25">
      <c r="A212" s="5">
        <v>39876</v>
      </c>
      <c r="B212">
        <v>203.81299999999999</v>
      </c>
      <c r="C212">
        <f t="shared" si="31"/>
        <v>7.6683729800260919E-2</v>
      </c>
      <c r="D212">
        <v>0.76160000000000005</v>
      </c>
      <c r="E212">
        <v>3.1360000000000001</v>
      </c>
      <c r="F212">
        <v>11.100899999999999</v>
      </c>
      <c r="G212">
        <f t="shared" si="27"/>
        <v>14.236899999999999</v>
      </c>
      <c r="H212">
        <f t="shared" si="28"/>
        <v>11.59044544</v>
      </c>
      <c r="I212" s="17">
        <f t="shared" si="29"/>
        <v>3.0049786909147613E-4</v>
      </c>
      <c r="J212">
        <f t="shared" si="30"/>
        <v>1.0003004978690915</v>
      </c>
      <c r="K212">
        <f t="shared" si="32"/>
        <v>7.6383231931169443E-2</v>
      </c>
      <c r="L212" s="35">
        <f t="shared" si="33"/>
        <v>5.8343981202508234E-3</v>
      </c>
      <c r="O212" s="8"/>
    </row>
    <row r="213" spans="1:15" ht="15.75" x14ac:dyDescent="0.25">
      <c r="A213" s="5">
        <v>39877</v>
      </c>
      <c r="B213">
        <v>202.81899999999999</v>
      </c>
      <c r="C213">
        <f t="shared" si="31"/>
        <v>-4.8770196209270257E-3</v>
      </c>
      <c r="D213">
        <v>0.75419999999999998</v>
      </c>
      <c r="E213">
        <v>3.0165000000000002</v>
      </c>
      <c r="F213">
        <v>11.213699999999999</v>
      </c>
      <c r="G213">
        <f t="shared" si="27"/>
        <v>14.2302</v>
      </c>
      <c r="H213">
        <f t="shared" si="28"/>
        <v>11.47387254</v>
      </c>
      <c r="I213" s="17">
        <f t="shared" si="29"/>
        <v>2.9763346338862462E-4</v>
      </c>
      <c r="J213">
        <f t="shared" si="30"/>
        <v>1.0002976334633886</v>
      </c>
      <c r="K213">
        <f t="shared" si="32"/>
        <v>-5.1746530843156504E-3</v>
      </c>
      <c r="L213" s="35">
        <f t="shared" si="33"/>
        <v>2.6777034543017472E-5</v>
      </c>
      <c r="O213" s="8"/>
    </row>
    <row r="214" spans="1:15" ht="15.75" x14ac:dyDescent="0.25">
      <c r="A214" s="5">
        <v>39878</v>
      </c>
      <c r="B214">
        <v>202.322</v>
      </c>
      <c r="C214">
        <f t="shared" si="31"/>
        <v>-2.4504607556490553E-3</v>
      </c>
      <c r="D214">
        <v>0.75239999999999996</v>
      </c>
      <c r="E214">
        <v>2.9253999999999998</v>
      </c>
      <c r="F214">
        <v>11.438000000000001</v>
      </c>
      <c r="G214">
        <f t="shared" si="27"/>
        <v>14.3634</v>
      </c>
      <c r="H214">
        <f t="shared" si="28"/>
        <v>11.5313512</v>
      </c>
      <c r="I214" s="17">
        <f t="shared" si="29"/>
        <v>2.9904619052545378E-4</v>
      </c>
      <c r="J214">
        <f t="shared" si="30"/>
        <v>1.0002990461905255</v>
      </c>
      <c r="K214">
        <f t="shared" si="32"/>
        <v>-2.7495069461745091E-3</v>
      </c>
      <c r="L214" s="35">
        <f t="shared" si="33"/>
        <v>7.5597884470618742E-6</v>
      </c>
      <c r="O214" s="8"/>
    </row>
    <row r="215" spans="1:15" ht="15.75" x14ac:dyDescent="0.25">
      <c r="A215" s="5">
        <v>39881</v>
      </c>
      <c r="B215">
        <v>205.90100000000001</v>
      </c>
      <c r="C215">
        <f t="shared" si="31"/>
        <v>1.7689623471495969E-2</v>
      </c>
      <c r="D215">
        <v>0.75070000000000003</v>
      </c>
      <c r="E215">
        <v>2.9361999999999999</v>
      </c>
      <c r="F215">
        <v>11.4695</v>
      </c>
      <c r="G215">
        <f t="shared" si="27"/>
        <v>14.4057</v>
      </c>
      <c r="H215">
        <f t="shared" si="28"/>
        <v>11.54635365</v>
      </c>
      <c r="I215" s="17">
        <f t="shared" si="29"/>
        <v>2.9941480559592115E-4</v>
      </c>
      <c r="J215">
        <f t="shared" si="30"/>
        <v>1.0002994148055959</v>
      </c>
      <c r="K215">
        <f t="shared" si="32"/>
        <v>1.7390208665900048E-2</v>
      </c>
      <c r="L215" s="35">
        <f t="shared" si="33"/>
        <v>3.0241935744354509E-4</v>
      </c>
      <c r="O215" s="8"/>
    </row>
    <row r="216" spans="1:15" ht="15.75" x14ac:dyDescent="0.25">
      <c r="A216" s="5">
        <v>39882</v>
      </c>
      <c r="B216">
        <v>208.55500000000001</v>
      </c>
      <c r="C216">
        <f t="shared" si="31"/>
        <v>1.2889689705246678E-2</v>
      </c>
      <c r="D216">
        <v>0.74209999999999998</v>
      </c>
      <c r="E216">
        <v>3.0001000000000002</v>
      </c>
      <c r="F216">
        <v>11.154199999999999</v>
      </c>
      <c r="G216">
        <f t="shared" si="27"/>
        <v>14.154299999999999</v>
      </c>
      <c r="H216">
        <f t="shared" si="28"/>
        <v>11.27763182</v>
      </c>
      <c r="I216" s="17">
        <f t="shared" si="29"/>
        <v>2.9280472230164278E-4</v>
      </c>
      <c r="J216">
        <f t="shared" si="30"/>
        <v>1.0002928047223016</v>
      </c>
      <c r="K216">
        <f t="shared" si="32"/>
        <v>1.2596884982945035E-2</v>
      </c>
      <c r="L216" s="35">
        <f t="shared" si="33"/>
        <v>1.5868151127354613E-4</v>
      </c>
      <c r="O216" s="8"/>
    </row>
    <row r="217" spans="1:15" ht="15.75" x14ac:dyDescent="0.25">
      <c r="A217" s="5">
        <v>39883</v>
      </c>
      <c r="B217">
        <v>209.13200000000001</v>
      </c>
      <c r="C217">
        <f t="shared" si="31"/>
        <v>2.7666562777204965E-3</v>
      </c>
      <c r="D217">
        <v>0.74180000000000001</v>
      </c>
      <c r="E217">
        <v>3.0699000000000001</v>
      </c>
      <c r="F217">
        <v>10.9885</v>
      </c>
      <c r="G217">
        <f t="shared" si="27"/>
        <v>14.058400000000001</v>
      </c>
      <c r="H217">
        <f t="shared" si="28"/>
        <v>11.221169300000001</v>
      </c>
      <c r="I217" s="17">
        <f t="shared" si="29"/>
        <v>2.9141382019259865E-4</v>
      </c>
      <c r="J217">
        <f t="shared" si="30"/>
        <v>1.0002914138201926</v>
      </c>
      <c r="K217">
        <f t="shared" si="32"/>
        <v>2.4752424575278978E-3</v>
      </c>
      <c r="L217" s="35">
        <f t="shared" si="33"/>
        <v>6.126825223548747E-6</v>
      </c>
      <c r="O217" s="8"/>
    </row>
    <row r="218" spans="1:15" ht="15.75" x14ac:dyDescent="0.25">
      <c r="A218" s="5">
        <v>39884</v>
      </c>
      <c r="B218">
        <v>213.85400000000001</v>
      </c>
      <c r="C218">
        <f t="shared" si="31"/>
        <v>2.2579040988466654E-2</v>
      </c>
      <c r="D218">
        <v>0.74239999999999995</v>
      </c>
      <c r="E218">
        <v>3.0066000000000002</v>
      </c>
      <c r="F218">
        <v>11.0097</v>
      </c>
      <c r="G218">
        <f t="shared" si="27"/>
        <v>14.016300000000001</v>
      </c>
      <c r="H218">
        <f t="shared" si="28"/>
        <v>11.18020128</v>
      </c>
      <c r="I218" s="17">
        <f t="shared" si="29"/>
        <v>2.904041699047788E-4</v>
      </c>
      <c r="J218">
        <f t="shared" si="30"/>
        <v>1.0002904041699048</v>
      </c>
      <c r="K218">
        <f t="shared" si="32"/>
        <v>2.2288636818561875E-2</v>
      </c>
      <c r="L218" s="35">
        <f t="shared" si="33"/>
        <v>4.9678333122975206E-4</v>
      </c>
      <c r="O218" s="8"/>
    </row>
    <row r="219" spans="1:15" ht="15.75" x14ac:dyDescent="0.25">
      <c r="A219" s="5">
        <v>39885</v>
      </c>
      <c r="B219">
        <v>214.65</v>
      </c>
      <c r="C219">
        <f t="shared" si="31"/>
        <v>3.7221655896078269E-3</v>
      </c>
      <c r="D219">
        <v>0.74119999999999997</v>
      </c>
      <c r="E219">
        <v>3.0587</v>
      </c>
      <c r="F219">
        <v>10.9831</v>
      </c>
      <c r="G219">
        <f t="shared" si="27"/>
        <v>14.0418</v>
      </c>
      <c r="H219">
        <f t="shared" si="28"/>
        <v>11.199373720000001</v>
      </c>
      <c r="I219" s="17">
        <f t="shared" si="29"/>
        <v>2.9087671779537416E-4</v>
      </c>
      <c r="J219">
        <f t="shared" si="30"/>
        <v>1.0002908767177954</v>
      </c>
      <c r="K219">
        <f t="shared" si="32"/>
        <v>3.4312888718124527E-3</v>
      </c>
      <c r="L219" s="35">
        <f t="shared" si="33"/>
        <v>1.1773743321823975E-5</v>
      </c>
      <c r="O219" s="8"/>
    </row>
    <row r="220" spans="1:15" ht="15.75" x14ac:dyDescent="0.25">
      <c r="A220" s="5">
        <v>39888</v>
      </c>
      <c r="B220">
        <v>214.053</v>
      </c>
      <c r="C220">
        <f t="shared" si="31"/>
        <v>-2.7812718378756505E-3</v>
      </c>
      <c r="D220">
        <v>0.74309999999999998</v>
      </c>
      <c r="E220">
        <v>3.1448999999999998</v>
      </c>
      <c r="F220">
        <v>10.855499999999999</v>
      </c>
      <c r="G220">
        <f t="shared" si="27"/>
        <v>14.000399999999999</v>
      </c>
      <c r="H220">
        <f t="shared" si="28"/>
        <v>11.211622049999999</v>
      </c>
      <c r="I220" s="17">
        <f t="shared" si="29"/>
        <v>2.9117856289473387E-4</v>
      </c>
      <c r="J220">
        <f t="shared" si="30"/>
        <v>1.0002911785628947</v>
      </c>
      <c r="K220">
        <f t="shared" si="32"/>
        <v>-3.0724504007703843E-3</v>
      </c>
      <c r="L220" s="35">
        <f t="shared" si="33"/>
        <v>9.4399514651940949E-6</v>
      </c>
      <c r="O220" s="8"/>
    </row>
    <row r="221" spans="1:15" ht="15.75" x14ac:dyDescent="0.25">
      <c r="A221" s="5">
        <v>39889</v>
      </c>
      <c r="B221">
        <v>214.94800000000001</v>
      </c>
      <c r="C221">
        <f t="shared" si="31"/>
        <v>4.1812074579660654E-3</v>
      </c>
      <c r="D221">
        <v>0.74329999999999996</v>
      </c>
      <c r="E221">
        <v>3.1909000000000001</v>
      </c>
      <c r="F221">
        <v>10.8139</v>
      </c>
      <c r="G221">
        <f t="shared" si="27"/>
        <v>14.004799999999999</v>
      </c>
      <c r="H221">
        <f t="shared" si="28"/>
        <v>11.228871869999999</v>
      </c>
      <c r="I221" s="17">
        <f t="shared" si="29"/>
        <v>2.9160360737434665E-4</v>
      </c>
      <c r="J221">
        <f t="shared" si="30"/>
        <v>1.0002916036073743</v>
      </c>
      <c r="K221">
        <f t="shared" si="32"/>
        <v>3.8896038505917187E-3</v>
      </c>
      <c r="L221" s="35">
        <f t="shared" si="33"/>
        <v>1.5129018114537926E-5</v>
      </c>
      <c r="O221" s="8"/>
    </row>
    <row r="222" spans="1:15" ht="15.75" x14ac:dyDescent="0.25">
      <c r="A222" s="5">
        <v>39890</v>
      </c>
      <c r="B222">
        <v>215.99199999999999</v>
      </c>
      <c r="C222">
        <f t="shared" si="31"/>
        <v>4.8569886670263634E-3</v>
      </c>
      <c r="D222">
        <v>0.74319999999999997</v>
      </c>
      <c r="E222">
        <v>3.2206999999999999</v>
      </c>
      <c r="F222">
        <v>10.751300000000001</v>
      </c>
      <c r="G222">
        <f t="shared" si="27"/>
        <v>13.972000000000001</v>
      </c>
      <c r="H222">
        <f t="shared" si="28"/>
        <v>11.21106616</v>
      </c>
      <c r="I222" s="17">
        <f t="shared" si="29"/>
        <v>2.9116486438440781E-4</v>
      </c>
      <c r="J222">
        <f t="shared" si="30"/>
        <v>1.0002911648643844</v>
      </c>
      <c r="K222">
        <f t="shared" si="32"/>
        <v>4.5658238026419556E-3</v>
      </c>
      <c r="L222" s="35">
        <f t="shared" si="33"/>
        <v>2.0846746996771849E-5</v>
      </c>
      <c r="O222" s="8"/>
    </row>
    <row r="223" spans="1:15" ht="15.75" x14ac:dyDescent="0.25">
      <c r="A223" s="5">
        <v>39891</v>
      </c>
      <c r="B223">
        <v>207.38200000000001</v>
      </c>
      <c r="C223">
        <f t="shared" si="31"/>
        <v>-3.9862587503240794E-2</v>
      </c>
      <c r="D223">
        <v>0.73980000000000001</v>
      </c>
      <c r="E223">
        <v>3.0448</v>
      </c>
      <c r="F223">
        <v>10.7166</v>
      </c>
      <c r="G223">
        <f t="shared" si="27"/>
        <v>13.7614</v>
      </c>
      <c r="H223">
        <f t="shared" si="28"/>
        <v>10.972940680000001</v>
      </c>
      <c r="I223" s="17">
        <f t="shared" si="29"/>
        <v>2.8529057240600508E-4</v>
      </c>
      <c r="J223">
        <f t="shared" si="30"/>
        <v>1.000285290572406</v>
      </c>
      <c r="K223">
        <f t="shared" si="32"/>
        <v>-4.0147878075646799E-2</v>
      </c>
      <c r="L223" s="35">
        <f t="shared" si="33"/>
        <v>1.611852113977001E-3</v>
      </c>
      <c r="O223" s="8"/>
    </row>
    <row r="224" spans="1:15" ht="15.75" x14ac:dyDescent="0.25">
      <c r="A224" s="5">
        <v>39892</v>
      </c>
      <c r="B224">
        <v>207.29300000000001</v>
      </c>
      <c r="C224">
        <f t="shared" si="31"/>
        <v>-4.2915971492221423E-4</v>
      </c>
      <c r="D224">
        <v>0.73939999999999995</v>
      </c>
      <c r="E224">
        <v>2.9739</v>
      </c>
      <c r="F224">
        <v>10.7568</v>
      </c>
      <c r="G224">
        <f t="shared" si="27"/>
        <v>13.730700000000001</v>
      </c>
      <c r="H224">
        <f t="shared" si="28"/>
        <v>10.927477919999999</v>
      </c>
      <c r="I224" s="17">
        <f t="shared" si="29"/>
        <v>2.8416762749272628E-4</v>
      </c>
      <c r="J224">
        <f t="shared" si="30"/>
        <v>1.0002841676274927</v>
      </c>
      <c r="K224">
        <f t="shared" si="32"/>
        <v>-7.1332734241494051E-4</v>
      </c>
      <c r="L224" s="35">
        <f t="shared" si="33"/>
        <v>5.0883589743676183E-7</v>
      </c>
      <c r="O224" s="8"/>
    </row>
    <row r="225" spans="1:15" ht="15.75" x14ac:dyDescent="0.25">
      <c r="A225" s="5">
        <v>39895</v>
      </c>
      <c r="B225">
        <v>210.971</v>
      </c>
      <c r="C225">
        <f t="shared" si="31"/>
        <v>1.7743001452050947E-2</v>
      </c>
      <c r="D225">
        <v>0.73629999999999995</v>
      </c>
      <c r="E225">
        <v>3.0190999999999999</v>
      </c>
      <c r="F225">
        <v>10.816800000000001</v>
      </c>
      <c r="G225">
        <f t="shared" si="27"/>
        <v>13.835900000000001</v>
      </c>
      <c r="H225">
        <f t="shared" si="28"/>
        <v>10.98350984</v>
      </c>
      <c r="I225" s="17">
        <f t="shared" si="29"/>
        <v>2.8555156835818885E-4</v>
      </c>
      <c r="J225">
        <f t="shared" si="30"/>
        <v>1.0002855515683582</v>
      </c>
      <c r="K225">
        <f t="shared" si="32"/>
        <v>1.7457449883692758E-2</v>
      </c>
      <c r="L225" s="35">
        <f t="shared" si="33"/>
        <v>3.0476255644164426E-4</v>
      </c>
      <c r="O225" s="8"/>
    </row>
    <row r="226" spans="1:15" ht="15.75" x14ac:dyDescent="0.25">
      <c r="A226" s="5">
        <v>39896</v>
      </c>
      <c r="B226">
        <v>213.45699999999999</v>
      </c>
      <c r="C226">
        <f t="shared" si="31"/>
        <v>1.1783610069630376E-2</v>
      </c>
      <c r="D226">
        <v>0.7349</v>
      </c>
      <c r="E226">
        <v>3.1494</v>
      </c>
      <c r="F226">
        <v>10.8164</v>
      </c>
      <c r="G226">
        <f t="shared" si="27"/>
        <v>13.9658</v>
      </c>
      <c r="H226">
        <f t="shared" si="28"/>
        <v>11.098372359999999</v>
      </c>
      <c r="I226" s="17">
        <f t="shared" si="29"/>
        <v>2.8838639817307943E-4</v>
      </c>
      <c r="J226">
        <f t="shared" si="30"/>
        <v>1.0002883863981731</v>
      </c>
      <c r="K226">
        <f t="shared" si="32"/>
        <v>1.1495223671457297E-2</v>
      </c>
      <c r="L226" s="35">
        <f t="shared" si="33"/>
        <v>1.3214016725683218E-4</v>
      </c>
      <c r="O226" s="8"/>
    </row>
    <row r="227" spans="1:15" ht="15.75" x14ac:dyDescent="0.25">
      <c r="A227" s="5">
        <v>39897</v>
      </c>
      <c r="B227">
        <v>232.893</v>
      </c>
      <c r="C227">
        <f t="shared" si="31"/>
        <v>9.1053467443091618E-2</v>
      </c>
      <c r="D227">
        <v>0.73870000000000002</v>
      </c>
      <c r="E227">
        <v>3.1461999999999999</v>
      </c>
      <c r="F227">
        <v>10.7592</v>
      </c>
      <c r="G227">
        <f t="shared" si="27"/>
        <v>13.9054</v>
      </c>
      <c r="H227">
        <f t="shared" si="28"/>
        <v>11.094021039999999</v>
      </c>
      <c r="I227" s="17">
        <f t="shared" si="29"/>
        <v>2.8827906000694625E-4</v>
      </c>
      <c r="J227">
        <f t="shared" si="30"/>
        <v>1.0002882790600069</v>
      </c>
      <c r="K227">
        <f t="shared" si="32"/>
        <v>9.0765188383084672E-2</v>
      </c>
      <c r="L227" s="35">
        <f t="shared" si="33"/>
        <v>8.2383194222168492E-3</v>
      </c>
      <c r="O227" s="8"/>
    </row>
    <row r="228" spans="1:15" ht="15.75" x14ac:dyDescent="0.25">
      <c r="A228" s="5">
        <v>39898</v>
      </c>
      <c r="B228">
        <v>255.363</v>
      </c>
      <c r="C228">
        <f t="shared" si="31"/>
        <v>9.6482075459545791E-2</v>
      </c>
      <c r="D228">
        <v>0.74280000000000002</v>
      </c>
      <c r="E228">
        <v>3.1295999999999999</v>
      </c>
      <c r="F228">
        <v>10.704800000000001</v>
      </c>
      <c r="G228">
        <f t="shared" si="27"/>
        <v>13.8344</v>
      </c>
      <c r="H228">
        <f t="shared" si="28"/>
        <v>11.081125440000001</v>
      </c>
      <c r="I228" s="17">
        <f t="shared" si="29"/>
        <v>2.8796092729987954E-4</v>
      </c>
      <c r="J228">
        <f t="shared" si="30"/>
        <v>1.0002879609272999</v>
      </c>
      <c r="K228">
        <f t="shared" si="32"/>
        <v>9.6194114532245911E-2</v>
      </c>
      <c r="L228" s="35">
        <f t="shared" si="33"/>
        <v>9.2533076706428439E-3</v>
      </c>
      <c r="O228" s="8"/>
    </row>
    <row r="229" spans="1:15" ht="15.75" x14ac:dyDescent="0.25">
      <c r="A229" s="5">
        <v>39899</v>
      </c>
      <c r="B229">
        <v>247.21</v>
      </c>
      <c r="C229">
        <f t="shared" si="31"/>
        <v>-3.192709985393339E-2</v>
      </c>
      <c r="D229">
        <v>0.74470000000000003</v>
      </c>
      <c r="E229">
        <v>3.0857000000000001</v>
      </c>
      <c r="F229">
        <v>10.759</v>
      </c>
      <c r="G229">
        <f t="shared" si="27"/>
        <v>13.8447</v>
      </c>
      <c r="H229">
        <f t="shared" si="28"/>
        <v>11.097927300000002</v>
      </c>
      <c r="I229" s="17">
        <f t="shared" si="29"/>
        <v>2.8837541964543689E-4</v>
      </c>
      <c r="J229">
        <f t="shared" si="30"/>
        <v>1.0002883754196454</v>
      </c>
      <c r="K229">
        <f t="shared" si="32"/>
        <v>-3.2215475273578827E-2</v>
      </c>
      <c r="L229" s="35">
        <f t="shared" si="33"/>
        <v>1.0378368471025687E-3</v>
      </c>
      <c r="O229" s="8"/>
    </row>
    <row r="230" spans="1:15" ht="15.75" x14ac:dyDescent="0.25">
      <c r="A230" s="5">
        <v>39902</v>
      </c>
      <c r="B230">
        <v>235.47800000000001</v>
      </c>
      <c r="C230">
        <f t="shared" si="31"/>
        <v>-4.7457627118644062E-2</v>
      </c>
      <c r="D230">
        <v>0.74739999999999995</v>
      </c>
      <c r="E230">
        <v>3.0265</v>
      </c>
      <c r="F230">
        <v>10.956200000000001</v>
      </c>
      <c r="G230">
        <f t="shared" si="27"/>
        <v>13.982700000000001</v>
      </c>
      <c r="H230">
        <f t="shared" si="28"/>
        <v>11.21516388</v>
      </c>
      <c r="I230" s="17">
        <f t="shared" si="29"/>
        <v>2.9126584078009721E-4</v>
      </c>
      <c r="J230">
        <f t="shared" si="30"/>
        <v>1.0002912658407801</v>
      </c>
      <c r="K230">
        <f t="shared" si="32"/>
        <v>-4.7748892959424159E-2</v>
      </c>
      <c r="L230" s="35">
        <f t="shared" si="33"/>
        <v>2.2799567788505462E-3</v>
      </c>
      <c r="O230" s="8"/>
    </row>
    <row r="231" spans="1:15" ht="15.75" x14ac:dyDescent="0.25">
      <c r="A231" s="5">
        <v>39903</v>
      </c>
      <c r="B231">
        <v>228.37</v>
      </c>
      <c r="C231">
        <f t="shared" si="31"/>
        <v>-3.0185410102005299E-2</v>
      </c>
      <c r="D231">
        <v>0.74109999999999998</v>
      </c>
      <c r="E231">
        <v>2.9943</v>
      </c>
      <c r="F231">
        <v>11.0053</v>
      </c>
      <c r="G231">
        <f t="shared" si="27"/>
        <v>13.999600000000001</v>
      </c>
      <c r="H231">
        <f t="shared" si="28"/>
        <v>11.150327830000002</v>
      </c>
      <c r="I231" s="17">
        <f t="shared" si="29"/>
        <v>2.8966770957850052E-4</v>
      </c>
      <c r="J231">
        <f t="shared" si="30"/>
        <v>1.0002896677095785</v>
      </c>
      <c r="K231">
        <f t="shared" si="32"/>
        <v>-3.04750778115838E-2</v>
      </c>
      <c r="L231" s="35">
        <f t="shared" si="33"/>
        <v>9.2873036762208729E-4</v>
      </c>
      <c r="O231" s="8"/>
    </row>
    <row r="232" spans="1:15" ht="15.75" x14ac:dyDescent="0.25">
      <c r="A232" s="5">
        <v>39904</v>
      </c>
      <c r="B232">
        <v>231.8</v>
      </c>
      <c r="C232">
        <f t="shared" si="31"/>
        <v>1.5019485921968764E-2</v>
      </c>
      <c r="D232">
        <v>0.74119999999999997</v>
      </c>
      <c r="E232">
        <v>2.9935999999999998</v>
      </c>
      <c r="F232">
        <v>10.9618</v>
      </c>
      <c r="G232">
        <f t="shared" si="27"/>
        <v>13.955400000000001</v>
      </c>
      <c r="H232">
        <f t="shared" si="28"/>
        <v>11.11848616</v>
      </c>
      <c r="I232" s="17">
        <f t="shared" si="29"/>
        <v>2.8888251001135679E-4</v>
      </c>
      <c r="J232">
        <f t="shared" si="30"/>
        <v>1.0002888825100114</v>
      </c>
      <c r="K232">
        <f t="shared" si="32"/>
        <v>1.4730603411957408E-2</v>
      </c>
      <c r="L232" s="35">
        <f t="shared" si="33"/>
        <v>2.1699067688037122E-4</v>
      </c>
      <c r="O232" s="8"/>
    </row>
    <row r="233" spans="1:15" ht="15.75" x14ac:dyDescent="0.25">
      <c r="A233" s="5">
        <v>39905</v>
      </c>
      <c r="B233">
        <v>241.84100000000001</v>
      </c>
      <c r="C233">
        <f t="shared" si="31"/>
        <v>4.331751509922345E-2</v>
      </c>
      <c r="D233">
        <v>0.73939999999999995</v>
      </c>
      <c r="E233">
        <v>3.1598000000000002</v>
      </c>
      <c r="F233">
        <v>10.5176</v>
      </c>
      <c r="G233">
        <f t="shared" si="27"/>
        <v>13.6774</v>
      </c>
      <c r="H233">
        <f t="shared" si="28"/>
        <v>10.936513439999999</v>
      </c>
      <c r="I233" s="17">
        <f t="shared" si="29"/>
        <v>2.8439084430642581E-4</v>
      </c>
      <c r="J233">
        <f t="shared" si="30"/>
        <v>1.0002843908443064</v>
      </c>
      <c r="K233">
        <f t="shared" si="32"/>
        <v>4.3033124254917024E-2</v>
      </c>
      <c r="L233" s="35">
        <f t="shared" si="33"/>
        <v>1.8518497831391278E-3</v>
      </c>
      <c r="O233" s="8"/>
    </row>
    <row r="234" spans="1:15" ht="15.75" x14ac:dyDescent="0.25">
      <c r="A234" s="5">
        <v>39906</v>
      </c>
      <c r="B234">
        <v>233.739</v>
      </c>
      <c r="C234">
        <f t="shared" si="31"/>
        <v>-3.3501350060577008E-2</v>
      </c>
      <c r="D234">
        <v>0.74019999999999997</v>
      </c>
      <c r="E234">
        <v>3.2212000000000001</v>
      </c>
      <c r="F234">
        <v>10.450799999999999</v>
      </c>
      <c r="G234">
        <f t="shared" si="27"/>
        <v>13.671999999999999</v>
      </c>
      <c r="H234">
        <f t="shared" si="28"/>
        <v>10.956882159999999</v>
      </c>
      <c r="I234" s="17">
        <f t="shared" si="29"/>
        <v>2.8489397416953111E-4</v>
      </c>
      <c r="J234">
        <f t="shared" si="30"/>
        <v>1.0002848939741695</v>
      </c>
      <c r="K234">
        <f t="shared" si="32"/>
        <v>-3.3786244034746539E-2</v>
      </c>
      <c r="L234" s="35">
        <f t="shared" si="33"/>
        <v>1.1415102859754461E-3</v>
      </c>
      <c r="O234" s="8"/>
    </row>
    <row r="235" spans="1:15" ht="15.75" x14ac:dyDescent="0.25">
      <c r="A235" s="5">
        <v>39909</v>
      </c>
      <c r="B235">
        <v>236.16399999999999</v>
      </c>
      <c r="C235">
        <f t="shared" si="31"/>
        <v>1.0374819777615131E-2</v>
      </c>
      <c r="D235">
        <v>0.74119999999999997</v>
      </c>
      <c r="E235">
        <v>3.2178</v>
      </c>
      <c r="F235">
        <v>10.460100000000001</v>
      </c>
      <c r="G235">
        <f t="shared" si="27"/>
        <v>13.677900000000001</v>
      </c>
      <c r="H235">
        <f t="shared" si="28"/>
        <v>10.97082612</v>
      </c>
      <c r="I235" s="17">
        <f t="shared" si="29"/>
        <v>2.8523835226224037E-4</v>
      </c>
      <c r="J235">
        <f t="shared" si="30"/>
        <v>1.0002852383522622</v>
      </c>
      <c r="K235">
        <f t="shared" si="32"/>
        <v>1.008958142535289E-2</v>
      </c>
      <c r="L235" s="35">
        <f t="shared" si="33"/>
        <v>1.0179965333882607E-4</v>
      </c>
      <c r="O235" s="8"/>
    </row>
    <row r="236" spans="1:15" ht="15.75" x14ac:dyDescent="0.25">
      <c r="A236" s="5">
        <v>39910</v>
      </c>
      <c r="B236">
        <v>236.73099999999999</v>
      </c>
      <c r="C236">
        <f t="shared" si="31"/>
        <v>2.4008739689368713E-3</v>
      </c>
      <c r="D236">
        <v>0.74109999999999998</v>
      </c>
      <c r="E236">
        <v>3.2166000000000001</v>
      </c>
      <c r="F236">
        <v>10.480499999999999</v>
      </c>
      <c r="G236">
        <f t="shared" si="27"/>
        <v>13.697099999999999</v>
      </c>
      <c r="H236">
        <f t="shared" si="28"/>
        <v>10.98369855</v>
      </c>
      <c r="I236" s="17">
        <f t="shared" si="29"/>
        <v>2.8555622815762405E-4</v>
      </c>
      <c r="J236">
        <f t="shared" si="30"/>
        <v>1.0002855562281576</v>
      </c>
      <c r="K236">
        <f t="shared" si="32"/>
        <v>2.1153177407792472E-3</v>
      </c>
      <c r="L236" s="35">
        <f t="shared" si="33"/>
        <v>4.4745691444554185E-6</v>
      </c>
      <c r="O236" s="8"/>
    </row>
    <row r="237" spans="1:15" ht="15.75" x14ac:dyDescent="0.25">
      <c r="A237" s="5">
        <v>39911</v>
      </c>
      <c r="B237">
        <v>236.32300000000001</v>
      </c>
      <c r="C237">
        <f t="shared" si="31"/>
        <v>-1.7234751680176531E-3</v>
      </c>
      <c r="D237">
        <v>0.74050000000000005</v>
      </c>
      <c r="E237">
        <v>3.2134999999999998</v>
      </c>
      <c r="F237">
        <v>10.462300000000001</v>
      </c>
      <c r="G237">
        <f t="shared" si="27"/>
        <v>13.675800000000001</v>
      </c>
      <c r="H237">
        <f t="shared" si="28"/>
        <v>10.960833150000001</v>
      </c>
      <c r="I237" s="17">
        <f t="shared" si="29"/>
        <v>2.8499155731664949E-4</v>
      </c>
      <c r="J237">
        <f t="shared" si="30"/>
        <v>1.0002849915573166</v>
      </c>
      <c r="K237">
        <f t="shared" si="32"/>
        <v>-2.0084667253343026E-3</v>
      </c>
      <c r="L237" s="35">
        <f t="shared" si="33"/>
        <v>4.0339385867750966E-6</v>
      </c>
      <c r="O237" s="8"/>
    </row>
    <row r="238" spans="1:15" ht="15.75" x14ac:dyDescent="0.25">
      <c r="A238" s="5">
        <v>39912</v>
      </c>
      <c r="B238">
        <v>235.18</v>
      </c>
      <c r="C238">
        <f t="shared" si="31"/>
        <v>-4.8366007540527186E-3</v>
      </c>
      <c r="D238">
        <v>0.73560000000000003</v>
      </c>
      <c r="E238">
        <v>3.2566000000000002</v>
      </c>
      <c r="F238">
        <v>10.370799999999999</v>
      </c>
      <c r="G238">
        <f t="shared" si="27"/>
        <v>13.6274</v>
      </c>
      <c r="H238">
        <f t="shared" si="28"/>
        <v>10.885360479999999</v>
      </c>
      <c r="I238" s="17">
        <f t="shared" si="29"/>
        <v>2.8312690343956781E-4</v>
      </c>
      <c r="J238">
        <f t="shared" si="30"/>
        <v>1.0002831269034396</v>
      </c>
      <c r="K238">
        <f t="shared" si="32"/>
        <v>-5.1197276574922864E-3</v>
      </c>
      <c r="L238" s="35">
        <f t="shared" si="33"/>
        <v>2.6211611286891453E-5</v>
      </c>
      <c r="O238" s="8"/>
    </row>
    <row r="239" spans="1:15" ht="15.75" x14ac:dyDescent="0.25">
      <c r="A239" s="5">
        <v>39917</v>
      </c>
      <c r="B239">
        <v>242.239</v>
      </c>
      <c r="C239">
        <f t="shared" si="31"/>
        <v>3.0015307424100676E-2</v>
      </c>
      <c r="D239">
        <v>0.73809999999999998</v>
      </c>
      <c r="E239">
        <v>3.1993999999999998</v>
      </c>
      <c r="F239">
        <v>10.286099999999999</v>
      </c>
      <c r="G239">
        <f t="shared" si="27"/>
        <v>13.485499999999998</v>
      </c>
      <c r="H239">
        <f t="shared" si="28"/>
        <v>10.791570409999999</v>
      </c>
      <c r="I239" s="17">
        <f t="shared" si="29"/>
        <v>2.8080792902684948E-4</v>
      </c>
      <c r="J239">
        <f t="shared" si="30"/>
        <v>1.0002808079290268</v>
      </c>
      <c r="K239">
        <f t="shared" si="32"/>
        <v>2.9734499495073827E-2</v>
      </c>
      <c r="L239" s="35">
        <f t="shared" si="33"/>
        <v>8.8414046022254568E-4</v>
      </c>
      <c r="O239" s="8"/>
    </row>
    <row r="240" spans="1:15" ht="15.75" x14ac:dyDescent="0.25">
      <c r="A240" s="5">
        <v>39918</v>
      </c>
      <c r="B240">
        <v>240.53899999999999</v>
      </c>
      <c r="C240">
        <f t="shared" si="31"/>
        <v>-7.0178625242013756E-3</v>
      </c>
      <c r="D240">
        <v>0.73819999999999997</v>
      </c>
      <c r="E240">
        <v>3.1419000000000001</v>
      </c>
      <c r="F240">
        <v>10.222300000000001</v>
      </c>
      <c r="G240">
        <f t="shared" si="27"/>
        <v>13.3642</v>
      </c>
      <c r="H240">
        <f t="shared" si="28"/>
        <v>10.68800186</v>
      </c>
      <c r="I240" s="17">
        <f t="shared" si="29"/>
        <v>2.7824490449779304E-4</v>
      </c>
      <c r="J240">
        <f t="shared" si="30"/>
        <v>1.0002782449044978</v>
      </c>
      <c r="K240">
        <f t="shared" si="32"/>
        <v>-7.2961074286991686E-3</v>
      </c>
      <c r="L240" s="35">
        <f t="shared" si="33"/>
        <v>5.3233183611119192E-5</v>
      </c>
      <c r="O240" s="8"/>
    </row>
    <row r="241" spans="1:15" ht="15.75" x14ac:dyDescent="0.25">
      <c r="A241" s="5">
        <v>39919</v>
      </c>
      <c r="B241">
        <v>235.13</v>
      </c>
      <c r="C241">
        <f t="shared" si="31"/>
        <v>-2.248699795043628E-2</v>
      </c>
      <c r="D241">
        <v>0.73570000000000002</v>
      </c>
      <c r="E241">
        <v>3.1757</v>
      </c>
      <c r="F241">
        <v>10.1356</v>
      </c>
      <c r="G241">
        <f t="shared" si="27"/>
        <v>13.311299999999999</v>
      </c>
      <c r="H241">
        <f t="shared" si="28"/>
        <v>10.63246092</v>
      </c>
      <c r="I241" s="17">
        <f t="shared" si="29"/>
        <v>2.7686944020288706E-4</v>
      </c>
      <c r="J241">
        <f t="shared" si="30"/>
        <v>1.0002768694402029</v>
      </c>
      <c r="K241">
        <f t="shared" si="32"/>
        <v>-2.2763867390639167E-2</v>
      </c>
      <c r="L241" s="35">
        <f t="shared" si="33"/>
        <v>5.1819365857860519E-4</v>
      </c>
      <c r="O241" s="8"/>
    </row>
    <row r="242" spans="1:15" ht="15.75" x14ac:dyDescent="0.25">
      <c r="A242" s="5">
        <v>39920</v>
      </c>
      <c r="B242">
        <v>246.464</v>
      </c>
      <c r="C242">
        <f t="shared" si="31"/>
        <v>4.8203121677369981E-2</v>
      </c>
      <c r="D242">
        <v>0.73799999999999999</v>
      </c>
      <c r="E242">
        <v>3.2705000000000002</v>
      </c>
      <c r="F242">
        <v>10.245900000000001</v>
      </c>
      <c r="G242">
        <f t="shared" si="27"/>
        <v>13.516400000000001</v>
      </c>
      <c r="H242">
        <f t="shared" si="28"/>
        <v>10.831974200000001</v>
      </c>
      <c r="I242" s="17">
        <f t="shared" si="29"/>
        <v>2.8180715910353094E-4</v>
      </c>
      <c r="J242">
        <f t="shared" si="30"/>
        <v>1.0002818071591035</v>
      </c>
      <c r="K242">
        <f t="shared" si="32"/>
        <v>4.792131451826645E-2</v>
      </c>
      <c r="L242" s="35">
        <f t="shared" si="33"/>
        <v>2.2964523851586147E-3</v>
      </c>
      <c r="O242" s="8"/>
    </row>
    <row r="243" spans="1:15" x14ac:dyDescent="0.25">
      <c r="A243" s="5"/>
    </row>
    <row r="244" spans="1:15" x14ac:dyDescent="0.25">
      <c r="A24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4"/>
  <sheetViews>
    <sheetView topLeftCell="N106" workbookViewId="0">
      <selection activeCell="X128" sqref="X128"/>
    </sheetView>
  </sheetViews>
  <sheetFormatPr defaultRowHeight="15" x14ac:dyDescent="0.25"/>
  <cols>
    <col min="1" max="1" width="13.28515625" customWidth="1"/>
    <col min="2" max="2" width="9.5703125" customWidth="1"/>
    <col min="4" max="4" width="11.42578125"/>
    <col min="9" max="9" width="39.42578125" customWidth="1"/>
    <col min="12" max="12" width="10.7109375" style="34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3" ht="15.75" thickBot="1" x14ac:dyDescent="0.3">
      <c r="A1" t="s">
        <v>34</v>
      </c>
      <c r="V1" t="s">
        <v>55</v>
      </c>
      <c r="W1" t="s">
        <v>69</v>
      </c>
      <c r="X1" t="s">
        <v>70</v>
      </c>
      <c r="Y1" t="s">
        <v>71</v>
      </c>
      <c r="Z1" t="s">
        <v>55</v>
      </c>
      <c r="AA1" t="s">
        <v>69</v>
      </c>
      <c r="AB1" t="s">
        <v>70</v>
      </c>
    </row>
    <row r="2" spans="1:33" x14ac:dyDescent="0.25">
      <c r="A2" t="s">
        <v>7</v>
      </c>
      <c r="B2" t="s">
        <v>8</v>
      </c>
      <c r="C2" t="s">
        <v>19</v>
      </c>
      <c r="D2" t="s">
        <v>44</v>
      </c>
      <c r="E2" t="s">
        <v>11</v>
      </c>
      <c r="F2" t="s">
        <v>12</v>
      </c>
      <c r="G2" t="s">
        <v>66</v>
      </c>
      <c r="H2" t="s">
        <v>67</v>
      </c>
      <c r="I2" t="s">
        <v>36</v>
      </c>
      <c r="J2" t="s">
        <v>37</v>
      </c>
      <c r="K2" t="s">
        <v>65</v>
      </c>
      <c r="L2" s="35" t="s">
        <v>64</v>
      </c>
      <c r="M2" s="6" t="s">
        <v>47</v>
      </c>
      <c r="N2" s="22">
        <f>SUM(L4:L123)/(COUNT(F4:F123)-2)</f>
        <v>2.3357752106598568E-3</v>
      </c>
      <c r="O2" s="12" t="s">
        <v>56</v>
      </c>
      <c r="P2" s="12"/>
      <c r="Q2" s="12" t="s">
        <v>57</v>
      </c>
      <c r="R2" s="12" t="s">
        <v>58</v>
      </c>
      <c r="S2" s="12" t="s">
        <v>59</v>
      </c>
      <c r="T2" s="12" t="s">
        <v>60</v>
      </c>
      <c r="U2" s="12" t="s">
        <v>68</v>
      </c>
      <c r="V2" s="12" t="s">
        <v>61</v>
      </c>
      <c r="W2" s="12"/>
      <c r="X2" s="12"/>
      <c r="Y2" s="12"/>
      <c r="Z2" s="12" t="s">
        <v>62</v>
      </c>
      <c r="AA2" s="12"/>
      <c r="AB2" s="8"/>
    </row>
    <row r="3" spans="1:33" ht="16.5" thickBot="1" x14ac:dyDescent="0.3">
      <c r="A3" s="4">
        <v>39576</v>
      </c>
      <c r="B3">
        <v>186.53299999999999</v>
      </c>
      <c r="C3">
        <v>0</v>
      </c>
      <c r="D3">
        <v>0.58489999999999998</v>
      </c>
      <c r="E3">
        <v>4.6074000000000002</v>
      </c>
      <c r="F3">
        <v>12.5016</v>
      </c>
      <c r="G3">
        <f>F3+E3</f>
        <v>17.109000000000002</v>
      </c>
      <c r="H3">
        <f>E3+D3*(G3-E3)</f>
        <v>11.91958584</v>
      </c>
      <c r="I3" s="17">
        <f>(((H3/100)+1)^(1/365)-1)</f>
        <v>3.08569361739508E-4</v>
      </c>
      <c r="J3">
        <f>I3+1</f>
        <v>1.0003085693617395</v>
      </c>
      <c r="L3" s="35"/>
      <c r="M3" s="21" t="s">
        <v>48</v>
      </c>
      <c r="N3" s="15">
        <f>SQRT(N2)</f>
        <v>4.8329858376161799E-2</v>
      </c>
      <c r="O3" s="8"/>
      <c r="P3" s="8"/>
      <c r="Q3" s="8"/>
      <c r="R3" s="8"/>
      <c r="S3" s="8"/>
      <c r="T3" s="8"/>
      <c r="AF3" t="s">
        <v>28</v>
      </c>
      <c r="AG3">
        <f>1+I3</f>
        <v>1.0003085693617395</v>
      </c>
    </row>
    <row r="4" spans="1:33" ht="15.75" x14ac:dyDescent="0.25">
      <c r="A4" s="5">
        <v>39577</v>
      </c>
      <c r="B4">
        <v>185.947</v>
      </c>
      <c r="C4">
        <f>(B4-B3)/B3</f>
        <v>-3.1415352779400126E-3</v>
      </c>
      <c r="D4">
        <v>0.58489999999999998</v>
      </c>
      <c r="E4">
        <v>4.6074000000000002</v>
      </c>
      <c r="F4">
        <v>12.5016</v>
      </c>
      <c r="G4">
        <f t="shared" ref="G4:G67" si="0">F4+E4</f>
        <v>17.109000000000002</v>
      </c>
      <c r="H4">
        <f t="shared" ref="H4:H67" si="1">E4+D4*(G4-E4)</f>
        <v>11.91958584</v>
      </c>
      <c r="I4" s="17">
        <f t="shared" ref="I4:I67" si="2">(((H4/100)+1)^(1/365)-1)</f>
        <v>3.08569361739508E-4</v>
      </c>
      <c r="J4">
        <f t="shared" ref="J4:J67" si="3">I4+1</f>
        <v>1.0003085693617395</v>
      </c>
      <c r="K4">
        <f>C4-I4</f>
        <v>-3.4501046396795206E-3</v>
      </c>
      <c r="L4" s="35">
        <f>K4^2</f>
        <v>1.1903222024738155E-5</v>
      </c>
      <c r="M4" s="8"/>
      <c r="N4" s="8"/>
      <c r="O4" s="8">
        <f>C4/$N$3</f>
        <v>-6.5001954971371123E-2</v>
      </c>
      <c r="P4" s="8"/>
      <c r="Q4" s="8">
        <f>O4</f>
        <v>-6.5001954971371123E-2</v>
      </c>
      <c r="R4" s="8">
        <f>RANK(Q4,$Q$4:$Q$124)</f>
        <v>70</v>
      </c>
      <c r="S4" s="8">
        <f>O4</f>
        <v>-6.5001954971371123E-2</v>
      </c>
      <c r="T4" s="8">
        <f>RANK(S4,$S$4:$S$124)</f>
        <v>70</v>
      </c>
      <c r="U4">
        <v>1</v>
      </c>
      <c r="V4">
        <f>R4/(COUNT($U$4:$U$124)+1)-0.5</f>
        <v>7.3770491803278659E-2</v>
      </c>
      <c r="W4">
        <f>SUM($V$4:V4)/U4</f>
        <v>7.3770491803278659E-2</v>
      </c>
      <c r="X4">
        <f>(U4/11)*W4^2</f>
        <v>4.947350418997822E-4</v>
      </c>
      <c r="Z4">
        <f>T4/(COUNT($O$4:$O$124)+1)-0.5</f>
        <v>7.3770491803278659E-2</v>
      </c>
      <c r="AA4">
        <f>SUM($Z$4:Z4)/U4</f>
        <v>7.3770491803278659E-2</v>
      </c>
      <c r="AB4">
        <f>(U4/11)*AA4^2</f>
        <v>4.947350418997822E-4</v>
      </c>
    </row>
    <row r="5" spans="1:33" ht="15.75" x14ac:dyDescent="0.25">
      <c r="A5" s="5">
        <v>39580</v>
      </c>
      <c r="B5">
        <v>186.345</v>
      </c>
      <c r="C5">
        <f t="shared" ref="C5:C68" si="4">(B5-B4)/B4</f>
        <v>2.140394843691999E-3</v>
      </c>
      <c r="D5">
        <v>0.57469999999999999</v>
      </c>
      <c r="E5">
        <v>4.6074000000000002</v>
      </c>
      <c r="F5">
        <v>12.5016</v>
      </c>
      <c r="G5">
        <f t="shared" si="0"/>
        <v>17.109000000000002</v>
      </c>
      <c r="H5">
        <f t="shared" si="1"/>
        <v>11.792069520000002</v>
      </c>
      <c r="I5" s="17">
        <f t="shared" si="2"/>
        <v>3.0544509828467348E-4</v>
      </c>
      <c r="J5">
        <f t="shared" si="3"/>
        <v>1.0003054450982847</v>
      </c>
      <c r="K5">
        <f t="shared" ref="K5:K68" si="5">C5-I5</f>
        <v>1.8349497454073255E-3</v>
      </c>
      <c r="L5" s="35">
        <f t="shared" ref="L5:L68" si="6">K5^2</f>
        <v>3.3670405681704085E-6</v>
      </c>
      <c r="M5" s="8"/>
      <c r="N5" s="8"/>
      <c r="O5" s="8">
        <f t="shared" ref="O5:O68" si="7">C5/$N$3</f>
        <v>4.4287215307622883E-2</v>
      </c>
      <c r="P5" s="8"/>
      <c r="Q5" s="8">
        <f t="shared" ref="Q5:Q68" si="8">O5</f>
        <v>4.4287215307622883E-2</v>
      </c>
      <c r="R5" s="8">
        <f t="shared" ref="R5:R68" si="9">RANK(Q5,$Q$4:$Q$124)</f>
        <v>59</v>
      </c>
      <c r="S5" s="8">
        <f t="shared" ref="S5:S68" si="10">O5</f>
        <v>4.4287215307622883E-2</v>
      </c>
      <c r="T5" s="8">
        <f t="shared" ref="T5:T68" si="11">RANK(S5,$S$4:$S$124)</f>
        <v>59</v>
      </c>
      <c r="U5">
        <v>2</v>
      </c>
      <c r="V5">
        <f t="shared" ref="V5:V68" si="12">R5/(COUNT($U$4:$U$124)+1)-0.5</f>
        <v>-1.6393442622950838E-2</v>
      </c>
      <c r="W5">
        <f>SUM($V$4:V5)/U5</f>
        <v>2.8688524590163911E-2</v>
      </c>
      <c r="X5">
        <f t="shared" ref="X5:X68" si="13">(U5/11)*W5^2</f>
        <v>1.4964208057462533E-4</v>
      </c>
      <c r="Z5">
        <f t="shared" ref="Z5:Z68" si="14">T5/(COUNT($O$4:$O$124)+1)-0.5</f>
        <v>-1.6393442622950838E-2</v>
      </c>
      <c r="AA5">
        <f>SUM($Z$4:Z5)/U5</f>
        <v>2.8688524590163911E-2</v>
      </c>
      <c r="AB5">
        <f t="shared" ref="AB5:AB68" si="15">(U5/11)*AA5^2</f>
        <v>1.4964208057462533E-4</v>
      </c>
    </row>
    <row r="6" spans="1:33" ht="15.75" x14ac:dyDescent="0.25">
      <c r="A6" s="5">
        <v>39581</v>
      </c>
      <c r="B6">
        <v>185.69800000000001</v>
      </c>
      <c r="C6">
        <f t="shared" si="4"/>
        <v>-3.4720545225253767E-3</v>
      </c>
      <c r="D6">
        <v>0.57020000000000004</v>
      </c>
      <c r="E6">
        <v>4.6074000000000002</v>
      </c>
      <c r="F6">
        <v>12.5016</v>
      </c>
      <c r="G6">
        <f t="shared" si="0"/>
        <v>17.109000000000002</v>
      </c>
      <c r="H6">
        <f t="shared" si="1"/>
        <v>11.735812320000001</v>
      </c>
      <c r="I6" s="17">
        <f t="shared" si="2"/>
        <v>3.0406561677387423E-4</v>
      </c>
      <c r="J6">
        <f t="shared" si="3"/>
        <v>1.0003040656167739</v>
      </c>
      <c r="K6">
        <f t="shared" si="5"/>
        <v>-3.776120139299251E-3</v>
      </c>
      <c r="L6" s="35">
        <f t="shared" si="6"/>
        <v>1.4259083306421394E-5</v>
      </c>
      <c r="M6" s="8"/>
      <c r="N6" s="8"/>
      <c r="O6" s="8">
        <f t="shared" si="7"/>
        <v>-7.1840775851268204E-2</v>
      </c>
      <c r="P6" s="8"/>
      <c r="Q6" s="8">
        <f t="shared" si="8"/>
        <v>-7.1840775851268204E-2</v>
      </c>
      <c r="R6" s="8">
        <f t="shared" si="9"/>
        <v>72</v>
      </c>
      <c r="S6" s="8">
        <f t="shared" si="10"/>
        <v>-7.1840775851268204E-2</v>
      </c>
      <c r="T6" s="8">
        <f t="shared" si="11"/>
        <v>72</v>
      </c>
      <c r="U6">
        <v>3</v>
      </c>
      <c r="V6">
        <f t="shared" si="12"/>
        <v>9.0163934426229497E-2</v>
      </c>
      <c r="W6">
        <f>SUM($V$4:V6)/U6</f>
        <v>4.9180327868852437E-2</v>
      </c>
      <c r="X6">
        <f t="shared" si="13"/>
        <v>6.5964672253304279E-4</v>
      </c>
      <c r="Z6">
        <f t="shared" si="14"/>
        <v>9.0163934426229497E-2</v>
      </c>
      <c r="AA6">
        <f>SUM($Z$4:Z6)/U6</f>
        <v>4.9180327868852437E-2</v>
      </c>
      <c r="AB6">
        <f t="shared" si="15"/>
        <v>6.5964672253304279E-4</v>
      </c>
    </row>
    <row r="7" spans="1:33" ht="15.75" x14ac:dyDescent="0.25">
      <c r="A7" s="5">
        <v>39582</v>
      </c>
      <c r="B7">
        <v>189.79400000000001</v>
      </c>
      <c r="C7">
        <f t="shared" si="4"/>
        <v>2.2057318872578075E-2</v>
      </c>
      <c r="D7">
        <v>0.57099999999999995</v>
      </c>
      <c r="E7">
        <v>4.6074000000000002</v>
      </c>
      <c r="F7">
        <v>12.5016</v>
      </c>
      <c r="G7">
        <f t="shared" si="0"/>
        <v>17.109000000000002</v>
      </c>
      <c r="H7">
        <f t="shared" si="1"/>
        <v>11.745813600000002</v>
      </c>
      <c r="I7" s="17">
        <f t="shared" si="2"/>
        <v>3.0431090854698972E-4</v>
      </c>
      <c r="J7">
        <f t="shared" si="3"/>
        <v>1.000304310908547</v>
      </c>
      <c r="K7">
        <f t="shared" si="5"/>
        <v>2.1753007964031085E-2</v>
      </c>
      <c r="L7" s="35">
        <f t="shared" si="6"/>
        <v>4.7319335548319985E-4</v>
      </c>
      <c r="M7" s="8"/>
      <c r="N7" s="8"/>
      <c r="O7" s="8">
        <f t="shared" si="7"/>
        <v>0.4563911340459797</v>
      </c>
      <c r="P7" s="8"/>
      <c r="Q7" s="8">
        <f t="shared" si="8"/>
        <v>0.4563911340459797</v>
      </c>
      <c r="R7" s="8">
        <f t="shared" si="9"/>
        <v>26</v>
      </c>
      <c r="S7" s="8">
        <f t="shared" si="10"/>
        <v>0.4563911340459797</v>
      </c>
      <c r="T7" s="8">
        <f t="shared" si="11"/>
        <v>26</v>
      </c>
      <c r="U7">
        <v>4</v>
      </c>
      <c r="V7">
        <f t="shared" si="12"/>
        <v>-0.28688524590163933</v>
      </c>
      <c r="W7">
        <f>SUM($V$4:V7)/U7</f>
        <v>-3.4836065573770503E-2</v>
      </c>
      <c r="X7">
        <f t="shared" si="13"/>
        <v>4.4129144169455941E-4</v>
      </c>
      <c r="Z7">
        <f t="shared" si="14"/>
        <v>-0.28688524590163933</v>
      </c>
      <c r="AA7">
        <f>SUM($Z$4:Z7)/U7</f>
        <v>-3.4836065573770503E-2</v>
      </c>
      <c r="AB7">
        <f t="shared" si="15"/>
        <v>4.4129144169455941E-4</v>
      </c>
    </row>
    <row r="8" spans="1:33" ht="15.75" x14ac:dyDescent="0.25">
      <c r="A8" s="5">
        <v>39583</v>
      </c>
      <c r="B8">
        <v>187.995</v>
      </c>
      <c r="C8">
        <f t="shared" si="4"/>
        <v>-9.4786979567320698E-3</v>
      </c>
      <c r="D8">
        <v>0.57110000000000005</v>
      </c>
      <c r="E8">
        <v>4.6074000000000002</v>
      </c>
      <c r="F8">
        <v>12.5016</v>
      </c>
      <c r="G8">
        <f t="shared" si="0"/>
        <v>17.109000000000002</v>
      </c>
      <c r="H8">
        <f t="shared" si="1"/>
        <v>11.747063760000001</v>
      </c>
      <c r="I8" s="17">
        <f t="shared" si="2"/>
        <v>3.043415684791384E-4</v>
      </c>
      <c r="J8">
        <f t="shared" si="3"/>
        <v>1.0003043415684791</v>
      </c>
      <c r="K8">
        <f t="shared" si="5"/>
        <v>-9.7830395252112082E-3</v>
      </c>
      <c r="L8" s="35">
        <f t="shared" si="6"/>
        <v>9.5707862351844742E-5</v>
      </c>
      <c r="M8" s="8"/>
      <c r="N8" s="8"/>
      <c r="O8" s="8">
        <f t="shared" si="7"/>
        <v>-0.19612509275233753</v>
      </c>
      <c r="P8" s="8"/>
      <c r="Q8" s="8">
        <f t="shared" si="8"/>
        <v>-0.19612509275233753</v>
      </c>
      <c r="R8" s="8">
        <f t="shared" si="9"/>
        <v>86</v>
      </c>
      <c r="S8" s="8">
        <f t="shared" si="10"/>
        <v>-0.19612509275233753</v>
      </c>
      <c r="T8" s="8">
        <f t="shared" si="11"/>
        <v>86</v>
      </c>
      <c r="U8">
        <v>5</v>
      </c>
      <c r="V8">
        <f t="shared" si="12"/>
        <v>0.20491803278688525</v>
      </c>
      <c r="W8">
        <f>SUM($V$4:V8)/U8</f>
        <v>1.3114754098360649E-2</v>
      </c>
      <c r="X8">
        <f t="shared" si="13"/>
        <v>7.8180352300212468E-5</v>
      </c>
      <c r="Z8">
        <f t="shared" si="14"/>
        <v>0.20491803278688525</v>
      </c>
      <c r="AA8">
        <f>SUM($Z$4:Z8)/U8</f>
        <v>1.3114754098360649E-2</v>
      </c>
      <c r="AB8">
        <f t="shared" si="15"/>
        <v>7.8180352300212468E-5</v>
      </c>
    </row>
    <row r="9" spans="1:33" ht="15.75" x14ac:dyDescent="0.25">
      <c r="A9" s="5">
        <v>39584</v>
      </c>
      <c r="B9">
        <v>191.96199999999999</v>
      </c>
      <c r="C9">
        <f t="shared" si="4"/>
        <v>2.1101625043219153E-2</v>
      </c>
      <c r="D9">
        <v>0.57279999999999998</v>
      </c>
      <c r="E9">
        <v>4.6074000000000002</v>
      </c>
      <c r="F9">
        <v>12.5016</v>
      </c>
      <c r="G9">
        <f t="shared" si="0"/>
        <v>17.109000000000002</v>
      </c>
      <c r="H9">
        <f t="shared" si="1"/>
        <v>11.768316480000001</v>
      </c>
      <c r="I9" s="17">
        <f t="shared" si="2"/>
        <v>3.0486273499774619E-4</v>
      </c>
      <c r="J9">
        <f t="shared" si="3"/>
        <v>1.0003048627349977</v>
      </c>
      <c r="K9">
        <f t="shared" si="5"/>
        <v>2.0796762308221407E-2</v>
      </c>
      <c r="L9" s="35">
        <f t="shared" si="6"/>
        <v>4.3250532250465858E-4</v>
      </c>
      <c r="M9" s="8"/>
      <c r="N9" s="8"/>
      <c r="O9" s="8">
        <f t="shared" si="7"/>
        <v>0.43661673657267142</v>
      </c>
      <c r="P9" s="8"/>
      <c r="Q9" s="8">
        <f t="shared" si="8"/>
        <v>0.43661673657267142</v>
      </c>
      <c r="R9" s="8">
        <f t="shared" si="9"/>
        <v>28</v>
      </c>
      <c r="S9" s="8">
        <f t="shared" si="10"/>
        <v>0.43661673657267142</v>
      </c>
      <c r="T9" s="8">
        <f t="shared" si="11"/>
        <v>28</v>
      </c>
      <c r="U9">
        <v>6</v>
      </c>
      <c r="V9">
        <f t="shared" si="12"/>
        <v>-0.27049180327868849</v>
      </c>
      <c r="W9">
        <f>SUM($V$4:V9)/U9</f>
        <v>-3.4153005464480878E-2</v>
      </c>
      <c r="X9">
        <f t="shared" si="13"/>
        <v>6.3623333577646939E-4</v>
      </c>
      <c r="Z9">
        <f t="shared" si="14"/>
        <v>-0.27049180327868849</v>
      </c>
      <c r="AA9">
        <f>SUM($Z$4:Z9)/U9</f>
        <v>-3.4153005464480878E-2</v>
      </c>
      <c r="AB9">
        <f t="shared" si="15"/>
        <v>6.3623333577646939E-4</v>
      </c>
    </row>
    <row r="10" spans="1:33" ht="15.75" x14ac:dyDescent="0.25">
      <c r="A10" s="5">
        <v>39587</v>
      </c>
      <c r="B10">
        <v>191.88200000000001</v>
      </c>
      <c r="C10">
        <f t="shared" si="4"/>
        <v>-4.1674914826884534E-4</v>
      </c>
      <c r="D10">
        <v>0.57120000000000004</v>
      </c>
      <c r="E10">
        <v>4.6074000000000002</v>
      </c>
      <c r="F10">
        <v>12.5016</v>
      </c>
      <c r="G10">
        <f t="shared" si="0"/>
        <v>17.109000000000002</v>
      </c>
      <c r="H10">
        <f t="shared" si="1"/>
        <v>11.748313920000001</v>
      </c>
      <c r="I10" s="17">
        <f t="shared" si="2"/>
        <v>3.0437222806933839E-4</v>
      </c>
      <c r="J10">
        <f t="shared" si="3"/>
        <v>1.0003043722280693</v>
      </c>
      <c r="K10">
        <f t="shared" si="5"/>
        <v>-7.2112137633818373E-4</v>
      </c>
      <c r="L10" s="35">
        <f t="shared" si="6"/>
        <v>5.2001603941187639E-7</v>
      </c>
      <c r="M10" s="8"/>
      <c r="N10" s="8"/>
      <c r="O10" s="8">
        <f t="shared" si="7"/>
        <v>-8.6230161285637558E-3</v>
      </c>
      <c r="P10" s="8"/>
      <c r="Q10" s="8">
        <f t="shared" si="8"/>
        <v>-8.6230161285637558E-3</v>
      </c>
      <c r="R10" s="8">
        <f t="shared" si="9"/>
        <v>65</v>
      </c>
      <c r="S10" s="8">
        <f t="shared" si="10"/>
        <v>-8.6230161285637558E-3</v>
      </c>
      <c r="T10" s="8">
        <f t="shared" si="11"/>
        <v>65</v>
      </c>
      <c r="U10">
        <v>7</v>
      </c>
      <c r="V10">
        <f t="shared" si="12"/>
        <v>3.2786885245901676E-2</v>
      </c>
      <c r="W10">
        <f>SUM($V$4:V10)/U10</f>
        <v>-2.4590163934426226E-2</v>
      </c>
      <c r="X10">
        <f t="shared" si="13"/>
        <v>3.8479392147760855E-4</v>
      </c>
      <c r="Z10">
        <f t="shared" si="14"/>
        <v>3.2786885245901676E-2</v>
      </c>
      <c r="AA10">
        <f>SUM($Z$4:Z10)/U10</f>
        <v>-2.4590163934426226E-2</v>
      </c>
      <c r="AB10">
        <f t="shared" si="15"/>
        <v>3.8479392147760855E-4</v>
      </c>
    </row>
    <row r="11" spans="1:33" ht="15.75" x14ac:dyDescent="0.25">
      <c r="A11" s="5">
        <v>39588</v>
      </c>
      <c r="B11">
        <v>188.04499999999999</v>
      </c>
      <c r="C11">
        <f t="shared" si="4"/>
        <v>-1.999666461679583E-2</v>
      </c>
      <c r="D11">
        <v>0.57250000000000001</v>
      </c>
      <c r="E11">
        <v>4.6074000000000002</v>
      </c>
      <c r="F11">
        <v>12.5016</v>
      </c>
      <c r="G11">
        <f t="shared" si="0"/>
        <v>17.109000000000002</v>
      </c>
      <c r="H11">
        <f t="shared" si="1"/>
        <v>11.764566000000002</v>
      </c>
      <c r="I11" s="17">
        <f t="shared" si="2"/>
        <v>3.0477077161727983E-4</v>
      </c>
      <c r="J11">
        <f t="shared" si="3"/>
        <v>1.0003047707716173</v>
      </c>
      <c r="K11">
        <f t="shared" si="5"/>
        <v>-2.030143538841311E-2</v>
      </c>
      <c r="L11" s="35">
        <f t="shared" si="6"/>
        <v>4.1214827882991216E-4</v>
      </c>
      <c r="M11" s="8"/>
      <c r="N11" s="8"/>
      <c r="O11" s="8">
        <f t="shared" si="7"/>
        <v>-0.41375384262783144</v>
      </c>
      <c r="P11" s="8"/>
      <c r="Q11" s="8">
        <f t="shared" si="8"/>
        <v>-0.41375384262783144</v>
      </c>
      <c r="R11" s="8">
        <f t="shared" si="9"/>
        <v>103</v>
      </c>
      <c r="S11" s="8">
        <f t="shared" si="10"/>
        <v>-0.41375384262783144</v>
      </c>
      <c r="T11" s="8">
        <f t="shared" si="11"/>
        <v>103</v>
      </c>
      <c r="U11">
        <v>8</v>
      </c>
      <c r="V11">
        <f t="shared" si="12"/>
        <v>0.34426229508196726</v>
      </c>
      <c r="W11">
        <f>SUM($V$4:V11)/U11</f>
        <v>2.1516393442622961E-2</v>
      </c>
      <c r="X11">
        <f t="shared" si="13"/>
        <v>3.366946812929079E-4</v>
      </c>
      <c r="Z11">
        <f t="shared" si="14"/>
        <v>0.34426229508196726</v>
      </c>
      <c r="AA11">
        <f>SUM($Z$4:Z11)/U11</f>
        <v>2.1516393442622961E-2</v>
      </c>
      <c r="AB11">
        <f t="shared" si="15"/>
        <v>3.366946812929079E-4</v>
      </c>
    </row>
    <row r="12" spans="1:33" ht="15.75" x14ac:dyDescent="0.25">
      <c r="A12" s="5">
        <v>39589</v>
      </c>
      <c r="B12">
        <v>183.78</v>
      </c>
      <c r="C12">
        <f t="shared" si="4"/>
        <v>-2.2680741311919949E-2</v>
      </c>
      <c r="D12">
        <v>0.57569999999999999</v>
      </c>
      <c r="E12">
        <v>4.6074000000000002</v>
      </c>
      <c r="F12">
        <v>12.5016</v>
      </c>
      <c r="G12">
        <f t="shared" si="0"/>
        <v>17.109000000000002</v>
      </c>
      <c r="H12">
        <f t="shared" si="1"/>
        <v>11.804571120000002</v>
      </c>
      <c r="I12" s="17">
        <f t="shared" si="2"/>
        <v>3.0575155571499479E-4</v>
      </c>
      <c r="J12">
        <f t="shared" si="3"/>
        <v>1.000305751555715</v>
      </c>
      <c r="K12">
        <f t="shared" si="5"/>
        <v>-2.2986492867634944E-2</v>
      </c>
      <c r="L12" s="35">
        <f t="shared" si="6"/>
        <v>5.2837885435383218E-4</v>
      </c>
      <c r="M12" s="8"/>
      <c r="N12" s="8"/>
      <c r="O12" s="8">
        <f t="shared" si="7"/>
        <v>-0.46929045674809983</v>
      </c>
      <c r="P12" s="8"/>
      <c r="Q12" s="8">
        <f t="shared" si="8"/>
        <v>-0.46929045674809983</v>
      </c>
      <c r="R12" s="8">
        <f t="shared" si="9"/>
        <v>106</v>
      </c>
      <c r="S12" s="8">
        <f t="shared" si="10"/>
        <v>-0.46929045674809983</v>
      </c>
      <c r="T12" s="8">
        <f t="shared" si="11"/>
        <v>106</v>
      </c>
      <c r="U12">
        <v>9</v>
      </c>
      <c r="V12">
        <f t="shared" si="12"/>
        <v>0.36885245901639341</v>
      </c>
      <c r="W12">
        <f>SUM($V$4:V12)/U12</f>
        <v>6.0109289617486343E-2</v>
      </c>
      <c r="X12">
        <f t="shared" si="13"/>
        <v>2.9561945713517876E-3</v>
      </c>
      <c r="Z12">
        <f t="shared" si="14"/>
        <v>0.36885245901639341</v>
      </c>
      <c r="AA12">
        <f>SUM($Z$4:Z12)/U12</f>
        <v>6.0109289617486343E-2</v>
      </c>
      <c r="AB12">
        <f t="shared" si="15"/>
        <v>2.9561945713517876E-3</v>
      </c>
    </row>
    <row r="13" spans="1:33" ht="15.75" x14ac:dyDescent="0.25">
      <c r="A13" s="5">
        <v>39590</v>
      </c>
      <c r="B13">
        <v>184.12799999999999</v>
      </c>
      <c r="C13">
        <f t="shared" si="4"/>
        <v>1.8935683969963258E-3</v>
      </c>
      <c r="D13">
        <v>0.5756</v>
      </c>
      <c r="E13">
        <v>4.6074000000000002</v>
      </c>
      <c r="F13">
        <v>12.5016</v>
      </c>
      <c r="G13">
        <f t="shared" si="0"/>
        <v>17.109000000000002</v>
      </c>
      <c r="H13">
        <f t="shared" si="1"/>
        <v>11.803320960000001</v>
      </c>
      <c r="I13" s="17">
        <f t="shared" si="2"/>
        <v>3.0572091150982139E-4</v>
      </c>
      <c r="J13">
        <f t="shared" si="3"/>
        <v>1.0003057209115098</v>
      </c>
      <c r="K13">
        <f t="shared" si="5"/>
        <v>1.5878474854865044E-3</v>
      </c>
      <c r="L13" s="35">
        <f t="shared" si="6"/>
        <v>2.5212596371658147E-6</v>
      </c>
      <c r="M13" s="8"/>
      <c r="N13" s="8"/>
      <c r="O13" s="8">
        <f t="shared" si="7"/>
        <v>3.9180094058175616E-2</v>
      </c>
      <c r="P13" s="8"/>
      <c r="Q13" s="8">
        <f t="shared" si="8"/>
        <v>3.9180094058175616E-2</v>
      </c>
      <c r="R13" s="8">
        <f t="shared" si="9"/>
        <v>60</v>
      </c>
      <c r="S13" s="8">
        <f t="shared" si="10"/>
        <v>3.9180094058175616E-2</v>
      </c>
      <c r="T13" s="8">
        <f t="shared" si="11"/>
        <v>60</v>
      </c>
      <c r="U13">
        <v>10</v>
      </c>
      <c r="V13">
        <f t="shared" si="12"/>
        <v>-8.1967213114754189E-3</v>
      </c>
      <c r="W13">
        <f>SUM($V$4:V13)/U13</f>
        <v>5.3278688524590168E-2</v>
      </c>
      <c r="X13">
        <f t="shared" si="13"/>
        <v>2.5805624099093601E-3</v>
      </c>
      <c r="Z13">
        <f t="shared" si="14"/>
        <v>-8.1967213114754189E-3</v>
      </c>
      <c r="AA13">
        <f>SUM($Z$4:Z13)/U13</f>
        <v>5.3278688524590168E-2</v>
      </c>
      <c r="AB13">
        <f t="shared" si="15"/>
        <v>2.5805624099093601E-3</v>
      </c>
    </row>
    <row r="14" spans="1:33" ht="15.75" x14ac:dyDescent="0.25">
      <c r="A14" s="5">
        <v>39591</v>
      </c>
      <c r="B14">
        <v>179.654</v>
      </c>
      <c r="C14">
        <f t="shared" si="4"/>
        <v>-2.4298314216197374E-2</v>
      </c>
      <c r="D14">
        <v>0.57230000000000003</v>
      </c>
      <c r="E14">
        <v>4.6074000000000002</v>
      </c>
      <c r="F14">
        <v>12.5016</v>
      </c>
      <c r="G14">
        <f t="shared" si="0"/>
        <v>17.109000000000002</v>
      </c>
      <c r="H14">
        <f t="shared" si="1"/>
        <v>11.762065680000003</v>
      </c>
      <c r="I14" s="17">
        <f t="shared" si="2"/>
        <v>3.0470946098715146E-4</v>
      </c>
      <c r="J14">
        <f t="shared" si="3"/>
        <v>1.0003047094609872</v>
      </c>
      <c r="K14">
        <f t="shared" si="5"/>
        <v>-2.4603023677184525E-2</v>
      </c>
      <c r="L14" s="35">
        <f t="shared" si="6"/>
        <v>6.053087740601024E-4</v>
      </c>
      <c r="M14" s="8"/>
      <c r="N14" s="8"/>
      <c r="O14" s="8">
        <f t="shared" si="7"/>
        <v>-0.50275988866092491</v>
      </c>
      <c r="P14" s="8"/>
      <c r="Q14" s="8">
        <f t="shared" si="8"/>
        <v>-0.50275988866092491</v>
      </c>
      <c r="R14" s="8">
        <f t="shared" si="9"/>
        <v>109</v>
      </c>
      <c r="S14" s="8">
        <f t="shared" si="10"/>
        <v>-0.50275988866092491</v>
      </c>
      <c r="T14" s="8">
        <f t="shared" si="11"/>
        <v>109</v>
      </c>
      <c r="U14">
        <v>11</v>
      </c>
      <c r="V14">
        <f t="shared" si="12"/>
        <v>0.39344262295081966</v>
      </c>
      <c r="W14">
        <f>SUM($V$4:V14)/U14</f>
        <v>8.4202682563338307E-2</v>
      </c>
      <c r="X14">
        <f t="shared" si="13"/>
        <v>7.0900917508623174E-3</v>
      </c>
      <c r="Z14">
        <f t="shared" si="14"/>
        <v>0.39344262295081966</v>
      </c>
      <c r="AA14">
        <f>SUM($Z$4:Z14)/U14</f>
        <v>8.4202682563338307E-2</v>
      </c>
      <c r="AB14">
        <f t="shared" si="15"/>
        <v>7.0900917508623174E-3</v>
      </c>
    </row>
    <row r="15" spans="1:33" ht="15.75" x14ac:dyDescent="0.25">
      <c r="A15" s="5">
        <v>39594</v>
      </c>
      <c r="B15">
        <v>177.91399999999999</v>
      </c>
      <c r="C15">
        <f t="shared" si="4"/>
        <v>-9.6852839346744813E-3</v>
      </c>
      <c r="D15">
        <v>0.57040000000000002</v>
      </c>
      <c r="E15">
        <v>4.6074000000000002</v>
      </c>
      <c r="F15">
        <v>12.5016</v>
      </c>
      <c r="G15">
        <f t="shared" si="0"/>
        <v>17.109000000000002</v>
      </c>
      <c r="H15">
        <f t="shared" si="1"/>
        <v>11.73831264</v>
      </c>
      <c r="I15" s="17">
        <f t="shared" si="2"/>
        <v>3.0412694176984445E-4</v>
      </c>
      <c r="J15">
        <f t="shared" si="3"/>
        <v>1.0003041269417698</v>
      </c>
      <c r="K15">
        <f t="shared" si="5"/>
        <v>-9.9894108764443258E-3</v>
      </c>
      <c r="L15" s="35">
        <f t="shared" si="6"/>
        <v>9.9788329658424189E-5</v>
      </c>
      <c r="M15" s="8"/>
      <c r="N15" s="8"/>
      <c r="O15" s="8">
        <f t="shared" si="7"/>
        <v>-0.20039959271744209</v>
      </c>
      <c r="P15" s="8"/>
      <c r="Q15" s="8">
        <f t="shared" si="8"/>
        <v>-0.20039959271744209</v>
      </c>
      <c r="R15" s="8">
        <f t="shared" si="9"/>
        <v>87</v>
      </c>
      <c r="S15" s="8">
        <f t="shared" si="10"/>
        <v>-0.20039959271744209</v>
      </c>
      <c r="T15" s="8">
        <f t="shared" si="11"/>
        <v>87</v>
      </c>
      <c r="U15">
        <v>12</v>
      </c>
      <c r="V15">
        <f t="shared" si="12"/>
        <v>0.21311475409836067</v>
      </c>
      <c r="W15">
        <f>SUM($V$4:V15)/U15</f>
        <v>9.4945355191256839E-2</v>
      </c>
      <c r="X15">
        <f t="shared" si="13"/>
        <v>9.8341314244297321E-3</v>
      </c>
      <c r="Z15">
        <f t="shared" si="14"/>
        <v>0.21311475409836067</v>
      </c>
      <c r="AA15">
        <f>SUM($Z$4:Z15)/U15</f>
        <v>9.4945355191256839E-2</v>
      </c>
      <c r="AB15">
        <f t="shared" si="15"/>
        <v>9.8341314244297321E-3</v>
      </c>
    </row>
    <row r="16" spans="1:33" ht="15.75" x14ac:dyDescent="0.25">
      <c r="A16" s="5">
        <v>39595</v>
      </c>
      <c r="B16">
        <v>179.852</v>
      </c>
      <c r="C16">
        <f t="shared" si="4"/>
        <v>1.0892903312836632E-2</v>
      </c>
      <c r="D16">
        <v>0.57120000000000004</v>
      </c>
      <c r="E16">
        <v>4.6074000000000002</v>
      </c>
      <c r="F16">
        <v>12.5016</v>
      </c>
      <c r="G16">
        <f t="shared" si="0"/>
        <v>17.109000000000002</v>
      </c>
      <c r="H16">
        <f t="shared" si="1"/>
        <v>11.748313920000001</v>
      </c>
      <c r="I16" s="17">
        <f t="shared" si="2"/>
        <v>3.0437222806933839E-4</v>
      </c>
      <c r="J16">
        <f t="shared" si="3"/>
        <v>1.0003043722280693</v>
      </c>
      <c r="K16">
        <f t="shared" si="5"/>
        <v>1.0588531084767294E-2</v>
      </c>
      <c r="L16" s="35">
        <f t="shared" si="6"/>
        <v>1.1211699053308324E-4</v>
      </c>
      <c r="M16" s="8"/>
      <c r="N16" s="8"/>
      <c r="O16" s="8">
        <f t="shared" si="7"/>
        <v>0.22538661768993395</v>
      </c>
      <c r="P16" s="8"/>
      <c r="Q16" s="8">
        <f t="shared" si="8"/>
        <v>0.22538661768993395</v>
      </c>
      <c r="R16" s="8">
        <f t="shared" si="9"/>
        <v>41</v>
      </c>
      <c r="S16" s="8">
        <f t="shared" si="10"/>
        <v>0.22538661768993395</v>
      </c>
      <c r="T16" s="8">
        <f t="shared" si="11"/>
        <v>41</v>
      </c>
      <c r="U16">
        <v>13</v>
      </c>
      <c r="V16">
        <f t="shared" si="12"/>
        <v>-0.16393442622950821</v>
      </c>
      <c r="W16">
        <f>SUM($V$4:V16)/U16</f>
        <v>7.5031525851197989E-2</v>
      </c>
      <c r="X16">
        <f t="shared" si="13"/>
        <v>6.6533171209333551E-3</v>
      </c>
      <c r="Z16">
        <f t="shared" si="14"/>
        <v>-0.16393442622950821</v>
      </c>
      <c r="AA16">
        <f>SUM($Z$4:Z16)/U16</f>
        <v>7.5031525851197989E-2</v>
      </c>
      <c r="AB16">
        <f t="shared" si="15"/>
        <v>6.6533171209333551E-3</v>
      </c>
    </row>
    <row r="17" spans="1:28" ht="15.75" x14ac:dyDescent="0.25">
      <c r="A17" s="5">
        <v>39596</v>
      </c>
      <c r="B17">
        <v>180.727</v>
      </c>
      <c r="C17">
        <f t="shared" si="4"/>
        <v>4.8651113137468584E-3</v>
      </c>
      <c r="D17">
        <v>0.57069999999999999</v>
      </c>
      <c r="E17">
        <v>4.6074000000000002</v>
      </c>
      <c r="F17">
        <v>12.5016</v>
      </c>
      <c r="G17">
        <f t="shared" si="0"/>
        <v>17.109000000000002</v>
      </c>
      <c r="H17">
        <f t="shared" si="1"/>
        <v>11.742063120000001</v>
      </c>
      <c r="I17" s="17">
        <f t="shared" si="2"/>
        <v>3.0421892669774131E-4</v>
      </c>
      <c r="J17">
        <f t="shared" si="3"/>
        <v>1.0003042189266977</v>
      </c>
      <c r="K17">
        <f t="shared" si="5"/>
        <v>4.5608923870491171E-3</v>
      </c>
      <c r="L17" s="35">
        <f t="shared" si="6"/>
        <v>2.0801739366242594E-5</v>
      </c>
      <c r="M17" s="8"/>
      <c r="N17" s="8"/>
      <c r="O17" s="8">
        <f t="shared" si="7"/>
        <v>0.1006647128133635</v>
      </c>
      <c r="P17" s="8"/>
      <c r="Q17" s="8">
        <f t="shared" si="8"/>
        <v>0.1006647128133635</v>
      </c>
      <c r="R17" s="8">
        <f t="shared" si="9"/>
        <v>50</v>
      </c>
      <c r="S17" s="8">
        <f t="shared" si="10"/>
        <v>0.1006647128133635</v>
      </c>
      <c r="T17" s="8">
        <f t="shared" si="11"/>
        <v>50</v>
      </c>
      <c r="U17">
        <v>14</v>
      </c>
      <c r="V17">
        <f t="shared" si="12"/>
        <v>-9.0163934426229497E-2</v>
      </c>
      <c r="W17">
        <f>SUM($V$4:V17)/U17</f>
        <v>6.323185011709602E-2</v>
      </c>
      <c r="X17">
        <f t="shared" si="13"/>
        <v>5.088703288112049E-3</v>
      </c>
      <c r="Z17">
        <f t="shared" si="14"/>
        <v>-9.0163934426229497E-2</v>
      </c>
      <c r="AA17">
        <f>SUM($Z$4:Z17)/U17</f>
        <v>6.323185011709602E-2</v>
      </c>
      <c r="AB17">
        <f t="shared" si="15"/>
        <v>5.088703288112049E-3</v>
      </c>
    </row>
    <row r="18" spans="1:28" ht="15.75" x14ac:dyDescent="0.25">
      <c r="A18" s="5">
        <v>39597</v>
      </c>
      <c r="B18">
        <v>178.51</v>
      </c>
      <c r="C18">
        <f t="shared" si="4"/>
        <v>-1.2267121127446441E-2</v>
      </c>
      <c r="D18">
        <v>0.56999999999999995</v>
      </c>
      <c r="E18">
        <v>4.6074000000000002</v>
      </c>
      <c r="F18">
        <v>12.5016</v>
      </c>
      <c r="G18">
        <f t="shared" si="0"/>
        <v>17.109000000000002</v>
      </c>
      <c r="H18">
        <f t="shared" si="1"/>
        <v>11.733312000000002</v>
      </c>
      <c r="I18" s="17">
        <f t="shared" si="2"/>
        <v>3.040042904094431E-4</v>
      </c>
      <c r="J18">
        <f t="shared" si="3"/>
        <v>1.0003040042904094</v>
      </c>
      <c r="K18">
        <f t="shared" si="5"/>
        <v>-1.2571125417855884E-2</v>
      </c>
      <c r="L18" s="35">
        <f t="shared" si="6"/>
        <v>1.5803319427146228E-4</v>
      </c>
      <c r="M18" s="8"/>
      <c r="N18" s="8"/>
      <c r="O18" s="8">
        <f t="shared" si="7"/>
        <v>-0.25382075469720539</v>
      </c>
      <c r="P18" s="8"/>
      <c r="Q18" s="8">
        <f t="shared" si="8"/>
        <v>-0.25382075469720539</v>
      </c>
      <c r="R18" s="8">
        <f t="shared" si="9"/>
        <v>93</v>
      </c>
      <c r="S18" s="8">
        <f t="shared" si="10"/>
        <v>-0.25382075469720539</v>
      </c>
      <c r="T18" s="8">
        <f t="shared" si="11"/>
        <v>93</v>
      </c>
      <c r="U18">
        <v>15</v>
      </c>
      <c r="V18">
        <f t="shared" si="12"/>
        <v>0.26229508196721307</v>
      </c>
      <c r="W18">
        <f>SUM($V$4:V18)/U18</f>
        <v>7.650273224043716E-2</v>
      </c>
      <c r="X18">
        <f t="shared" si="13"/>
        <v>7.9809109639800303E-3</v>
      </c>
      <c r="Z18">
        <f t="shared" si="14"/>
        <v>0.26229508196721307</v>
      </c>
      <c r="AA18">
        <f>SUM($Z$4:Z18)/U18</f>
        <v>7.650273224043716E-2</v>
      </c>
      <c r="AB18">
        <f t="shared" si="15"/>
        <v>7.9809109639800303E-3</v>
      </c>
    </row>
    <row r="19" spans="1:28" ht="15.75" x14ac:dyDescent="0.25">
      <c r="A19" s="5">
        <v>39598</v>
      </c>
      <c r="B19">
        <v>175.667</v>
      </c>
      <c r="C19">
        <f t="shared" si="4"/>
        <v>-1.5926278639852048E-2</v>
      </c>
      <c r="D19">
        <v>0.5635</v>
      </c>
      <c r="E19">
        <v>4.6074000000000002</v>
      </c>
      <c r="F19">
        <v>12.5016</v>
      </c>
      <c r="G19">
        <f t="shared" si="0"/>
        <v>17.109000000000002</v>
      </c>
      <c r="H19">
        <f t="shared" si="1"/>
        <v>11.6520516</v>
      </c>
      <c r="I19" s="17">
        <f t="shared" si="2"/>
        <v>3.0201043818922635E-4</v>
      </c>
      <c r="J19">
        <f t="shared" si="3"/>
        <v>1.0003020104381892</v>
      </c>
      <c r="K19">
        <f t="shared" si="5"/>
        <v>-1.6228289078041275E-2</v>
      </c>
      <c r="L19" s="35">
        <f t="shared" si="6"/>
        <v>2.6335736640047374E-4</v>
      </c>
      <c r="M19" s="8"/>
      <c r="N19" s="8"/>
      <c r="O19" s="8">
        <f t="shared" si="7"/>
        <v>-0.32953290522588247</v>
      </c>
      <c r="P19" s="8"/>
      <c r="Q19" s="8">
        <f t="shared" si="8"/>
        <v>-0.32953290522588247</v>
      </c>
      <c r="R19" s="8">
        <f t="shared" si="9"/>
        <v>98</v>
      </c>
      <c r="S19" s="8">
        <f t="shared" si="10"/>
        <v>-0.32953290522588247</v>
      </c>
      <c r="T19" s="8">
        <f t="shared" si="11"/>
        <v>98</v>
      </c>
      <c r="U19">
        <v>16</v>
      </c>
      <c r="V19">
        <f t="shared" si="12"/>
        <v>0.30327868852459017</v>
      </c>
      <c r="W19">
        <f>SUM($V$4:V19)/U19</f>
        <v>9.0676229508196718E-2</v>
      </c>
      <c r="X19">
        <f t="shared" si="13"/>
        <v>1.1959532505924603E-2</v>
      </c>
      <c r="Z19">
        <f t="shared" si="14"/>
        <v>0.30327868852459017</v>
      </c>
      <c r="AA19">
        <f>SUM($Z$4:Z19)/U19</f>
        <v>9.0676229508196718E-2</v>
      </c>
      <c r="AB19">
        <f t="shared" si="15"/>
        <v>1.1959532505924603E-2</v>
      </c>
    </row>
    <row r="20" spans="1:28" ht="15.75" x14ac:dyDescent="0.25">
      <c r="A20" s="5">
        <v>39601</v>
      </c>
      <c r="B20">
        <v>171.99799999999999</v>
      </c>
      <c r="C20">
        <f t="shared" si="4"/>
        <v>-2.0886108375505991E-2</v>
      </c>
      <c r="D20">
        <v>0.56679999999999997</v>
      </c>
      <c r="E20">
        <v>4.6074000000000002</v>
      </c>
      <c r="F20">
        <v>12.5016</v>
      </c>
      <c r="G20">
        <f t="shared" si="0"/>
        <v>17.109000000000002</v>
      </c>
      <c r="H20">
        <f t="shared" si="1"/>
        <v>11.693306880000002</v>
      </c>
      <c r="I20" s="17">
        <f t="shared" si="2"/>
        <v>3.0302288240857678E-4</v>
      </c>
      <c r="J20">
        <f t="shared" si="3"/>
        <v>1.0003030228824086</v>
      </c>
      <c r="K20">
        <f t="shared" si="5"/>
        <v>-2.1189131257914568E-2</v>
      </c>
      <c r="L20" s="35">
        <f t="shared" si="6"/>
        <v>4.4897928346513218E-4</v>
      </c>
      <c r="M20" s="8"/>
      <c r="N20" s="8"/>
      <c r="O20" s="8">
        <f t="shared" si="7"/>
        <v>-0.43215745043043302</v>
      </c>
      <c r="P20" s="8"/>
      <c r="Q20" s="8">
        <f t="shared" si="8"/>
        <v>-0.43215745043043302</v>
      </c>
      <c r="R20" s="8">
        <f t="shared" si="9"/>
        <v>104</v>
      </c>
      <c r="S20" s="8">
        <f t="shared" si="10"/>
        <v>-0.43215745043043302</v>
      </c>
      <c r="T20" s="8">
        <f t="shared" si="11"/>
        <v>104</v>
      </c>
      <c r="U20">
        <v>17</v>
      </c>
      <c r="V20">
        <f t="shared" si="12"/>
        <v>0.35245901639344257</v>
      </c>
      <c r="W20">
        <f>SUM($V$4:V20)/U20</f>
        <v>0.1060752169720347</v>
      </c>
      <c r="X20">
        <f t="shared" si="13"/>
        <v>1.7389379831481096E-2</v>
      </c>
      <c r="Z20">
        <f t="shared" si="14"/>
        <v>0.35245901639344257</v>
      </c>
      <c r="AA20">
        <f>SUM($Z$4:Z20)/U20</f>
        <v>0.1060752169720347</v>
      </c>
      <c r="AB20">
        <f t="shared" si="15"/>
        <v>1.7389379831481096E-2</v>
      </c>
    </row>
    <row r="21" spans="1:28" ht="15.75" x14ac:dyDescent="0.25">
      <c r="A21" s="5">
        <v>39602</v>
      </c>
      <c r="B21">
        <v>171.65</v>
      </c>
      <c r="C21">
        <f t="shared" si="4"/>
        <v>-2.0232793404573587E-3</v>
      </c>
      <c r="D21">
        <v>0.56279999999999997</v>
      </c>
      <c r="E21">
        <v>4.6074000000000002</v>
      </c>
      <c r="F21">
        <v>12.5016</v>
      </c>
      <c r="G21">
        <f t="shared" si="0"/>
        <v>17.109000000000002</v>
      </c>
      <c r="H21">
        <f t="shared" si="1"/>
        <v>11.643300480000001</v>
      </c>
      <c r="I21" s="17">
        <f t="shared" si="2"/>
        <v>3.0179562933296822E-4</v>
      </c>
      <c r="J21">
        <f t="shared" si="3"/>
        <v>1.000301795629333</v>
      </c>
      <c r="K21">
        <f t="shared" si="5"/>
        <v>-2.3250749697903269E-3</v>
      </c>
      <c r="L21" s="35">
        <f t="shared" si="6"/>
        <v>5.4059736151454899E-6</v>
      </c>
      <c r="M21" s="8"/>
      <c r="N21" s="8"/>
      <c r="O21" s="8">
        <f t="shared" si="7"/>
        <v>-4.1863961708924029E-2</v>
      </c>
      <c r="P21" s="8"/>
      <c r="Q21" s="8">
        <f t="shared" si="8"/>
        <v>-4.1863961708924029E-2</v>
      </c>
      <c r="R21" s="8">
        <f t="shared" si="9"/>
        <v>68</v>
      </c>
      <c r="S21" s="8">
        <f t="shared" si="10"/>
        <v>-4.1863961708924029E-2</v>
      </c>
      <c r="T21" s="8">
        <f t="shared" si="11"/>
        <v>68</v>
      </c>
      <c r="U21">
        <v>18</v>
      </c>
      <c r="V21">
        <f t="shared" si="12"/>
        <v>5.7377049180327822E-2</v>
      </c>
      <c r="W21">
        <f>SUM($V$4:V21)/U21</f>
        <v>0.10336976320582876</v>
      </c>
      <c r="X21">
        <f t="shared" si="13"/>
        <v>1.7485049364920364E-2</v>
      </c>
      <c r="Z21">
        <f t="shared" si="14"/>
        <v>5.7377049180327822E-2</v>
      </c>
      <c r="AA21">
        <f>SUM($Z$4:Z21)/U21</f>
        <v>0.10336976320582876</v>
      </c>
      <c r="AB21">
        <f t="shared" si="15"/>
        <v>1.7485049364920364E-2</v>
      </c>
    </row>
    <row r="22" spans="1:28" ht="15.75" x14ac:dyDescent="0.25">
      <c r="A22" s="5">
        <v>39603</v>
      </c>
      <c r="B22">
        <v>171.392</v>
      </c>
      <c r="C22">
        <f t="shared" si="4"/>
        <v>-1.5030585493737826E-3</v>
      </c>
      <c r="D22">
        <v>0.56269999999999998</v>
      </c>
      <c r="E22">
        <v>4.6074000000000002</v>
      </c>
      <c r="F22">
        <v>12.5016</v>
      </c>
      <c r="G22">
        <f t="shared" si="0"/>
        <v>17.109000000000002</v>
      </c>
      <c r="H22">
        <f t="shared" si="1"/>
        <v>11.642050320000001</v>
      </c>
      <c r="I22" s="17">
        <f t="shared" si="2"/>
        <v>3.0176494098288487E-4</v>
      </c>
      <c r="J22">
        <f t="shared" si="3"/>
        <v>1.0003017649409829</v>
      </c>
      <c r="K22">
        <f t="shared" si="5"/>
        <v>-1.8048234903566675E-3</v>
      </c>
      <c r="L22" s="35">
        <f t="shared" si="6"/>
        <v>3.2573878313432236E-6</v>
      </c>
      <c r="M22" s="8"/>
      <c r="N22" s="8"/>
      <c r="O22" s="8">
        <f t="shared" si="7"/>
        <v>-3.1099999045624157E-2</v>
      </c>
      <c r="P22" s="8"/>
      <c r="Q22" s="8">
        <f t="shared" si="8"/>
        <v>-3.1099999045624157E-2</v>
      </c>
      <c r="R22" s="8">
        <f t="shared" si="9"/>
        <v>67</v>
      </c>
      <c r="S22" s="8">
        <f t="shared" si="10"/>
        <v>-3.1099999045624157E-2</v>
      </c>
      <c r="T22" s="8">
        <f t="shared" si="11"/>
        <v>67</v>
      </c>
      <c r="U22">
        <v>19</v>
      </c>
      <c r="V22">
        <f t="shared" si="12"/>
        <v>4.9180327868852514E-2</v>
      </c>
      <c r="W22">
        <f>SUM($V$4:V22)/U22</f>
        <v>0.10051768766177738</v>
      </c>
      <c r="X22">
        <f t="shared" si="13"/>
        <v>1.7452027738594729E-2</v>
      </c>
      <c r="Z22">
        <f t="shared" si="14"/>
        <v>4.9180327868852514E-2</v>
      </c>
      <c r="AA22">
        <f>SUM($Z$4:Z22)/U22</f>
        <v>0.10051768766177738</v>
      </c>
      <c r="AB22">
        <f t="shared" si="15"/>
        <v>1.7452027738594729E-2</v>
      </c>
    </row>
    <row r="23" spans="1:28" ht="15.75" x14ac:dyDescent="0.25">
      <c r="A23" s="5">
        <v>39604</v>
      </c>
      <c r="B23">
        <v>171.93899999999999</v>
      </c>
      <c r="C23">
        <f t="shared" si="4"/>
        <v>3.191514189693784E-3</v>
      </c>
      <c r="D23">
        <v>0.56259999999999999</v>
      </c>
      <c r="E23">
        <v>4.6074000000000002</v>
      </c>
      <c r="F23">
        <v>12.5016</v>
      </c>
      <c r="G23">
        <f t="shared" si="0"/>
        <v>17.109000000000002</v>
      </c>
      <c r="H23">
        <f t="shared" si="1"/>
        <v>11.640800160000001</v>
      </c>
      <c r="I23" s="17">
        <f t="shared" si="2"/>
        <v>3.0173425228996464E-4</v>
      </c>
      <c r="J23">
        <f t="shared" si="3"/>
        <v>1.00030173425229</v>
      </c>
      <c r="K23">
        <f t="shared" si="5"/>
        <v>2.8897799374038194E-3</v>
      </c>
      <c r="L23" s="35">
        <f t="shared" si="6"/>
        <v>8.3508280866216224E-6</v>
      </c>
      <c r="M23" s="8"/>
      <c r="N23" s="8"/>
      <c r="O23" s="8">
        <f t="shared" si="7"/>
        <v>6.603607577025232E-2</v>
      </c>
      <c r="P23" s="8"/>
      <c r="Q23" s="8">
        <f t="shared" si="8"/>
        <v>6.603607577025232E-2</v>
      </c>
      <c r="R23" s="8">
        <f t="shared" si="9"/>
        <v>55</v>
      </c>
      <c r="S23" s="8">
        <f t="shared" si="10"/>
        <v>6.603607577025232E-2</v>
      </c>
      <c r="T23" s="8">
        <f t="shared" si="11"/>
        <v>55</v>
      </c>
      <c r="U23">
        <v>20</v>
      </c>
      <c r="V23">
        <f t="shared" si="12"/>
        <v>-4.9180327868852458E-2</v>
      </c>
      <c r="W23">
        <f>SUM($V$4:V23)/U23</f>
        <v>9.3032786885245883E-2</v>
      </c>
      <c r="X23">
        <f t="shared" si="13"/>
        <v>1.5736544428428326E-2</v>
      </c>
      <c r="Z23">
        <f t="shared" si="14"/>
        <v>-4.9180327868852458E-2</v>
      </c>
      <c r="AA23">
        <f>SUM($Z$4:Z23)/U23</f>
        <v>9.3032786885245883E-2</v>
      </c>
      <c r="AB23">
        <f t="shared" si="15"/>
        <v>1.5736544428428326E-2</v>
      </c>
    </row>
    <row r="24" spans="1:28" ht="15.75" x14ac:dyDescent="0.25">
      <c r="A24" s="5">
        <v>39605</v>
      </c>
      <c r="B24">
        <v>170.13900000000001</v>
      </c>
      <c r="C24">
        <f t="shared" si="4"/>
        <v>-1.0468829061469375E-2</v>
      </c>
      <c r="D24">
        <v>0.55820000000000003</v>
      </c>
      <c r="E24">
        <v>4.6074000000000002</v>
      </c>
      <c r="F24">
        <v>12.5016</v>
      </c>
      <c r="G24">
        <f t="shared" si="0"/>
        <v>17.109000000000002</v>
      </c>
      <c r="H24">
        <f t="shared" si="1"/>
        <v>11.585793120000002</v>
      </c>
      <c r="I24" s="17">
        <f t="shared" si="2"/>
        <v>3.0038361040762851E-4</v>
      </c>
      <c r="J24">
        <f t="shared" si="3"/>
        <v>1.0003003836104076</v>
      </c>
      <c r="K24">
        <f t="shared" si="5"/>
        <v>-1.0769212671877004E-2</v>
      </c>
      <c r="L24" s="35">
        <f t="shared" si="6"/>
        <v>1.1597594157211624E-4</v>
      </c>
      <c r="M24" s="8"/>
      <c r="N24" s="8"/>
      <c r="O24" s="8">
        <f t="shared" si="7"/>
        <v>-0.21661203680731281</v>
      </c>
      <c r="P24" s="8"/>
      <c r="Q24" s="8">
        <f t="shared" si="8"/>
        <v>-0.21661203680731281</v>
      </c>
      <c r="R24" s="8">
        <f t="shared" si="9"/>
        <v>88</v>
      </c>
      <c r="S24" s="8">
        <f t="shared" si="10"/>
        <v>-0.21661203680731281</v>
      </c>
      <c r="T24" s="8">
        <f t="shared" si="11"/>
        <v>88</v>
      </c>
      <c r="U24">
        <v>21</v>
      </c>
      <c r="V24">
        <f t="shared" si="12"/>
        <v>0.22131147540983609</v>
      </c>
      <c r="W24">
        <f>SUM($V$4:V24)/U24</f>
        <v>9.9141295862607337E-2</v>
      </c>
      <c r="X24">
        <f t="shared" si="13"/>
        <v>1.8764447950150719E-2</v>
      </c>
      <c r="Z24">
        <f t="shared" si="14"/>
        <v>0.22131147540983609</v>
      </c>
      <c r="AA24">
        <f>SUM($Z$4:Z24)/U24</f>
        <v>9.9141295862607337E-2</v>
      </c>
      <c r="AB24">
        <f t="shared" si="15"/>
        <v>1.8764447950150719E-2</v>
      </c>
    </row>
    <row r="25" spans="1:28" ht="15.75" x14ac:dyDescent="0.25">
      <c r="A25" s="5">
        <v>39608</v>
      </c>
      <c r="B25">
        <v>174.27500000000001</v>
      </c>
      <c r="C25">
        <f t="shared" si="4"/>
        <v>2.4309535144793348E-2</v>
      </c>
      <c r="D25">
        <v>0.56100000000000005</v>
      </c>
      <c r="E25">
        <v>4.6074000000000002</v>
      </c>
      <c r="F25">
        <v>12.5016</v>
      </c>
      <c r="G25">
        <f t="shared" si="0"/>
        <v>17.109000000000002</v>
      </c>
      <c r="H25">
        <f t="shared" si="1"/>
        <v>11.620797600000003</v>
      </c>
      <c r="I25" s="17">
        <f t="shared" si="2"/>
        <v>3.0124318658963922E-4</v>
      </c>
      <c r="J25">
        <f t="shared" si="3"/>
        <v>1.0003012431865896</v>
      </c>
      <c r="K25">
        <f t="shared" si="5"/>
        <v>2.4008291958203708E-2</v>
      </c>
      <c r="L25" s="35">
        <f t="shared" si="6"/>
        <v>5.7639808275034888E-4</v>
      </c>
      <c r="M25" s="8"/>
      <c r="N25" s="8"/>
      <c r="O25" s="8">
        <f t="shared" si="7"/>
        <v>0.50299206249658235</v>
      </c>
      <c r="P25" s="8"/>
      <c r="Q25" s="8">
        <f t="shared" si="8"/>
        <v>0.50299206249658235</v>
      </c>
      <c r="R25" s="8">
        <f t="shared" si="9"/>
        <v>21</v>
      </c>
      <c r="S25" s="8">
        <f t="shared" si="10"/>
        <v>0.50299206249658235</v>
      </c>
      <c r="T25" s="8">
        <f t="shared" si="11"/>
        <v>21</v>
      </c>
      <c r="U25">
        <v>22</v>
      </c>
      <c r="V25">
        <f t="shared" si="12"/>
        <v>-0.32786885245901642</v>
      </c>
      <c r="W25">
        <f>SUM($V$4:V25)/U25</f>
        <v>7.9731743666169891E-2</v>
      </c>
      <c r="X25">
        <f t="shared" si="13"/>
        <v>1.2714301896095645E-2</v>
      </c>
      <c r="Z25">
        <f t="shared" si="14"/>
        <v>-0.32786885245901642</v>
      </c>
      <c r="AA25">
        <f>SUM($Z$4:Z25)/U25</f>
        <v>7.9731743666169891E-2</v>
      </c>
      <c r="AB25">
        <f t="shared" si="15"/>
        <v>1.2714301896095645E-2</v>
      </c>
    </row>
    <row r="26" spans="1:28" ht="15.75" x14ac:dyDescent="0.25">
      <c r="A26" s="5">
        <v>39609</v>
      </c>
      <c r="B26">
        <v>175.637</v>
      </c>
      <c r="C26">
        <f t="shared" si="4"/>
        <v>7.8152345431071277E-3</v>
      </c>
      <c r="D26">
        <v>0.55789999999999995</v>
      </c>
      <c r="E26">
        <v>4.6074000000000002</v>
      </c>
      <c r="F26">
        <v>12.5016</v>
      </c>
      <c r="G26">
        <f t="shared" si="0"/>
        <v>17.109000000000002</v>
      </c>
      <c r="H26">
        <f t="shared" si="1"/>
        <v>11.582042640000001</v>
      </c>
      <c r="I26" s="17">
        <f t="shared" si="2"/>
        <v>3.002914970104964E-4</v>
      </c>
      <c r="J26">
        <f t="shared" si="3"/>
        <v>1.0003002914970105</v>
      </c>
      <c r="K26">
        <f t="shared" si="5"/>
        <v>7.5149430460966313E-3</v>
      </c>
      <c r="L26" s="35">
        <f t="shared" si="6"/>
        <v>5.6474368986076118E-5</v>
      </c>
      <c r="M26" s="8"/>
      <c r="N26" s="8"/>
      <c r="O26" s="8">
        <f t="shared" si="7"/>
        <v>0.1617061337585444</v>
      </c>
      <c r="P26" s="8"/>
      <c r="Q26" s="8">
        <f t="shared" si="8"/>
        <v>0.1617061337585444</v>
      </c>
      <c r="R26" s="8">
        <f t="shared" si="9"/>
        <v>46</v>
      </c>
      <c r="S26" s="8">
        <f t="shared" si="10"/>
        <v>0.1617061337585444</v>
      </c>
      <c r="T26" s="8">
        <f t="shared" si="11"/>
        <v>46</v>
      </c>
      <c r="U26">
        <v>23</v>
      </c>
      <c r="V26">
        <f t="shared" si="12"/>
        <v>-0.12295081967213117</v>
      </c>
      <c r="W26">
        <f>SUM($V$4:V26)/U26</f>
        <v>7.0919458303635066E-2</v>
      </c>
      <c r="X26">
        <f t="shared" si="13"/>
        <v>1.0516372729078523E-2</v>
      </c>
      <c r="Z26">
        <f t="shared" si="14"/>
        <v>-0.12295081967213117</v>
      </c>
      <c r="AA26">
        <f>SUM($Z$4:Z26)/U26</f>
        <v>7.0919458303635066E-2</v>
      </c>
      <c r="AB26">
        <f t="shared" si="15"/>
        <v>1.0516372729078523E-2</v>
      </c>
    </row>
    <row r="27" spans="1:28" ht="15.75" x14ac:dyDescent="0.25">
      <c r="A27" s="5">
        <v>39610</v>
      </c>
      <c r="B27">
        <v>172.137</v>
      </c>
      <c r="C27">
        <f t="shared" si="4"/>
        <v>-1.9927464030927423E-2</v>
      </c>
      <c r="D27">
        <v>0.56140000000000001</v>
      </c>
      <c r="E27">
        <v>4.6074000000000002</v>
      </c>
      <c r="F27">
        <v>12.5016</v>
      </c>
      <c r="G27">
        <f t="shared" si="0"/>
        <v>17.109000000000002</v>
      </c>
      <c r="H27">
        <f t="shared" si="1"/>
        <v>11.625798240000002</v>
      </c>
      <c r="I27" s="17">
        <f t="shared" si="2"/>
        <v>3.0136596124163972E-4</v>
      </c>
      <c r="J27">
        <f t="shared" si="3"/>
        <v>1.0003013659612416</v>
      </c>
      <c r="K27">
        <f t="shared" si="5"/>
        <v>-2.0228829992169062E-2</v>
      </c>
      <c r="L27" s="35">
        <f t="shared" si="6"/>
        <v>4.0920556285207858E-4</v>
      </c>
      <c r="M27" s="8"/>
      <c r="N27" s="8"/>
      <c r="O27" s="8">
        <f t="shared" si="7"/>
        <v>-0.41232200342545255</v>
      </c>
      <c r="P27" s="8"/>
      <c r="Q27" s="8">
        <f t="shared" si="8"/>
        <v>-0.41232200342545255</v>
      </c>
      <c r="R27" s="8">
        <f t="shared" si="9"/>
        <v>102</v>
      </c>
      <c r="S27" s="8">
        <f t="shared" si="10"/>
        <v>-0.41232200342545255</v>
      </c>
      <c r="T27" s="8">
        <f t="shared" si="11"/>
        <v>102</v>
      </c>
      <c r="U27">
        <v>24</v>
      </c>
      <c r="V27">
        <f t="shared" si="12"/>
        <v>0.33606557377049184</v>
      </c>
      <c r="W27">
        <f>SUM($V$4:V27)/U27</f>
        <v>8.1967213114754092E-2</v>
      </c>
      <c r="X27">
        <f t="shared" si="13"/>
        <v>1.4658816056289851E-2</v>
      </c>
      <c r="Z27">
        <f t="shared" si="14"/>
        <v>0.33606557377049184</v>
      </c>
      <c r="AA27">
        <f>SUM($Z$4:Z27)/U27</f>
        <v>8.1967213114754092E-2</v>
      </c>
      <c r="AB27">
        <f t="shared" si="15"/>
        <v>1.4658816056289851E-2</v>
      </c>
    </row>
    <row r="28" spans="1:28" ht="15.75" x14ac:dyDescent="0.25">
      <c r="A28" s="5">
        <v>39611</v>
      </c>
      <c r="B28">
        <v>172.79400000000001</v>
      </c>
      <c r="C28">
        <f t="shared" si="4"/>
        <v>3.8167273741264848E-3</v>
      </c>
      <c r="D28">
        <v>0.56079999999999997</v>
      </c>
      <c r="E28">
        <v>4.6074000000000002</v>
      </c>
      <c r="F28">
        <v>12.5016</v>
      </c>
      <c r="G28">
        <f t="shared" si="0"/>
        <v>17.109000000000002</v>
      </c>
      <c r="H28">
        <f t="shared" si="1"/>
        <v>11.61829728</v>
      </c>
      <c r="I28" s="17">
        <f t="shared" si="2"/>
        <v>3.0118179720672877E-4</v>
      </c>
      <c r="J28">
        <f t="shared" si="3"/>
        <v>1.0003011817972067</v>
      </c>
      <c r="K28">
        <f t="shared" si="5"/>
        <v>3.515545576919756E-3</v>
      </c>
      <c r="L28" s="35">
        <f t="shared" si="6"/>
        <v>1.235906070340006E-5</v>
      </c>
      <c r="M28" s="8"/>
      <c r="N28" s="8"/>
      <c r="O28" s="8">
        <f t="shared" si="7"/>
        <v>7.897245103472196E-2</v>
      </c>
      <c r="P28" s="8"/>
      <c r="Q28" s="8">
        <f t="shared" si="8"/>
        <v>7.897245103472196E-2</v>
      </c>
      <c r="R28" s="8">
        <f t="shared" si="9"/>
        <v>53</v>
      </c>
      <c r="S28" s="8">
        <f t="shared" si="10"/>
        <v>7.897245103472196E-2</v>
      </c>
      <c r="T28" s="8">
        <f t="shared" si="11"/>
        <v>53</v>
      </c>
      <c r="U28">
        <v>25</v>
      </c>
      <c r="V28">
        <f t="shared" si="12"/>
        <v>-6.5573770491803296E-2</v>
      </c>
      <c r="W28">
        <f>SUM($V$4:V28)/U28</f>
        <v>7.6065573770491793E-2</v>
      </c>
      <c r="X28">
        <f t="shared" si="13"/>
        <v>1.3149935256895749E-2</v>
      </c>
      <c r="Z28">
        <f t="shared" si="14"/>
        <v>-6.5573770491803296E-2</v>
      </c>
      <c r="AA28">
        <f>SUM($Z$4:Z28)/U28</f>
        <v>7.6065573770491793E-2</v>
      </c>
      <c r="AB28">
        <f t="shared" si="15"/>
        <v>1.3149935256895749E-2</v>
      </c>
    </row>
    <row r="29" spans="1:28" ht="15.75" x14ac:dyDescent="0.25">
      <c r="A29" s="5">
        <v>39612</v>
      </c>
      <c r="B29">
        <v>172.24700000000001</v>
      </c>
      <c r="C29">
        <f t="shared" si="4"/>
        <v>-3.1656191765917626E-3</v>
      </c>
      <c r="D29">
        <v>0.56299999999999994</v>
      </c>
      <c r="E29">
        <v>4.6074000000000002</v>
      </c>
      <c r="F29">
        <v>12.5016</v>
      </c>
      <c r="G29">
        <f t="shared" si="0"/>
        <v>17.109000000000002</v>
      </c>
      <c r="H29">
        <f t="shared" si="1"/>
        <v>11.6458008</v>
      </c>
      <c r="I29" s="17">
        <f t="shared" si="2"/>
        <v>3.0185700500529045E-4</v>
      </c>
      <c r="J29">
        <f t="shared" si="3"/>
        <v>1.0003018570050053</v>
      </c>
      <c r="K29">
        <f t="shared" si="5"/>
        <v>-3.4674761815970531E-3</v>
      </c>
      <c r="L29" s="35">
        <f t="shared" si="6"/>
        <v>1.2023391069942879E-5</v>
      </c>
      <c r="M29" s="8"/>
      <c r="N29" s="8"/>
      <c r="O29" s="8">
        <f t="shared" si="7"/>
        <v>-6.5500278356974695E-2</v>
      </c>
      <c r="P29" s="8"/>
      <c r="Q29" s="8">
        <f t="shared" si="8"/>
        <v>-6.5500278356974695E-2</v>
      </c>
      <c r="R29" s="8">
        <f t="shared" si="9"/>
        <v>71</v>
      </c>
      <c r="S29" s="8">
        <f t="shared" si="10"/>
        <v>-6.5500278356974695E-2</v>
      </c>
      <c r="T29" s="8">
        <f t="shared" si="11"/>
        <v>71</v>
      </c>
      <c r="U29">
        <v>26</v>
      </c>
      <c r="V29">
        <f t="shared" si="12"/>
        <v>8.1967213114754078E-2</v>
      </c>
      <c r="W29">
        <f>SUM($V$4:V29)/U29</f>
        <v>7.6292559899117263E-2</v>
      </c>
      <c r="X29">
        <f t="shared" si="13"/>
        <v>1.3757674735906391E-2</v>
      </c>
      <c r="Z29">
        <f t="shared" si="14"/>
        <v>8.1967213114754078E-2</v>
      </c>
      <c r="AA29">
        <f>SUM($Z$4:Z29)/U29</f>
        <v>7.6292559899117263E-2</v>
      </c>
      <c r="AB29">
        <f t="shared" si="15"/>
        <v>1.3757674735906391E-2</v>
      </c>
    </row>
    <row r="30" spans="1:28" ht="15.75" x14ac:dyDescent="0.25">
      <c r="A30" s="5">
        <v>39615</v>
      </c>
      <c r="B30">
        <v>173.619</v>
      </c>
      <c r="C30">
        <f t="shared" si="4"/>
        <v>7.9653056366728332E-3</v>
      </c>
      <c r="D30">
        <v>0.54930000000000001</v>
      </c>
      <c r="E30">
        <v>4.6074000000000002</v>
      </c>
      <c r="F30">
        <v>12.5016</v>
      </c>
      <c r="G30">
        <f t="shared" si="0"/>
        <v>17.109000000000002</v>
      </c>
      <c r="H30">
        <f t="shared" si="1"/>
        <v>11.474528880000001</v>
      </c>
      <c r="I30" s="17">
        <f t="shared" si="2"/>
        <v>2.9764959920308698E-4</v>
      </c>
      <c r="J30">
        <f t="shared" si="3"/>
        <v>1.0002976495992031</v>
      </c>
      <c r="K30">
        <f t="shared" si="5"/>
        <v>7.6676560374697462E-3</v>
      </c>
      <c r="L30" s="35">
        <f t="shared" si="6"/>
        <v>5.879294910894625E-5</v>
      </c>
      <c r="M30" s="8"/>
      <c r="N30" s="8"/>
      <c r="O30" s="8">
        <f t="shared" si="7"/>
        <v>0.16481127618204727</v>
      </c>
      <c r="P30" s="8"/>
      <c r="Q30" s="8">
        <f t="shared" si="8"/>
        <v>0.16481127618204727</v>
      </c>
      <c r="R30" s="8">
        <f t="shared" si="9"/>
        <v>45</v>
      </c>
      <c r="S30" s="8">
        <f t="shared" si="10"/>
        <v>0.16481127618204727</v>
      </c>
      <c r="T30" s="8">
        <f t="shared" si="11"/>
        <v>45</v>
      </c>
      <c r="U30">
        <v>27</v>
      </c>
      <c r="V30">
        <f t="shared" si="12"/>
        <v>-0.13114754098360654</v>
      </c>
      <c r="W30">
        <f>SUM($V$4:V30)/U30</f>
        <v>6.8609593199757124E-2</v>
      </c>
      <c r="X30">
        <f t="shared" si="13"/>
        <v>1.1554223593997845E-2</v>
      </c>
      <c r="Z30">
        <f t="shared" si="14"/>
        <v>-0.13114754098360654</v>
      </c>
      <c r="AA30">
        <f>SUM($Z$4:Z30)/U30</f>
        <v>6.8609593199757124E-2</v>
      </c>
      <c r="AB30">
        <f t="shared" si="15"/>
        <v>1.1554223593997845E-2</v>
      </c>
    </row>
    <row r="31" spans="1:28" ht="15.75" x14ac:dyDescent="0.25">
      <c r="A31" s="5">
        <v>39616</v>
      </c>
      <c r="B31">
        <v>179.57400000000001</v>
      </c>
      <c r="C31">
        <f t="shared" si="4"/>
        <v>3.4299241442468924E-2</v>
      </c>
      <c r="D31">
        <v>0.55269999999999997</v>
      </c>
      <c r="E31">
        <v>4.6074000000000002</v>
      </c>
      <c r="F31">
        <v>12.5016</v>
      </c>
      <c r="G31">
        <f t="shared" si="0"/>
        <v>17.109000000000002</v>
      </c>
      <c r="H31">
        <f t="shared" si="1"/>
        <v>11.51703432</v>
      </c>
      <c r="I31" s="17">
        <f t="shared" si="2"/>
        <v>2.9869437401974785E-4</v>
      </c>
      <c r="J31">
        <f t="shared" si="3"/>
        <v>1.0002986943740197</v>
      </c>
      <c r="K31">
        <f t="shared" si="5"/>
        <v>3.4000547068449176E-2</v>
      </c>
      <c r="L31" s="35">
        <f t="shared" si="6"/>
        <v>1.1560372009538277E-3</v>
      </c>
      <c r="M31" s="8"/>
      <c r="N31" s="8"/>
      <c r="O31" s="8">
        <f t="shared" si="7"/>
        <v>0.70969050179105575</v>
      </c>
      <c r="P31" s="8"/>
      <c r="Q31" s="8">
        <f t="shared" si="8"/>
        <v>0.70969050179105575</v>
      </c>
      <c r="R31" s="8">
        <f t="shared" si="9"/>
        <v>14</v>
      </c>
      <c r="S31" s="8">
        <f t="shared" si="10"/>
        <v>0.70969050179105575</v>
      </c>
      <c r="T31" s="8">
        <f t="shared" si="11"/>
        <v>14</v>
      </c>
      <c r="U31">
        <v>28</v>
      </c>
      <c r="V31">
        <f t="shared" si="12"/>
        <v>-0.38524590163934425</v>
      </c>
      <c r="W31">
        <f>SUM($V$4:V31)/U31</f>
        <v>5.2400468384074937E-2</v>
      </c>
      <c r="X31">
        <f t="shared" si="13"/>
        <v>6.9893322211247487E-3</v>
      </c>
      <c r="Z31">
        <f t="shared" si="14"/>
        <v>-0.38524590163934425</v>
      </c>
      <c r="AA31">
        <f>SUM($Z$4:Z31)/U31</f>
        <v>5.2400468384074937E-2</v>
      </c>
      <c r="AB31">
        <f t="shared" si="15"/>
        <v>6.9893322211247487E-3</v>
      </c>
    </row>
    <row r="32" spans="1:28" ht="15.75" x14ac:dyDescent="0.25">
      <c r="A32" s="5">
        <v>39617</v>
      </c>
      <c r="B32">
        <v>180.00200000000001</v>
      </c>
      <c r="C32">
        <f t="shared" si="4"/>
        <v>2.3834185349772084E-3</v>
      </c>
      <c r="D32">
        <v>0.55179999999999996</v>
      </c>
      <c r="E32">
        <v>4.6074000000000002</v>
      </c>
      <c r="F32">
        <v>12.5016</v>
      </c>
      <c r="G32">
        <f t="shared" si="0"/>
        <v>17.109000000000002</v>
      </c>
      <c r="H32">
        <f t="shared" si="1"/>
        <v>11.505782880000002</v>
      </c>
      <c r="I32" s="17">
        <f t="shared" si="2"/>
        <v>2.9841785463324833E-4</v>
      </c>
      <c r="J32">
        <f t="shared" si="3"/>
        <v>1.0002984178546332</v>
      </c>
      <c r="K32">
        <f t="shared" si="5"/>
        <v>2.08500068034396E-3</v>
      </c>
      <c r="L32" s="35">
        <f t="shared" si="6"/>
        <v>4.3472278370347764E-6</v>
      </c>
      <c r="M32" s="8"/>
      <c r="N32" s="8"/>
      <c r="O32" s="8">
        <f t="shared" si="7"/>
        <v>4.9315653201930439E-2</v>
      </c>
      <c r="P32" s="8"/>
      <c r="Q32" s="8">
        <f t="shared" si="8"/>
        <v>4.9315653201930439E-2</v>
      </c>
      <c r="R32" s="8">
        <f t="shared" si="9"/>
        <v>57</v>
      </c>
      <c r="S32" s="8">
        <f t="shared" si="10"/>
        <v>4.9315653201930439E-2</v>
      </c>
      <c r="T32" s="8">
        <f t="shared" si="11"/>
        <v>57</v>
      </c>
      <c r="U32">
        <v>29</v>
      </c>
      <c r="V32">
        <f t="shared" si="12"/>
        <v>-3.278688524590162E-2</v>
      </c>
      <c r="W32">
        <f>SUM($V$4:V32)/U32</f>
        <v>4.9462973431317128E-2</v>
      </c>
      <c r="X32">
        <f t="shared" si="13"/>
        <v>6.4500896799407573E-3</v>
      </c>
      <c r="Z32">
        <f t="shared" si="14"/>
        <v>-3.278688524590162E-2</v>
      </c>
      <c r="AA32">
        <f>SUM($Z$4:Z32)/U32</f>
        <v>4.9462973431317128E-2</v>
      </c>
      <c r="AB32">
        <f t="shared" si="15"/>
        <v>6.4500896799407573E-3</v>
      </c>
    </row>
    <row r="33" spans="1:28" ht="15.75" x14ac:dyDescent="0.25">
      <c r="A33" s="5">
        <v>39618</v>
      </c>
      <c r="B33">
        <v>182.398</v>
      </c>
      <c r="C33">
        <f t="shared" si="4"/>
        <v>1.3310963211519797E-2</v>
      </c>
      <c r="D33">
        <v>0.55149999999999999</v>
      </c>
      <c r="E33">
        <v>4.6074000000000002</v>
      </c>
      <c r="F33">
        <v>12.5016</v>
      </c>
      <c r="G33">
        <f t="shared" si="0"/>
        <v>17.109000000000002</v>
      </c>
      <c r="H33">
        <f t="shared" si="1"/>
        <v>11.502032400000001</v>
      </c>
      <c r="I33" s="17">
        <f t="shared" si="2"/>
        <v>2.9832567532084298E-4</v>
      </c>
      <c r="J33">
        <f t="shared" si="3"/>
        <v>1.0002983256753208</v>
      </c>
      <c r="K33">
        <f t="shared" si="5"/>
        <v>1.3012637536198954E-2</v>
      </c>
      <c r="L33" s="35">
        <f t="shared" si="6"/>
        <v>1.6932873564849397E-4</v>
      </c>
      <c r="M33" s="8"/>
      <c r="N33" s="8"/>
      <c r="O33" s="8">
        <f t="shared" si="7"/>
        <v>0.27541904029425607</v>
      </c>
      <c r="P33" s="8"/>
      <c r="Q33" s="8">
        <f t="shared" si="8"/>
        <v>0.27541904029425607</v>
      </c>
      <c r="R33" s="8">
        <f t="shared" si="9"/>
        <v>37</v>
      </c>
      <c r="S33" s="8">
        <f t="shared" si="10"/>
        <v>0.27541904029425607</v>
      </c>
      <c r="T33" s="8">
        <f t="shared" si="11"/>
        <v>37</v>
      </c>
      <c r="U33">
        <v>30</v>
      </c>
      <c r="V33">
        <f t="shared" si="12"/>
        <v>-0.19672131147540983</v>
      </c>
      <c r="W33">
        <f>SUM($V$4:V33)/U33</f>
        <v>4.1256830601092892E-2</v>
      </c>
      <c r="X33">
        <f t="shared" si="13"/>
        <v>4.6421620124925669E-3</v>
      </c>
      <c r="Z33">
        <f t="shared" si="14"/>
        <v>-0.19672131147540983</v>
      </c>
      <c r="AA33">
        <f>SUM($Z$4:Z33)/U33</f>
        <v>4.1256830601092892E-2</v>
      </c>
      <c r="AB33">
        <f t="shared" si="15"/>
        <v>4.6421620124925669E-3</v>
      </c>
    </row>
    <row r="34" spans="1:28" ht="15.75" x14ac:dyDescent="0.25">
      <c r="A34" s="5">
        <v>39619</v>
      </c>
      <c r="B34">
        <v>180.946</v>
      </c>
      <c r="C34">
        <f t="shared" si="4"/>
        <v>-7.9606136032193235E-3</v>
      </c>
      <c r="D34">
        <v>0.55189999999999995</v>
      </c>
      <c r="E34">
        <v>4.6074000000000002</v>
      </c>
      <c r="F34">
        <v>12.5016</v>
      </c>
      <c r="G34">
        <f t="shared" si="0"/>
        <v>17.109000000000002</v>
      </c>
      <c r="H34">
        <f t="shared" si="1"/>
        <v>11.50703304</v>
      </c>
      <c r="I34" s="17">
        <f t="shared" si="2"/>
        <v>2.9844858038363675E-4</v>
      </c>
      <c r="J34">
        <f t="shared" si="3"/>
        <v>1.0002984485803836</v>
      </c>
      <c r="K34">
        <f t="shared" si="5"/>
        <v>-8.2590621836029603E-3</v>
      </c>
      <c r="L34" s="35">
        <f t="shared" si="6"/>
        <v>6.8212108152620503E-5</v>
      </c>
      <c r="M34" s="8"/>
      <c r="N34" s="8"/>
      <c r="O34" s="8">
        <f t="shared" si="7"/>
        <v>-0.16471419264795142</v>
      </c>
      <c r="P34" s="8"/>
      <c r="Q34" s="8">
        <f t="shared" si="8"/>
        <v>-0.16471419264795142</v>
      </c>
      <c r="R34" s="8">
        <f t="shared" si="9"/>
        <v>83</v>
      </c>
      <c r="S34" s="8">
        <f t="shared" si="10"/>
        <v>-0.16471419264795142</v>
      </c>
      <c r="T34" s="8">
        <f t="shared" si="11"/>
        <v>83</v>
      </c>
      <c r="U34">
        <v>31</v>
      </c>
      <c r="V34">
        <f t="shared" si="12"/>
        <v>0.18032786885245899</v>
      </c>
      <c r="W34">
        <f>SUM($V$4:V34)/U34</f>
        <v>4.5742993125330512E-2</v>
      </c>
      <c r="X34">
        <f t="shared" si="13"/>
        <v>5.8968240019986427E-3</v>
      </c>
      <c r="Z34">
        <f t="shared" si="14"/>
        <v>0.18032786885245899</v>
      </c>
      <c r="AA34">
        <f>SUM($Z$4:Z34)/U34</f>
        <v>4.5742993125330512E-2</v>
      </c>
      <c r="AB34">
        <f t="shared" si="15"/>
        <v>5.8968240019986427E-3</v>
      </c>
    </row>
    <row r="35" spans="1:28" ht="15.75" x14ac:dyDescent="0.25">
      <c r="A35" s="5">
        <v>39622</v>
      </c>
      <c r="B35">
        <v>180.50899999999999</v>
      </c>
      <c r="C35">
        <f t="shared" si="4"/>
        <v>-2.4150851635295163E-3</v>
      </c>
      <c r="D35">
        <v>0.55269999999999997</v>
      </c>
      <c r="E35">
        <v>4.6074000000000002</v>
      </c>
      <c r="F35">
        <v>12.5016</v>
      </c>
      <c r="G35">
        <f t="shared" si="0"/>
        <v>17.109000000000002</v>
      </c>
      <c r="H35">
        <f t="shared" si="1"/>
        <v>11.51703432</v>
      </c>
      <c r="I35" s="17">
        <f t="shared" si="2"/>
        <v>2.9869437401974785E-4</v>
      </c>
      <c r="J35">
        <f t="shared" si="3"/>
        <v>1.0002986943740197</v>
      </c>
      <c r="K35">
        <f t="shared" si="5"/>
        <v>-2.7137795375492641E-3</v>
      </c>
      <c r="L35" s="35">
        <f t="shared" si="6"/>
        <v>7.364599378421098E-6</v>
      </c>
      <c r="M35" s="8"/>
      <c r="N35" s="8"/>
      <c r="O35" s="8">
        <f t="shared" si="7"/>
        <v>-4.997087193453751E-2</v>
      </c>
      <c r="P35" s="8"/>
      <c r="Q35" s="8">
        <f t="shared" si="8"/>
        <v>-4.997087193453751E-2</v>
      </c>
      <c r="R35" s="8">
        <f t="shared" si="9"/>
        <v>69</v>
      </c>
      <c r="S35" s="8">
        <f t="shared" si="10"/>
        <v>-4.997087193453751E-2</v>
      </c>
      <c r="T35" s="8">
        <f t="shared" si="11"/>
        <v>69</v>
      </c>
      <c r="U35">
        <v>32</v>
      </c>
      <c r="V35">
        <f t="shared" si="12"/>
        <v>6.557377049180324E-2</v>
      </c>
      <c r="W35">
        <f>SUM($V$4:V35)/U35</f>
        <v>4.6362704918032779E-2</v>
      </c>
      <c r="X35">
        <f t="shared" si="13"/>
        <v>6.2530920940118721E-3</v>
      </c>
      <c r="Z35">
        <f t="shared" si="14"/>
        <v>6.557377049180324E-2</v>
      </c>
      <c r="AA35">
        <f>SUM($Z$4:Z35)/U35</f>
        <v>4.6362704918032779E-2</v>
      </c>
      <c r="AB35">
        <f t="shared" si="15"/>
        <v>6.2530920940118721E-3</v>
      </c>
    </row>
    <row r="36" spans="1:28" ht="15.75" x14ac:dyDescent="0.25">
      <c r="A36" s="5">
        <v>39623</v>
      </c>
      <c r="B36">
        <v>177.874</v>
      </c>
      <c r="C36">
        <f t="shared" si="4"/>
        <v>-1.4597610091463535E-2</v>
      </c>
      <c r="D36">
        <v>0.55379999999999996</v>
      </c>
      <c r="E36">
        <v>4.6074000000000002</v>
      </c>
      <c r="F36">
        <v>12.5016</v>
      </c>
      <c r="G36">
        <f t="shared" si="0"/>
        <v>17.109000000000002</v>
      </c>
      <c r="H36">
        <f t="shared" si="1"/>
        <v>11.53078608</v>
      </c>
      <c r="I36" s="17">
        <f t="shared" si="2"/>
        <v>2.9903230437700046E-4</v>
      </c>
      <c r="J36">
        <f t="shared" si="3"/>
        <v>1.000299032304377</v>
      </c>
      <c r="K36">
        <f t="shared" si="5"/>
        <v>-1.4896642395840536E-2</v>
      </c>
      <c r="L36" s="35">
        <f t="shared" si="6"/>
        <v>2.2190995466955365E-4</v>
      </c>
      <c r="M36" s="8"/>
      <c r="N36" s="8"/>
      <c r="O36" s="8">
        <f t="shared" si="7"/>
        <v>-0.30204123458933319</v>
      </c>
      <c r="P36" s="8"/>
      <c r="Q36" s="8">
        <f t="shared" si="8"/>
        <v>-0.30204123458933319</v>
      </c>
      <c r="R36" s="8">
        <f t="shared" si="9"/>
        <v>97</v>
      </c>
      <c r="S36" s="8">
        <f t="shared" si="10"/>
        <v>-0.30204123458933319</v>
      </c>
      <c r="T36" s="8">
        <f t="shared" si="11"/>
        <v>97</v>
      </c>
      <c r="U36">
        <v>33</v>
      </c>
      <c r="V36">
        <f t="shared" si="12"/>
        <v>0.29508196721311475</v>
      </c>
      <c r="W36">
        <f>SUM($V$4:V36)/U36</f>
        <v>5.389965226030799E-2</v>
      </c>
      <c r="X36">
        <f t="shared" si="13"/>
        <v>8.715517541346373E-3</v>
      </c>
      <c r="Z36">
        <f t="shared" si="14"/>
        <v>0.29508196721311475</v>
      </c>
      <c r="AA36">
        <f>SUM($Z$4:Z36)/U36</f>
        <v>5.389965226030799E-2</v>
      </c>
      <c r="AB36">
        <f t="shared" si="15"/>
        <v>8.715517541346373E-3</v>
      </c>
    </row>
    <row r="37" spans="1:28" ht="15.75" x14ac:dyDescent="0.25">
      <c r="A37" s="5">
        <v>39624</v>
      </c>
      <c r="B37">
        <v>181.29400000000001</v>
      </c>
      <c r="C37">
        <f t="shared" si="4"/>
        <v>1.9227093335732123E-2</v>
      </c>
      <c r="D37">
        <v>0.55569999999999997</v>
      </c>
      <c r="E37">
        <v>4.6074000000000002</v>
      </c>
      <c r="F37">
        <v>12.5016</v>
      </c>
      <c r="G37">
        <f t="shared" si="0"/>
        <v>17.109000000000002</v>
      </c>
      <c r="H37">
        <f t="shared" si="1"/>
        <v>11.554539120000001</v>
      </c>
      <c r="I37" s="17">
        <f t="shared" si="2"/>
        <v>2.9961590440685804E-4</v>
      </c>
      <c r="J37">
        <f t="shared" si="3"/>
        <v>1.0002996159044069</v>
      </c>
      <c r="K37">
        <f t="shared" si="5"/>
        <v>1.8927477431325265E-2</v>
      </c>
      <c r="L37" s="35">
        <f t="shared" si="6"/>
        <v>3.5824940191332726E-4</v>
      </c>
      <c r="M37" s="8"/>
      <c r="N37" s="8"/>
      <c r="O37" s="8">
        <f t="shared" si="7"/>
        <v>0.39783053337511304</v>
      </c>
      <c r="P37" s="8"/>
      <c r="Q37" s="8">
        <f t="shared" si="8"/>
        <v>0.39783053337511304</v>
      </c>
      <c r="R37" s="8">
        <f t="shared" si="9"/>
        <v>31</v>
      </c>
      <c r="S37" s="8">
        <f t="shared" si="10"/>
        <v>0.39783053337511304</v>
      </c>
      <c r="T37" s="8">
        <f t="shared" si="11"/>
        <v>31</v>
      </c>
      <c r="U37">
        <v>34</v>
      </c>
      <c r="V37">
        <f t="shared" si="12"/>
        <v>-0.24590163934426229</v>
      </c>
      <c r="W37">
        <f>SUM($V$4:V37)/U37</f>
        <v>4.5081967213114742E-2</v>
      </c>
      <c r="X37">
        <f t="shared" si="13"/>
        <v>6.2819134641225443E-3</v>
      </c>
      <c r="Z37">
        <f t="shared" si="14"/>
        <v>-0.24590163934426229</v>
      </c>
      <c r="AA37">
        <f>SUM($Z$4:Z37)/U37</f>
        <v>4.5081967213114742E-2</v>
      </c>
      <c r="AB37">
        <f t="shared" si="15"/>
        <v>6.2819134641225443E-3</v>
      </c>
    </row>
    <row r="38" spans="1:28" ht="15.75" x14ac:dyDescent="0.25">
      <c r="A38" s="5">
        <v>39625</v>
      </c>
      <c r="B38">
        <v>176.37299999999999</v>
      </c>
      <c r="C38">
        <f t="shared" si="4"/>
        <v>-2.7143755446953681E-2</v>
      </c>
      <c r="D38">
        <v>0.56169999999999998</v>
      </c>
      <c r="E38">
        <v>4.6074000000000002</v>
      </c>
      <c r="F38">
        <v>12.5016</v>
      </c>
      <c r="G38">
        <f t="shared" si="0"/>
        <v>17.109000000000002</v>
      </c>
      <c r="H38">
        <f t="shared" si="1"/>
        <v>11.629548720000001</v>
      </c>
      <c r="I38" s="17">
        <f t="shared" si="2"/>
        <v>3.0145803863113052E-4</v>
      </c>
      <c r="J38">
        <f t="shared" si="3"/>
        <v>1.0003014580386311</v>
      </c>
      <c r="K38">
        <f t="shared" si="5"/>
        <v>-2.7445213485584811E-2</v>
      </c>
      <c r="L38" s="35">
        <f t="shared" si="6"/>
        <v>7.5323974326932635E-4</v>
      </c>
      <c r="M38" s="8"/>
      <c r="N38" s="8"/>
      <c r="O38" s="8">
        <f t="shared" si="7"/>
        <v>-0.56163531942692502</v>
      </c>
      <c r="P38" s="8"/>
      <c r="Q38" s="8">
        <f t="shared" si="8"/>
        <v>-0.56163531942692502</v>
      </c>
      <c r="R38" s="8">
        <f t="shared" si="9"/>
        <v>110</v>
      </c>
      <c r="S38" s="8">
        <f t="shared" si="10"/>
        <v>-0.56163531942692502</v>
      </c>
      <c r="T38" s="8">
        <f t="shared" si="11"/>
        <v>110</v>
      </c>
      <c r="U38">
        <v>35</v>
      </c>
      <c r="V38">
        <f t="shared" si="12"/>
        <v>0.40163934426229508</v>
      </c>
      <c r="W38">
        <f>SUM($V$4:V38)/U38</f>
        <v>5.5269320843091323E-2</v>
      </c>
      <c r="X38">
        <f t="shared" si="13"/>
        <v>9.719493084179992E-3</v>
      </c>
      <c r="Z38">
        <f t="shared" si="14"/>
        <v>0.40163934426229508</v>
      </c>
      <c r="AA38">
        <f>SUM($Z$4:Z38)/U38</f>
        <v>5.5269320843091323E-2</v>
      </c>
      <c r="AB38">
        <f t="shared" si="15"/>
        <v>9.719493084179992E-3</v>
      </c>
    </row>
    <row r="39" spans="1:28" ht="15.75" x14ac:dyDescent="0.25">
      <c r="A39" s="5">
        <v>39626</v>
      </c>
      <c r="B39">
        <v>177.46600000000001</v>
      </c>
      <c r="C39">
        <f t="shared" si="4"/>
        <v>6.1970936594604488E-3</v>
      </c>
      <c r="D39">
        <v>0.55840000000000001</v>
      </c>
      <c r="E39">
        <v>4.6074000000000002</v>
      </c>
      <c r="F39">
        <v>12.5016</v>
      </c>
      <c r="G39">
        <f t="shared" si="0"/>
        <v>17.109000000000002</v>
      </c>
      <c r="H39">
        <f t="shared" si="1"/>
        <v>11.588293440000001</v>
      </c>
      <c r="I39" s="17">
        <f t="shared" si="2"/>
        <v>3.0044501762360731E-4</v>
      </c>
      <c r="J39">
        <f t="shared" si="3"/>
        <v>1.0003004450176236</v>
      </c>
      <c r="K39">
        <f t="shared" si="5"/>
        <v>5.8966486418368415E-3</v>
      </c>
      <c r="L39" s="35">
        <f t="shared" si="6"/>
        <v>3.4770465205276266E-5</v>
      </c>
      <c r="M39" s="8"/>
      <c r="N39" s="8"/>
      <c r="O39" s="8">
        <f t="shared" si="7"/>
        <v>0.12822494970349635</v>
      </c>
      <c r="P39" s="8"/>
      <c r="Q39" s="8">
        <f t="shared" si="8"/>
        <v>0.12822494970349635</v>
      </c>
      <c r="R39" s="8">
        <f t="shared" si="9"/>
        <v>48</v>
      </c>
      <c r="S39" s="8">
        <f t="shared" si="10"/>
        <v>0.12822494970349635</v>
      </c>
      <c r="T39" s="8">
        <f t="shared" si="11"/>
        <v>48</v>
      </c>
      <c r="U39">
        <v>36</v>
      </c>
      <c r="V39">
        <f t="shared" si="12"/>
        <v>-0.10655737704918034</v>
      </c>
      <c r="W39">
        <f>SUM($V$4:V39)/U39</f>
        <v>5.0774134790528218E-2</v>
      </c>
      <c r="X39">
        <f t="shared" si="13"/>
        <v>8.4371326812874743E-3</v>
      </c>
      <c r="Z39">
        <f t="shared" si="14"/>
        <v>-0.10655737704918034</v>
      </c>
      <c r="AA39">
        <f>SUM($Z$4:Z39)/U39</f>
        <v>5.0774134790528218E-2</v>
      </c>
      <c r="AB39">
        <f t="shared" si="15"/>
        <v>8.4371326812874743E-3</v>
      </c>
    </row>
    <row r="40" spans="1:28" ht="15.75" x14ac:dyDescent="0.25">
      <c r="A40" s="5">
        <v>39629</v>
      </c>
      <c r="B40">
        <v>181.74100000000001</v>
      </c>
      <c r="C40">
        <f t="shared" si="4"/>
        <v>2.4089121296473722E-2</v>
      </c>
      <c r="D40">
        <v>0.55349999999999999</v>
      </c>
      <c r="E40">
        <v>4.6074000000000002</v>
      </c>
      <c r="F40">
        <v>12.5016</v>
      </c>
      <c r="G40">
        <f t="shared" si="0"/>
        <v>17.109000000000002</v>
      </c>
      <c r="H40">
        <f t="shared" si="1"/>
        <v>11.527035600000001</v>
      </c>
      <c r="I40" s="17">
        <f t="shared" si="2"/>
        <v>2.9894014567344307E-4</v>
      </c>
      <c r="J40">
        <f t="shared" si="3"/>
        <v>1.0002989401456734</v>
      </c>
      <c r="K40">
        <f t="shared" si="5"/>
        <v>2.3790181150800279E-2</v>
      </c>
      <c r="L40" s="35">
        <f t="shared" si="6"/>
        <v>5.6597271918789292E-4</v>
      </c>
      <c r="M40" s="8"/>
      <c r="N40" s="8"/>
      <c r="O40" s="8">
        <f t="shared" si="7"/>
        <v>0.49843144809121626</v>
      </c>
      <c r="P40" s="8"/>
      <c r="Q40" s="8">
        <f t="shared" si="8"/>
        <v>0.49843144809121626</v>
      </c>
      <c r="R40" s="8">
        <f t="shared" si="9"/>
        <v>23</v>
      </c>
      <c r="S40" s="8">
        <f t="shared" si="10"/>
        <v>0.49843144809121626</v>
      </c>
      <c r="T40" s="8">
        <f t="shared" si="11"/>
        <v>23</v>
      </c>
      <c r="U40">
        <v>37</v>
      </c>
      <c r="V40">
        <f t="shared" si="12"/>
        <v>-0.31147540983606559</v>
      </c>
      <c r="W40">
        <f>SUM($V$4:V40)/U40</f>
        <v>4.0983606557377032E-2</v>
      </c>
      <c r="X40">
        <f t="shared" si="13"/>
        <v>5.6497520216950434E-3</v>
      </c>
      <c r="Z40">
        <f t="shared" si="14"/>
        <v>-0.31147540983606559</v>
      </c>
      <c r="AA40">
        <f>SUM($Z$4:Z40)/U40</f>
        <v>4.0983606557377032E-2</v>
      </c>
      <c r="AB40">
        <f t="shared" si="15"/>
        <v>5.6497520216950434E-3</v>
      </c>
    </row>
    <row r="41" spans="1:28" ht="15.75" x14ac:dyDescent="0.25">
      <c r="A41" s="5">
        <v>39630</v>
      </c>
      <c r="B41">
        <v>178.31100000000001</v>
      </c>
      <c r="C41">
        <f t="shared" si="4"/>
        <v>-1.8873011593421442E-2</v>
      </c>
      <c r="D41">
        <v>0.55649999999999999</v>
      </c>
      <c r="E41">
        <v>4.6074000000000002</v>
      </c>
      <c r="F41">
        <v>12.5016</v>
      </c>
      <c r="G41">
        <f t="shared" si="0"/>
        <v>17.109000000000002</v>
      </c>
      <c r="H41">
        <f t="shared" si="1"/>
        <v>11.564540400000002</v>
      </c>
      <c r="I41" s="17">
        <f t="shared" si="2"/>
        <v>2.9986159366202081E-4</v>
      </c>
      <c r="J41">
        <f t="shared" si="3"/>
        <v>1.000299861593662</v>
      </c>
      <c r="K41">
        <f t="shared" si="5"/>
        <v>-1.9172873187083463E-2</v>
      </c>
      <c r="L41" s="35">
        <f t="shared" si="6"/>
        <v>3.6759906624798402E-4</v>
      </c>
      <c r="M41" s="8"/>
      <c r="N41" s="8"/>
      <c r="O41" s="8">
        <f t="shared" si="7"/>
        <v>-0.39050417749062472</v>
      </c>
      <c r="P41" s="8"/>
      <c r="Q41" s="8">
        <f t="shared" si="8"/>
        <v>-0.39050417749062472</v>
      </c>
      <c r="R41" s="8">
        <f t="shared" si="9"/>
        <v>101</v>
      </c>
      <c r="S41" s="8">
        <f t="shared" si="10"/>
        <v>-0.39050417749062472</v>
      </c>
      <c r="T41" s="8">
        <f t="shared" si="11"/>
        <v>101</v>
      </c>
      <c r="U41">
        <v>38</v>
      </c>
      <c r="V41">
        <f t="shared" si="12"/>
        <v>0.32786885245901642</v>
      </c>
      <c r="W41">
        <f>SUM($V$4:V41)/U41</f>
        <v>4.8533218291630695E-2</v>
      </c>
      <c r="X41">
        <f t="shared" si="13"/>
        <v>8.137089504930627E-3</v>
      </c>
      <c r="Z41">
        <f t="shared" si="14"/>
        <v>0.32786885245901642</v>
      </c>
      <c r="AA41">
        <f>SUM($Z$4:Z41)/U41</f>
        <v>4.8533218291630695E-2</v>
      </c>
      <c r="AB41">
        <f t="shared" si="15"/>
        <v>8.137089504930627E-3</v>
      </c>
    </row>
    <row r="42" spans="1:28" ht="15.75" x14ac:dyDescent="0.25">
      <c r="A42" s="5">
        <v>39631</v>
      </c>
      <c r="B42">
        <v>177.13800000000001</v>
      </c>
      <c r="C42">
        <f t="shared" si="4"/>
        <v>-6.5783939297070944E-3</v>
      </c>
      <c r="D42">
        <v>0.55669999999999997</v>
      </c>
      <c r="E42">
        <v>4.6530000000000005</v>
      </c>
      <c r="F42">
        <v>12.613099999999999</v>
      </c>
      <c r="G42">
        <f t="shared" si="0"/>
        <v>17.266100000000002</v>
      </c>
      <c r="H42">
        <f t="shared" si="1"/>
        <v>11.674712770000001</v>
      </c>
      <c r="I42" s="17">
        <f t="shared" si="2"/>
        <v>3.0256661125105389E-4</v>
      </c>
      <c r="J42">
        <f t="shared" si="3"/>
        <v>1.0003025666112511</v>
      </c>
      <c r="K42">
        <f t="shared" si="5"/>
        <v>-6.8809605409581483E-3</v>
      </c>
      <c r="L42" s="35">
        <f t="shared" si="6"/>
        <v>4.7347617966223053E-5</v>
      </c>
      <c r="M42" s="8"/>
      <c r="N42" s="8"/>
      <c r="O42" s="8">
        <f t="shared" si="7"/>
        <v>-0.13611448803565745</v>
      </c>
      <c r="P42" s="8"/>
      <c r="Q42" s="8">
        <f t="shared" si="8"/>
        <v>-0.13611448803565745</v>
      </c>
      <c r="R42" s="8">
        <f t="shared" si="9"/>
        <v>78</v>
      </c>
      <c r="S42" s="8">
        <f t="shared" si="10"/>
        <v>-0.13611448803565745</v>
      </c>
      <c r="T42" s="8">
        <f t="shared" si="11"/>
        <v>78</v>
      </c>
      <c r="U42">
        <v>39</v>
      </c>
      <c r="V42">
        <f t="shared" si="12"/>
        <v>0.13934426229508201</v>
      </c>
      <c r="W42">
        <f>SUM($V$4:V42)/U42</f>
        <v>5.0861706599411499E-2</v>
      </c>
      <c r="X42">
        <f t="shared" si="13"/>
        <v>9.1717831572709213E-3</v>
      </c>
      <c r="Z42">
        <f t="shared" si="14"/>
        <v>0.13934426229508201</v>
      </c>
      <c r="AA42">
        <f>SUM($Z$4:Z42)/U42</f>
        <v>5.0861706599411499E-2</v>
      </c>
      <c r="AB42">
        <f t="shared" si="15"/>
        <v>9.1717831572709213E-3</v>
      </c>
    </row>
    <row r="43" spans="1:28" ht="15.75" x14ac:dyDescent="0.25">
      <c r="A43" s="5">
        <v>39632</v>
      </c>
      <c r="B43">
        <v>177.387</v>
      </c>
      <c r="C43">
        <f t="shared" si="4"/>
        <v>1.405683704230573E-3</v>
      </c>
      <c r="D43">
        <v>0.55620000000000003</v>
      </c>
      <c r="E43">
        <v>4.5563000000000002</v>
      </c>
      <c r="F43">
        <v>12.6861</v>
      </c>
      <c r="G43">
        <f t="shared" si="0"/>
        <v>17.2424</v>
      </c>
      <c r="H43">
        <f t="shared" si="1"/>
        <v>11.612308820000001</v>
      </c>
      <c r="I43" s="17">
        <f t="shared" si="2"/>
        <v>3.010347593050966E-4</v>
      </c>
      <c r="J43">
        <f t="shared" si="3"/>
        <v>1.0003010347593051</v>
      </c>
      <c r="K43">
        <f t="shared" si="5"/>
        <v>1.1046489449254764E-3</v>
      </c>
      <c r="L43" s="35">
        <f t="shared" si="6"/>
        <v>1.2202492915249681E-6</v>
      </c>
      <c r="M43" s="8"/>
      <c r="N43" s="8"/>
      <c r="O43" s="8">
        <f t="shared" si="7"/>
        <v>2.9085202221985237E-2</v>
      </c>
      <c r="P43" s="8"/>
      <c r="Q43" s="8">
        <f t="shared" si="8"/>
        <v>2.9085202221985237E-2</v>
      </c>
      <c r="R43" s="8">
        <f t="shared" si="9"/>
        <v>61</v>
      </c>
      <c r="S43" s="8">
        <f t="shared" si="10"/>
        <v>2.9085202221985237E-2</v>
      </c>
      <c r="T43" s="8">
        <f t="shared" si="11"/>
        <v>61</v>
      </c>
      <c r="U43">
        <v>40</v>
      </c>
      <c r="V43">
        <f t="shared" si="12"/>
        <v>0</v>
      </c>
      <c r="W43">
        <f>SUM($V$4:V43)/U43</f>
        <v>4.959016393442621E-2</v>
      </c>
      <c r="X43">
        <f t="shared" si="13"/>
        <v>8.9424885783391493E-3</v>
      </c>
      <c r="Z43">
        <f t="shared" si="14"/>
        <v>0</v>
      </c>
      <c r="AA43">
        <f>SUM($Z$4:Z43)/U43</f>
        <v>4.959016393442621E-2</v>
      </c>
      <c r="AB43">
        <f t="shared" si="15"/>
        <v>8.9424885783391493E-3</v>
      </c>
    </row>
    <row r="44" spans="1:28" ht="15.75" x14ac:dyDescent="0.25">
      <c r="A44" s="5">
        <v>39633</v>
      </c>
      <c r="B44">
        <v>174.54300000000001</v>
      </c>
      <c r="C44">
        <f t="shared" si="4"/>
        <v>-1.6032741970944848E-2</v>
      </c>
      <c r="D44">
        <v>0.55859999999999999</v>
      </c>
      <c r="E44">
        <v>4.4950000000000001</v>
      </c>
      <c r="F44">
        <v>12.773300000000001</v>
      </c>
      <c r="G44">
        <f t="shared" si="0"/>
        <v>17.2683</v>
      </c>
      <c r="H44">
        <f t="shared" si="1"/>
        <v>11.630165379999999</v>
      </c>
      <c r="I44" s="17">
        <f t="shared" si="2"/>
        <v>3.0147317784923189E-4</v>
      </c>
      <c r="J44">
        <f t="shared" si="3"/>
        <v>1.0003014731778492</v>
      </c>
      <c r="K44">
        <f t="shared" si="5"/>
        <v>-1.633421514879408E-2</v>
      </c>
      <c r="L44" s="35">
        <f t="shared" si="6"/>
        <v>2.6680658452709401E-4</v>
      </c>
      <c r="M44" s="8"/>
      <c r="N44" s="8"/>
      <c r="O44" s="8">
        <f t="shared" si="7"/>
        <v>-0.3317357532099211</v>
      </c>
      <c r="P44" s="8"/>
      <c r="Q44" s="8">
        <f t="shared" si="8"/>
        <v>-0.3317357532099211</v>
      </c>
      <c r="R44" s="8">
        <f t="shared" si="9"/>
        <v>99</v>
      </c>
      <c r="S44" s="8">
        <f t="shared" si="10"/>
        <v>-0.3317357532099211</v>
      </c>
      <c r="T44" s="8">
        <f t="shared" si="11"/>
        <v>99</v>
      </c>
      <c r="U44">
        <v>41</v>
      </c>
      <c r="V44">
        <f t="shared" si="12"/>
        <v>0.31147540983606559</v>
      </c>
      <c r="W44">
        <f>SUM($V$4:V44)/U44</f>
        <v>5.5977608956417423E-2</v>
      </c>
      <c r="X44">
        <f t="shared" si="13"/>
        <v>1.1679381898507358E-2</v>
      </c>
      <c r="Z44">
        <f t="shared" si="14"/>
        <v>0.31147540983606559</v>
      </c>
      <c r="AA44">
        <f>SUM($Z$4:Z44)/U44</f>
        <v>5.5977608956417423E-2</v>
      </c>
      <c r="AB44">
        <f t="shared" si="15"/>
        <v>1.1679381898507358E-2</v>
      </c>
    </row>
    <row r="45" spans="1:28" ht="15.75" x14ac:dyDescent="0.25">
      <c r="A45" s="5">
        <v>39636</v>
      </c>
      <c r="B45">
        <v>172.52500000000001</v>
      </c>
      <c r="C45">
        <f t="shared" si="4"/>
        <v>-1.1561620918627506E-2</v>
      </c>
      <c r="D45">
        <v>0.54900000000000004</v>
      </c>
      <c r="E45">
        <v>4.4269999999999996</v>
      </c>
      <c r="F45">
        <v>12.709199999999999</v>
      </c>
      <c r="G45">
        <f t="shared" si="0"/>
        <v>17.136199999999999</v>
      </c>
      <c r="H45">
        <f t="shared" si="1"/>
        <v>11.4043508</v>
      </c>
      <c r="I45" s="17">
        <f t="shared" si="2"/>
        <v>2.9592376693243772E-4</v>
      </c>
      <c r="J45">
        <f t="shared" si="3"/>
        <v>1.0002959237669324</v>
      </c>
      <c r="K45">
        <f t="shared" si="5"/>
        <v>-1.1857544685559943E-2</v>
      </c>
      <c r="L45" s="35">
        <f t="shared" si="6"/>
        <v>1.4060136597005086E-4</v>
      </c>
      <c r="M45" s="8"/>
      <c r="N45" s="8"/>
      <c r="O45" s="8">
        <f t="shared" si="7"/>
        <v>-0.2392231491481083</v>
      </c>
      <c r="P45" s="8"/>
      <c r="Q45" s="8">
        <f t="shared" si="8"/>
        <v>-0.2392231491481083</v>
      </c>
      <c r="R45" s="8">
        <f t="shared" si="9"/>
        <v>90</v>
      </c>
      <c r="S45" s="8">
        <f t="shared" si="10"/>
        <v>-0.2392231491481083</v>
      </c>
      <c r="T45" s="8">
        <f t="shared" si="11"/>
        <v>90</v>
      </c>
      <c r="U45">
        <v>42</v>
      </c>
      <c r="V45">
        <f t="shared" si="12"/>
        <v>0.23770491803278693</v>
      </c>
      <c r="W45">
        <f>SUM($V$4:V45)/U45</f>
        <v>6.0304449648711934E-2</v>
      </c>
      <c r="X45">
        <f t="shared" si="13"/>
        <v>1.3885301744748127E-2</v>
      </c>
      <c r="Z45">
        <f t="shared" si="14"/>
        <v>0.23770491803278693</v>
      </c>
      <c r="AA45">
        <f>SUM($Z$4:Z45)/U45</f>
        <v>6.0304449648711934E-2</v>
      </c>
      <c r="AB45">
        <f t="shared" si="15"/>
        <v>1.3885301744748127E-2</v>
      </c>
    </row>
    <row r="46" spans="1:28" ht="15.75" x14ac:dyDescent="0.25">
      <c r="A46" s="5">
        <v>39637</v>
      </c>
      <c r="B46">
        <v>171.7</v>
      </c>
      <c r="C46">
        <f t="shared" si="4"/>
        <v>-4.7819156643965632E-3</v>
      </c>
      <c r="D46">
        <v>0.5494</v>
      </c>
      <c r="E46">
        <v>4.4134000000000002</v>
      </c>
      <c r="F46">
        <v>12.765700000000001</v>
      </c>
      <c r="G46">
        <f t="shared" si="0"/>
        <v>17.179100000000002</v>
      </c>
      <c r="H46">
        <f t="shared" si="1"/>
        <v>11.426875580000001</v>
      </c>
      <c r="I46" s="17">
        <f t="shared" si="2"/>
        <v>2.9647781859121203E-4</v>
      </c>
      <c r="J46">
        <f t="shared" si="3"/>
        <v>1.0002964778185912</v>
      </c>
      <c r="K46">
        <f t="shared" si="5"/>
        <v>-5.0783934829877753E-3</v>
      </c>
      <c r="L46" s="35">
        <f t="shared" si="6"/>
        <v>2.5790080368052706E-5</v>
      </c>
      <c r="M46" s="8"/>
      <c r="N46" s="8"/>
      <c r="O46" s="8">
        <f t="shared" si="7"/>
        <v>-9.8943299754323172E-2</v>
      </c>
      <c r="P46" s="8"/>
      <c r="Q46" s="8">
        <f t="shared" si="8"/>
        <v>-9.8943299754323172E-2</v>
      </c>
      <c r="R46" s="8">
        <f t="shared" si="9"/>
        <v>76</v>
      </c>
      <c r="S46" s="8">
        <f t="shared" si="10"/>
        <v>-9.8943299754323172E-2</v>
      </c>
      <c r="T46" s="8">
        <f t="shared" si="11"/>
        <v>76</v>
      </c>
      <c r="U46">
        <v>43</v>
      </c>
      <c r="V46">
        <f t="shared" si="12"/>
        <v>0.12295081967213117</v>
      </c>
      <c r="W46">
        <f>SUM($V$4:V46)/U46</f>
        <v>6.1761341974837965E-2</v>
      </c>
      <c r="X46">
        <f t="shared" si="13"/>
        <v>1.4911084053537629E-2</v>
      </c>
      <c r="Z46">
        <f t="shared" si="14"/>
        <v>0.12295081967213117</v>
      </c>
      <c r="AA46">
        <f>SUM($Z$4:Z46)/U46</f>
        <v>6.1761341974837965E-2</v>
      </c>
      <c r="AB46">
        <f t="shared" si="15"/>
        <v>1.4911084053537629E-2</v>
      </c>
    </row>
    <row r="47" spans="1:28" ht="15.75" x14ac:dyDescent="0.25">
      <c r="A47" s="5">
        <v>39638</v>
      </c>
      <c r="B47">
        <v>170.905</v>
      </c>
      <c r="C47">
        <f t="shared" si="4"/>
        <v>-4.6301688992427927E-3</v>
      </c>
      <c r="D47">
        <v>0.54659999999999997</v>
      </c>
      <c r="E47">
        <v>4.4127000000000001</v>
      </c>
      <c r="F47">
        <v>12.6706</v>
      </c>
      <c r="G47">
        <f t="shared" si="0"/>
        <v>17.083300000000001</v>
      </c>
      <c r="H47">
        <f t="shared" si="1"/>
        <v>11.33844996</v>
      </c>
      <c r="I47" s="17">
        <f t="shared" si="2"/>
        <v>2.9430213396430815E-4</v>
      </c>
      <c r="J47">
        <f t="shared" si="3"/>
        <v>1.0002943021339643</v>
      </c>
      <c r="K47">
        <f t="shared" si="5"/>
        <v>-4.9244710332071008E-3</v>
      </c>
      <c r="L47" s="35">
        <f t="shared" si="6"/>
        <v>2.425041495689581E-5</v>
      </c>
      <c r="M47" s="8"/>
      <c r="N47" s="8"/>
      <c r="O47" s="8">
        <f t="shared" si="7"/>
        <v>-9.5803485770746127E-2</v>
      </c>
      <c r="P47" s="8"/>
      <c r="Q47" s="8">
        <f t="shared" si="8"/>
        <v>-9.5803485770746127E-2</v>
      </c>
      <c r="R47" s="8">
        <f t="shared" si="9"/>
        <v>75</v>
      </c>
      <c r="S47" s="8">
        <f t="shared" si="10"/>
        <v>-9.5803485770746127E-2</v>
      </c>
      <c r="T47" s="8">
        <f t="shared" si="11"/>
        <v>75</v>
      </c>
      <c r="U47">
        <v>44</v>
      </c>
      <c r="V47">
        <f t="shared" si="12"/>
        <v>0.11475409836065575</v>
      </c>
      <c r="W47">
        <f>SUM($V$4:V47)/U47</f>
        <v>6.2965722801788374E-2</v>
      </c>
      <c r="X47">
        <f t="shared" si="13"/>
        <v>1.5858728991806608E-2</v>
      </c>
      <c r="Z47">
        <f t="shared" si="14"/>
        <v>0.11475409836065575</v>
      </c>
      <c r="AA47">
        <f>SUM($Z$4:Z47)/U47</f>
        <v>6.2965722801788374E-2</v>
      </c>
      <c r="AB47">
        <f t="shared" si="15"/>
        <v>1.5858728991806608E-2</v>
      </c>
    </row>
    <row r="48" spans="1:28" ht="15.75" x14ac:dyDescent="0.25">
      <c r="A48" s="5">
        <v>39639</v>
      </c>
      <c r="B48">
        <v>168.876</v>
      </c>
      <c r="C48">
        <f t="shared" si="4"/>
        <v>-1.187209268306952E-2</v>
      </c>
      <c r="D48">
        <v>0.54800000000000004</v>
      </c>
      <c r="E48">
        <v>4.3997999999999999</v>
      </c>
      <c r="F48">
        <v>12.7463</v>
      </c>
      <c r="G48">
        <f t="shared" si="0"/>
        <v>17.146100000000001</v>
      </c>
      <c r="H48">
        <f t="shared" si="1"/>
        <v>11.384772400000001</v>
      </c>
      <c r="I48" s="17">
        <f t="shared" si="2"/>
        <v>2.9544209788423537E-4</v>
      </c>
      <c r="J48">
        <f t="shared" si="3"/>
        <v>1.0002954420978842</v>
      </c>
      <c r="K48">
        <f t="shared" si="5"/>
        <v>-1.2167534780953755E-2</v>
      </c>
      <c r="L48" s="35">
        <f t="shared" si="6"/>
        <v>1.4804890264571936E-4</v>
      </c>
      <c r="M48" s="8"/>
      <c r="N48" s="8"/>
      <c r="O48" s="8">
        <f t="shared" si="7"/>
        <v>-0.2456471647540624</v>
      </c>
      <c r="P48" s="8"/>
      <c r="Q48" s="8">
        <f t="shared" si="8"/>
        <v>-0.2456471647540624</v>
      </c>
      <c r="R48" s="8">
        <f t="shared" si="9"/>
        <v>92</v>
      </c>
      <c r="S48" s="8">
        <f t="shared" si="10"/>
        <v>-0.2456471647540624</v>
      </c>
      <c r="T48" s="8">
        <f t="shared" si="11"/>
        <v>92</v>
      </c>
      <c r="U48">
        <v>45</v>
      </c>
      <c r="V48">
        <f t="shared" si="12"/>
        <v>0.25409836065573765</v>
      </c>
      <c r="W48">
        <f>SUM($V$4:V48)/U48</f>
        <v>6.7213114754098358E-2</v>
      </c>
      <c r="X48">
        <f t="shared" si="13"/>
        <v>1.8481102342967431E-2</v>
      </c>
      <c r="Z48">
        <f t="shared" si="14"/>
        <v>0.25409836065573765</v>
      </c>
      <c r="AA48">
        <f>SUM($Z$4:Z48)/U48</f>
        <v>6.7213114754098358E-2</v>
      </c>
      <c r="AB48">
        <f t="shared" si="15"/>
        <v>1.8481102342967431E-2</v>
      </c>
    </row>
    <row r="49" spans="1:28" ht="15.75" x14ac:dyDescent="0.25">
      <c r="A49" s="5">
        <v>39640</v>
      </c>
      <c r="B49">
        <v>168.678</v>
      </c>
      <c r="C49">
        <f t="shared" si="4"/>
        <v>-1.1724578981027944E-3</v>
      </c>
      <c r="D49">
        <v>0.54310000000000003</v>
      </c>
      <c r="E49">
        <v>4.4274000000000004</v>
      </c>
      <c r="F49">
        <v>12.8445</v>
      </c>
      <c r="G49">
        <f t="shared" si="0"/>
        <v>17.271900000000002</v>
      </c>
      <c r="H49">
        <f t="shared" si="1"/>
        <v>11.403247950000001</v>
      </c>
      <c r="I49" s="17">
        <f t="shared" si="2"/>
        <v>2.9589663679008282E-4</v>
      </c>
      <c r="J49">
        <f t="shared" si="3"/>
        <v>1.0002958966367901</v>
      </c>
      <c r="K49">
        <f t="shared" si="5"/>
        <v>-1.4683545348928772E-3</v>
      </c>
      <c r="L49" s="35">
        <f t="shared" si="6"/>
        <v>2.1560650401404777E-6</v>
      </c>
      <c r="M49" s="8"/>
      <c r="N49" s="8"/>
      <c r="O49" s="8">
        <f t="shared" si="7"/>
        <v>-2.4259493768371915E-2</v>
      </c>
      <c r="P49" s="8"/>
      <c r="Q49" s="8">
        <f t="shared" si="8"/>
        <v>-2.4259493768371915E-2</v>
      </c>
      <c r="R49" s="8">
        <f t="shared" si="9"/>
        <v>66</v>
      </c>
      <c r="S49" s="8">
        <f t="shared" si="10"/>
        <v>-2.4259493768371915E-2</v>
      </c>
      <c r="T49" s="8">
        <f t="shared" si="11"/>
        <v>66</v>
      </c>
      <c r="U49">
        <v>46</v>
      </c>
      <c r="V49">
        <f t="shared" si="12"/>
        <v>4.0983606557377095E-2</v>
      </c>
      <c r="W49">
        <f>SUM($V$4:V49)/U49</f>
        <v>6.6642908054169628E-2</v>
      </c>
      <c r="X49">
        <f t="shared" si="13"/>
        <v>1.8572613720014484E-2</v>
      </c>
      <c r="Z49">
        <f t="shared" si="14"/>
        <v>4.0983606557377095E-2</v>
      </c>
      <c r="AA49">
        <f>SUM($Z$4:Z49)/U49</f>
        <v>6.6642908054169628E-2</v>
      </c>
      <c r="AB49">
        <f t="shared" si="15"/>
        <v>1.8572613720014484E-2</v>
      </c>
    </row>
    <row r="50" spans="1:28" ht="15.75" x14ac:dyDescent="0.25">
      <c r="A50" s="5">
        <v>39643</v>
      </c>
      <c r="B50">
        <v>168.61799999999999</v>
      </c>
      <c r="C50">
        <f t="shared" si="4"/>
        <v>-3.5570732401381494E-4</v>
      </c>
      <c r="D50">
        <v>0.54430000000000001</v>
      </c>
      <c r="E50">
        <v>4.3981000000000003</v>
      </c>
      <c r="F50">
        <v>12.8467</v>
      </c>
      <c r="G50">
        <f t="shared" si="0"/>
        <v>17.244800000000001</v>
      </c>
      <c r="H50">
        <f t="shared" si="1"/>
        <v>11.390558810000002</v>
      </c>
      <c r="I50" s="17">
        <f t="shared" si="2"/>
        <v>2.9558446430177909E-4</v>
      </c>
      <c r="J50">
        <f t="shared" si="3"/>
        <v>1.0002955844643018</v>
      </c>
      <c r="K50">
        <f t="shared" si="5"/>
        <v>-6.5129178831559403E-4</v>
      </c>
      <c r="L50" s="35">
        <f t="shared" si="6"/>
        <v>4.2418099352732452E-7</v>
      </c>
      <c r="M50" s="8"/>
      <c r="N50" s="8"/>
      <c r="O50" s="8">
        <f t="shared" si="7"/>
        <v>-7.359991027601767E-3</v>
      </c>
      <c r="P50" s="8"/>
      <c r="Q50" s="8">
        <f t="shared" si="8"/>
        <v>-7.359991027601767E-3</v>
      </c>
      <c r="R50" s="8">
        <f t="shared" si="9"/>
        <v>64</v>
      </c>
      <c r="S50" s="8">
        <f t="shared" si="10"/>
        <v>-7.359991027601767E-3</v>
      </c>
      <c r="T50" s="8">
        <f t="shared" si="11"/>
        <v>64</v>
      </c>
      <c r="U50">
        <v>47</v>
      </c>
      <c r="V50">
        <f t="shared" si="12"/>
        <v>2.4590163934426257E-2</v>
      </c>
      <c r="W50">
        <f>SUM($V$4:V50)/U50</f>
        <v>6.5748168817579347E-2</v>
      </c>
      <c r="X50">
        <f t="shared" si="13"/>
        <v>1.8470238184968263E-2</v>
      </c>
      <c r="Z50">
        <f t="shared" si="14"/>
        <v>2.4590163934426257E-2</v>
      </c>
      <c r="AA50">
        <f>SUM($Z$4:Z50)/U50</f>
        <v>6.5748168817579347E-2</v>
      </c>
      <c r="AB50">
        <f t="shared" si="15"/>
        <v>1.8470238184968263E-2</v>
      </c>
    </row>
    <row r="51" spans="1:28" ht="15.75" x14ac:dyDescent="0.25">
      <c r="A51" s="5">
        <v>39644</v>
      </c>
      <c r="B51">
        <v>173.57900000000001</v>
      </c>
      <c r="C51">
        <f t="shared" si="4"/>
        <v>2.9421532695204623E-2</v>
      </c>
      <c r="D51">
        <v>0.53280000000000005</v>
      </c>
      <c r="E51">
        <v>4.3848000000000003</v>
      </c>
      <c r="F51">
        <v>12.9597</v>
      </c>
      <c r="G51">
        <f t="shared" si="0"/>
        <v>17.3445</v>
      </c>
      <c r="H51">
        <f t="shared" si="1"/>
        <v>11.289728160000001</v>
      </c>
      <c r="I51" s="17">
        <f t="shared" si="2"/>
        <v>2.9310261293780115E-4</v>
      </c>
      <c r="J51">
        <f t="shared" si="3"/>
        <v>1.0002931026129378</v>
      </c>
      <c r="K51">
        <f t="shared" si="5"/>
        <v>2.9128430082266822E-2</v>
      </c>
      <c r="L51" s="35">
        <f t="shared" si="6"/>
        <v>8.4846543905750678E-4</v>
      </c>
      <c r="M51" s="8"/>
      <c r="N51" s="8"/>
      <c r="O51" s="8">
        <f t="shared" si="7"/>
        <v>0.60876513368217289</v>
      </c>
      <c r="P51" s="8"/>
      <c r="Q51" s="8">
        <f t="shared" si="8"/>
        <v>0.60876513368217289</v>
      </c>
      <c r="R51" s="8">
        <f t="shared" si="9"/>
        <v>17</v>
      </c>
      <c r="S51" s="8">
        <f t="shared" si="10"/>
        <v>0.60876513368217289</v>
      </c>
      <c r="T51" s="8">
        <f t="shared" si="11"/>
        <v>17</v>
      </c>
      <c r="U51">
        <v>48</v>
      </c>
      <c r="V51">
        <f t="shared" si="12"/>
        <v>-0.36065573770491804</v>
      </c>
      <c r="W51">
        <f>SUM($V$4:V51)/U51</f>
        <v>5.6864754098360649E-2</v>
      </c>
      <c r="X51">
        <f t="shared" si="13"/>
        <v>1.4110255674183376E-2</v>
      </c>
      <c r="Z51">
        <f t="shared" si="14"/>
        <v>-0.36065573770491804</v>
      </c>
      <c r="AA51">
        <f>SUM($Z$4:Z51)/U51</f>
        <v>5.6864754098360649E-2</v>
      </c>
      <c r="AB51">
        <f t="shared" si="15"/>
        <v>1.4110255674183376E-2</v>
      </c>
    </row>
    <row r="52" spans="1:28" ht="15.75" x14ac:dyDescent="0.25">
      <c r="A52" s="5">
        <v>39645</v>
      </c>
      <c r="B52">
        <v>186.08600000000001</v>
      </c>
      <c r="C52">
        <f t="shared" si="4"/>
        <v>7.2053647042557012E-2</v>
      </c>
      <c r="D52">
        <v>0.54430000000000001</v>
      </c>
      <c r="E52">
        <v>4.3918999999999997</v>
      </c>
      <c r="F52">
        <v>12.9178</v>
      </c>
      <c r="G52">
        <f t="shared" si="0"/>
        <v>17.309699999999999</v>
      </c>
      <c r="H52">
        <f t="shared" si="1"/>
        <v>11.42305854</v>
      </c>
      <c r="I52" s="17">
        <f t="shared" si="2"/>
        <v>2.9638393708442123E-4</v>
      </c>
      <c r="J52">
        <f t="shared" si="3"/>
        <v>1.0002963839370844</v>
      </c>
      <c r="K52">
        <f t="shared" si="5"/>
        <v>7.1757263105472591E-2</v>
      </c>
      <c r="L52" s="35">
        <f t="shared" si="6"/>
        <v>5.1491048083880178E-3</v>
      </c>
      <c r="M52" s="8"/>
      <c r="N52" s="8"/>
      <c r="O52" s="8">
        <f t="shared" si="7"/>
        <v>1.4908722984815681</v>
      </c>
      <c r="P52" s="8"/>
      <c r="Q52" s="8">
        <f t="shared" si="8"/>
        <v>1.4908722984815681</v>
      </c>
      <c r="R52" s="8">
        <f t="shared" si="9"/>
        <v>8</v>
      </c>
      <c r="S52" s="8">
        <f t="shared" si="10"/>
        <v>1.4908722984815681</v>
      </c>
      <c r="T52" s="8">
        <f t="shared" si="11"/>
        <v>8</v>
      </c>
      <c r="U52">
        <v>49</v>
      </c>
      <c r="V52">
        <f t="shared" si="12"/>
        <v>-0.4344262295081967</v>
      </c>
      <c r="W52">
        <f>SUM($V$4:V52)/U52</f>
        <v>4.6838407494145196E-2</v>
      </c>
      <c r="X52">
        <f t="shared" si="13"/>
        <v>9.7725440375265663E-3</v>
      </c>
      <c r="Z52">
        <f t="shared" si="14"/>
        <v>-0.4344262295081967</v>
      </c>
      <c r="AA52">
        <f>SUM($Z$4:Z52)/U52</f>
        <v>4.6838407494145196E-2</v>
      </c>
      <c r="AB52">
        <f t="shared" si="15"/>
        <v>9.7725440375265663E-3</v>
      </c>
    </row>
    <row r="53" spans="1:28" ht="15.75" x14ac:dyDescent="0.25">
      <c r="A53" s="5">
        <v>39646</v>
      </c>
      <c r="B53">
        <v>186.524</v>
      </c>
      <c r="C53">
        <f t="shared" si="4"/>
        <v>2.3537504164740397E-3</v>
      </c>
      <c r="D53">
        <v>0.54139999999999999</v>
      </c>
      <c r="E53">
        <v>4.4432</v>
      </c>
      <c r="F53">
        <v>12.8437</v>
      </c>
      <c r="G53">
        <f t="shared" si="0"/>
        <v>17.286899999999999</v>
      </c>
      <c r="H53">
        <f t="shared" si="1"/>
        <v>11.396779179999999</v>
      </c>
      <c r="I53" s="17">
        <f t="shared" si="2"/>
        <v>2.9573749946476546E-4</v>
      </c>
      <c r="J53">
        <f t="shared" si="3"/>
        <v>1.0002957374994648</v>
      </c>
      <c r="K53">
        <f t="shared" si="5"/>
        <v>2.0580129170092742E-3</v>
      </c>
      <c r="L53" s="35">
        <f t="shared" si="6"/>
        <v>4.2354171665770217E-6</v>
      </c>
      <c r="M53" s="8"/>
      <c r="N53" s="8"/>
      <c r="O53" s="8">
        <f t="shared" si="7"/>
        <v>4.8701785926089175E-2</v>
      </c>
      <c r="P53" s="8"/>
      <c r="Q53" s="8">
        <f t="shared" si="8"/>
        <v>4.8701785926089175E-2</v>
      </c>
      <c r="R53" s="8">
        <f t="shared" si="9"/>
        <v>58</v>
      </c>
      <c r="S53" s="8">
        <f t="shared" si="10"/>
        <v>4.8701785926089175E-2</v>
      </c>
      <c r="T53" s="8">
        <f t="shared" si="11"/>
        <v>58</v>
      </c>
      <c r="U53">
        <v>50</v>
      </c>
      <c r="V53">
        <f t="shared" si="12"/>
        <v>-2.4590163934426257E-2</v>
      </c>
      <c r="W53">
        <f>SUM($V$4:V53)/U53</f>
        <v>4.5409836065573764E-2</v>
      </c>
      <c r="X53">
        <f t="shared" si="13"/>
        <v>9.3729691431921995E-3</v>
      </c>
      <c r="Z53">
        <f t="shared" si="14"/>
        <v>-2.4590163934426257E-2</v>
      </c>
      <c r="AA53">
        <f>SUM($Z$4:Z53)/U53</f>
        <v>4.5409836065573764E-2</v>
      </c>
      <c r="AB53">
        <f t="shared" si="15"/>
        <v>9.3729691431921995E-3</v>
      </c>
    </row>
    <row r="54" spans="1:28" ht="15.75" x14ac:dyDescent="0.25">
      <c r="A54" s="5">
        <v>39647</v>
      </c>
      <c r="B54">
        <v>189.04900000000001</v>
      </c>
      <c r="C54">
        <f t="shared" si="4"/>
        <v>1.3537131950848179E-2</v>
      </c>
      <c r="D54">
        <v>0.54079999999999995</v>
      </c>
      <c r="E54">
        <v>4.5712000000000002</v>
      </c>
      <c r="F54">
        <v>12.741400000000001</v>
      </c>
      <c r="G54">
        <f t="shared" si="0"/>
        <v>17.3126</v>
      </c>
      <c r="H54">
        <f t="shared" si="1"/>
        <v>11.461749119999999</v>
      </c>
      <c r="I54" s="17">
        <f t="shared" si="2"/>
        <v>2.9733539769605244E-4</v>
      </c>
      <c r="J54">
        <f t="shared" si="3"/>
        <v>1.0002973353976961</v>
      </c>
      <c r="K54">
        <f t="shared" si="5"/>
        <v>1.3239796553152126E-2</v>
      </c>
      <c r="L54" s="35">
        <f t="shared" si="6"/>
        <v>1.7529221276885892E-4</v>
      </c>
      <c r="M54" s="8"/>
      <c r="N54" s="8"/>
      <c r="O54" s="8">
        <f t="shared" si="7"/>
        <v>0.28009872997114404</v>
      </c>
      <c r="P54" s="8"/>
      <c r="Q54" s="8">
        <f t="shared" si="8"/>
        <v>0.28009872997114404</v>
      </c>
      <c r="R54" s="8">
        <f t="shared" si="9"/>
        <v>36</v>
      </c>
      <c r="S54" s="8">
        <f t="shared" si="10"/>
        <v>0.28009872997114404</v>
      </c>
      <c r="T54" s="8">
        <f t="shared" si="11"/>
        <v>36</v>
      </c>
      <c r="U54">
        <v>51</v>
      </c>
      <c r="V54">
        <f t="shared" si="12"/>
        <v>-0.20491803278688525</v>
      </c>
      <c r="W54">
        <f>SUM($V$4:V54)/U54</f>
        <v>4.0501446480231428E-2</v>
      </c>
      <c r="X54">
        <f t="shared" si="13"/>
        <v>7.6053386833221451E-3</v>
      </c>
      <c r="Z54">
        <f t="shared" si="14"/>
        <v>-0.20491803278688525</v>
      </c>
      <c r="AA54">
        <f>SUM($Z$4:Z54)/U54</f>
        <v>4.0501446480231428E-2</v>
      </c>
      <c r="AB54">
        <f t="shared" si="15"/>
        <v>7.6053386833221451E-3</v>
      </c>
    </row>
    <row r="55" spans="1:28" ht="15.75" x14ac:dyDescent="0.25">
      <c r="A55" s="5">
        <v>39650</v>
      </c>
      <c r="B55">
        <v>189.19800000000001</v>
      </c>
      <c r="C55">
        <f t="shared" si="4"/>
        <v>7.8815545176118837E-4</v>
      </c>
      <c r="D55">
        <v>0.52929999999999999</v>
      </c>
      <c r="E55">
        <v>4.6348000000000003</v>
      </c>
      <c r="F55">
        <v>12.639200000000001</v>
      </c>
      <c r="G55">
        <f t="shared" si="0"/>
        <v>17.274000000000001</v>
      </c>
      <c r="H55">
        <f t="shared" si="1"/>
        <v>11.32472856</v>
      </c>
      <c r="I55" s="17">
        <f t="shared" si="2"/>
        <v>2.939643687862592E-4</v>
      </c>
      <c r="J55">
        <f t="shared" si="3"/>
        <v>1.0002939643687863</v>
      </c>
      <c r="K55">
        <f t="shared" si="5"/>
        <v>4.9419108297492917E-4</v>
      </c>
      <c r="L55" s="35">
        <f t="shared" si="6"/>
        <v>2.4422482649193332E-7</v>
      </c>
      <c r="M55" s="8"/>
      <c r="N55" s="8"/>
      <c r="O55" s="8">
        <f t="shared" si="7"/>
        <v>1.6307836981991609E-2</v>
      </c>
      <c r="P55" s="8"/>
      <c r="Q55" s="8">
        <f t="shared" si="8"/>
        <v>1.6307836981991609E-2</v>
      </c>
      <c r="R55" s="8">
        <f t="shared" si="9"/>
        <v>62</v>
      </c>
      <c r="S55" s="8">
        <f t="shared" si="10"/>
        <v>1.6307836981991609E-2</v>
      </c>
      <c r="T55" s="8">
        <f t="shared" si="11"/>
        <v>62</v>
      </c>
      <c r="U55">
        <v>52</v>
      </c>
      <c r="V55">
        <f t="shared" si="12"/>
        <v>8.1967213114754189E-3</v>
      </c>
      <c r="W55">
        <f>SUM($V$4:V55)/U55</f>
        <v>3.9880201765447661E-2</v>
      </c>
      <c r="X55">
        <f t="shared" si="13"/>
        <v>7.5183986934860333E-3</v>
      </c>
      <c r="Z55">
        <f t="shared" si="14"/>
        <v>8.1967213114754189E-3</v>
      </c>
      <c r="AA55">
        <f>SUM($Z$4:Z55)/U55</f>
        <v>3.9880201765447661E-2</v>
      </c>
      <c r="AB55">
        <f t="shared" si="15"/>
        <v>7.5183986934860333E-3</v>
      </c>
    </row>
    <row r="56" spans="1:28" ht="15.75" x14ac:dyDescent="0.25">
      <c r="A56" s="5">
        <v>39651</v>
      </c>
      <c r="B56">
        <v>193.29400000000001</v>
      </c>
      <c r="C56">
        <f t="shared" si="4"/>
        <v>2.1649277476506114E-2</v>
      </c>
      <c r="D56">
        <v>0.52149999999999996</v>
      </c>
      <c r="E56">
        <v>4.6406000000000001</v>
      </c>
      <c r="F56">
        <v>12.8073</v>
      </c>
      <c r="G56">
        <f t="shared" si="0"/>
        <v>17.447900000000001</v>
      </c>
      <c r="H56">
        <f t="shared" si="1"/>
        <v>11.319606950000001</v>
      </c>
      <c r="I56" s="17">
        <f t="shared" si="2"/>
        <v>2.9383828489426556E-4</v>
      </c>
      <c r="J56">
        <f t="shared" si="3"/>
        <v>1.0002938382848943</v>
      </c>
      <c r="K56">
        <f t="shared" si="5"/>
        <v>2.1355439191611848E-2</v>
      </c>
      <c r="L56" s="35">
        <f t="shared" si="6"/>
        <v>4.5605478306663129E-4</v>
      </c>
      <c r="M56" s="8"/>
      <c r="N56" s="8"/>
      <c r="O56" s="8">
        <f t="shared" si="7"/>
        <v>0.44794829126137881</v>
      </c>
      <c r="P56" s="8"/>
      <c r="Q56" s="8">
        <f t="shared" si="8"/>
        <v>0.44794829126137881</v>
      </c>
      <c r="R56" s="8">
        <f t="shared" si="9"/>
        <v>27</v>
      </c>
      <c r="S56" s="8">
        <f t="shared" si="10"/>
        <v>0.44794829126137881</v>
      </c>
      <c r="T56" s="8">
        <f t="shared" si="11"/>
        <v>27</v>
      </c>
      <c r="U56">
        <v>53</v>
      </c>
      <c r="V56">
        <f t="shared" si="12"/>
        <v>-0.27868852459016391</v>
      </c>
      <c r="W56">
        <f>SUM($V$4:V56)/U56</f>
        <v>3.3869471079492723E-2</v>
      </c>
      <c r="X56">
        <f t="shared" si="13"/>
        <v>5.5271342521675893E-3</v>
      </c>
      <c r="Z56">
        <f t="shared" si="14"/>
        <v>-0.27868852459016391</v>
      </c>
      <c r="AA56">
        <f>SUM($Z$4:Z56)/U56</f>
        <v>3.3869471079492723E-2</v>
      </c>
      <c r="AB56">
        <f t="shared" si="15"/>
        <v>5.5271342521675893E-3</v>
      </c>
    </row>
    <row r="57" spans="1:28" ht="15.75" x14ac:dyDescent="0.25">
      <c r="A57" s="5">
        <v>39652</v>
      </c>
      <c r="B57">
        <v>207.49100000000001</v>
      </c>
      <c r="C57">
        <f t="shared" si="4"/>
        <v>7.3447701428911411E-2</v>
      </c>
      <c r="D57">
        <v>0.5353</v>
      </c>
      <c r="E57">
        <v>4.6620999999999997</v>
      </c>
      <c r="F57">
        <v>12.750999999999999</v>
      </c>
      <c r="G57">
        <f t="shared" si="0"/>
        <v>17.4131</v>
      </c>
      <c r="H57">
        <f t="shared" si="1"/>
        <v>11.4877103</v>
      </c>
      <c r="I57" s="17">
        <f t="shared" si="2"/>
        <v>2.979736382389131E-4</v>
      </c>
      <c r="J57">
        <f t="shared" si="3"/>
        <v>1.0002979736382389</v>
      </c>
      <c r="K57">
        <f t="shared" si="5"/>
        <v>7.3149727790672497E-2</v>
      </c>
      <c r="L57" s="35">
        <f t="shared" si="6"/>
        <v>5.3508826758494844E-3</v>
      </c>
      <c r="M57" s="8"/>
      <c r="N57" s="8"/>
      <c r="O57" s="8">
        <f t="shared" si="7"/>
        <v>1.5197168768269913</v>
      </c>
      <c r="P57" s="8"/>
      <c r="Q57" s="8">
        <f t="shared" si="8"/>
        <v>1.5197168768269913</v>
      </c>
      <c r="R57" s="8">
        <f t="shared" si="9"/>
        <v>7</v>
      </c>
      <c r="S57" s="8">
        <f t="shared" si="10"/>
        <v>1.5197168768269913</v>
      </c>
      <c r="T57" s="8">
        <f t="shared" si="11"/>
        <v>7</v>
      </c>
      <c r="U57">
        <v>54</v>
      </c>
      <c r="V57">
        <f t="shared" si="12"/>
        <v>-0.44262295081967212</v>
      </c>
      <c r="W57">
        <f>SUM($V$4:V57)/U57</f>
        <v>2.5045537340619296E-2</v>
      </c>
      <c r="X57">
        <f t="shared" si="13"/>
        <v>3.0793693451581089E-3</v>
      </c>
      <c r="Z57">
        <f t="shared" si="14"/>
        <v>-0.44262295081967212</v>
      </c>
      <c r="AA57">
        <f>SUM($Z$4:Z57)/U57</f>
        <v>2.5045537340619296E-2</v>
      </c>
      <c r="AB57">
        <f t="shared" si="15"/>
        <v>3.0793693451581089E-3</v>
      </c>
    </row>
    <row r="58" spans="1:28" ht="15.75" x14ac:dyDescent="0.25">
      <c r="A58" s="5">
        <v>39653</v>
      </c>
      <c r="B58">
        <v>201.42699999999999</v>
      </c>
      <c r="C58">
        <f t="shared" si="4"/>
        <v>-2.9225363991691306E-2</v>
      </c>
      <c r="D58">
        <v>0.54090000000000005</v>
      </c>
      <c r="E58">
        <v>4.5663</v>
      </c>
      <c r="F58">
        <v>12.770300000000001</v>
      </c>
      <c r="G58">
        <f t="shared" si="0"/>
        <v>17.336600000000001</v>
      </c>
      <c r="H58">
        <f t="shared" si="1"/>
        <v>11.473755270000002</v>
      </c>
      <c r="I58" s="17">
        <f t="shared" si="2"/>
        <v>2.9763058035015E-4</v>
      </c>
      <c r="J58">
        <f t="shared" si="3"/>
        <v>1.0002976305803501</v>
      </c>
      <c r="K58">
        <f t="shared" si="5"/>
        <v>-2.9522994572041456E-2</v>
      </c>
      <c r="L58" s="35">
        <f t="shared" si="6"/>
        <v>8.7160720850078927E-4</v>
      </c>
      <c r="M58" s="8"/>
      <c r="N58" s="8"/>
      <c r="O58" s="8">
        <f t="shared" si="7"/>
        <v>-0.60470617902961643</v>
      </c>
      <c r="P58" s="8"/>
      <c r="Q58" s="8">
        <f t="shared" si="8"/>
        <v>-0.60470617902961643</v>
      </c>
      <c r="R58" s="8">
        <f t="shared" si="9"/>
        <v>111</v>
      </c>
      <c r="S58" s="8">
        <f t="shared" si="10"/>
        <v>-0.60470617902961643</v>
      </c>
      <c r="T58" s="8">
        <f t="shared" si="11"/>
        <v>111</v>
      </c>
      <c r="U58">
        <v>55</v>
      </c>
      <c r="V58">
        <f t="shared" si="12"/>
        <v>0.4098360655737705</v>
      </c>
      <c r="W58">
        <f>SUM($V$4:V58)/U58</f>
        <v>3.2041728763040227E-2</v>
      </c>
      <c r="X58">
        <f t="shared" si="13"/>
        <v>5.1333619106211969E-3</v>
      </c>
      <c r="Z58">
        <f t="shared" si="14"/>
        <v>0.4098360655737705</v>
      </c>
      <c r="AA58">
        <f>SUM($Z$4:Z58)/U58</f>
        <v>3.2041728763040227E-2</v>
      </c>
      <c r="AB58">
        <f t="shared" si="15"/>
        <v>5.1333619106211969E-3</v>
      </c>
    </row>
    <row r="59" spans="1:28" ht="15.75" x14ac:dyDescent="0.25">
      <c r="A59" s="5">
        <v>39654</v>
      </c>
      <c r="B59">
        <v>203.51499999999999</v>
      </c>
      <c r="C59">
        <f t="shared" si="4"/>
        <v>1.036603831661095E-2</v>
      </c>
      <c r="D59">
        <v>0.54110000000000003</v>
      </c>
      <c r="E59">
        <v>4.6036000000000001</v>
      </c>
      <c r="F59">
        <v>12.7676</v>
      </c>
      <c r="G59">
        <f t="shared" si="0"/>
        <v>17.371200000000002</v>
      </c>
      <c r="H59">
        <f t="shared" si="1"/>
        <v>11.512148360000001</v>
      </c>
      <c r="I59" s="17">
        <f t="shared" si="2"/>
        <v>2.9857429834878602E-4</v>
      </c>
      <c r="J59">
        <f t="shared" si="3"/>
        <v>1.0002985742983488</v>
      </c>
      <c r="K59">
        <f t="shared" si="5"/>
        <v>1.0067464018262164E-2</v>
      </c>
      <c r="L59" s="35">
        <f t="shared" si="6"/>
        <v>1.0135383175900336E-4</v>
      </c>
      <c r="M59" s="8"/>
      <c r="N59" s="8"/>
      <c r="O59" s="8">
        <f t="shared" si="7"/>
        <v>0.21448517882940643</v>
      </c>
      <c r="P59" s="8"/>
      <c r="Q59" s="8">
        <f t="shared" si="8"/>
        <v>0.21448517882940643</v>
      </c>
      <c r="R59" s="8">
        <f t="shared" si="9"/>
        <v>42</v>
      </c>
      <c r="S59" s="8">
        <f t="shared" si="10"/>
        <v>0.21448517882940643</v>
      </c>
      <c r="T59" s="8">
        <f t="shared" si="11"/>
        <v>42</v>
      </c>
      <c r="U59">
        <v>56</v>
      </c>
      <c r="V59">
        <f t="shared" si="12"/>
        <v>-0.15573770491803279</v>
      </c>
      <c r="W59">
        <f>SUM($V$4:V59)/U59</f>
        <v>2.8688524590163921E-2</v>
      </c>
      <c r="X59">
        <f t="shared" si="13"/>
        <v>4.1899782560895129E-3</v>
      </c>
      <c r="Z59">
        <f t="shared" si="14"/>
        <v>-0.15573770491803279</v>
      </c>
      <c r="AA59">
        <f>SUM($Z$4:Z59)/U59</f>
        <v>2.8688524590163921E-2</v>
      </c>
      <c r="AB59">
        <f t="shared" si="15"/>
        <v>4.1899782560895129E-3</v>
      </c>
    </row>
    <row r="60" spans="1:28" ht="15.75" x14ac:dyDescent="0.25">
      <c r="A60" s="5">
        <v>39657</v>
      </c>
      <c r="B60">
        <v>206.477</v>
      </c>
      <c r="C60">
        <f t="shared" si="4"/>
        <v>1.4554209763408189E-2</v>
      </c>
      <c r="D60">
        <v>0.52500000000000002</v>
      </c>
      <c r="E60">
        <v>4.5251999999999999</v>
      </c>
      <c r="F60">
        <v>12.696999999999999</v>
      </c>
      <c r="G60">
        <f t="shared" si="0"/>
        <v>17.222200000000001</v>
      </c>
      <c r="H60">
        <f t="shared" si="1"/>
        <v>11.191125</v>
      </c>
      <c r="I60" s="17">
        <f t="shared" si="2"/>
        <v>2.9067341950428371E-4</v>
      </c>
      <c r="J60">
        <f t="shared" si="3"/>
        <v>1.0002906734195043</v>
      </c>
      <c r="K60">
        <f t="shared" si="5"/>
        <v>1.4263536343903906E-2</v>
      </c>
      <c r="L60" s="35">
        <f t="shared" si="6"/>
        <v>2.0344846903386761E-4</v>
      </c>
      <c r="M60" s="8"/>
      <c r="N60" s="8"/>
      <c r="O60" s="8">
        <f t="shared" si="7"/>
        <v>0.30114323220501932</v>
      </c>
      <c r="P60" s="8"/>
      <c r="Q60" s="8">
        <f t="shared" si="8"/>
        <v>0.30114323220501932</v>
      </c>
      <c r="R60" s="8">
        <f t="shared" si="9"/>
        <v>35</v>
      </c>
      <c r="S60" s="8">
        <f t="shared" si="10"/>
        <v>0.30114323220501932</v>
      </c>
      <c r="T60" s="8">
        <f t="shared" si="11"/>
        <v>35</v>
      </c>
      <c r="U60">
        <v>57</v>
      </c>
      <c r="V60">
        <f t="shared" si="12"/>
        <v>-0.21311475409836067</v>
      </c>
      <c r="W60">
        <f>SUM($V$4:V60)/U60</f>
        <v>2.4446361806154719E-2</v>
      </c>
      <c r="X60">
        <f t="shared" si="13"/>
        <v>3.0967820469793594E-3</v>
      </c>
      <c r="Z60">
        <f t="shared" si="14"/>
        <v>-0.21311475409836067</v>
      </c>
      <c r="AA60">
        <f>SUM($Z$4:Z60)/U60</f>
        <v>2.4446361806154719E-2</v>
      </c>
      <c r="AB60">
        <f t="shared" si="15"/>
        <v>3.0967820469793594E-3</v>
      </c>
    </row>
    <row r="61" spans="1:28" ht="15.75" x14ac:dyDescent="0.25">
      <c r="A61" s="5">
        <v>39658</v>
      </c>
      <c r="B61">
        <v>209.03200000000001</v>
      </c>
      <c r="C61">
        <f t="shared" si="4"/>
        <v>1.2374259602764505E-2</v>
      </c>
      <c r="D61">
        <v>0.52569999999999995</v>
      </c>
      <c r="E61">
        <v>4.4767000000000001</v>
      </c>
      <c r="F61">
        <v>12.6411</v>
      </c>
      <c r="G61">
        <f t="shared" si="0"/>
        <v>17.117799999999999</v>
      </c>
      <c r="H61">
        <f t="shared" si="1"/>
        <v>11.122126269999999</v>
      </c>
      <c r="I61" s="17">
        <f t="shared" si="2"/>
        <v>2.8897228465196712E-4</v>
      </c>
      <c r="J61">
        <f t="shared" si="3"/>
        <v>1.000288972284652</v>
      </c>
      <c r="K61">
        <f t="shared" si="5"/>
        <v>1.2085287318112538E-2</v>
      </c>
      <c r="L61" s="35">
        <f t="shared" si="6"/>
        <v>1.4605416956133175E-4</v>
      </c>
      <c r="M61" s="8"/>
      <c r="N61" s="8"/>
      <c r="O61" s="8">
        <f t="shared" si="7"/>
        <v>0.25603757218680329</v>
      </c>
      <c r="P61" s="8"/>
      <c r="Q61" s="8">
        <f t="shared" si="8"/>
        <v>0.25603757218680329</v>
      </c>
      <c r="R61" s="8">
        <f t="shared" si="9"/>
        <v>39</v>
      </c>
      <c r="S61" s="8">
        <f t="shared" si="10"/>
        <v>0.25603757218680329</v>
      </c>
      <c r="T61" s="8">
        <f t="shared" si="11"/>
        <v>39</v>
      </c>
      <c r="U61">
        <v>58</v>
      </c>
      <c r="V61">
        <f t="shared" si="12"/>
        <v>-0.18032786885245899</v>
      </c>
      <c r="W61">
        <f>SUM($V$4:V61)/U61</f>
        <v>2.0915771622385518E-2</v>
      </c>
      <c r="X61">
        <f t="shared" si="13"/>
        <v>2.306657377133424E-3</v>
      </c>
      <c r="Z61">
        <f t="shared" si="14"/>
        <v>-0.18032786885245899</v>
      </c>
      <c r="AA61">
        <f>SUM($Z$4:Z61)/U61</f>
        <v>2.0915771622385518E-2</v>
      </c>
      <c r="AB61">
        <f t="shared" si="15"/>
        <v>2.306657377133424E-3</v>
      </c>
    </row>
    <row r="62" spans="1:28" ht="15.75" x14ac:dyDescent="0.25">
      <c r="A62" s="5">
        <v>39659</v>
      </c>
      <c r="B62">
        <v>206.05</v>
      </c>
      <c r="C62">
        <f t="shared" si="4"/>
        <v>-1.4265758352788085E-2</v>
      </c>
      <c r="D62">
        <v>0.52259999999999995</v>
      </c>
      <c r="E62">
        <v>4.4154999999999998</v>
      </c>
      <c r="F62">
        <v>12.616099999999999</v>
      </c>
      <c r="G62">
        <f t="shared" si="0"/>
        <v>17.031599999999997</v>
      </c>
      <c r="H62">
        <f t="shared" si="1"/>
        <v>11.008673859999998</v>
      </c>
      <c r="I62" s="17">
        <f t="shared" si="2"/>
        <v>2.8617287157506333E-4</v>
      </c>
      <c r="J62">
        <f t="shared" si="3"/>
        <v>1.0002861728715751</v>
      </c>
      <c r="K62">
        <f t="shared" si="5"/>
        <v>-1.4551931224363148E-2</v>
      </c>
      <c r="L62" s="35">
        <f t="shared" si="6"/>
        <v>2.1175870235859515E-4</v>
      </c>
      <c r="M62" s="8"/>
      <c r="N62" s="8"/>
      <c r="O62" s="8">
        <f t="shared" si="7"/>
        <v>-0.29517484288397011</v>
      </c>
      <c r="P62" s="8"/>
      <c r="Q62" s="8">
        <f t="shared" si="8"/>
        <v>-0.29517484288397011</v>
      </c>
      <c r="R62" s="8">
        <f t="shared" si="9"/>
        <v>95</v>
      </c>
      <c r="S62" s="8">
        <f t="shared" si="10"/>
        <v>-0.29517484288397011</v>
      </c>
      <c r="T62" s="8">
        <f t="shared" si="11"/>
        <v>95</v>
      </c>
      <c r="U62">
        <v>59</v>
      </c>
      <c r="V62">
        <f t="shared" si="12"/>
        <v>0.27868852459016391</v>
      </c>
      <c r="W62">
        <f>SUM($V$4:V62)/U62</f>
        <v>2.5284801333703793E-2</v>
      </c>
      <c r="X62">
        <f t="shared" si="13"/>
        <v>3.4290863209642977E-3</v>
      </c>
      <c r="Z62">
        <f t="shared" si="14"/>
        <v>0.27868852459016391</v>
      </c>
      <c r="AA62">
        <f>SUM($Z$4:Z62)/U62</f>
        <v>2.5284801333703793E-2</v>
      </c>
      <c r="AB62">
        <f t="shared" si="15"/>
        <v>3.4290863209642977E-3</v>
      </c>
    </row>
    <row r="63" spans="1:28" ht="15.75" x14ac:dyDescent="0.25">
      <c r="A63" s="5">
        <v>39660</v>
      </c>
      <c r="B63">
        <v>203.18600000000001</v>
      </c>
      <c r="C63">
        <f t="shared" si="4"/>
        <v>-1.389953894685758E-2</v>
      </c>
      <c r="D63">
        <v>0.52180000000000004</v>
      </c>
      <c r="E63">
        <v>4.3552999999999997</v>
      </c>
      <c r="F63">
        <v>12.511200000000001</v>
      </c>
      <c r="G63">
        <f t="shared" si="0"/>
        <v>16.866500000000002</v>
      </c>
      <c r="H63">
        <f t="shared" si="1"/>
        <v>10.883644160000001</v>
      </c>
      <c r="I63" s="17">
        <f t="shared" si="2"/>
        <v>2.8308448472724734E-4</v>
      </c>
      <c r="J63">
        <f t="shared" si="3"/>
        <v>1.0002830844847272</v>
      </c>
      <c r="K63">
        <f t="shared" si="5"/>
        <v>-1.4182623431584827E-2</v>
      </c>
      <c r="L63" s="35">
        <f t="shared" si="6"/>
        <v>2.0114680740213896E-4</v>
      </c>
      <c r="M63" s="8"/>
      <c r="N63" s="8"/>
      <c r="O63" s="8">
        <f t="shared" si="7"/>
        <v>-0.28759734486855815</v>
      </c>
      <c r="P63" s="8"/>
      <c r="Q63" s="8">
        <f t="shared" si="8"/>
        <v>-0.28759734486855815</v>
      </c>
      <c r="R63" s="8">
        <f t="shared" si="9"/>
        <v>94</v>
      </c>
      <c r="S63" s="8">
        <f t="shared" si="10"/>
        <v>-0.28759734486855815</v>
      </c>
      <c r="T63" s="8">
        <f t="shared" si="11"/>
        <v>94</v>
      </c>
      <c r="U63">
        <v>60</v>
      </c>
      <c r="V63">
        <f t="shared" si="12"/>
        <v>0.27049180327868849</v>
      </c>
      <c r="W63">
        <f>SUM($V$4:V63)/U63</f>
        <v>2.9371584699453539E-2</v>
      </c>
      <c r="X63">
        <f t="shared" si="13"/>
        <v>4.7055817514027633E-3</v>
      </c>
      <c r="Z63">
        <f t="shared" si="14"/>
        <v>0.27049180327868849</v>
      </c>
      <c r="AA63">
        <f>SUM($Z$4:Z63)/U63</f>
        <v>2.9371584699453539E-2</v>
      </c>
      <c r="AB63">
        <f t="shared" si="15"/>
        <v>4.7055817514027633E-3</v>
      </c>
    </row>
    <row r="64" spans="1:28" ht="15.75" x14ac:dyDescent="0.25">
      <c r="A64" s="5">
        <v>39661</v>
      </c>
      <c r="B64">
        <v>194.398</v>
      </c>
      <c r="C64">
        <f t="shared" si="4"/>
        <v>-4.3251011388579973E-2</v>
      </c>
      <c r="D64">
        <v>0.52810000000000001</v>
      </c>
      <c r="E64">
        <v>4.3487999999999998</v>
      </c>
      <c r="F64">
        <v>12.622199999999999</v>
      </c>
      <c r="G64">
        <f t="shared" si="0"/>
        <v>16.971</v>
      </c>
      <c r="H64">
        <f t="shared" si="1"/>
        <v>11.014583819999999</v>
      </c>
      <c r="I64" s="17">
        <f t="shared" si="2"/>
        <v>2.863187689570168E-4</v>
      </c>
      <c r="J64">
        <f t="shared" si="3"/>
        <v>1.000286318768957</v>
      </c>
      <c r="K64">
        <f t="shared" si="5"/>
        <v>-4.3537330157536989E-2</v>
      </c>
      <c r="L64" s="35">
        <f t="shared" si="6"/>
        <v>1.8954991172463798E-3</v>
      </c>
      <c r="M64" s="8"/>
      <c r="N64" s="8"/>
      <c r="O64" s="8">
        <f t="shared" si="7"/>
        <v>-0.89491285184301483</v>
      </c>
      <c r="P64" s="8"/>
      <c r="Q64" s="8">
        <f t="shared" si="8"/>
        <v>-0.89491285184301483</v>
      </c>
      <c r="R64" s="8">
        <f t="shared" si="9"/>
        <v>114</v>
      </c>
      <c r="S64" s="8">
        <f t="shared" si="10"/>
        <v>-0.89491285184301483</v>
      </c>
      <c r="T64" s="8">
        <f t="shared" si="11"/>
        <v>114</v>
      </c>
      <c r="U64">
        <v>61</v>
      </c>
      <c r="V64">
        <f t="shared" si="12"/>
        <v>0.43442622950819676</v>
      </c>
      <c r="W64">
        <f>SUM($V$4:V64)/U64</f>
        <v>3.6011824778285399E-2</v>
      </c>
      <c r="X64">
        <f t="shared" si="13"/>
        <v>7.1916311777797956E-3</v>
      </c>
      <c r="Z64">
        <f t="shared" si="14"/>
        <v>0.43442622950819676</v>
      </c>
      <c r="AA64">
        <f>SUM($Z$4:Z64)/U64</f>
        <v>3.6011824778285399E-2</v>
      </c>
      <c r="AB64">
        <f t="shared" si="15"/>
        <v>7.1916311777797956E-3</v>
      </c>
    </row>
    <row r="65" spans="1:28" ht="15.75" x14ac:dyDescent="0.25">
      <c r="A65" s="5">
        <v>39664</v>
      </c>
      <c r="B65">
        <v>191.584</v>
      </c>
      <c r="C65">
        <f t="shared" si="4"/>
        <v>-1.4475457566435833E-2</v>
      </c>
      <c r="D65">
        <v>0.53310000000000002</v>
      </c>
      <c r="E65">
        <v>4.3335999999999997</v>
      </c>
      <c r="F65">
        <v>12.6259</v>
      </c>
      <c r="G65">
        <f t="shared" si="0"/>
        <v>16.959499999999998</v>
      </c>
      <c r="H65">
        <f t="shared" si="1"/>
        <v>11.06446729</v>
      </c>
      <c r="I65" s="17">
        <f t="shared" si="2"/>
        <v>2.8754991847068645E-4</v>
      </c>
      <c r="J65">
        <f t="shared" si="3"/>
        <v>1.0002875499184707</v>
      </c>
      <c r="K65">
        <f t="shared" si="5"/>
        <v>-1.4763007484906519E-2</v>
      </c>
      <c r="L65" s="35">
        <f t="shared" si="6"/>
        <v>2.179463899994059E-4</v>
      </c>
      <c r="M65" s="8"/>
      <c r="N65" s="8"/>
      <c r="O65" s="8">
        <f t="shared" si="7"/>
        <v>-0.29951375925354878</v>
      </c>
      <c r="P65" s="8"/>
      <c r="Q65" s="8">
        <f t="shared" si="8"/>
        <v>-0.29951375925354878</v>
      </c>
      <c r="R65" s="8">
        <f t="shared" si="9"/>
        <v>96</v>
      </c>
      <c r="S65" s="8">
        <f t="shared" si="10"/>
        <v>-0.29951375925354878</v>
      </c>
      <c r="T65" s="8">
        <f t="shared" si="11"/>
        <v>96</v>
      </c>
      <c r="U65">
        <v>62</v>
      </c>
      <c r="V65">
        <f t="shared" si="12"/>
        <v>0.28688524590163933</v>
      </c>
      <c r="W65">
        <f>SUM($V$4:V65)/U65</f>
        <v>4.0058170280274974E-2</v>
      </c>
      <c r="X65">
        <f t="shared" si="13"/>
        <v>9.0444303986015745E-3</v>
      </c>
      <c r="Z65">
        <f t="shared" si="14"/>
        <v>0.28688524590163933</v>
      </c>
      <c r="AA65">
        <f>SUM($Z$4:Z65)/U65</f>
        <v>4.0058170280274974E-2</v>
      </c>
      <c r="AB65">
        <f t="shared" si="15"/>
        <v>9.0444303986015745E-3</v>
      </c>
    </row>
    <row r="66" spans="1:28" ht="15.75" x14ac:dyDescent="0.25">
      <c r="A66" s="5">
        <v>39665</v>
      </c>
      <c r="B66">
        <v>196.96299999999999</v>
      </c>
      <c r="C66">
        <f t="shared" si="4"/>
        <v>2.807645732420239E-2</v>
      </c>
      <c r="D66">
        <v>0.53910000000000002</v>
      </c>
      <c r="E66">
        <v>4.3102999999999998</v>
      </c>
      <c r="F66">
        <v>12.504899999999999</v>
      </c>
      <c r="G66">
        <f t="shared" si="0"/>
        <v>16.815199999999997</v>
      </c>
      <c r="H66">
        <f t="shared" si="1"/>
        <v>11.051691589999999</v>
      </c>
      <c r="I66" s="17">
        <f t="shared" si="2"/>
        <v>2.8723466020830202E-4</v>
      </c>
      <c r="J66">
        <f t="shared" si="3"/>
        <v>1.0002872346602083</v>
      </c>
      <c r="K66">
        <f t="shared" si="5"/>
        <v>2.7789222663994088E-2</v>
      </c>
      <c r="L66" s="35">
        <f t="shared" si="6"/>
        <v>7.722408962690427E-4</v>
      </c>
      <c r="M66" s="8"/>
      <c r="N66" s="8"/>
      <c r="O66" s="8">
        <f t="shared" si="7"/>
        <v>0.5809339871364243</v>
      </c>
      <c r="P66" s="8"/>
      <c r="Q66" s="8">
        <f t="shared" si="8"/>
        <v>0.5809339871364243</v>
      </c>
      <c r="R66" s="8">
        <f t="shared" si="9"/>
        <v>19</v>
      </c>
      <c r="S66" s="8">
        <f t="shared" si="10"/>
        <v>0.5809339871364243</v>
      </c>
      <c r="T66" s="8">
        <f t="shared" si="11"/>
        <v>19</v>
      </c>
      <c r="U66">
        <v>63</v>
      </c>
      <c r="V66">
        <f t="shared" si="12"/>
        <v>-0.34426229508196721</v>
      </c>
      <c r="W66">
        <f>SUM($V$4:V66)/U66</f>
        <v>3.3957845433255258E-2</v>
      </c>
      <c r="X66">
        <f t="shared" si="13"/>
        <v>6.6043201625034425E-3</v>
      </c>
      <c r="Z66">
        <f t="shared" si="14"/>
        <v>-0.34426229508196721</v>
      </c>
      <c r="AA66">
        <f>SUM($Z$4:Z66)/U66</f>
        <v>3.3957845433255258E-2</v>
      </c>
      <c r="AB66">
        <f t="shared" si="15"/>
        <v>6.6043201625034425E-3</v>
      </c>
    </row>
    <row r="67" spans="1:28" ht="15.75" x14ac:dyDescent="0.25">
      <c r="A67" s="5">
        <v>39666</v>
      </c>
      <c r="B67">
        <v>196.13800000000001</v>
      </c>
      <c r="C67">
        <f t="shared" si="4"/>
        <v>-4.188603950995815E-3</v>
      </c>
      <c r="D67">
        <v>0.53820000000000001</v>
      </c>
      <c r="E67">
        <v>4.3405000000000005</v>
      </c>
      <c r="F67">
        <v>12.4344</v>
      </c>
      <c r="G67">
        <f t="shared" si="0"/>
        <v>16.774900000000002</v>
      </c>
      <c r="H67">
        <f t="shared" si="1"/>
        <v>11.032694080000002</v>
      </c>
      <c r="I67" s="17">
        <f t="shared" si="2"/>
        <v>2.8676580319841882E-4</v>
      </c>
      <c r="J67">
        <f t="shared" si="3"/>
        <v>1.0002867658031984</v>
      </c>
      <c r="K67">
        <f t="shared" si="5"/>
        <v>-4.4753697541942338E-3</v>
      </c>
      <c r="L67" s="35">
        <f t="shared" si="6"/>
        <v>2.0028934436756558E-5</v>
      </c>
      <c r="M67" s="8"/>
      <c r="N67" s="8"/>
      <c r="O67" s="8">
        <f t="shared" si="7"/>
        <v>-8.666700238173676E-2</v>
      </c>
      <c r="P67" s="8"/>
      <c r="Q67" s="8">
        <f t="shared" si="8"/>
        <v>-8.666700238173676E-2</v>
      </c>
      <c r="R67" s="8">
        <f t="shared" si="9"/>
        <v>74</v>
      </c>
      <c r="S67" s="8">
        <f t="shared" si="10"/>
        <v>-8.666700238173676E-2</v>
      </c>
      <c r="T67" s="8">
        <f t="shared" si="11"/>
        <v>74</v>
      </c>
      <c r="U67">
        <v>64</v>
      </c>
      <c r="V67">
        <f t="shared" si="12"/>
        <v>0.10655737704918034</v>
      </c>
      <c r="W67">
        <f>SUM($V$4:V67)/U67</f>
        <v>3.5092213114754085E-2</v>
      </c>
      <c r="X67">
        <f t="shared" si="13"/>
        <v>7.1648780875131265E-3</v>
      </c>
      <c r="Z67">
        <f t="shared" si="14"/>
        <v>0.10655737704918034</v>
      </c>
      <c r="AA67">
        <f>SUM($Z$4:Z67)/U67</f>
        <v>3.5092213114754085E-2</v>
      </c>
      <c r="AB67">
        <f t="shared" si="15"/>
        <v>7.1648780875131265E-3</v>
      </c>
    </row>
    <row r="68" spans="1:28" ht="15.75" x14ac:dyDescent="0.25">
      <c r="A68" s="5">
        <v>39667</v>
      </c>
      <c r="B68">
        <v>195.36199999999999</v>
      </c>
      <c r="C68">
        <f t="shared" si="4"/>
        <v>-3.9563980462735951E-3</v>
      </c>
      <c r="D68">
        <v>0.53839999999999999</v>
      </c>
      <c r="E68">
        <v>4.2622999999999998</v>
      </c>
      <c r="F68">
        <v>12.4495</v>
      </c>
      <c r="G68">
        <f t="shared" ref="G68:G131" si="16">F68+E68</f>
        <v>16.7118</v>
      </c>
      <c r="H68">
        <f t="shared" ref="H68:H131" si="17">E68+D68*(G68-E68)</f>
        <v>10.9651108</v>
      </c>
      <c r="I68" s="17">
        <f t="shared" ref="I68:I131" si="18">(((H68/100)+1)^(1/365)-1)</f>
        <v>2.8509720453784304E-4</v>
      </c>
      <c r="J68">
        <f t="shared" ref="J68:J131" si="19">I68+1</f>
        <v>1.0002850972045378</v>
      </c>
      <c r="K68">
        <f t="shared" si="5"/>
        <v>-4.2414952508114381E-3</v>
      </c>
      <c r="L68" s="35">
        <f t="shared" si="6"/>
        <v>1.7990281962655985E-5</v>
      </c>
      <c r="M68" s="8"/>
      <c r="N68" s="8"/>
      <c r="O68" s="8">
        <f t="shared" si="7"/>
        <v>-8.1862396853723193E-2</v>
      </c>
      <c r="P68" s="8"/>
      <c r="Q68" s="8">
        <f t="shared" si="8"/>
        <v>-8.1862396853723193E-2</v>
      </c>
      <c r="R68" s="8">
        <f t="shared" si="9"/>
        <v>73</v>
      </c>
      <c r="S68" s="8">
        <f t="shared" si="10"/>
        <v>-8.1862396853723193E-2</v>
      </c>
      <c r="T68" s="8">
        <f t="shared" si="11"/>
        <v>73</v>
      </c>
      <c r="U68">
        <v>65</v>
      </c>
      <c r="V68">
        <f t="shared" si="12"/>
        <v>9.8360655737704916E-2</v>
      </c>
      <c r="W68">
        <f>SUM($V$4:V68)/U68</f>
        <v>3.6065573770491792E-2</v>
      </c>
      <c r="X68">
        <f t="shared" si="13"/>
        <v>7.6861058855146411E-3</v>
      </c>
      <c r="Z68">
        <f t="shared" si="14"/>
        <v>9.8360655737704916E-2</v>
      </c>
      <c r="AA68">
        <f>SUM($Z$4:Z68)/U68</f>
        <v>3.6065573770491792E-2</v>
      </c>
      <c r="AB68">
        <f t="shared" si="15"/>
        <v>7.6861058855146411E-3</v>
      </c>
    </row>
    <row r="69" spans="1:28" ht="15.75" x14ac:dyDescent="0.25">
      <c r="A69" s="5">
        <v>39668</v>
      </c>
      <c r="B69">
        <v>199.19</v>
      </c>
      <c r="C69">
        <f t="shared" ref="C69:C132" si="20">(B69-B68)/B68</f>
        <v>1.9594393996785472E-2</v>
      </c>
      <c r="D69">
        <v>0.5383</v>
      </c>
      <c r="E69">
        <v>4.2606999999999999</v>
      </c>
      <c r="F69">
        <v>12.4893</v>
      </c>
      <c r="G69">
        <f t="shared" si="16"/>
        <v>16.75</v>
      </c>
      <c r="H69">
        <f t="shared" si="17"/>
        <v>10.983690190000001</v>
      </c>
      <c r="I69" s="17">
        <f t="shared" si="18"/>
        <v>2.8555602172519734E-4</v>
      </c>
      <c r="J69">
        <f t="shared" si="19"/>
        <v>1.0002855560217252</v>
      </c>
      <c r="K69">
        <f t="shared" ref="K69:K132" si="21">C69-I69</f>
        <v>1.9308837975060274E-2</v>
      </c>
      <c r="L69" s="35">
        <f t="shared" ref="L69:L132" si="22">K69^2</f>
        <v>3.7283122394712978E-4</v>
      </c>
      <c r="M69" s="8"/>
      <c r="N69" s="8"/>
      <c r="O69" s="8">
        <f t="shared" ref="O69:O132" si="23">C69/$N$3</f>
        <v>0.4054304037946489</v>
      </c>
      <c r="P69" s="8"/>
      <c r="Q69" s="8">
        <f t="shared" ref="Q69:Q123" si="24">O69</f>
        <v>0.4054304037946489</v>
      </c>
      <c r="R69" s="8">
        <f t="shared" ref="R69:R124" si="25">RANK(Q69,$Q$4:$Q$124)</f>
        <v>30</v>
      </c>
      <c r="S69" s="8">
        <f t="shared" ref="S69:S123" si="26">O69</f>
        <v>0.4054304037946489</v>
      </c>
      <c r="T69" s="8">
        <f t="shared" ref="T69:T124" si="27">RANK(S69,$S$4:$S$124)</f>
        <v>30</v>
      </c>
      <c r="U69">
        <v>66</v>
      </c>
      <c r="V69">
        <f t="shared" ref="V69:V124" si="28">R69/(COUNT($U$4:$U$124)+1)-0.5</f>
        <v>-0.25409836065573771</v>
      </c>
      <c r="W69">
        <f>SUM($V$4:V69)/U69</f>
        <v>3.1669150521609526E-2</v>
      </c>
      <c r="X69">
        <f t="shared" ref="X69:X124" si="29">(U69/11)*W69^2</f>
        <v>6.0176105685621657E-3</v>
      </c>
      <c r="Z69">
        <f t="shared" ref="Z69:Z124" si="30">T69/(COUNT($O$4:$O$124)+1)-0.5</f>
        <v>-0.25409836065573771</v>
      </c>
      <c r="AA69">
        <f>SUM($Z$4:Z69)/U69</f>
        <v>3.1669150521609526E-2</v>
      </c>
      <c r="AB69">
        <f t="shared" ref="AB69:AB124" si="31">(U69/11)*AA69^2</f>
        <v>6.0176105685621657E-3</v>
      </c>
    </row>
    <row r="70" spans="1:28" ht="15.75" x14ac:dyDescent="0.25">
      <c r="A70" s="5">
        <v>39671</v>
      </c>
      <c r="B70">
        <v>203.60400000000001</v>
      </c>
      <c r="C70">
        <f t="shared" si="20"/>
        <v>2.215974697524984E-2</v>
      </c>
      <c r="D70">
        <v>0.53969999999999996</v>
      </c>
      <c r="E70">
        <v>4.2732000000000001</v>
      </c>
      <c r="F70">
        <v>12.4801</v>
      </c>
      <c r="G70">
        <f t="shared" si="16"/>
        <v>16.753299999999999</v>
      </c>
      <c r="H70">
        <f t="shared" si="17"/>
        <v>11.00870997</v>
      </c>
      <c r="I70" s="17">
        <f t="shared" si="18"/>
        <v>2.8617376303508024E-4</v>
      </c>
      <c r="J70">
        <f t="shared" si="19"/>
        <v>1.0002861737630351</v>
      </c>
      <c r="K70">
        <f t="shared" si="21"/>
        <v>2.187357321221476E-2</v>
      </c>
      <c r="L70" s="35">
        <f t="shared" si="22"/>
        <v>4.7845320507011914E-4</v>
      </c>
      <c r="M70" s="8"/>
      <c r="N70" s="8"/>
      <c r="O70" s="8">
        <f t="shared" si="23"/>
        <v>0.45851048854262533</v>
      </c>
      <c r="P70" s="8"/>
      <c r="Q70" s="8">
        <f t="shared" si="24"/>
        <v>0.45851048854262533</v>
      </c>
      <c r="R70" s="8">
        <f t="shared" si="25"/>
        <v>25</v>
      </c>
      <c r="S70" s="8">
        <f t="shared" si="26"/>
        <v>0.45851048854262533</v>
      </c>
      <c r="T70" s="8">
        <f t="shared" si="27"/>
        <v>25</v>
      </c>
      <c r="U70">
        <v>67</v>
      </c>
      <c r="V70">
        <f t="shared" si="28"/>
        <v>-0.29508196721311475</v>
      </c>
      <c r="W70">
        <f>SUM($V$4:V70)/U70</f>
        <v>2.6792268167359912E-2</v>
      </c>
      <c r="X70">
        <f t="shared" si="29"/>
        <v>4.3722106770877926E-3</v>
      </c>
      <c r="Z70">
        <f t="shared" si="30"/>
        <v>-0.29508196721311475</v>
      </c>
      <c r="AA70">
        <f>SUM($Z$4:Z70)/U70</f>
        <v>2.6792268167359912E-2</v>
      </c>
      <c r="AB70">
        <f t="shared" si="31"/>
        <v>4.3722106770877926E-3</v>
      </c>
    </row>
    <row r="71" spans="1:28" ht="15.75" x14ac:dyDescent="0.25">
      <c r="A71" s="5">
        <v>39672</v>
      </c>
      <c r="B71">
        <v>208.52500000000001</v>
      </c>
      <c r="C71">
        <f t="shared" si="20"/>
        <v>2.4169466218738295E-2</v>
      </c>
      <c r="D71">
        <v>0.53759999999999997</v>
      </c>
      <c r="E71">
        <v>4.2301000000000002</v>
      </c>
      <c r="F71">
        <v>12.4603</v>
      </c>
      <c r="G71">
        <f t="shared" si="16"/>
        <v>16.6904</v>
      </c>
      <c r="H71">
        <f t="shared" si="17"/>
        <v>10.928757279999999</v>
      </c>
      <c r="I71" s="17">
        <f t="shared" si="18"/>
        <v>2.8419923437517092E-4</v>
      </c>
      <c r="J71">
        <f t="shared" si="19"/>
        <v>1.0002841992343752</v>
      </c>
      <c r="K71">
        <f t="shared" si="21"/>
        <v>2.3885266984363124E-2</v>
      </c>
      <c r="L71" s="35">
        <f t="shared" si="22"/>
        <v>5.7050597891430716E-4</v>
      </c>
      <c r="M71" s="8"/>
      <c r="N71" s="8"/>
      <c r="O71" s="8">
        <f t="shared" si="23"/>
        <v>0.50009387634911084</v>
      </c>
      <c r="P71" s="8"/>
      <c r="Q71" s="8">
        <f t="shared" si="24"/>
        <v>0.50009387634911084</v>
      </c>
      <c r="R71" s="8">
        <f t="shared" si="25"/>
        <v>22</v>
      </c>
      <c r="S71" s="8">
        <f t="shared" si="26"/>
        <v>0.50009387634911084</v>
      </c>
      <c r="T71" s="8">
        <f t="shared" si="27"/>
        <v>22</v>
      </c>
      <c r="U71">
        <v>68</v>
      </c>
      <c r="V71">
        <f t="shared" si="28"/>
        <v>-0.31967213114754101</v>
      </c>
      <c r="W71">
        <f>SUM($V$4:V71)/U71</f>
        <v>2.1697203471552545E-2</v>
      </c>
      <c r="X71">
        <f t="shared" si="29"/>
        <v>2.9102061288222474E-3</v>
      </c>
      <c r="Z71">
        <f t="shared" si="30"/>
        <v>-0.31967213114754101</v>
      </c>
      <c r="AA71">
        <f>SUM($Z$4:Z71)/U71</f>
        <v>2.1697203471552545E-2</v>
      </c>
      <c r="AB71">
        <f t="shared" si="31"/>
        <v>2.9102061288222474E-3</v>
      </c>
    </row>
    <row r="72" spans="1:28" ht="15.75" x14ac:dyDescent="0.25">
      <c r="A72" s="5">
        <v>39673</v>
      </c>
      <c r="B72">
        <v>203.56399999999999</v>
      </c>
      <c r="C72">
        <f t="shared" si="20"/>
        <v>-2.3790912360628282E-2</v>
      </c>
      <c r="D72">
        <v>0.54249999999999998</v>
      </c>
      <c r="E72">
        <v>4.2056000000000004</v>
      </c>
      <c r="F72">
        <v>12.5434</v>
      </c>
      <c r="G72">
        <f t="shared" si="16"/>
        <v>16.749000000000002</v>
      </c>
      <c r="H72">
        <f t="shared" si="17"/>
        <v>11.0103945</v>
      </c>
      <c r="I72" s="17">
        <f t="shared" si="18"/>
        <v>2.8621534928974235E-4</v>
      </c>
      <c r="J72">
        <f t="shared" si="19"/>
        <v>1.0002862153492897</v>
      </c>
      <c r="K72">
        <f t="shared" si="21"/>
        <v>-2.4077127709918024E-2</v>
      </c>
      <c r="L72" s="35">
        <f t="shared" si="22"/>
        <v>5.7970807875970239E-4</v>
      </c>
      <c r="M72" s="8"/>
      <c r="N72" s="8"/>
      <c r="O72" s="8">
        <f t="shared" si="23"/>
        <v>-0.49226116442259021</v>
      </c>
      <c r="P72" s="8"/>
      <c r="Q72" s="8">
        <f t="shared" si="24"/>
        <v>-0.49226116442259021</v>
      </c>
      <c r="R72" s="8">
        <f t="shared" si="25"/>
        <v>108</v>
      </c>
      <c r="S72" s="8">
        <f t="shared" si="26"/>
        <v>-0.49226116442259021</v>
      </c>
      <c r="T72" s="8">
        <f t="shared" si="27"/>
        <v>108</v>
      </c>
      <c r="U72">
        <v>69</v>
      </c>
      <c r="V72">
        <f t="shared" si="28"/>
        <v>0.38524590163934425</v>
      </c>
      <c r="W72">
        <f>SUM($V$4:V72)/U72</f>
        <v>2.6966025184129241E-2</v>
      </c>
      <c r="X72">
        <f t="shared" si="29"/>
        <v>4.5613172256313986E-3</v>
      </c>
      <c r="Z72">
        <f t="shared" si="30"/>
        <v>0.38524590163934425</v>
      </c>
      <c r="AA72">
        <f>SUM($Z$4:Z72)/U72</f>
        <v>2.6966025184129241E-2</v>
      </c>
      <c r="AB72">
        <f t="shared" si="31"/>
        <v>4.5613172256313986E-3</v>
      </c>
    </row>
    <row r="73" spans="1:28" ht="15.75" x14ac:dyDescent="0.25">
      <c r="A73" s="5">
        <v>39674</v>
      </c>
      <c r="B73">
        <v>205.39400000000001</v>
      </c>
      <c r="C73">
        <f t="shared" si="20"/>
        <v>8.9898017331159364E-3</v>
      </c>
      <c r="D73">
        <v>0.54279999999999995</v>
      </c>
      <c r="E73">
        <v>4.2034000000000002</v>
      </c>
      <c r="F73">
        <v>12.654400000000001</v>
      </c>
      <c r="G73">
        <f t="shared" si="16"/>
        <v>16.857800000000001</v>
      </c>
      <c r="H73">
        <f t="shared" si="17"/>
        <v>11.07220832</v>
      </c>
      <c r="I73" s="17">
        <f t="shared" si="18"/>
        <v>2.8774092161576448E-4</v>
      </c>
      <c r="J73">
        <f t="shared" si="19"/>
        <v>1.0002877409216158</v>
      </c>
      <c r="K73">
        <f t="shared" si="21"/>
        <v>8.7020608115001719E-3</v>
      </c>
      <c r="L73" s="35">
        <f t="shared" si="22"/>
        <v>7.5725862367047032E-5</v>
      </c>
      <c r="M73" s="8"/>
      <c r="N73" s="8"/>
      <c r="O73" s="8">
        <f t="shared" si="23"/>
        <v>0.18600927118689969</v>
      </c>
      <c r="P73" s="8"/>
      <c r="Q73" s="8">
        <f t="shared" si="24"/>
        <v>0.18600927118689969</v>
      </c>
      <c r="R73" s="8">
        <f t="shared" si="25"/>
        <v>44</v>
      </c>
      <c r="S73" s="8">
        <f t="shared" si="26"/>
        <v>0.18600927118689969</v>
      </c>
      <c r="T73" s="8">
        <f t="shared" si="27"/>
        <v>44</v>
      </c>
      <c r="U73">
        <v>70</v>
      </c>
      <c r="V73">
        <f t="shared" si="28"/>
        <v>-0.13934426229508196</v>
      </c>
      <c r="W73">
        <f>SUM($V$4:V73)/U73</f>
        <v>2.4590163934426222E-2</v>
      </c>
      <c r="X73">
        <f t="shared" si="29"/>
        <v>3.8479392147760839E-3</v>
      </c>
      <c r="Z73">
        <f t="shared" si="30"/>
        <v>-0.13934426229508196</v>
      </c>
      <c r="AA73">
        <f>SUM($Z$4:Z73)/U73</f>
        <v>2.4590163934426222E-2</v>
      </c>
      <c r="AB73">
        <f t="shared" si="31"/>
        <v>3.8479392147760839E-3</v>
      </c>
    </row>
    <row r="74" spans="1:28" ht="15.75" x14ac:dyDescent="0.25">
      <c r="A74" s="5">
        <v>39675</v>
      </c>
      <c r="B74">
        <v>203.505</v>
      </c>
      <c r="C74">
        <f t="shared" si="20"/>
        <v>-9.1969580416176224E-3</v>
      </c>
      <c r="D74">
        <v>0.54549999999999998</v>
      </c>
      <c r="E74">
        <v>4.1650999999999998</v>
      </c>
      <c r="F74">
        <v>12.683999999999999</v>
      </c>
      <c r="G74">
        <f t="shared" si="16"/>
        <v>16.8491</v>
      </c>
      <c r="H74">
        <f t="shared" si="17"/>
        <v>11.084222</v>
      </c>
      <c r="I74" s="17">
        <f t="shared" si="18"/>
        <v>2.8803732237636659E-4</v>
      </c>
      <c r="J74">
        <f t="shared" si="19"/>
        <v>1.0002880373223764</v>
      </c>
      <c r="K74">
        <f t="shared" si="21"/>
        <v>-9.484995363993989E-3</v>
      </c>
      <c r="L74" s="35">
        <f t="shared" si="22"/>
        <v>8.9965137054987459E-5</v>
      </c>
      <c r="M74" s="8"/>
      <c r="N74" s="8"/>
      <c r="O74" s="8">
        <f t="shared" si="23"/>
        <v>-0.19029557194303567</v>
      </c>
      <c r="P74" s="8"/>
      <c r="Q74" s="8">
        <f t="shared" si="24"/>
        <v>-0.19029557194303567</v>
      </c>
      <c r="R74" s="8">
        <f t="shared" si="25"/>
        <v>85</v>
      </c>
      <c r="S74" s="8">
        <f t="shared" si="26"/>
        <v>-0.19029557194303567</v>
      </c>
      <c r="T74" s="8">
        <f t="shared" si="27"/>
        <v>85</v>
      </c>
      <c r="U74">
        <v>71</v>
      </c>
      <c r="V74">
        <f t="shared" si="28"/>
        <v>0.19672131147540983</v>
      </c>
      <c r="W74">
        <f>SUM($V$4:V74)/U74</f>
        <v>2.7014546294158386E-2</v>
      </c>
      <c r="X74">
        <f t="shared" si="29"/>
        <v>4.7104350468204622E-3</v>
      </c>
      <c r="Z74">
        <f t="shared" si="30"/>
        <v>0.19672131147540983</v>
      </c>
      <c r="AA74">
        <f>SUM($Z$4:Z74)/U74</f>
        <v>2.7014546294158386E-2</v>
      </c>
      <c r="AB74">
        <f t="shared" si="31"/>
        <v>4.7104350468204622E-3</v>
      </c>
    </row>
    <row r="75" spans="1:28" ht="15.75" x14ac:dyDescent="0.25">
      <c r="A75" s="5">
        <v>39678</v>
      </c>
      <c r="B75">
        <v>202.07300000000001</v>
      </c>
      <c r="C75">
        <f t="shared" si="20"/>
        <v>-7.0366821454017738E-3</v>
      </c>
      <c r="D75">
        <v>0.54510000000000003</v>
      </c>
      <c r="E75">
        <v>4.1433999999999997</v>
      </c>
      <c r="F75">
        <v>12.758900000000001</v>
      </c>
      <c r="G75">
        <f t="shared" si="16"/>
        <v>16.9023</v>
      </c>
      <c r="H75">
        <f t="shared" si="17"/>
        <v>11.098276390000001</v>
      </c>
      <c r="I75" s="17">
        <f t="shared" si="18"/>
        <v>2.8838403083453201E-4</v>
      </c>
      <c r="J75">
        <f t="shared" si="19"/>
        <v>1.0002883840308345</v>
      </c>
      <c r="K75">
        <f t="shared" si="21"/>
        <v>-7.3250661762363058E-3</v>
      </c>
      <c r="L75" s="35">
        <f t="shared" si="22"/>
        <v>5.3656594486241175E-5</v>
      </c>
      <c r="M75" s="8"/>
      <c r="N75" s="8"/>
      <c r="O75" s="8">
        <f t="shared" si="23"/>
        <v>-0.14559699493910672</v>
      </c>
      <c r="P75" s="8"/>
      <c r="Q75" s="8">
        <f t="shared" si="24"/>
        <v>-0.14559699493910672</v>
      </c>
      <c r="R75" s="8">
        <f t="shared" si="25"/>
        <v>80</v>
      </c>
      <c r="S75" s="8">
        <f t="shared" si="26"/>
        <v>-0.14559699493910672</v>
      </c>
      <c r="T75" s="8">
        <f t="shared" si="27"/>
        <v>80</v>
      </c>
      <c r="U75">
        <v>72</v>
      </c>
      <c r="V75">
        <f t="shared" si="28"/>
        <v>0.15573770491803274</v>
      </c>
      <c r="W75">
        <f>SUM($V$4:V75)/U75</f>
        <v>2.8802367941712197E-2</v>
      </c>
      <c r="X75">
        <f t="shared" si="29"/>
        <v>5.4299546119621345E-3</v>
      </c>
      <c r="Z75">
        <f t="shared" si="30"/>
        <v>0.15573770491803274</v>
      </c>
      <c r="AA75">
        <f>SUM($Z$4:Z75)/U75</f>
        <v>2.8802367941712197E-2</v>
      </c>
      <c r="AB75">
        <f t="shared" si="31"/>
        <v>5.4299546119621345E-3</v>
      </c>
    </row>
    <row r="76" spans="1:28" ht="15.75" x14ac:dyDescent="0.25">
      <c r="A76" s="5">
        <v>39679</v>
      </c>
      <c r="B76">
        <v>200.47200000000001</v>
      </c>
      <c r="C76">
        <f t="shared" si="20"/>
        <v>-7.9228793554804409E-3</v>
      </c>
      <c r="D76">
        <v>0.54359999999999997</v>
      </c>
      <c r="E76">
        <v>4.1652000000000005</v>
      </c>
      <c r="F76">
        <v>12.882300000000001</v>
      </c>
      <c r="G76">
        <f t="shared" si="16"/>
        <v>17.047499999999999</v>
      </c>
      <c r="H76">
        <f t="shared" si="17"/>
        <v>11.168018279999998</v>
      </c>
      <c r="I76" s="17">
        <f t="shared" si="18"/>
        <v>2.9010385024919039E-4</v>
      </c>
      <c r="J76">
        <f t="shared" si="19"/>
        <v>1.0002901038502492</v>
      </c>
      <c r="K76">
        <f t="shared" si="21"/>
        <v>-8.2129832057296313E-3</v>
      </c>
      <c r="L76" s="35">
        <f t="shared" si="22"/>
        <v>6.7453093137596966E-5</v>
      </c>
      <c r="M76" s="8"/>
      <c r="N76" s="8"/>
      <c r="O76" s="8">
        <f t="shared" si="23"/>
        <v>-0.16393342794044519</v>
      </c>
      <c r="P76" s="8"/>
      <c r="Q76" s="8">
        <f t="shared" si="24"/>
        <v>-0.16393342794044519</v>
      </c>
      <c r="R76" s="8">
        <f t="shared" si="25"/>
        <v>82</v>
      </c>
      <c r="S76" s="8">
        <f t="shared" si="26"/>
        <v>-0.16393342794044519</v>
      </c>
      <c r="T76" s="8">
        <f t="shared" si="27"/>
        <v>82</v>
      </c>
      <c r="U76">
        <v>73</v>
      </c>
      <c r="V76">
        <f t="shared" si="28"/>
        <v>0.17213114754098358</v>
      </c>
      <c r="W76">
        <f>SUM($V$4:V76)/U76</f>
        <v>3.0765775881428245E-2</v>
      </c>
      <c r="X76">
        <f t="shared" si="29"/>
        <v>6.2815369534361684E-3</v>
      </c>
      <c r="Z76">
        <f t="shared" si="30"/>
        <v>0.17213114754098358</v>
      </c>
      <c r="AA76">
        <f>SUM($Z$4:Z76)/U76</f>
        <v>3.0765775881428245E-2</v>
      </c>
      <c r="AB76">
        <f t="shared" si="31"/>
        <v>6.2815369534361684E-3</v>
      </c>
    </row>
    <row r="77" spans="1:28" ht="15.75" x14ac:dyDescent="0.25">
      <c r="A77" s="5">
        <v>39680</v>
      </c>
      <c r="B77">
        <v>200.47200000000001</v>
      </c>
      <c r="C77">
        <f t="shared" si="20"/>
        <v>0</v>
      </c>
      <c r="D77">
        <v>0.54320000000000002</v>
      </c>
      <c r="E77">
        <v>4.1231999999999998</v>
      </c>
      <c r="F77">
        <v>12.8851</v>
      </c>
      <c r="G77">
        <f t="shared" si="16"/>
        <v>17.008299999999998</v>
      </c>
      <c r="H77">
        <f t="shared" si="17"/>
        <v>11.122386319999999</v>
      </c>
      <c r="I77" s="17">
        <f t="shared" si="18"/>
        <v>2.8897869805333265E-4</v>
      </c>
      <c r="J77">
        <f t="shared" si="19"/>
        <v>1.0002889786980533</v>
      </c>
      <c r="K77">
        <f t="shared" si="21"/>
        <v>-2.8897869805333265E-4</v>
      </c>
      <c r="L77" s="35">
        <f t="shared" si="22"/>
        <v>8.3508687928599202E-8</v>
      </c>
      <c r="M77" s="8"/>
      <c r="N77" s="8"/>
      <c r="O77" s="8">
        <f t="shared" si="23"/>
        <v>0</v>
      </c>
      <c r="P77" s="8"/>
      <c r="Q77" s="8">
        <f t="shared" si="24"/>
        <v>0</v>
      </c>
      <c r="R77" s="8">
        <f t="shared" si="25"/>
        <v>63</v>
      </c>
      <c r="S77" s="8">
        <f t="shared" si="26"/>
        <v>0</v>
      </c>
      <c r="T77" s="8">
        <f t="shared" si="27"/>
        <v>63</v>
      </c>
      <c r="U77">
        <v>74</v>
      </c>
      <c r="V77">
        <f t="shared" si="28"/>
        <v>1.6393442622950838E-2</v>
      </c>
      <c r="W77">
        <f>SUM($V$4:V77)/U77</f>
        <v>3.057155516171909E-2</v>
      </c>
      <c r="X77">
        <f t="shared" si="29"/>
        <v>6.2874435354951319E-3</v>
      </c>
      <c r="Z77">
        <f t="shared" si="30"/>
        <v>1.6393442622950838E-2</v>
      </c>
      <c r="AA77">
        <f>SUM($Z$4:Z77)/U77</f>
        <v>3.057155516171909E-2</v>
      </c>
      <c r="AB77">
        <f t="shared" si="31"/>
        <v>6.2874435354951319E-3</v>
      </c>
    </row>
    <row r="78" spans="1:28" ht="15.75" x14ac:dyDescent="0.25">
      <c r="A78" s="5">
        <v>39681</v>
      </c>
      <c r="B78">
        <v>198.32499999999999</v>
      </c>
      <c r="C78">
        <f t="shared" si="20"/>
        <v>-1.0709725048884731E-2</v>
      </c>
      <c r="D78">
        <v>0.5444</v>
      </c>
      <c r="E78">
        <v>4.1753</v>
      </c>
      <c r="F78">
        <v>12.946300000000001</v>
      </c>
      <c r="G78">
        <f t="shared" si="16"/>
        <v>17.121600000000001</v>
      </c>
      <c r="H78">
        <f t="shared" si="17"/>
        <v>11.223265720000001</v>
      </c>
      <c r="I78" s="17">
        <f t="shared" si="18"/>
        <v>2.9146547615210849E-4</v>
      </c>
      <c r="J78">
        <f t="shared" si="19"/>
        <v>1.0002914654761521</v>
      </c>
      <c r="K78">
        <f t="shared" si="21"/>
        <v>-1.100119052503684E-2</v>
      </c>
      <c r="L78" s="35">
        <f t="shared" si="22"/>
        <v>1.2102619296816033E-4</v>
      </c>
      <c r="M78" s="8"/>
      <c r="N78" s="8"/>
      <c r="O78" s="8">
        <f t="shared" si="23"/>
        <v>-0.22159645007706441</v>
      </c>
      <c r="P78" s="8"/>
      <c r="Q78" s="8">
        <f t="shared" si="24"/>
        <v>-0.22159645007706441</v>
      </c>
      <c r="R78" s="8">
        <f t="shared" si="25"/>
        <v>89</v>
      </c>
      <c r="S78" s="8">
        <f t="shared" si="26"/>
        <v>-0.22159645007706441</v>
      </c>
      <c r="T78" s="8">
        <f t="shared" si="27"/>
        <v>89</v>
      </c>
      <c r="U78">
        <v>75</v>
      </c>
      <c r="V78">
        <f t="shared" si="28"/>
        <v>0.22950819672131151</v>
      </c>
      <c r="W78">
        <f>SUM($V$4:V78)/U78</f>
        <v>3.3224043715846981E-2</v>
      </c>
      <c r="X78">
        <f t="shared" si="29"/>
        <v>7.5261619147671231E-3</v>
      </c>
      <c r="Z78">
        <f t="shared" si="30"/>
        <v>0.22950819672131151</v>
      </c>
      <c r="AA78">
        <f>SUM($Z$4:Z78)/U78</f>
        <v>3.3224043715846981E-2</v>
      </c>
      <c r="AB78">
        <f t="shared" si="31"/>
        <v>7.5261619147671231E-3</v>
      </c>
    </row>
    <row r="79" spans="1:28" ht="15.75" x14ac:dyDescent="0.25">
      <c r="A79" s="5">
        <v>39682</v>
      </c>
      <c r="B79">
        <v>201.92400000000001</v>
      </c>
      <c r="C79">
        <f t="shared" si="20"/>
        <v>1.8146980965586881E-2</v>
      </c>
      <c r="D79">
        <v>0.5474</v>
      </c>
      <c r="E79">
        <v>4.2191000000000001</v>
      </c>
      <c r="F79">
        <v>12.8773</v>
      </c>
      <c r="G79">
        <f t="shared" si="16"/>
        <v>17.096399999999999</v>
      </c>
      <c r="H79">
        <f t="shared" si="17"/>
        <v>11.268134019999998</v>
      </c>
      <c r="I79" s="17">
        <f t="shared" si="18"/>
        <v>2.92570802002734E-4</v>
      </c>
      <c r="J79">
        <f t="shared" si="19"/>
        <v>1.0002925708020027</v>
      </c>
      <c r="K79">
        <f t="shared" si="21"/>
        <v>1.7854410163584147E-2</v>
      </c>
      <c r="L79" s="35">
        <f t="shared" si="22"/>
        <v>3.1877996228949688E-4</v>
      </c>
      <c r="M79" s="8"/>
      <c r="N79" s="8"/>
      <c r="O79" s="8">
        <f t="shared" si="23"/>
        <v>0.37548177411042633</v>
      </c>
      <c r="P79" s="8"/>
      <c r="Q79" s="8">
        <f t="shared" si="24"/>
        <v>0.37548177411042633</v>
      </c>
      <c r="R79" s="8">
        <f t="shared" si="25"/>
        <v>32</v>
      </c>
      <c r="S79" s="8">
        <f t="shared" si="26"/>
        <v>0.37548177411042633</v>
      </c>
      <c r="T79" s="8">
        <f t="shared" si="27"/>
        <v>32</v>
      </c>
      <c r="U79">
        <v>76</v>
      </c>
      <c r="V79">
        <f t="shared" si="28"/>
        <v>-0.23770491803278687</v>
      </c>
      <c r="W79">
        <f>SUM($V$4:V79)/U79</f>
        <v>2.9659188955996535E-2</v>
      </c>
      <c r="X79">
        <f t="shared" si="29"/>
        <v>6.07770265491732E-3</v>
      </c>
      <c r="Z79">
        <f t="shared" si="30"/>
        <v>-0.23770491803278687</v>
      </c>
      <c r="AA79">
        <f>SUM($Z$4:Z79)/U79</f>
        <v>2.9659188955996535E-2</v>
      </c>
      <c r="AB79">
        <f t="shared" si="31"/>
        <v>6.07770265491732E-3</v>
      </c>
    </row>
    <row r="80" spans="1:28" ht="15.75" x14ac:dyDescent="0.25">
      <c r="A80" s="5">
        <v>39685</v>
      </c>
      <c r="B80">
        <v>199.53800000000001</v>
      </c>
      <c r="C80">
        <f t="shared" si="20"/>
        <v>-1.1816326934886372E-2</v>
      </c>
      <c r="D80">
        <v>0.54849999999999999</v>
      </c>
      <c r="E80">
        <v>4.1214000000000004</v>
      </c>
      <c r="F80">
        <v>12.919700000000001</v>
      </c>
      <c r="G80">
        <f t="shared" si="16"/>
        <v>17.0411</v>
      </c>
      <c r="H80">
        <f t="shared" si="17"/>
        <v>11.20785545</v>
      </c>
      <c r="I80" s="17">
        <f t="shared" si="18"/>
        <v>2.9108574317859848E-4</v>
      </c>
      <c r="J80">
        <f t="shared" si="19"/>
        <v>1.0002910857431786</v>
      </c>
      <c r="K80">
        <f t="shared" si="21"/>
        <v>-1.210741267806497E-2</v>
      </c>
      <c r="L80" s="35">
        <f t="shared" si="22"/>
        <v>1.4658944175696838E-4</v>
      </c>
      <c r="M80" s="8"/>
      <c r="N80" s="8"/>
      <c r="O80" s="8">
        <f t="shared" si="23"/>
        <v>-0.24449330769640021</v>
      </c>
      <c r="P80" s="8"/>
      <c r="Q80" s="8">
        <f t="shared" si="24"/>
        <v>-0.24449330769640021</v>
      </c>
      <c r="R80" s="8">
        <f t="shared" si="25"/>
        <v>91</v>
      </c>
      <c r="S80" s="8">
        <f t="shared" si="26"/>
        <v>-0.24449330769640021</v>
      </c>
      <c r="T80" s="8">
        <f t="shared" si="27"/>
        <v>91</v>
      </c>
      <c r="U80">
        <v>77</v>
      </c>
      <c r="V80">
        <f t="shared" si="28"/>
        <v>0.24590163934426235</v>
      </c>
      <c r="W80">
        <f>SUM($V$4:V80)/U80</f>
        <v>3.2467532467532458E-2</v>
      </c>
      <c r="X80">
        <f t="shared" si="29"/>
        <v>7.3789846517119196E-3</v>
      </c>
      <c r="Z80">
        <f t="shared" si="30"/>
        <v>0.24590163934426235</v>
      </c>
      <c r="AA80">
        <f>SUM($Z$4:Z80)/U80</f>
        <v>3.2467532467532458E-2</v>
      </c>
      <c r="AB80">
        <f t="shared" si="31"/>
        <v>7.3789846517119196E-3</v>
      </c>
    </row>
    <row r="81" spans="1:28" ht="15.75" x14ac:dyDescent="0.25">
      <c r="A81" s="5">
        <v>39686</v>
      </c>
      <c r="B81">
        <v>202.91800000000001</v>
      </c>
      <c r="C81">
        <f t="shared" si="20"/>
        <v>1.6939129388888308E-2</v>
      </c>
      <c r="D81">
        <v>0.55079999999999996</v>
      </c>
      <c r="E81">
        <v>4.1140999999999996</v>
      </c>
      <c r="F81">
        <v>12.9072</v>
      </c>
      <c r="G81">
        <f t="shared" si="16"/>
        <v>17.0213</v>
      </c>
      <c r="H81">
        <f t="shared" si="17"/>
        <v>11.223385759999999</v>
      </c>
      <c r="I81" s="17">
        <f t="shared" si="18"/>
        <v>2.9146843391814059E-4</v>
      </c>
      <c r="J81">
        <f t="shared" si="19"/>
        <v>1.0002914684339181</v>
      </c>
      <c r="K81">
        <f t="shared" si="21"/>
        <v>1.6647660954970167E-2</v>
      </c>
      <c r="L81" s="35">
        <f t="shared" si="22"/>
        <v>2.7714461527163822E-4</v>
      </c>
      <c r="M81" s="8"/>
      <c r="N81" s="8"/>
      <c r="O81" s="8">
        <f t="shared" si="23"/>
        <v>0.350489944684865</v>
      </c>
      <c r="P81" s="8"/>
      <c r="Q81" s="8">
        <f t="shared" si="24"/>
        <v>0.350489944684865</v>
      </c>
      <c r="R81" s="8">
        <f t="shared" si="25"/>
        <v>33</v>
      </c>
      <c r="S81" s="8">
        <f t="shared" si="26"/>
        <v>0.350489944684865</v>
      </c>
      <c r="T81" s="8">
        <f t="shared" si="27"/>
        <v>33</v>
      </c>
      <c r="U81">
        <v>78</v>
      </c>
      <c r="V81">
        <f t="shared" si="28"/>
        <v>-0.22950819672131145</v>
      </c>
      <c r="W81">
        <f>SUM($V$4:V81)/U81</f>
        <v>2.9108869272803688E-2</v>
      </c>
      <c r="X81">
        <f t="shared" si="29"/>
        <v>6.0083135533283297E-3</v>
      </c>
      <c r="Z81">
        <f t="shared" si="30"/>
        <v>-0.22950819672131145</v>
      </c>
      <c r="AA81">
        <f>SUM($Z$4:Z81)/U81</f>
        <v>2.9108869272803688E-2</v>
      </c>
      <c r="AB81">
        <f t="shared" si="31"/>
        <v>6.0083135533283297E-3</v>
      </c>
    </row>
    <row r="82" spans="1:28" ht="15.75" x14ac:dyDescent="0.25">
      <c r="A82" s="5">
        <v>39687</v>
      </c>
      <c r="B82">
        <v>201.82400000000001</v>
      </c>
      <c r="C82">
        <f t="shared" si="20"/>
        <v>-5.3913403443755312E-3</v>
      </c>
      <c r="D82">
        <v>0.55110000000000003</v>
      </c>
      <c r="E82">
        <v>4.1738999999999997</v>
      </c>
      <c r="F82">
        <v>12.901</v>
      </c>
      <c r="G82">
        <f t="shared" si="16"/>
        <v>17.0749</v>
      </c>
      <c r="H82">
        <f t="shared" si="17"/>
        <v>11.283641100000001</v>
      </c>
      <c r="I82" s="17">
        <f t="shared" si="18"/>
        <v>2.9295271393103839E-4</v>
      </c>
      <c r="J82">
        <f t="shared" si="19"/>
        <v>1.000292952713931</v>
      </c>
      <c r="K82">
        <f t="shared" si="21"/>
        <v>-5.6842930583065696E-3</v>
      </c>
      <c r="L82" s="35">
        <f t="shared" si="22"/>
        <v>3.2311187572712255E-5</v>
      </c>
      <c r="M82" s="8"/>
      <c r="N82" s="8"/>
      <c r="O82" s="8">
        <f t="shared" si="23"/>
        <v>-0.11155299281892277</v>
      </c>
      <c r="P82" s="8"/>
      <c r="Q82" s="8">
        <f t="shared" si="24"/>
        <v>-0.11155299281892277</v>
      </c>
      <c r="R82" s="8">
        <f t="shared" si="25"/>
        <v>77</v>
      </c>
      <c r="S82" s="8">
        <f t="shared" si="26"/>
        <v>-0.11155299281892277</v>
      </c>
      <c r="T82" s="8">
        <f t="shared" si="27"/>
        <v>77</v>
      </c>
      <c r="U82">
        <v>79</v>
      </c>
      <c r="V82">
        <f t="shared" si="28"/>
        <v>0.13114754098360659</v>
      </c>
      <c r="W82">
        <f>SUM($V$4:V82)/U82</f>
        <v>3.040049802863664E-2</v>
      </c>
      <c r="X82">
        <f t="shared" si="29"/>
        <v>6.6373665591583711E-3</v>
      </c>
      <c r="Z82">
        <f t="shared" si="30"/>
        <v>0.13114754098360659</v>
      </c>
      <c r="AA82">
        <f>SUM($Z$4:Z82)/U82</f>
        <v>3.040049802863664E-2</v>
      </c>
      <c r="AB82">
        <f t="shared" si="31"/>
        <v>6.6373665591583711E-3</v>
      </c>
    </row>
    <row r="83" spans="1:28" ht="15.75" x14ac:dyDescent="0.25">
      <c r="A83" s="5">
        <v>39688</v>
      </c>
      <c r="B83">
        <v>204.191</v>
      </c>
      <c r="C83">
        <f t="shared" si="20"/>
        <v>1.1728040272712809E-2</v>
      </c>
      <c r="D83">
        <v>0.55120000000000002</v>
      </c>
      <c r="E83">
        <v>4.1786000000000003</v>
      </c>
      <c r="F83">
        <v>12.8635</v>
      </c>
      <c r="G83">
        <f t="shared" si="16"/>
        <v>17.042100000000001</v>
      </c>
      <c r="H83">
        <f t="shared" si="17"/>
        <v>11.268961200000001</v>
      </c>
      <c r="I83" s="17">
        <f t="shared" si="18"/>
        <v>2.9259117532198786E-4</v>
      </c>
      <c r="J83">
        <f t="shared" si="19"/>
        <v>1.000292591175322</v>
      </c>
      <c r="K83">
        <f t="shared" si="21"/>
        <v>1.1435449097390821E-2</v>
      </c>
      <c r="L83" s="35">
        <f t="shared" si="22"/>
        <v>1.3076949605901654E-4</v>
      </c>
      <c r="M83" s="8"/>
      <c r="N83" s="8"/>
      <c r="O83" s="8">
        <f t="shared" si="23"/>
        <v>0.24266655576415971</v>
      </c>
      <c r="P83" s="8"/>
      <c r="Q83" s="8">
        <f t="shared" si="24"/>
        <v>0.24266655576415971</v>
      </c>
      <c r="R83" s="8">
        <f t="shared" si="25"/>
        <v>40</v>
      </c>
      <c r="S83" s="8">
        <f t="shared" si="26"/>
        <v>0.24266655576415971</v>
      </c>
      <c r="T83" s="8">
        <f t="shared" si="27"/>
        <v>40</v>
      </c>
      <c r="U83">
        <v>80</v>
      </c>
      <c r="V83">
        <f t="shared" si="28"/>
        <v>-0.17213114754098363</v>
      </c>
      <c r="W83">
        <f>SUM($V$4:V83)/U83</f>
        <v>2.7868852459016387E-2</v>
      </c>
      <c r="X83">
        <f t="shared" si="29"/>
        <v>5.6485304536903541E-3</v>
      </c>
      <c r="Z83">
        <f t="shared" si="30"/>
        <v>-0.17213114754098363</v>
      </c>
      <c r="AA83">
        <f>SUM($Z$4:Z83)/U83</f>
        <v>2.7868852459016387E-2</v>
      </c>
      <c r="AB83">
        <f t="shared" si="31"/>
        <v>5.6485304536903541E-3</v>
      </c>
    </row>
    <row r="84" spans="1:28" ht="15.75" x14ac:dyDescent="0.25">
      <c r="A84" s="5">
        <v>39689</v>
      </c>
      <c r="B84">
        <v>202.79900000000001</v>
      </c>
      <c r="C84">
        <f t="shared" si="20"/>
        <v>-6.8171466910882253E-3</v>
      </c>
      <c r="D84">
        <v>0.55130000000000001</v>
      </c>
      <c r="E84">
        <v>4.1764000000000001</v>
      </c>
      <c r="F84">
        <v>12.8437</v>
      </c>
      <c r="G84">
        <f t="shared" si="16"/>
        <v>17.020099999999999</v>
      </c>
      <c r="H84">
        <f t="shared" si="17"/>
        <v>11.257131810000001</v>
      </c>
      <c r="I84" s="17">
        <f t="shared" si="18"/>
        <v>2.9229980485645513E-4</v>
      </c>
      <c r="J84">
        <f t="shared" si="19"/>
        <v>1.0002922998048565</v>
      </c>
      <c r="K84">
        <f t="shared" si="21"/>
        <v>-7.1094464959446805E-3</v>
      </c>
      <c r="L84" s="35">
        <f t="shared" si="22"/>
        <v>5.0544229478700097E-5</v>
      </c>
      <c r="M84" s="8"/>
      <c r="N84" s="8"/>
      <c r="O84" s="8">
        <f t="shared" si="23"/>
        <v>-0.14105455550953389</v>
      </c>
      <c r="P84" s="8"/>
      <c r="Q84" s="8">
        <f t="shared" si="24"/>
        <v>-0.14105455550953389</v>
      </c>
      <c r="R84" s="8">
        <f t="shared" si="25"/>
        <v>79</v>
      </c>
      <c r="S84" s="8">
        <f t="shared" si="26"/>
        <v>-0.14105455550953389</v>
      </c>
      <c r="T84" s="8">
        <f t="shared" si="27"/>
        <v>79</v>
      </c>
      <c r="U84">
        <v>81</v>
      </c>
      <c r="V84">
        <f t="shared" si="28"/>
        <v>0.14754098360655743</v>
      </c>
      <c r="W84">
        <f>SUM($V$4:V84)/U84</f>
        <v>2.9346286176887261E-2</v>
      </c>
      <c r="X84">
        <f t="shared" si="29"/>
        <v>6.3415968638579007E-3</v>
      </c>
      <c r="Z84">
        <f t="shared" si="30"/>
        <v>0.14754098360655743</v>
      </c>
      <c r="AA84">
        <f>SUM($Z$4:Z84)/U84</f>
        <v>2.9346286176887261E-2</v>
      </c>
      <c r="AB84">
        <f t="shared" si="31"/>
        <v>6.3415968638579007E-3</v>
      </c>
    </row>
    <row r="85" spans="1:28" ht="15.75" x14ac:dyDescent="0.25">
      <c r="A85" s="5">
        <v>39692</v>
      </c>
      <c r="B85">
        <v>203.982</v>
      </c>
      <c r="C85">
        <f t="shared" si="20"/>
        <v>5.8333620974462038E-3</v>
      </c>
      <c r="D85">
        <v>0.55059999999999998</v>
      </c>
      <c r="E85">
        <v>4.1261000000000001</v>
      </c>
      <c r="F85">
        <v>12.8565</v>
      </c>
      <c r="G85">
        <f t="shared" si="16"/>
        <v>16.982600000000001</v>
      </c>
      <c r="H85">
        <f t="shared" si="17"/>
        <v>11.2048889</v>
      </c>
      <c r="I85" s="17">
        <f t="shared" si="18"/>
        <v>2.910126367585697E-4</v>
      </c>
      <c r="J85">
        <f t="shared" si="19"/>
        <v>1.0002910126367586</v>
      </c>
      <c r="K85">
        <f t="shared" si="21"/>
        <v>5.5423494606876341E-3</v>
      </c>
      <c r="L85" s="35">
        <f t="shared" si="22"/>
        <v>3.0717637544384511E-5</v>
      </c>
      <c r="M85" s="8"/>
      <c r="N85" s="8"/>
      <c r="O85" s="8">
        <f t="shared" si="23"/>
        <v>0.12069892802175992</v>
      </c>
      <c r="P85" s="8"/>
      <c r="Q85" s="8">
        <f t="shared" si="24"/>
        <v>0.12069892802175992</v>
      </c>
      <c r="R85" s="8">
        <f t="shared" si="25"/>
        <v>49</v>
      </c>
      <c r="S85" s="8">
        <f t="shared" si="26"/>
        <v>0.12069892802175992</v>
      </c>
      <c r="T85" s="8">
        <f t="shared" si="27"/>
        <v>49</v>
      </c>
      <c r="U85">
        <v>82</v>
      </c>
      <c r="V85">
        <f t="shared" si="28"/>
        <v>-9.8360655737704916E-2</v>
      </c>
      <c r="W85">
        <f>SUM($V$4:V85)/U85</f>
        <v>2.7788884446221501E-2</v>
      </c>
      <c r="X85">
        <f t="shared" si="29"/>
        <v>5.7565647362515454E-3</v>
      </c>
      <c r="Z85">
        <f t="shared" si="30"/>
        <v>-9.8360655737704916E-2</v>
      </c>
      <c r="AA85">
        <f>SUM($Z$4:Z85)/U85</f>
        <v>2.7788884446221501E-2</v>
      </c>
      <c r="AB85">
        <f t="shared" si="31"/>
        <v>5.7565647362515454E-3</v>
      </c>
    </row>
    <row r="86" spans="1:28" ht="15.75" x14ac:dyDescent="0.25">
      <c r="A86" s="5">
        <v>39693</v>
      </c>
      <c r="B86">
        <v>205.90100000000001</v>
      </c>
      <c r="C86">
        <f t="shared" si="20"/>
        <v>9.4076928356424151E-3</v>
      </c>
      <c r="D86">
        <v>0.55059999999999998</v>
      </c>
      <c r="E86">
        <v>4.1413000000000002</v>
      </c>
      <c r="F86">
        <v>12.7118</v>
      </c>
      <c r="G86">
        <f t="shared" si="16"/>
        <v>16.853100000000001</v>
      </c>
      <c r="H86">
        <f t="shared" si="17"/>
        <v>11.140417079999999</v>
      </c>
      <c r="I86" s="17">
        <f t="shared" si="18"/>
        <v>2.894233395152046E-4</v>
      </c>
      <c r="J86">
        <f t="shared" si="19"/>
        <v>1.0002894233395152</v>
      </c>
      <c r="K86">
        <f t="shared" si="21"/>
        <v>9.1182694961272105E-3</v>
      </c>
      <c r="L86" s="35">
        <f t="shared" si="22"/>
        <v>8.3142838604003972E-5</v>
      </c>
      <c r="M86" s="8"/>
      <c r="N86" s="8"/>
      <c r="O86" s="8">
        <f t="shared" si="23"/>
        <v>0.19465591565405169</v>
      </c>
      <c r="P86" s="8"/>
      <c r="Q86" s="8">
        <f t="shared" si="24"/>
        <v>0.19465591565405169</v>
      </c>
      <c r="R86" s="8">
        <f t="shared" si="25"/>
        <v>43</v>
      </c>
      <c r="S86" s="8">
        <f t="shared" si="26"/>
        <v>0.19465591565405169</v>
      </c>
      <c r="T86" s="8">
        <f t="shared" si="27"/>
        <v>43</v>
      </c>
      <c r="U86">
        <v>83</v>
      </c>
      <c r="V86">
        <f t="shared" si="28"/>
        <v>-0.14754098360655737</v>
      </c>
      <c r="W86">
        <f>SUM($V$4:V86)/U86</f>
        <v>2.5676476397392841E-2</v>
      </c>
      <c r="X86">
        <f t="shared" si="29"/>
        <v>4.9745781395843045E-3</v>
      </c>
      <c r="Z86">
        <f t="shared" si="30"/>
        <v>-0.14754098360655737</v>
      </c>
      <c r="AA86">
        <f>SUM($Z$4:Z86)/U86</f>
        <v>2.5676476397392841E-2</v>
      </c>
      <c r="AB86">
        <f t="shared" si="31"/>
        <v>4.9745781395843045E-3</v>
      </c>
    </row>
    <row r="87" spans="1:28" ht="15.75" x14ac:dyDescent="0.25">
      <c r="A87" s="5">
        <v>39694</v>
      </c>
      <c r="B87">
        <v>204.31</v>
      </c>
      <c r="C87">
        <f t="shared" si="20"/>
        <v>-7.7270144389779945E-3</v>
      </c>
      <c r="D87">
        <v>0.55130000000000001</v>
      </c>
      <c r="E87">
        <v>4.1399999999999997</v>
      </c>
      <c r="F87">
        <v>12.4069</v>
      </c>
      <c r="G87">
        <f t="shared" si="16"/>
        <v>16.546900000000001</v>
      </c>
      <c r="H87">
        <f t="shared" si="17"/>
        <v>10.97992397</v>
      </c>
      <c r="I87" s="17">
        <f t="shared" si="18"/>
        <v>2.8546302128451551E-4</v>
      </c>
      <c r="J87">
        <f t="shared" si="19"/>
        <v>1.0002854630212845</v>
      </c>
      <c r="K87">
        <f t="shared" si="21"/>
        <v>-8.0124774602625091E-3</v>
      </c>
      <c r="L87" s="35">
        <f t="shared" si="22"/>
        <v>6.4199795051214751E-5</v>
      </c>
      <c r="M87" s="8"/>
      <c r="N87" s="8"/>
      <c r="O87" s="8">
        <f t="shared" si="23"/>
        <v>-0.15988075898830409</v>
      </c>
      <c r="P87" s="8"/>
      <c r="Q87" s="8">
        <f t="shared" si="24"/>
        <v>-0.15988075898830409</v>
      </c>
      <c r="R87" s="8">
        <f t="shared" si="25"/>
        <v>81</v>
      </c>
      <c r="S87" s="8">
        <f t="shared" si="26"/>
        <v>-0.15988075898830409</v>
      </c>
      <c r="T87" s="8">
        <f t="shared" si="27"/>
        <v>81</v>
      </c>
      <c r="U87">
        <v>84</v>
      </c>
      <c r="V87">
        <f t="shared" si="28"/>
        <v>0.16393442622950816</v>
      </c>
      <c r="W87">
        <f>SUM($V$4:V87)/U87</f>
        <v>2.7322404371584688E-2</v>
      </c>
      <c r="X87">
        <f t="shared" si="29"/>
        <v>5.7006506885571608E-3</v>
      </c>
      <c r="Z87">
        <f t="shared" si="30"/>
        <v>0.16393442622950816</v>
      </c>
      <c r="AA87">
        <f>SUM($Z$4:Z87)/U87</f>
        <v>2.7322404371584688E-2</v>
      </c>
      <c r="AB87">
        <f t="shared" si="31"/>
        <v>5.7006506885571608E-3</v>
      </c>
    </row>
    <row r="88" spans="1:28" ht="15.75" x14ac:dyDescent="0.25">
      <c r="A88" s="5">
        <v>39695</v>
      </c>
      <c r="B88">
        <v>197.75800000000001</v>
      </c>
      <c r="C88">
        <f t="shared" si="20"/>
        <v>-3.2068914884244494E-2</v>
      </c>
      <c r="D88">
        <v>0.55930000000000002</v>
      </c>
      <c r="E88">
        <v>4.0698999999999996</v>
      </c>
      <c r="F88">
        <v>12.4597</v>
      </c>
      <c r="G88">
        <f t="shared" si="16"/>
        <v>16.529599999999999</v>
      </c>
      <c r="H88">
        <f t="shared" si="17"/>
        <v>11.038610209999998</v>
      </c>
      <c r="I88" s="17">
        <f t="shared" si="18"/>
        <v>2.8691182138529392E-4</v>
      </c>
      <c r="J88">
        <f t="shared" si="19"/>
        <v>1.0002869118213853</v>
      </c>
      <c r="K88">
        <f t="shared" si="21"/>
        <v>-3.2355826705629788E-2</v>
      </c>
      <c r="L88" s="35">
        <f t="shared" si="22"/>
        <v>1.0468995218047457E-3</v>
      </c>
      <c r="M88" s="8"/>
      <c r="N88" s="8"/>
      <c r="O88" s="8">
        <f t="shared" si="23"/>
        <v>-0.66354249653796116</v>
      </c>
      <c r="P88" s="8"/>
      <c r="Q88" s="8">
        <f t="shared" si="24"/>
        <v>-0.66354249653796116</v>
      </c>
      <c r="R88" s="8">
        <f t="shared" si="25"/>
        <v>112</v>
      </c>
      <c r="S88" s="8">
        <f t="shared" si="26"/>
        <v>-0.66354249653796116</v>
      </c>
      <c r="T88" s="8">
        <f t="shared" si="27"/>
        <v>112</v>
      </c>
      <c r="U88">
        <v>85</v>
      </c>
      <c r="V88">
        <f t="shared" si="28"/>
        <v>0.41803278688524592</v>
      </c>
      <c r="W88">
        <f>SUM($V$4:V88)/U88</f>
        <v>3.1918997107039528E-2</v>
      </c>
      <c r="X88">
        <f t="shared" si="29"/>
        <v>7.872718362466528E-3</v>
      </c>
      <c r="Z88">
        <f t="shared" si="30"/>
        <v>0.41803278688524592</v>
      </c>
      <c r="AA88">
        <f>SUM($Z$4:Z88)/U88</f>
        <v>3.1918997107039528E-2</v>
      </c>
      <c r="AB88">
        <f t="shared" si="31"/>
        <v>7.872718362466528E-3</v>
      </c>
    </row>
    <row r="89" spans="1:28" ht="15.75" x14ac:dyDescent="0.25">
      <c r="A89" s="5">
        <v>39696</v>
      </c>
      <c r="B89">
        <v>196.15700000000001</v>
      </c>
      <c r="C89">
        <f t="shared" si="20"/>
        <v>-8.0957533955642712E-3</v>
      </c>
      <c r="D89">
        <v>0.5585</v>
      </c>
      <c r="E89">
        <v>4.0014000000000003</v>
      </c>
      <c r="F89">
        <v>12.5616</v>
      </c>
      <c r="G89">
        <f t="shared" si="16"/>
        <v>16.563000000000002</v>
      </c>
      <c r="H89">
        <f t="shared" si="17"/>
        <v>11.017053600000001</v>
      </c>
      <c r="I89" s="17">
        <f t="shared" si="18"/>
        <v>2.8637973736889144E-4</v>
      </c>
      <c r="J89">
        <f t="shared" si="19"/>
        <v>1.0002863797373689</v>
      </c>
      <c r="K89">
        <f t="shared" si="21"/>
        <v>-8.3821331329331627E-3</v>
      </c>
      <c r="L89" s="35">
        <f t="shared" si="22"/>
        <v>7.0260155858215922E-5</v>
      </c>
      <c r="M89" s="8"/>
      <c r="N89" s="8"/>
      <c r="O89" s="8">
        <f t="shared" si="23"/>
        <v>-0.16751038938606569</v>
      </c>
      <c r="P89" s="8"/>
      <c r="Q89" s="8">
        <f t="shared" si="24"/>
        <v>-0.16751038938606569</v>
      </c>
      <c r="R89" s="8">
        <f t="shared" si="25"/>
        <v>84</v>
      </c>
      <c r="S89" s="8">
        <f t="shared" si="26"/>
        <v>-0.16751038938606569</v>
      </c>
      <c r="T89" s="8">
        <f t="shared" si="27"/>
        <v>84</v>
      </c>
      <c r="U89">
        <v>86</v>
      </c>
      <c r="V89">
        <f t="shared" si="28"/>
        <v>0.18852459016393441</v>
      </c>
      <c r="W89">
        <f>SUM($V$4:V89)/U89</f>
        <v>3.3739992375142955E-2</v>
      </c>
      <c r="X89">
        <f t="shared" si="29"/>
        <v>8.9001172137113289E-3</v>
      </c>
      <c r="Z89">
        <f t="shared" si="30"/>
        <v>0.18852459016393441</v>
      </c>
      <c r="AA89">
        <f>SUM($Z$4:Z89)/U89</f>
        <v>3.3739992375142955E-2</v>
      </c>
      <c r="AB89">
        <f t="shared" si="31"/>
        <v>8.9001172137113289E-3</v>
      </c>
    </row>
    <row r="90" spans="1:28" ht="15.75" x14ac:dyDescent="0.25">
      <c r="A90" s="5">
        <v>39699</v>
      </c>
      <c r="B90">
        <v>200.114</v>
      </c>
      <c r="C90">
        <f t="shared" si="20"/>
        <v>2.0172616832435208E-2</v>
      </c>
      <c r="D90">
        <v>0.55930000000000002</v>
      </c>
      <c r="E90">
        <v>4.0636999999999999</v>
      </c>
      <c r="F90">
        <v>12.4672</v>
      </c>
      <c r="G90">
        <f t="shared" si="16"/>
        <v>16.530899999999999</v>
      </c>
      <c r="H90">
        <f t="shared" si="17"/>
        <v>11.036604959999998</v>
      </c>
      <c r="I90" s="17">
        <f t="shared" si="18"/>
        <v>2.8686232993946348E-4</v>
      </c>
      <c r="J90">
        <f t="shared" si="19"/>
        <v>1.0002868623299395</v>
      </c>
      <c r="K90">
        <f t="shared" si="21"/>
        <v>1.9885754502495745E-2</v>
      </c>
      <c r="L90" s="35">
        <f t="shared" si="22"/>
        <v>3.9544323213352978E-4</v>
      </c>
      <c r="M90" s="8"/>
      <c r="N90" s="8"/>
      <c r="O90" s="8">
        <f t="shared" si="23"/>
        <v>0.41739449504336107</v>
      </c>
      <c r="P90" s="8"/>
      <c r="Q90" s="8">
        <f t="shared" si="24"/>
        <v>0.41739449504336107</v>
      </c>
      <c r="R90" s="8">
        <f t="shared" si="25"/>
        <v>29</v>
      </c>
      <c r="S90" s="8">
        <f t="shared" si="26"/>
        <v>0.41739449504336107</v>
      </c>
      <c r="T90" s="8">
        <f t="shared" si="27"/>
        <v>29</v>
      </c>
      <c r="U90">
        <v>87</v>
      </c>
      <c r="V90">
        <f t="shared" si="28"/>
        <v>-0.26229508196721313</v>
      </c>
      <c r="W90">
        <f>SUM($V$4:V90)/U90</f>
        <v>3.0337290371207828E-2</v>
      </c>
      <c r="X90">
        <f t="shared" si="29"/>
        <v>7.2791412068024721E-3</v>
      </c>
      <c r="Z90">
        <f t="shared" si="30"/>
        <v>-0.26229508196721313</v>
      </c>
      <c r="AA90">
        <f>SUM($Z$4:Z90)/U90</f>
        <v>3.0337290371207828E-2</v>
      </c>
      <c r="AB90">
        <f t="shared" si="31"/>
        <v>7.2791412068024721E-3</v>
      </c>
    </row>
    <row r="91" spans="1:28" ht="15.75" x14ac:dyDescent="0.25">
      <c r="A91" s="5">
        <v>39700</v>
      </c>
      <c r="B91">
        <v>200.88</v>
      </c>
      <c r="C91">
        <f t="shared" si="20"/>
        <v>3.8278181436580704E-3</v>
      </c>
      <c r="D91">
        <v>0.55900000000000005</v>
      </c>
      <c r="E91">
        <v>4.0427999999999997</v>
      </c>
      <c r="F91">
        <v>12.4596</v>
      </c>
      <c r="G91">
        <f t="shared" si="16"/>
        <v>16.502400000000002</v>
      </c>
      <c r="H91">
        <f t="shared" si="17"/>
        <v>11.007716400000001</v>
      </c>
      <c r="I91" s="17">
        <f t="shared" si="18"/>
        <v>2.8614923432246364E-4</v>
      </c>
      <c r="J91">
        <f t="shared" si="19"/>
        <v>1.0002861492343225</v>
      </c>
      <c r="K91">
        <f t="shared" si="21"/>
        <v>3.5416689093356068E-3</v>
      </c>
      <c r="L91" s="35">
        <f t="shared" si="22"/>
        <v>1.2543418663354466E-5</v>
      </c>
      <c r="M91" s="8"/>
      <c r="N91" s="8"/>
      <c r="O91" s="8">
        <f t="shared" si="23"/>
        <v>7.920193173059456E-2</v>
      </c>
      <c r="P91" s="8"/>
      <c r="Q91" s="8">
        <f t="shared" si="24"/>
        <v>7.920193173059456E-2</v>
      </c>
      <c r="R91" s="8">
        <f t="shared" si="25"/>
        <v>52</v>
      </c>
      <c r="S91" s="8">
        <f t="shared" si="26"/>
        <v>7.920193173059456E-2</v>
      </c>
      <c r="T91" s="8">
        <f t="shared" si="27"/>
        <v>52</v>
      </c>
      <c r="U91">
        <v>88</v>
      </c>
      <c r="V91">
        <f t="shared" si="28"/>
        <v>-7.3770491803278715E-2</v>
      </c>
      <c r="W91">
        <f>SUM($V$4:V91)/U91</f>
        <v>2.9154247391952302E-2</v>
      </c>
      <c r="X91">
        <f t="shared" si="29"/>
        <v>6.7997611279292606E-3</v>
      </c>
      <c r="Z91">
        <f t="shared" si="30"/>
        <v>-7.3770491803278715E-2</v>
      </c>
      <c r="AA91">
        <f>SUM($Z$4:Z91)/U91</f>
        <v>2.9154247391952302E-2</v>
      </c>
      <c r="AB91">
        <f t="shared" si="31"/>
        <v>6.7997611279292606E-3</v>
      </c>
    </row>
    <row r="92" spans="1:28" ht="15.75" x14ac:dyDescent="0.25">
      <c r="A92" s="5">
        <v>39701</v>
      </c>
      <c r="B92">
        <v>203.54400000000001</v>
      </c>
      <c r="C92">
        <f t="shared" si="20"/>
        <v>1.3261648745519791E-2</v>
      </c>
      <c r="D92">
        <v>0.55830000000000002</v>
      </c>
      <c r="E92">
        <v>4.0663999999999998</v>
      </c>
      <c r="F92">
        <v>12.4803</v>
      </c>
      <c r="G92">
        <f t="shared" si="16"/>
        <v>16.546700000000001</v>
      </c>
      <c r="H92">
        <f t="shared" si="17"/>
        <v>11.034151490000001</v>
      </c>
      <c r="I92" s="17">
        <f t="shared" si="18"/>
        <v>2.8680177479256663E-4</v>
      </c>
      <c r="J92">
        <f t="shared" si="19"/>
        <v>1.0002868017747926</v>
      </c>
      <c r="K92">
        <f t="shared" si="21"/>
        <v>1.2974846970727224E-2</v>
      </c>
      <c r="L92" s="35">
        <f t="shared" si="22"/>
        <v>1.6834665391378943E-4</v>
      </c>
      <c r="M92" s="8"/>
      <c r="N92" s="8"/>
      <c r="O92" s="8">
        <f t="shared" si="23"/>
        <v>0.27439866763733289</v>
      </c>
      <c r="P92" s="8"/>
      <c r="Q92" s="8">
        <f t="shared" si="24"/>
        <v>0.27439866763733289</v>
      </c>
      <c r="R92" s="8">
        <f t="shared" si="25"/>
        <v>38</v>
      </c>
      <c r="S92" s="8">
        <f t="shared" si="26"/>
        <v>0.27439866763733289</v>
      </c>
      <c r="T92" s="8">
        <f t="shared" si="27"/>
        <v>38</v>
      </c>
      <c r="U92">
        <v>89</v>
      </c>
      <c r="V92">
        <f t="shared" si="28"/>
        <v>-0.18852459016393441</v>
      </c>
      <c r="W92">
        <f>SUM($V$4:V92)/U92</f>
        <v>2.6708417756492901E-2</v>
      </c>
      <c r="X92">
        <f t="shared" si="29"/>
        <v>5.771565685084158E-3</v>
      </c>
      <c r="Z92">
        <f t="shared" si="30"/>
        <v>-0.18852459016393441</v>
      </c>
      <c r="AA92">
        <f>SUM($Z$4:Z92)/U92</f>
        <v>2.6708417756492901E-2</v>
      </c>
      <c r="AB92">
        <f t="shared" si="31"/>
        <v>5.771565685084158E-3</v>
      </c>
    </row>
    <row r="93" spans="1:28" ht="15.75" x14ac:dyDescent="0.25">
      <c r="A93" s="5">
        <v>39702</v>
      </c>
      <c r="B93">
        <v>209.46</v>
      </c>
      <c r="C93">
        <f t="shared" si="20"/>
        <v>2.9064968753684691E-2</v>
      </c>
      <c r="D93">
        <v>0.55600000000000005</v>
      </c>
      <c r="E93">
        <v>4.0810000000000004</v>
      </c>
      <c r="F93">
        <v>12.505700000000001</v>
      </c>
      <c r="G93">
        <f t="shared" si="16"/>
        <v>16.5867</v>
      </c>
      <c r="H93">
        <f t="shared" si="17"/>
        <v>11.034169200000001</v>
      </c>
      <c r="I93" s="17">
        <f t="shared" si="18"/>
        <v>2.8680221190535704E-4</v>
      </c>
      <c r="J93">
        <f t="shared" si="19"/>
        <v>1.0002868022119054</v>
      </c>
      <c r="K93">
        <f t="shared" si="21"/>
        <v>2.8778166541779334E-2</v>
      </c>
      <c r="L93" s="35">
        <f t="shared" si="22"/>
        <v>8.2818286950638747E-4</v>
      </c>
      <c r="M93" s="8"/>
      <c r="N93" s="8"/>
      <c r="O93" s="8">
        <f t="shared" si="23"/>
        <v>0.60138741825944775</v>
      </c>
      <c r="P93" s="8"/>
      <c r="Q93" s="8">
        <f t="shared" si="24"/>
        <v>0.60138741825944775</v>
      </c>
      <c r="R93" s="8">
        <f t="shared" si="25"/>
        <v>18</v>
      </c>
      <c r="S93" s="8">
        <f t="shared" si="26"/>
        <v>0.60138741825944775</v>
      </c>
      <c r="T93" s="8">
        <f t="shared" si="27"/>
        <v>18</v>
      </c>
      <c r="U93">
        <v>90</v>
      </c>
      <c r="V93">
        <f t="shared" si="28"/>
        <v>-0.35245901639344263</v>
      </c>
      <c r="W93">
        <f>SUM($V$4:V93)/U93</f>
        <v>2.2495446265938062E-2</v>
      </c>
      <c r="X93">
        <f t="shared" si="29"/>
        <v>4.1403690221212359E-3</v>
      </c>
      <c r="Z93">
        <f t="shared" si="30"/>
        <v>-0.35245901639344263</v>
      </c>
      <c r="AA93">
        <f>SUM($Z$4:Z93)/U93</f>
        <v>2.2495446265938062E-2</v>
      </c>
      <c r="AB93">
        <f t="shared" si="31"/>
        <v>4.1403690221212359E-3</v>
      </c>
    </row>
    <row r="94" spans="1:28" ht="15.75" x14ac:dyDescent="0.25">
      <c r="A94" s="5">
        <v>39703</v>
      </c>
      <c r="B94">
        <v>210.77199999999999</v>
      </c>
      <c r="C94">
        <f t="shared" si="20"/>
        <v>6.2637257710301888E-3</v>
      </c>
      <c r="D94">
        <v>0.55420000000000003</v>
      </c>
      <c r="E94">
        <v>4.1848000000000001</v>
      </c>
      <c r="F94">
        <v>12.461399999999999</v>
      </c>
      <c r="G94">
        <f t="shared" si="16"/>
        <v>16.6462</v>
      </c>
      <c r="H94">
        <f t="shared" si="17"/>
        <v>11.090907880000001</v>
      </c>
      <c r="I94" s="17">
        <f t="shared" si="18"/>
        <v>2.8820226214332223E-4</v>
      </c>
      <c r="J94">
        <f t="shared" si="19"/>
        <v>1.0002882022621433</v>
      </c>
      <c r="K94">
        <f t="shared" si="21"/>
        <v>5.9755235088868666E-3</v>
      </c>
      <c r="L94" s="35">
        <f t="shared" si="22"/>
        <v>3.5706881205259614E-5</v>
      </c>
      <c r="M94" s="8"/>
      <c r="N94" s="8"/>
      <c r="O94" s="8">
        <f t="shared" si="23"/>
        <v>0.12960364423744528</v>
      </c>
      <c r="P94" s="8"/>
      <c r="Q94" s="8">
        <f t="shared" si="24"/>
        <v>0.12960364423744528</v>
      </c>
      <c r="R94" s="8">
        <f t="shared" si="25"/>
        <v>47</v>
      </c>
      <c r="S94" s="8">
        <f t="shared" si="26"/>
        <v>0.12960364423744528</v>
      </c>
      <c r="T94" s="8">
        <f t="shared" si="27"/>
        <v>47</v>
      </c>
      <c r="U94">
        <v>91</v>
      </c>
      <c r="V94">
        <f t="shared" si="28"/>
        <v>-0.11475409836065575</v>
      </c>
      <c r="W94">
        <f>SUM($V$4:V94)/U94</f>
        <v>2.0987209511799668E-2</v>
      </c>
      <c r="X94">
        <f t="shared" si="29"/>
        <v>3.6438299673988979E-3</v>
      </c>
      <c r="Z94">
        <f t="shared" si="30"/>
        <v>-0.11475409836065575</v>
      </c>
      <c r="AA94">
        <f>SUM($Z$4:Z94)/U94</f>
        <v>2.0987209511799668E-2</v>
      </c>
      <c r="AB94">
        <f t="shared" si="31"/>
        <v>3.6438299673988979E-3</v>
      </c>
    </row>
    <row r="95" spans="1:28" ht="15.75" x14ac:dyDescent="0.25">
      <c r="A95" s="5">
        <v>39706</v>
      </c>
      <c r="B95">
        <v>205.93100000000001</v>
      </c>
      <c r="C95">
        <f t="shared" si="20"/>
        <v>-2.2967946406543469E-2</v>
      </c>
      <c r="D95">
        <v>0.55769999999999997</v>
      </c>
      <c r="E95">
        <v>4.0514000000000001</v>
      </c>
      <c r="F95">
        <v>12.571</v>
      </c>
      <c r="G95">
        <f t="shared" si="16"/>
        <v>16.622399999999999</v>
      </c>
      <c r="H95">
        <f t="shared" si="17"/>
        <v>11.062246699999999</v>
      </c>
      <c r="I95" s="17">
        <f t="shared" si="18"/>
        <v>2.8749512490389151E-4</v>
      </c>
      <c r="J95">
        <f t="shared" si="19"/>
        <v>1.0002874951249039</v>
      </c>
      <c r="K95">
        <f t="shared" si="21"/>
        <v>-2.325544153144736E-2</v>
      </c>
      <c r="L95" s="35">
        <f t="shared" si="22"/>
        <v>5.4081556082256671E-4</v>
      </c>
      <c r="M95" s="8"/>
      <c r="N95" s="8"/>
      <c r="O95" s="8">
        <f t="shared" si="23"/>
        <v>-0.47523305836691981</v>
      </c>
      <c r="P95" s="8"/>
      <c r="Q95" s="8">
        <f t="shared" si="24"/>
        <v>-0.47523305836691981</v>
      </c>
      <c r="R95" s="8">
        <f t="shared" si="25"/>
        <v>107</v>
      </c>
      <c r="S95" s="8">
        <f t="shared" si="26"/>
        <v>-0.47523305836691981</v>
      </c>
      <c r="T95" s="8">
        <f t="shared" si="27"/>
        <v>107</v>
      </c>
      <c r="U95">
        <v>92</v>
      </c>
      <c r="V95">
        <f t="shared" si="28"/>
        <v>0.37704918032786883</v>
      </c>
      <c r="W95">
        <f>SUM($V$4:V95)/U95</f>
        <v>2.4857448325017809E-2</v>
      </c>
      <c r="X95">
        <f t="shared" si="29"/>
        <v>5.1678301659314205E-3</v>
      </c>
      <c r="Z95">
        <f t="shared" si="30"/>
        <v>0.37704918032786883</v>
      </c>
      <c r="AA95">
        <f>SUM($Z$4:Z95)/U95</f>
        <v>2.4857448325017809E-2</v>
      </c>
      <c r="AB95">
        <f t="shared" si="31"/>
        <v>5.1678301659314205E-3</v>
      </c>
    </row>
    <row r="96" spans="1:28" ht="15.75" x14ac:dyDescent="0.25">
      <c r="A96" s="5">
        <v>39707</v>
      </c>
      <c r="B96">
        <v>223.49799999999999</v>
      </c>
      <c r="C96">
        <f t="shared" si="20"/>
        <v>8.5305272154265158E-2</v>
      </c>
      <c r="D96">
        <v>0.53580000000000005</v>
      </c>
      <c r="E96">
        <v>3.9962999999999997</v>
      </c>
      <c r="F96">
        <v>12.621499999999999</v>
      </c>
      <c r="G96">
        <f t="shared" si="16"/>
        <v>16.617799999999999</v>
      </c>
      <c r="H96">
        <f t="shared" si="17"/>
        <v>10.758899700000001</v>
      </c>
      <c r="I96" s="17">
        <f t="shared" si="18"/>
        <v>2.7999968074166048E-4</v>
      </c>
      <c r="J96">
        <f t="shared" si="19"/>
        <v>1.0002799996807417</v>
      </c>
      <c r="K96">
        <f t="shared" si="21"/>
        <v>8.5025272473523497E-2</v>
      </c>
      <c r="L96" s="35">
        <f t="shared" si="22"/>
        <v>7.2292969591969125E-3</v>
      </c>
      <c r="M96" s="8"/>
      <c r="N96" s="8"/>
      <c r="O96" s="8">
        <f t="shared" si="23"/>
        <v>1.7650635656805711</v>
      </c>
      <c r="P96" s="8"/>
      <c r="Q96" s="8">
        <f t="shared" si="24"/>
        <v>1.7650635656805711</v>
      </c>
      <c r="R96" s="8">
        <f t="shared" si="25"/>
        <v>5</v>
      </c>
      <c r="S96" s="8">
        <f t="shared" si="26"/>
        <v>1.7650635656805711</v>
      </c>
      <c r="T96" s="8">
        <f t="shared" si="27"/>
        <v>5</v>
      </c>
      <c r="U96">
        <v>93</v>
      </c>
      <c r="V96">
        <f t="shared" si="28"/>
        <v>-0.45901639344262296</v>
      </c>
      <c r="W96">
        <f>SUM($V$4:V96)/U96</f>
        <v>1.9654503789881886E-2</v>
      </c>
      <c r="X96">
        <f t="shared" si="29"/>
        <v>3.2659868443693429E-3</v>
      </c>
      <c r="Z96">
        <f t="shared" si="30"/>
        <v>-0.45901639344262296</v>
      </c>
      <c r="AA96">
        <f>SUM($Z$4:Z96)/U96</f>
        <v>1.9654503789881886E-2</v>
      </c>
      <c r="AB96">
        <f t="shared" si="31"/>
        <v>3.2659868443693429E-3</v>
      </c>
    </row>
    <row r="97" spans="1:28" ht="15.75" x14ac:dyDescent="0.25">
      <c r="A97" s="5">
        <v>39708</v>
      </c>
      <c r="B97">
        <v>236.393</v>
      </c>
      <c r="C97">
        <f t="shared" si="20"/>
        <v>5.7696265738395917E-2</v>
      </c>
      <c r="D97">
        <v>0.51939999999999997</v>
      </c>
      <c r="E97">
        <v>4.0155000000000003</v>
      </c>
      <c r="F97">
        <v>12.685499999999999</v>
      </c>
      <c r="G97">
        <f t="shared" si="16"/>
        <v>16.701000000000001</v>
      </c>
      <c r="H97">
        <f t="shared" si="17"/>
        <v>10.604348700000001</v>
      </c>
      <c r="I97" s="17">
        <f t="shared" si="18"/>
        <v>2.7617298215010244E-4</v>
      </c>
      <c r="J97">
        <f t="shared" si="19"/>
        <v>1.0002761729821501</v>
      </c>
      <c r="K97">
        <f t="shared" si="21"/>
        <v>5.7420092756245815E-2</v>
      </c>
      <c r="L97" s="35">
        <f t="shared" si="22"/>
        <v>3.2970670521358732E-3</v>
      </c>
      <c r="M97" s="8"/>
      <c r="N97" s="8"/>
      <c r="O97" s="8">
        <f t="shared" si="23"/>
        <v>1.1938016720291902</v>
      </c>
      <c r="P97" s="8"/>
      <c r="Q97" s="8">
        <f t="shared" si="24"/>
        <v>1.1938016720291902</v>
      </c>
      <c r="R97" s="8">
        <f t="shared" si="25"/>
        <v>9</v>
      </c>
      <c r="S97" s="8">
        <f t="shared" si="26"/>
        <v>1.1938016720291902</v>
      </c>
      <c r="T97" s="8">
        <f t="shared" si="27"/>
        <v>9</v>
      </c>
      <c r="U97">
        <v>94</v>
      </c>
      <c r="V97">
        <f t="shared" si="28"/>
        <v>-0.42622950819672134</v>
      </c>
      <c r="W97">
        <f>SUM($V$4:V97)/U97</f>
        <v>1.4911056853854193E-2</v>
      </c>
      <c r="X97">
        <f t="shared" si="29"/>
        <v>1.899993086444907E-3</v>
      </c>
      <c r="Z97">
        <f t="shared" si="30"/>
        <v>-0.42622950819672134</v>
      </c>
      <c r="AA97">
        <f>SUM($Z$4:Z97)/U97</f>
        <v>1.4911056853854193E-2</v>
      </c>
      <c r="AB97">
        <f t="shared" si="31"/>
        <v>1.899993086444907E-3</v>
      </c>
    </row>
    <row r="98" spans="1:28" ht="15.75" x14ac:dyDescent="0.25">
      <c r="A98" s="5">
        <v>39709</v>
      </c>
      <c r="B98">
        <v>296.54300000000001</v>
      </c>
      <c r="C98">
        <f t="shared" si="20"/>
        <v>0.25444915881603941</v>
      </c>
      <c r="D98">
        <v>0.52080000000000004</v>
      </c>
      <c r="E98">
        <v>4.0355999999999996</v>
      </c>
      <c r="F98">
        <v>12.556100000000001</v>
      </c>
      <c r="G98">
        <f t="shared" si="16"/>
        <v>16.591699999999999</v>
      </c>
      <c r="H98">
        <f t="shared" si="17"/>
        <v>10.57481688</v>
      </c>
      <c r="I98" s="17">
        <f t="shared" si="18"/>
        <v>2.7544116447208999E-4</v>
      </c>
      <c r="J98">
        <f t="shared" si="19"/>
        <v>1.0002754411644721</v>
      </c>
      <c r="K98">
        <f t="shared" si="21"/>
        <v>0.25417371765156732</v>
      </c>
      <c r="L98" s="35">
        <f t="shared" si="22"/>
        <v>6.4604278744818666E-2</v>
      </c>
      <c r="M98" s="8"/>
      <c r="N98" s="8"/>
      <c r="O98" s="8">
        <f t="shared" si="23"/>
        <v>5.2648438742693235</v>
      </c>
      <c r="P98" s="8"/>
      <c r="Q98" s="8">
        <f t="shared" si="24"/>
        <v>5.2648438742693235</v>
      </c>
      <c r="R98" s="8">
        <f t="shared" si="25"/>
        <v>1</v>
      </c>
      <c r="S98" s="8">
        <f t="shared" si="26"/>
        <v>5.2648438742693235</v>
      </c>
      <c r="T98" s="8">
        <f t="shared" si="27"/>
        <v>1</v>
      </c>
      <c r="U98">
        <v>95</v>
      </c>
      <c r="V98">
        <f t="shared" si="28"/>
        <v>-0.49180327868852458</v>
      </c>
      <c r="W98">
        <f>SUM($V$4:V98)/U98</f>
        <v>9.5772217428817842E-3</v>
      </c>
      <c r="X98">
        <f t="shared" si="29"/>
        <v>7.9215470451555656E-4</v>
      </c>
      <c r="Z98">
        <f t="shared" si="30"/>
        <v>-0.49180327868852458</v>
      </c>
      <c r="AA98">
        <f>SUM($Z$4:Z98)/U98</f>
        <v>9.5772217428817842E-3</v>
      </c>
      <c r="AB98">
        <f t="shared" si="31"/>
        <v>7.9215470451555656E-4</v>
      </c>
    </row>
    <row r="99" spans="1:28" ht="15.75" x14ac:dyDescent="0.25">
      <c r="A99" s="5">
        <v>39710</v>
      </c>
      <c r="B99">
        <v>257.262</v>
      </c>
      <c r="C99">
        <f t="shared" si="20"/>
        <v>-0.1324630829255791</v>
      </c>
      <c r="D99">
        <v>0.39439999999999997</v>
      </c>
      <c r="E99">
        <v>4.2080000000000002</v>
      </c>
      <c r="F99">
        <v>12.3413</v>
      </c>
      <c r="G99">
        <f t="shared" si="16"/>
        <v>16.549300000000002</v>
      </c>
      <c r="H99">
        <f t="shared" si="17"/>
        <v>9.0754087200000004</v>
      </c>
      <c r="I99" s="17">
        <f t="shared" si="18"/>
        <v>2.3802635161596086E-4</v>
      </c>
      <c r="J99">
        <f t="shared" si="19"/>
        <v>1.000238026351616</v>
      </c>
      <c r="K99">
        <f t="shared" si="21"/>
        <v>-0.13270110927719506</v>
      </c>
      <c r="L99" s="35">
        <f t="shared" si="22"/>
        <v>1.7609584403398063E-2</v>
      </c>
      <c r="M99" s="8"/>
      <c r="N99" s="8"/>
      <c r="O99" s="8">
        <f t="shared" si="23"/>
        <v>-2.740812561348517</v>
      </c>
      <c r="P99" s="8"/>
      <c r="Q99" s="8">
        <f t="shared" si="24"/>
        <v>-2.740812561348517</v>
      </c>
      <c r="R99" s="8">
        <f t="shared" si="25"/>
        <v>119</v>
      </c>
      <c r="S99" s="8">
        <f t="shared" si="26"/>
        <v>-2.740812561348517</v>
      </c>
      <c r="T99" s="8">
        <f t="shared" si="27"/>
        <v>119</v>
      </c>
      <c r="U99">
        <v>96</v>
      </c>
      <c r="V99">
        <f t="shared" si="28"/>
        <v>0.47540983606557374</v>
      </c>
      <c r="W99">
        <f>SUM($V$4:V99)/U99</f>
        <v>1.4429644808743159E-2</v>
      </c>
      <c r="X99">
        <f t="shared" si="29"/>
        <v>1.8171460303111713E-3</v>
      </c>
      <c r="Z99">
        <f t="shared" si="30"/>
        <v>0.47540983606557374</v>
      </c>
      <c r="AA99">
        <f>SUM($Z$4:Z99)/U99</f>
        <v>1.4429644808743159E-2</v>
      </c>
      <c r="AB99">
        <f t="shared" si="31"/>
        <v>1.8171460303111713E-3</v>
      </c>
    </row>
    <row r="100" spans="1:28" ht="15.75" x14ac:dyDescent="0.25">
      <c r="A100" s="5">
        <v>39713</v>
      </c>
      <c r="B100">
        <v>277.762</v>
      </c>
      <c r="C100">
        <f t="shared" si="20"/>
        <v>7.9685301365922681E-2</v>
      </c>
      <c r="D100">
        <v>0.37619999999999998</v>
      </c>
      <c r="E100">
        <v>4.2568000000000001</v>
      </c>
      <c r="F100">
        <v>12.6439</v>
      </c>
      <c r="G100">
        <f t="shared" si="16"/>
        <v>16.900700000000001</v>
      </c>
      <c r="H100">
        <f t="shared" si="17"/>
        <v>9.0134351800000001</v>
      </c>
      <c r="I100" s="17">
        <f t="shared" si="18"/>
        <v>2.364689055358582E-4</v>
      </c>
      <c r="J100">
        <f t="shared" si="19"/>
        <v>1.0002364689055359</v>
      </c>
      <c r="K100">
        <f t="shared" si="21"/>
        <v>7.9448832460386823E-2</v>
      </c>
      <c r="L100" s="35">
        <f t="shared" si="22"/>
        <v>6.3121169793186145E-3</v>
      </c>
      <c r="M100" s="8"/>
      <c r="N100" s="8"/>
      <c r="O100" s="8">
        <f t="shared" si="23"/>
        <v>1.6487799477026117</v>
      </c>
      <c r="P100" s="8"/>
      <c r="Q100" s="8">
        <f t="shared" si="24"/>
        <v>1.6487799477026117</v>
      </c>
      <c r="R100" s="8">
        <f t="shared" si="25"/>
        <v>6</v>
      </c>
      <c r="S100" s="8">
        <f t="shared" si="26"/>
        <v>1.6487799477026117</v>
      </c>
      <c r="T100" s="8">
        <f t="shared" si="27"/>
        <v>6</v>
      </c>
      <c r="U100">
        <v>97</v>
      </c>
      <c r="V100">
        <f t="shared" si="28"/>
        <v>-0.45081967213114754</v>
      </c>
      <c r="W100">
        <f>SUM($V$4:V100)/U100</f>
        <v>9.6332600980226363E-3</v>
      </c>
      <c r="X100">
        <f t="shared" si="29"/>
        <v>8.1832462829700399E-4</v>
      </c>
      <c r="Z100">
        <f t="shared" si="30"/>
        <v>-0.45081967213114754</v>
      </c>
      <c r="AA100">
        <f>SUM($Z$4:Z100)/U100</f>
        <v>9.6332600980226363E-3</v>
      </c>
      <c r="AB100">
        <f t="shared" si="31"/>
        <v>8.1832462829700399E-4</v>
      </c>
    </row>
    <row r="101" spans="1:28" ht="15.75" x14ac:dyDescent="0.25">
      <c r="A101" s="5">
        <v>39714</v>
      </c>
      <c r="B101">
        <v>265.62299999999999</v>
      </c>
      <c r="C101">
        <f t="shared" si="20"/>
        <v>-4.3702882323716025E-2</v>
      </c>
      <c r="D101">
        <v>0.37990000000000002</v>
      </c>
      <c r="E101">
        <v>4.2409999999999997</v>
      </c>
      <c r="F101">
        <v>12.6997</v>
      </c>
      <c r="G101">
        <f t="shared" si="16"/>
        <v>16.9407</v>
      </c>
      <c r="H101">
        <f t="shared" si="17"/>
        <v>9.065616030000001</v>
      </c>
      <c r="I101" s="17">
        <f t="shared" si="18"/>
        <v>2.3778031196797222E-4</v>
      </c>
      <c r="J101">
        <f t="shared" si="19"/>
        <v>1.000237780311968</v>
      </c>
      <c r="K101">
        <f t="shared" si="21"/>
        <v>-4.3940662635683997E-2</v>
      </c>
      <c r="L101" s="35">
        <f t="shared" si="22"/>
        <v>1.9307818328629957E-3</v>
      </c>
      <c r="M101" s="8"/>
      <c r="N101" s="8"/>
      <c r="O101" s="8">
        <f t="shared" si="23"/>
        <v>-0.90426257787819253</v>
      </c>
      <c r="P101" s="8"/>
      <c r="Q101" s="8">
        <f t="shared" si="24"/>
        <v>-0.90426257787819253</v>
      </c>
      <c r="R101" s="8">
        <f t="shared" si="25"/>
        <v>115</v>
      </c>
      <c r="S101" s="8">
        <f t="shared" si="26"/>
        <v>-0.90426257787819253</v>
      </c>
      <c r="T101" s="8">
        <f t="shared" si="27"/>
        <v>115</v>
      </c>
      <c r="U101">
        <v>98</v>
      </c>
      <c r="V101">
        <f t="shared" si="28"/>
        <v>0.44262295081967218</v>
      </c>
      <c r="W101">
        <f>SUM($V$4:V101)/U101</f>
        <v>1.4051522248243551E-2</v>
      </c>
      <c r="X101">
        <f t="shared" si="29"/>
        <v>1.75905792675478E-3</v>
      </c>
      <c r="Z101">
        <f t="shared" si="30"/>
        <v>0.44262295081967218</v>
      </c>
      <c r="AA101">
        <f>SUM($Z$4:Z101)/U101</f>
        <v>1.4051522248243551E-2</v>
      </c>
      <c r="AB101">
        <f t="shared" si="31"/>
        <v>1.75905792675478E-3</v>
      </c>
    </row>
    <row r="102" spans="1:28" ht="15.75" x14ac:dyDescent="0.25">
      <c r="A102" s="5">
        <v>39715</v>
      </c>
      <c r="B102">
        <v>250.541</v>
      </c>
      <c r="C102">
        <f t="shared" si="20"/>
        <v>-5.6779721635551117E-2</v>
      </c>
      <c r="D102">
        <v>0.3821</v>
      </c>
      <c r="E102">
        <v>4.1638000000000002</v>
      </c>
      <c r="F102">
        <v>12.6937</v>
      </c>
      <c r="G102">
        <f t="shared" si="16"/>
        <v>16.857500000000002</v>
      </c>
      <c r="H102">
        <f t="shared" si="17"/>
        <v>9.0140627700000007</v>
      </c>
      <c r="I102" s="17">
        <f t="shared" si="18"/>
        <v>2.36484681814364E-4</v>
      </c>
      <c r="J102">
        <f t="shared" si="19"/>
        <v>1.0002364846818144</v>
      </c>
      <c r="K102">
        <f t="shared" si="21"/>
        <v>-5.7016206317365481E-2</v>
      </c>
      <c r="L102" s="35">
        <f t="shared" si="22"/>
        <v>3.2508477828243872E-3</v>
      </c>
      <c r="M102" s="8"/>
      <c r="N102" s="8"/>
      <c r="O102" s="8">
        <f t="shared" si="23"/>
        <v>-1.1748373271368229</v>
      </c>
      <c r="P102" s="8"/>
      <c r="Q102" s="8">
        <f t="shared" si="24"/>
        <v>-1.1748373271368229</v>
      </c>
      <c r="R102" s="8">
        <f t="shared" si="25"/>
        <v>116</v>
      </c>
      <c r="S102" s="8">
        <f t="shared" si="26"/>
        <v>-1.1748373271368229</v>
      </c>
      <c r="T102" s="8">
        <f t="shared" si="27"/>
        <v>116</v>
      </c>
      <c r="U102">
        <v>99</v>
      </c>
      <c r="V102">
        <f t="shared" si="28"/>
        <v>0.45081967213114749</v>
      </c>
      <c r="W102">
        <f>SUM($V$4:V102)/U102</f>
        <v>1.8463321742010257E-2</v>
      </c>
      <c r="X102">
        <f t="shared" si="29"/>
        <v>3.0680482477408975E-3</v>
      </c>
      <c r="Z102">
        <f t="shared" si="30"/>
        <v>0.45081967213114749</v>
      </c>
      <c r="AA102">
        <f>SUM($Z$4:Z102)/U102</f>
        <v>1.8463321742010257E-2</v>
      </c>
      <c r="AB102">
        <f t="shared" si="31"/>
        <v>3.0680482477408975E-3</v>
      </c>
    </row>
    <row r="103" spans="1:28" ht="15.75" x14ac:dyDescent="0.25">
      <c r="A103" s="5">
        <v>39716</v>
      </c>
      <c r="B103">
        <v>251.535</v>
      </c>
      <c r="C103">
        <f t="shared" si="20"/>
        <v>3.9674145149895621E-3</v>
      </c>
      <c r="D103">
        <v>0.38030000000000003</v>
      </c>
      <c r="E103">
        <v>4.2302</v>
      </c>
      <c r="F103">
        <v>12.6015</v>
      </c>
      <c r="G103">
        <f t="shared" si="16"/>
        <v>16.831699999999998</v>
      </c>
      <c r="H103">
        <f t="shared" si="17"/>
        <v>9.0225504500000007</v>
      </c>
      <c r="I103" s="17">
        <f t="shared" si="18"/>
        <v>2.3669803515136145E-4</v>
      </c>
      <c r="J103">
        <f t="shared" si="19"/>
        <v>1.0002366980351514</v>
      </c>
      <c r="K103">
        <f t="shared" si="21"/>
        <v>3.7307164798382007E-3</v>
      </c>
      <c r="L103" s="35">
        <f t="shared" si="22"/>
        <v>1.3918245452936335E-5</v>
      </c>
      <c r="M103" s="8"/>
      <c r="N103" s="8"/>
      <c r="O103" s="8">
        <f t="shared" si="23"/>
        <v>8.2090340180811461E-2</v>
      </c>
      <c r="P103" s="8"/>
      <c r="Q103" s="8">
        <f t="shared" si="24"/>
        <v>8.2090340180811461E-2</v>
      </c>
      <c r="R103" s="8">
        <f t="shared" si="25"/>
        <v>51</v>
      </c>
      <c r="S103" s="8">
        <f t="shared" si="26"/>
        <v>8.2090340180811461E-2</v>
      </c>
      <c r="T103" s="8">
        <f t="shared" si="27"/>
        <v>51</v>
      </c>
      <c r="U103">
        <v>100</v>
      </c>
      <c r="V103">
        <f t="shared" si="28"/>
        <v>-8.1967213114754078E-2</v>
      </c>
      <c r="W103">
        <f>SUM($V$4:V103)/U103</f>
        <v>1.7459016393442616E-2</v>
      </c>
      <c r="X103">
        <f t="shared" si="29"/>
        <v>2.7710659402408913E-3</v>
      </c>
      <c r="Z103">
        <f t="shared" si="30"/>
        <v>-8.1967213114754078E-2</v>
      </c>
      <c r="AA103">
        <f>SUM($Z$4:Z103)/U103</f>
        <v>1.7459016393442616E-2</v>
      </c>
      <c r="AB103">
        <f t="shared" si="31"/>
        <v>2.7710659402408913E-3</v>
      </c>
    </row>
    <row r="104" spans="1:28" ht="15.75" x14ac:dyDescent="0.25">
      <c r="A104" s="5">
        <v>39717</v>
      </c>
      <c r="B104">
        <v>257.99700000000001</v>
      </c>
      <c r="C104">
        <f t="shared" si="20"/>
        <v>2.5690261792593545E-2</v>
      </c>
      <c r="D104">
        <v>0.37319999999999998</v>
      </c>
      <c r="E104">
        <v>4.1638999999999999</v>
      </c>
      <c r="F104">
        <v>12.6166</v>
      </c>
      <c r="G104">
        <f t="shared" si="16"/>
        <v>16.7805</v>
      </c>
      <c r="H104">
        <f t="shared" si="17"/>
        <v>8.8724151199999994</v>
      </c>
      <c r="I104" s="17">
        <f t="shared" si="18"/>
        <v>2.3292166225963307E-4</v>
      </c>
      <c r="J104">
        <f t="shared" si="19"/>
        <v>1.0002329216622596</v>
      </c>
      <c r="K104">
        <f t="shared" si="21"/>
        <v>2.5457340130333912E-2</v>
      </c>
      <c r="L104" s="35">
        <f t="shared" si="22"/>
        <v>6.4807616651150948E-4</v>
      </c>
      <c r="M104" s="8"/>
      <c r="N104" s="8"/>
      <c r="O104" s="8">
        <f t="shared" si="23"/>
        <v>0.53156087470070057</v>
      </c>
      <c r="P104" s="8"/>
      <c r="Q104" s="8">
        <f t="shared" si="24"/>
        <v>0.53156087470070057</v>
      </c>
      <c r="R104" s="8">
        <f t="shared" si="25"/>
        <v>20</v>
      </c>
      <c r="S104" s="8">
        <f t="shared" si="26"/>
        <v>0.53156087470070057</v>
      </c>
      <c r="T104" s="8">
        <f t="shared" si="27"/>
        <v>20</v>
      </c>
      <c r="U104">
        <v>101</v>
      </c>
      <c r="V104">
        <f t="shared" si="28"/>
        <v>-0.33606557377049184</v>
      </c>
      <c r="W104">
        <f>SUM($V$4:V104)/U104</f>
        <v>1.3958772926472967E-2</v>
      </c>
      <c r="X104">
        <f t="shared" si="29"/>
        <v>1.789052863899664E-3</v>
      </c>
      <c r="Z104">
        <f t="shared" si="30"/>
        <v>-0.33606557377049184</v>
      </c>
      <c r="AA104">
        <f>SUM($Z$4:Z104)/U104</f>
        <v>1.3958772926472967E-2</v>
      </c>
      <c r="AB104">
        <f t="shared" si="31"/>
        <v>1.789052863899664E-3</v>
      </c>
    </row>
    <row r="105" spans="1:28" ht="15.75" x14ac:dyDescent="0.25">
      <c r="A105" s="5">
        <v>39720</v>
      </c>
      <c r="B105">
        <v>270.69299999999998</v>
      </c>
      <c r="C105">
        <f t="shared" si="20"/>
        <v>4.9209874533424687E-2</v>
      </c>
      <c r="D105">
        <v>0.3372</v>
      </c>
      <c r="E105">
        <v>3.9717000000000002</v>
      </c>
      <c r="F105">
        <v>12.507899999999999</v>
      </c>
      <c r="G105">
        <f t="shared" si="16"/>
        <v>16.479599999999998</v>
      </c>
      <c r="H105">
        <f t="shared" si="17"/>
        <v>8.1893638799999984</v>
      </c>
      <c r="I105" s="17">
        <f t="shared" si="18"/>
        <v>2.1567496693486454E-4</v>
      </c>
      <c r="J105">
        <f t="shared" si="19"/>
        <v>1.0002156749669349</v>
      </c>
      <c r="K105">
        <f t="shared" si="21"/>
        <v>4.8994199566489822E-2</v>
      </c>
      <c r="L105" s="35">
        <f t="shared" si="22"/>
        <v>2.4004315911610313E-3</v>
      </c>
      <c r="M105" s="8"/>
      <c r="N105" s="8"/>
      <c r="O105" s="8">
        <f t="shared" si="23"/>
        <v>1.0182085399550218</v>
      </c>
      <c r="P105" s="8"/>
      <c r="Q105" s="8">
        <f t="shared" si="24"/>
        <v>1.0182085399550218</v>
      </c>
      <c r="R105" s="8">
        <f t="shared" si="25"/>
        <v>11</v>
      </c>
      <c r="S105" s="8">
        <f t="shared" si="26"/>
        <v>1.0182085399550218</v>
      </c>
      <c r="T105" s="8">
        <f t="shared" si="27"/>
        <v>11</v>
      </c>
      <c r="U105">
        <v>102</v>
      </c>
      <c r="V105">
        <f t="shared" si="28"/>
        <v>-0.4098360655737705</v>
      </c>
      <c r="W105">
        <f>SUM($V$4:V105)/U105</f>
        <v>9.8039215686274422E-3</v>
      </c>
      <c r="X105">
        <f t="shared" si="29"/>
        <v>8.9126559714794852E-4</v>
      </c>
      <c r="Z105">
        <f t="shared" si="30"/>
        <v>-0.4098360655737705</v>
      </c>
      <c r="AA105">
        <f>SUM($Z$4:Z105)/U105</f>
        <v>9.8039215686274422E-3</v>
      </c>
      <c r="AB105">
        <f t="shared" si="31"/>
        <v>8.9126559714794852E-4</v>
      </c>
    </row>
    <row r="106" spans="1:28" ht="15.75" x14ac:dyDescent="0.25">
      <c r="A106" s="5">
        <v>39721</v>
      </c>
      <c r="B106">
        <v>276.98700000000002</v>
      </c>
      <c r="C106">
        <f t="shared" si="20"/>
        <v>2.32514324345293E-2</v>
      </c>
      <c r="D106">
        <v>0.33810000000000001</v>
      </c>
      <c r="E106">
        <v>4.0148999999999999</v>
      </c>
      <c r="F106">
        <v>12.4405</v>
      </c>
      <c r="G106">
        <f t="shared" si="16"/>
        <v>16.455400000000001</v>
      </c>
      <c r="H106">
        <f t="shared" si="17"/>
        <v>8.2210330499999991</v>
      </c>
      <c r="I106" s="17">
        <f t="shared" si="18"/>
        <v>2.1647699492399752E-4</v>
      </c>
      <c r="J106">
        <f t="shared" si="19"/>
        <v>1.000216476994924</v>
      </c>
      <c r="K106">
        <f t="shared" si="21"/>
        <v>2.3034955439605303E-2</v>
      </c>
      <c r="L106" s="35">
        <f t="shared" si="22"/>
        <v>5.3060917210460197E-4</v>
      </c>
      <c r="M106" s="8"/>
      <c r="N106" s="8"/>
      <c r="O106" s="8">
        <f t="shared" si="23"/>
        <v>0.48109870824694634</v>
      </c>
      <c r="P106" s="8"/>
      <c r="Q106" s="8">
        <f t="shared" si="24"/>
        <v>0.48109870824694634</v>
      </c>
      <c r="R106" s="8">
        <f t="shared" si="25"/>
        <v>24</v>
      </c>
      <c r="S106" s="8">
        <f t="shared" si="26"/>
        <v>0.48109870824694634</v>
      </c>
      <c r="T106" s="8">
        <f t="shared" si="27"/>
        <v>24</v>
      </c>
      <c r="U106">
        <v>103</v>
      </c>
      <c r="V106">
        <f t="shared" si="28"/>
        <v>-0.30327868852459017</v>
      </c>
      <c r="W106">
        <f>SUM($V$4:V106)/U106</f>
        <v>6.7642845774311547E-3</v>
      </c>
      <c r="X106">
        <f t="shared" si="29"/>
        <v>4.2843829290733782E-4</v>
      </c>
      <c r="Z106">
        <f t="shared" si="30"/>
        <v>-0.30327868852459017</v>
      </c>
      <c r="AA106">
        <f>SUM($Z$4:Z106)/U106</f>
        <v>6.7642845774311547E-3</v>
      </c>
      <c r="AB106">
        <f t="shared" si="31"/>
        <v>4.2843829290733782E-4</v>
      </c>
    </row>
    <row r="107" spans="1:28" ht="15.75" x14ac:dyDescent="0.25">
      <c r="A107" s="5">
        <v>39722</v>
      </c>
      <c r="B107">
        <v>272.41300000000001</v>
      </c>
      <c r="C107">
        <f t="shared" si="20"/>
        <v>-1.651341037666032E-2</v>
      </c>
      <c r="D107">
        <v>0.33910000000000001</v>
      </c>
      <c r="E107">
        <v>3.9954000000000001</v>
      </c>
      <c r="F107">
        <v>11.776299999999999</v>
      </c>
      <c r="G107">
        <f t="shared" si="16"/>
        <v>15.771699999999999</v>
      </c>
      <c r="H107">
        <f t="shared" si="17"/>
        <v>7.9887433300000001</v>
      </c>
      <c r="I107" s="17">
        <f t="shared" si="18"/>
        <v>2.1058876598401E-4</v>
      </c>
      <c r="J107">
        <f t="shared" si="19"/>
        <v>1.000210588765984</v>
      </c>
      <c r="K107">
        <f t="shared" si="21"/>
        <v>-1.672399914264433E-2</v>
      </c>
      <c r="L107" s="35">
        <f t="shared" si="22"/>
        <v>2.7969214732316832E-4</v>
      </c>
      <c r="M107" s="8"/>
      <c r="N107" s="8"/>
      <c r="O107" s="8">
        <f t="shared" si="23"/>
        <v>-0.34168133182044225</v>
      </c>
      <c r="P107" s="8"/>
      <c r="Q107" s="8">
        <f t="shared" si="24"/>
        <v>-0.34168133182044225</v>
      </c>
      <c r="R107" s="8">
        <f t="shared" si="25"/>
        <v>100</v>
      </c>
      <c r="S107" s="8">
        <f t="shared" si="26"/>
        <v>-0.34168133182044225</v>
      </c>
      <c r="T107" s="8">
        <f t="shared" si="27"/>
        <v>100</v>
      </c>
      <c r="U107">
        <v>104</v>
      </c>
      <c r="V107">
        <f t="shared" si="28"/>
        <v>0.31967213114754101</v>
      </c>
      <c r="W107">
        <f>SUM($V$4:V107)/U107</f>
        <v>9.7730138713745182E-3</v>
      </c>
      <c r="X107">
        <f t="shared" si="29"/>
        <v>9.0302065577529001E-4</v>
      </c>
      <c r="Z107">
        <f t="shared" si="30"/>
        <v>0.31967213114754101</v>
      </c>
      <c r="AA107">
        <f>SUM($Z$4:Z107)/U107</f>
        <v>9.7730138713745182E-3</v>
      </c>
      <c r="AB107">
        <f t="shared" si="31"/>
        <v>9.0302065577529001E-4</v>
      </c>
    </row>
    <row r="108" spans="1:28" ht="15.75" x14ac:dyDescent="0.25">
      <c r="A108" s="5">
        <v>39723</v>
      </c>
      <c r="B108">
        <v>261.82499999999999</v>
      </c>
      <c r="C108">
        <f t="shared" si="20"/>
        <v>-3.8867454930565065E-2</v>
      </c>
      <c r="D108">
        <v>0.3503</v>
      </c>
      <c r="E108">
        <v>3.9313000000000002</v>
      </c>
      <c r="F108">
        <v>11.6845</v>
      </c>
      <c r="G108">
        <f t="shared" si="16"/>
        <v>15.6158</v>
      </c>
      <c r="H108">
        <f t="shared" si="17"/>
        <v>8.0243803500000013</v>
      </c>
      <c r="I108" s="17">
        <f t="shared" si="18"/>
        <v>2.1149293583788698E-4</v>
      </c>
      <c r="J108">
        <f t="shared" si="19"/>
        <v>1.0002114929358379</v>
      </c>
      <c r="K108">
        <f t="shared" si="21"/>
        <v>-3.9078947866402952E-2</v>
      </c>
      <c r="L108" s="35">
        <f t="shared" si="22"/>
        <v>1.5271641663450399E-3</v>
      </c>
      <c r="M108" s="8"/>
      <c r="N108" s="8"/>
      <c r="O108" s="8">
        <f t="shared" si="23"/>
        <v>-0.80421205930402717</v>
      </c>
      <c r="P108" s="8"/>
      <c r="Q108" s="8">
        <f t="shared" si="24"/>
        <v>-0.80421205930402717</v>
      </c>
      <c r="R108" s="8">
        <f t="shared" si="25"/>
        <v>113</v>
      </c>
      <c r="S108" s="8">
        <f t="shared" si="26"/>
        <v>-0.80421205930402717</v>
      </c>
      <c r="T108" s="8">
        <f t="shared" si="27"/>
        <v>113</v>
      </c>
      <c r="U108">
        <v>105</v>
      </c>
      <c r="V108">
        <f t="shared" si="28"/>
        <v>0.42622950819672134</v>
      </c>
      <c r="W108">
        <f>SUM($V$4:V108)/U108</f>
        <v>1.3739266198282583E-2</v>
      </c>
      <c r="X108">
        <f t="shared" si="29"/>
        <v>1.8018709768239439E-3</v>
      </c>
      <c r="Z108">
        <f t="shared" si="30"/>
        <v>0.42622950819672134</v>
      </c>
      <c r="AA108">
        <f>SUM($Z$4:Z108)/U108</f>
        <v>1.3739266198282583E-2</v>
      </c>
      <c r="AB108">
        <f t="shared" si="31"/>
        <v>1.8018709768239439E-3</v>
      </c>
    </row>
    <row r="109" spans="1:28" ht="15.75" x14ac:dyDescent="0.25">
      <c r="A109" s="5">
        <v>39724</v>
      </c>
      <c r="B109">
        <v>273.65600000000001</v>
      </c>
      <c r="C109">
        <f t="shared" si="20"/>
        <v>4.5186670486011715E-2</v>
      </c>
      <c r="D109">
        <v>0.36120000000000002</v>
      </c>
      <c r="E109">
        <v>3.9237000000000002</v>
      </c>
      <c r="F109">
        <v>11.5413</v>
      </c>
      <c r="G109">
        <f t="shared" si="16"/>
        <v>15.465</v>
      </c>
      <c r="H109">
        <f t="shared" si="17"/>
        <v>8.0924175600000012</v>
      </c>
      <c r="I109" s="17">
        <f t="shared" si="18"/>
        <v>2.132183260603604E-4</v>
      </c>
      <c r="J109">
        <f t="shared" si="19"/>
        <v>1.0002132183260604</v>
      </c>
      <c r="K109">
        <f t="shared" si="21"/>
        <v>4.4973452159951355E-2</v>
      </c>
      <c r="L109" s="35">
        <f t="shared" si="22"/>
        <v>2.0226113991834334E-3</v>
      </c>
      <c r="M109" s="8"/>
      <c r="N109" s="8"/>
      <c r="O109" s="8">
        <f t="shared" si="23"/>
        <v>0.93496385059343712</v>
      </c>
      <c r="P109" s="8"/>
      <c r="Q109" s="8">
        <f t="shared" si="24"/>
        <v>0.93496385059343712</v>
      </c>
      <c r="R109" s="8">
        <f t="shared" si="25"/>
        <v>12</v>
      </c>
      <c r="S109" s="8">
        <f t="shared" si="26"/>
        <v>0.93496385059343712</v>
      </c>
      <c r="T109" s="8">
        <f t="shared" si="27"/>
        <v>12</v>
      </c>
      <c r="U109">
        <v>106</v>
      </c>
      <c r="V109">
        <f t="shared" si="28"/>
        <v>-0.40163934426229508</v>
      </c>
      <c r="W109">
        <f>SUM($V$4:V109)/U109</f>
        <v>9.8206000618620386E-3</v>
      </c>
      <c r="X109">
        <f t="shared" si="29"/>
        <v>9.2937124281406683E-4</v>
      </c>
      <c r="Z109">
        <f t="shared" si="30"/>
        <v>-0.40163934426229508</v>
      </c>
      <c r="AA109">
        <f>SUM($Z$4:Z109)/U109</f>
        <v>9.8206000618620386E-3</v>
      </c>
      <c r="AB109">
        <f t="shared" si="31"/>
        <v>9.2937124281406683E-4</v>
      </c>
    </row>
    <row r="110" spans="1:28" ht="15.75" x14ac:dyDescent="0.25">
      <c r="A110" s="5">
        <v>39727</v>
      </c>
      <c r="B110">
        <v>287.96300000000002</v>
      </c>
      <c r="C110">
        <f t="shared" si="20"/>
        <v>5.2280965884175815E-2</v>
      </c>
      <c r="D110">
        <v>0.29509999999999997</v>
      </c>
      <c r="E110">
        <v>3.7530000000000001</v>
      </c>
      <c r="F110">
        <v>11.8492</v>
      </c>
      <c r="G110">
        <f t="shared" si="16"/>
        <v>15.6022</v>
      </c>
      <c r="H110">
        <f t="shared" si="17"/>
        <v>7.2496989200000002</v>
      </c>
      <c r="I110" s="17">
        <f t="shared" si="18"/>
        <v>1.917706172600564E-4</v>
      </c>
      <c r="J110">
        <f t="shared" si="19"/>
        <v>1.0001917706172601</v>
      </c>
      <c r="K110">
        <f t="shared" si="21"/>
        <v>5.2089195266915758E-2</v>
      </c>
      <c r="L110" s="35">
        <f t="shared" si="22"/>
        <v>2.7132842635548791E-3</v>
      </c>
      <c r="M110" s="8"/>
      <c r="N110" s="8"/>
      <c r="O110" s="8">
        <f t="shared" si="23"/>
        <v>1.0817529295712329</v>
      </c>
      <c r="P110" s="8"/>
      <c r="Q110" s="8">
        <f t="shared" si="24"/>
        <v>1.0817529295712329</v>
      </c>
      <c r="R110" s="8">
        <f t="shared" si="25"/>
        <v>10</v>
      </c>
      <c r="S110" s="8">
        <f t="shared" si="26"/>
        <v>1.0817529295712329</v>
      </c>
      <c r="T110" s="8">
        <f t="shared" si="27"/>
        <v>10</v>
      </c>
      <c r="U110">
        <v>107</v>
      </c>
      <c r="V110">
        <f t="shared" si="28"/>
        <v>-0.41803278688524592</v>
      </c>
      <c r="W110">
        <f>SUM($V$4:V110)/U110</f>
        <v>5.8219702773096276E-3</v>
      </c>
      <c r="X110">
        <f t="shared" si="29"/>
        <v>3.2970919603243738E-4</v>
      </c>
      <c r="Z110">
        <f t="shared" si="30"/>
        <v>-0.41803278688524592</v>
      </c>
      <c r="AA110">
        <f>SUM($Z$4:Z110)/U110</f>
        <v>5.8219702773096276E-3</v>
      </c>
      <c r="AB110">
        <f t="shared" si="31"/>
        <v>3.2970919603243738E-4</v>
      </c>
    </row>
    <row r="111" spans="1:28" ht="15.75" x14ac:dyDescent="0.25">
      <c r="A111" s="5">
        <v>39728</v>
      </c>
      <c r="B111">
        <v>281.858</v>
      </c>
      <c r="C111">
        <f t="shared" si="20"/>
        <v>-2.1200640360046319E-2</v>
      </c>
      <c r="D111">
        <v>0.29799999999999999</v>
      </c>
      <c r="E111">
        <v>3.7519</v>
      </c>
      <c r="F111">
        <v>12.004300000000001</v>
      </c>
      <c r="G111">
        <f t="shared" si="16"/>
        <v>15.7562</v>
      </c>
      <c r="H111">
        <f t="shared" si="17"/>
        <v>7.3291813999999995</v>
      </c>
      <c r="I111" s="17">
        <f t="shared" si="18"/>
        <v>1.9380066056950973E-4</v>
      </c>
      <c r="J111">
        <f t="shared" si="19"/>
        <v>1.0001938006605695</v>
      </c>
      <c r="K111">
        <f t="shared" si="21"/>
        <v>-2.1394441020615829E-2</v>
      </c>
      <c r="L111" s="35">
        <f t="shared" si="22"/>
        <v>4.5772210658460928E-4</v>
      </c>
      <c r="M111" s="8"/>
      <c r="N111" s="8"/>
      <c r="O111" s="8">
        <f t="shared" si="23"/>
        <v>-0.43866547663014288</v>
      </c>
      <c r="P111" s="8"/>
      <c r="Q111" s="8">
        <f t="shared" si="24"/>
        <v>-0.43866547663014288</v>
      </c>
      <c r="R111" s="8">
        <f t="shared" si="25"/>
        <v>105</v>
      </c>
      <c r="S111" s="8">
        <f t="shared" si="26"/>
        <v>-0.43866547663014288</v>
      </c>
      <c r="T111" s="8">
        <f t="shared" si="27"/>
        <v>105</v>
      </c>
      <c r="U111">
        <v>108</v>
      </c>
      <c r="V111">
        <f t="shared" si="28"/>
        <v>0.36065573770491799</v>
      </c>
      <c r="W111">
        <f>SUM($V$4:V111)/U111</f>
        <v>9.1074681238615569E-3</v>
      </c>
      <c r="X111">
        <f t="shared" si="29"/>
        <v>8.1437866979387904E-4</v>
      </c>
      <c r="Z111">
        <f t="shared" si="30"/>
        <v>0.36065573770491799</v>
      </c>
      <c r="AA111">
        <f>SUM($Z$4:Z111)/U111</f>
        <v>9.1074681238615569E-3</v>
      </c>
      <c r="AB111">
        <f t="shared" si="31"/>
        <v>8.1437866979387904E-4</v>
      </c>
    </row>
    <row r="112" spans="1:28" ht="15.75" x14ac:dyDescent="0.25">
      <c r="A112" s="5">
        <v>39729</v>
      </c>
      <c r="B112">
        <v>292.26799999999997</v>
      </c>
      <c r="C112">
        <f t="shared" si="20"/>
        <v>3.6933491332514841E-2</v>
      </c>
      <c r="D112">
        <v>0.26229999999999998</v>
      </c>
      <c r="E112">
        <v>3.8028</v>
      </c>
      <c r="F112">
        <v>12.372400000000001</v>
      </c>
      <c r="G112">
        <f t="shared" si="16"/>
        <v>16.1752</v>
      </c>
      <c r="H112">
        <f t="shared" si="17"/>
        <v>7.0480805200000001</v>
      </c>
      <c r="I112" s="17">
        <f t="shared" si="18"/>
        <v>1.8661439167022564E-4</v>
      </c>
      <c r="J112">
        <f t="shared" si="19"/>
        <v>1.0001866143916702</v>
      </c>
      <c r="K112">
        <f t="shared" si="21"/>
        <v>3.6746876940844615E-2</v>
      </c>
      <c r="L112" s="35">
        <f t="shared" si="22"/>
        <v>1.3503329649055776E-3</v>
      </c>
      <c r="M112" s="8"/>
      <c r="N112" s="8"/>
      <c r="O112" s="8">
        <f t="shared" si="23"/>
        <v>0.76419614237338429</v>
      </c>
      <c r="P112" s="8"/>
      <c r="Q112" s="8">
        <f t="shared" si="24"/>
        <v>0.76419614237338429</v>
      </c>
      <c r="R112" s="8">
        <f t="shared" si="25"/>
        <v>13</v>
      </c>
      <c r="S112" s="8">
        <f t="shared" si="26"/>
        <v>0.76419614237338429</v>
      </c>
      <c r="T112" s="8">
        <f t="shared" si="27"/>
        <v>13</v>
      </c>
      <c r="U112">
        <v>109</v>
      </c>
      <c r="V112">
        <f t="shared" si="28"/>
        <v>-0.39344262295081966</v>
      </c>
      <c r="W112">
        <f>SUM($V$4:V112)/U112</f>
        <v>5.414348022258977E-3</v>
      </c>
      <c r="X112">
        <f t="shared" si="29"/>
        <v>2.9048663010629332E-4</v>
      </c>
      <c r="Z112">
        <f t="shared" si="30"/>
        <v>-0.39344262295081966</v>
      </c>
      <c r="AA112">
        <f>SUM($Z$4:Z112)/U112</f>
        <v>5.414348022258977E-3</v>
      </c>
      <c r="AB112">
        <f t="shared" si="31"/>
        <v>2.9048663010629332E-4</v>
      </c>
    </row>
    <row r="113" spans="1:29" ht="15.75" x14ac:dyDescent="0.25">
      <c r="A113" s="5">
        <v>39730</v>
      </c>
      <c r="B113">
        <v>293.23200000000003</v>
      </c>
      <c r="C113">
        <f t="shared" si="20"/>
        <v>3.2983426170502947E-3</v>
      </c>
      <c r="D113">
        <v>0.26029999999999998</v>
      </c>
      <c r="E113">
        <v>3.8769999999999998</v>
      </c>
      <c r="F113">
        <v>12.466100000000001</v>
      </c>
      <c r="G113">
        <f t="shared" si="16"/>
        <v>16.3431</v>
      </c>
      <c r="H113">
        <f t="shared" si="17"/>
        <v>7.1219258300000003</v>
      </c>
      <c r="I113" s="17">
        <f t="shared" si="18"/>
        <v>1.8850404816772581E-4</v>
      </c>
      <c r="J113">
        <f t="shared" si="19"/>
        <v>1.0001885040481677</v>
      </c>
      <c r="K113">
        <f t="shared" si="21"/>
        <v>3.1098385688825688E-3</v>
      </c>
      <c r="L113" s="35">
        <f t="shared" si="22"/>
        <v>9.6710959245095831E-6</v>
      </c>
      <c r="M113" s="8"/>
      <c r="N113" s="8"/>
      <c r="O113" s="8">
        <f t="shared" si="23"/>
        <v>6.8246478013210321E-2</v>
      </c>
      <c r="P113" s="8"/>
      <c r="Q113" s="8">
        <f t="shared" si="24"/>
        <v>6.8246478013210321E-2</v>
      </c>
      <c r="R113" s="8">
        <f t="shared" si="25"/>
        <v>54</v>
      </c>
      <c r="S113" s="8">
        <f t="shared" si="26"/>
        <v>6.8246478013210321E-2</v>
      </c>
      <c r="T113" s="8">
        <f t="shared" si="27"/>
        <v>54</v>
      </c>
      <c r="U113">
        <v>110</v>
      </c>
      <c r="V113">
        <f t="shared" si="28"/>
        <v>-5.7377049180327877E-2</v>
      </c>
      <c r="W113">
        <f>SUM($V$4:V113)/U113</f>
        <v>4.8435171385990961E-3</v>
      </c>
      <c r="X113">
        <f t="shared" si="29"/>
        <v>2.3459658271903172E-4</v>
      </c>
      <c r="Z113">
        <f t="shared" si="30"/>
        <v>-5.7377049180327877E-2</v>
      </c>
      <c r="AA113">
        <f>SUM($Z$4:Z113)/U113</f>
        <v>4.8435171385990961E-3</v>
      </c>
      <c r="AB113">
        <f t="shared" si="31"/>
        <v>2.3459658271903172E-4</v>
      </c>
    </row>
    <row r="114" spans="1:29" ht="15.75" x14ac:dyDescent="0.25">
      <c r="A114" s="5">
        <v>39731</v>
      </c>
      <c r="B114">
        <v>335.048</v>
      </c>
      <c r="C114">
        <f t="shared" si="20"/>
        <v>0.14260380858842137</v>
      </c>
      <c r="D114">
        <v>0.13750000000000001</v>
      </c>
      <c r="E114">
        <v>3.9956</v>
      </c>
      <c r="F114">
        <v>12.6996</v>
      </c>
      <c r="G114">
        <f t="shared" si="16"/>
        <v>16.6952</v>
      </c>
      <c r="H114">
        <f t="shared" si="17"/>
        <v>5.7417949999999998</v>
      </c>
      <c r="I114" s="17">
        <f t="shared" si="18"/>
        <v>1.5297071328035372E-4</v>
      </c>
      <c r="J114">
        <f t="shared" si="19"/>
        <v>1.0001529707132804</v>
      </c>
      <c r="K114">
        <f t="shared" si="21"/>
        <v>0.14245083787514101</v>
      </c>
      <c r="L114" s="35">
        <f t="shared" si="22"/>
        <v>2.029224121132971E-2</v>
      </c>
      <c r="M114" s="8"/>
      <c r="N114" s="8"/>
      <c r="O114" s="8">
        <f t="shared" si="23"/>
        <v>2.9506357638895797</v>
      </c>
      <c r="P114" s="8"/>
      <c r="Q114" s="8">
        <f t="shared" si="24"/>
        <v>2.9506357638895797</v>
      </c>
      <c r="R114" s="8">
        <f t="shared" si="25"/>
        <v>3</v>
      </c>
      <c r="S114" s="8">
        <f t="shared" si="26"/>
        <v>2.9506357638895797</v>
      </c>
      <c r="T114" s="8">
        <f t="shared" si="27"/>
        <v>2</v>
      </c>
      <c r="U114">
        <v>111</v>
      </c>
      <c r="V114">
        <f t="shared" si="28"/>
        <v>-0.47540983606557374</v>
      </c>
      <c r="W114">
        <f>SUM($V$4:V114)/U114</f>
        <v>5.1691035297591736E-4</v>
      </c>
      <c r="X114">
        <f t="shared" si="29"/>
        <v>2.6962537040472103E-6</v>
      </c>
      <c r="Z114">
        <f t="shared" si="30"/>
        <v>-0.48360655737704916</v>
      </c>
      <c r="AA114">
        <f>SUM($Z$4:Z114)/U114</f>
        <v>4.4306601683649914E-4</v>
      </c>
      <c r="AB114">
        <f t="shared" si="31"/>
        <v>1.9809210886877334E-6</v>
      </c>
    </row>
    <row r="115" spans="1:29" ht="15.75" x14ac:dyDescent="0.25">
      <c r="A115" s="5">
        <v>39734</v>
      </c>
      <c r="B115">
        <v>345.61700000000002</v>
      </c>
      <c r="C115">
        <f t="shared" si="20"/>
        <v>3.1544733888875673E-2</v>
      </c>
      <c r="D115">
        <v>0.15160000000000001</v>
      </c>
      <c r="E115">
        <v>4.0735000000000001</v>
      </c>
      <c r="F115">
        <v>12.304399999999999</v>
      </c>
      <c r="G115">
        <f t="shared" si="16"/>
        <v>16.3779</v>
      </c>
      <c r="H115">
        <f t="shared" si="17"/>
        <v>5.9388470400000006</v>
      </c>
      <c r="I115" s="17">
        <f t="shared" si="18"/>
        <v>1.5807229191011629E-4</v>
      </c>
      <c r="J115">
        <f t="shared" si="19"/>
        <v>1.0001580722919101</v>
      </c>
      <c r="K115">
        <f t="shared" si="21"/>
        <v>3.1386661596965557E-2</v>
      </c>
      <c r="L115" s="35">
        <f t="shared" si="22"/>
        <v>9.8512252620243249E-4</v>
      </c>
      <c r="M115" s="8"/>
      <c r="N115" s="8"/>
      <c r="O115" s="8">
        <f t="shared" si="23"/>
        <v>0.65269659272237357</v>
      </c>
      <c r="P115" s="8"/>
      <c r="Q115" s="8">
        <f t="shared" si="24"/>
        <v>0.65269659272237357</v>
      </c>
      <c r="R115" s="8">
        <f t="shared" si="25"/>
        <v>16</v>
      </c>
      <c r="S115" s="8">
        <f t="shared" si="26"/>
        <v>0.65269659272237357</v>
      </c>
      <c r="T115" s="8">
        <f t="shared" si="27"/>
        <v>16</v>
      </c>
      <c r="U115">
        <v>112</v>
      </c>
      <c r="V115">
        <f t="shared" si="28"/>
        <v>-0.36885245901639341</v>
      </c>
      <c r="W115">
        <f>SUM($V$4:V115)/U115</f>
        <v>-2.7810304449648804E-3</v>
      </c>
      <c r="X115">
        <f t="shared" si="29"/>
        <v>7.8747508873819517E-5</v>
      </c>
      <c r="Z115">
        <f t="shared" si="30"/>
        <v>-0.36885245901639341</v>
      </c>
      <c r="AA115">
        <f>SUM($Z$4:Z115)/U115</f>
        <v>-2.8542154566744823E-3</v>
      </c>
      <c r="AB115">
        <f t="shared" si="31"/>
        <v>8.2946648889944234E-5</v>
      </c>
    </row>
    <row r="116" spans="1:29" ht="15.75" x14ac:dyDescent="0.25">
      <c r="A116" s="5">
        <v>39735</v>
      </c>
      <c r="B116">
        <v>346.48200000000003</v>
      </c>
      <c r="C116">
        <f t="shared" si="20"/>
        <v>2.5027704077056658E-3</v>
      </c>
      <c r="D116">
        <v>0.15040000000000001</v>
      </c>
      <c r="E116">
        <v>4.1159999999999997</v>
      </c>
      <c r="F116">
        <v>11.943899999999999</v>
      </c>
      <c r="G116">
        <f t="shared" si="16"/>
        <v>16.059899999999999</v>
      </c>
      <c r="H116">
        <f t="shared" si="17"/>
        <v>5.91236256</v>
      </c>
      <c r="I116" s="17">
        <f t="shared" si="18"/>
        <v>1.5738717272117952E-4</v>
      </c>
      <c r="J116">
        <f t="shared" si="19"/>
        <v>1.0001573871727212</v>
      </c>
      <c r="K116">
        <f t="shared" si="21"/>
        <v>2.3453832349844862E-3</v>
      </c>
      <c r="L116" s="35">
        <f t="shared" si="22"/>
        <v>5.5008225189462938E-6</v>
      </c>
      <c r="M116" s="8"/>
      <c r="N116" s="8"/>
      <c r="O116" s="8">
        <f t="shared" si="23"/>
        <v>5.1785179841125531E-2</v>
      </c>
      <c r="P116" s="8"/>
      <c r="Q116" s="8">
        <f t="shared" si="24"/>
        <v>5.1785179841125531E-2</v>
      </c>
      <c r="R116" s="8">
        <f t="shared" si="25"/>
        <v>56</v>
      </c>
      <c r="S116" s="8">
        <f t="shared" si="26"/>
        <v>5.1785179841125531E-2</v>
      </c>
      <c r="T116" s="8">
        <f t="shared" si="27"/>
        <v>56</v>
      </c>
      <c r="U116">
        <v>113</v>
      </c>
      <c r="V116">
        <f t="shared" si="28"/>
        <v>-4.0983606557377039E-2</v>
      </c>
      <c r="W116">
        <f>SUM($V$4:V116)/U116</f>
        <v>-3.1191063397649878E-3</v>
      </c>
      <c r="X116">
        <f t="shared" si="29"/>
        <v>9.994155932182926E-5</v>
      </c>
      <c r="Z116">
        <f t="shared" si="30"/>
        <v>-4.0983606557377039E-2</v>
      </c>
      <c r="AA116">
        <f>SUM($Z$4:Z116)/U116</f>
        <v>-3.1916436965037085E-3</v>
      </c>
      <c r="AB116">
        <f t="shared" si="31"/>
        <v>1.0464405562307271E-4</v>
      </c>
    </row>
    <row r="117" spans="1:29" ht="15.75" x14ac:dyDescent="0.25">
      <c r="A117" s="5">
        <v>39736</v>
      </c>
      <c r="B117">
        <v>386.85700000000003</v>
      </c>
      <c r="C117">
        <f t="shared" si="20"/>
        <v>0.11652841994677933</v>
      </c>
      <c r="D117">
        <v>7.6600000000000001E-2</v>
      </c>
      <c r="E117">
        <v>4.1233000000000004</v>
      </c>
      <c r="F117">
        <v>11.910600000000001</v>
      </c>
      <c r="G117">
        <f t="shared" si="16"/>
        <v>16.033900000000003</v>
      </c>
      <c r="H117">
        <f t="shared" si="17"/>
        <v>5.0356519600000009</v>
      </c>
      <c r="I117" s="17">
        <f t="shared" si="18"/>
        <v>1.3461083734678247E-4</v>
      </c>
      <c r="J117">
        <f t="shared" si="19"/>
        <v>1.0001346108373468</v>
      </c>
      <c r="K117">
        <f t="shared" si="21"/>
        <v>0.11639380910943255</v>
      </c>
      <c r="L117" s="35">
        <f t="shared" si="22"/>
        <v>1.3547518799003023E-2</v>
      </c>
      <c r="M117" s="8"/>
      <c r="N117" s="8"/>
      <c r="O117" s="8">
        <f t="shared" si="23"/>
        <v>2.4111061745683857</v>
      </c>
      <c r="P117" s="8"/>
      <c r="Q117" s="8">
        <f t="shared" si="24"/>
        <v>2.4111061745683857</v>
      </c>
      <c r="R117" s="8">
        <f t="shared" si="25"/>
        <v>4</v>
      </c>
      <c r="S117" s="8">
        <f t="shared" si="26"/>
        <v>2.4111061745683857</v>
      </c>
      <c r="T117" s="8">
        <f t="shared" si="27"/>
        <v>3</v>
      </c>
      <c r="U117">
        <v>114</v>
      </c>
      <c r="V117">
        <f t="shared" si="28"/>
        <v>-0.46721311475409838</v>
      </c>
      <c r="W117">
        <f>SUM($V$4:V117)/U117</f>
        <v>-7.1901064135749294E-3</v>
      </c>
      <c r="X117">
        <f t="shared" si="29"/>
        <v>5.3577544065387022E-4</v>
      </c>
      <c r="Z117">
        <f t="shared" si="30"/>
        <v>-0.47540983606557374</v>
      </c>
      <c r="AA117">
        <f>SUM($Z$4:Z117)/U117</f>
        <v>-7.3339085418464272E-3</v>
      </c>
      <c r="AB117">
        <f t="shared" si="31"/>
        <v>5.5742076845628644E-4</v>
      </c>
    </row>
    <row r="118" spans="1:29" ht="15.75" x14ac:dyDescent="0.25">
      <c r="A118" s="5">
        <v>39737</v>
      </c>
      <c r="B118">
        <v>399.17500000000001</v>
      </c>
      <c r="C118">
        <f t="shared" si="20"/>
        <v>3.1841222984203423E-2</v>
      </c>
      <c r="D118">
        <v>6.25E-2</v>
      </c>
      <c r="E118">
        <v>4.0693000000000001</v>
      </c>
      <c r="F118">
        <v>12.005100000000001</v>
      </c>
      <c r="G118">
        <f t="shared" si="16"/>
        <v>16.074400000000001</v>
      </c>
      <c r="H118">
        <f t="shared" si="17"/>
        <v>4.8196187500000001</v>
      </c>
      <c r="I118" s="17">
        <f t="shared" si="18"/>
        <v>1.2896933005301925E-4</v>
      </c>
      <c r="J118">
        <f t="shared" si="19"/>
        <v>1.000128969330053</v>
      </c>
      <c r="K118">
        <f t="shared" si="21"/>
        <v>3.1712253654150403E-2</v>
      </c>
      <c r="L118" s="35">
        <f t="shared" si="22"/>
        <v>1.0056670318251755E-3</v>
      </c>
      <c r="M118" s="8"/>
      <c r="N118" s="8"/>
      <c r="O118" s="8">
        <f t="shared" si="23"/>
        <v>0.65883129092529624</v>
      </c>
      <c r="P118" s="8"/>
      <c r="Q118" s="8">
        <f t="shared" si="24"/>
        <v>0.65883129092529624</v>
      </c>
      <c r="R118" s="8">
        <f t="shared" si="25"/>
        <v>15</v>
      </c>
      <c r="S118" s="8">
        <f t="shared" si="26"/>
        <v>0.65883129092529624</v>
      </c>
      <c r="T118" s="8">
        <f t="shared" si="27"/>
        <v>15</v>
      </c>
      <c r="U118">
        <v>115</v>
      </c>
      <c r="V118">
        <f t="shared" si="28"/>
        <v>-0.37704918032786883</v>
      </c>
      <c r="W118">
        <f>SUM($V$4:V118)/U118</f>
        <v>-1.0406272273699226E-2</v>
      </c>
      <c r="X118">
        <f t="shared" si="29"/>
        <v>1.1321279820865041E-3</v>
      </c>
      <c r="Z118">
        <f t="shared" si="30"/>
        <v>-0.37704918032786883</v>
      </c>
      <c r="AA118">
        <f>SUM($Z$4:Z118)/U118</f>
        <v>-1.0548823948681405E-2</v>
      </c>
      <c r="AB118">
        <f t="shared" si="31"/>
        <v>1.1633576336846864E-3</v>
      </c>
    </row>
    <row r="119" spans="1:29" ht="15.75" x14ac:dyDescent="0.25">
      <c r="A119" s="5">
        <v>39738</v>
      </c>
      <c r="B119">
        <v>360.55</v>
      </c>
      <c r="C119">
        <f t="shared" si="20"/>
        <v>-9.676207177303188E-2</v>
      </c>
      <c r="D119">
        <v>3.0200000000000001E-2</v>
      </c>
      <c r="E119">
        <v>4.0141999999999998</v>
      </c>
      <c r="F119">
        <v>11.8939</v>
      </c>
      <c r="G119">
        <f t="shared" si="16"/>
        <v>15.908100000000001</v>
      </c>
      <c r="H119">
        <f t="shared" si="17"/>
        <v>4.3733957800000001</v>
      </c>
      <c r="I119" s="17">
        <f t="shared" si="18"/>
        <v>1.1727982822740124E-4</v>
      </c>
      <c r="J119">
        <f t="shared" si="19"/>
        <v>1.0001172798282274</v>
      </c>
      <c r="K119">
        <f t="shared" si="21"/>
        <v>-9.6879351601259281E-2</v>
      </c>
      <c r="L119" s="35">
        <f t="shared" si="22"/>
        <v>9.3856087666804189E-3</v>
      </c>
      <c r="M119" s="8"/>
      <c r="N119" s="8"/>
      <c r="O119" s="8">
        <f t="shared" si="23"/>
        <v>-2.0021178423473049</v>
      </c>
      <c r="P119" s="8"/>
      <c r="Q119" s="8">
        <f t="shared" si="24"/>
        <v>-2.0021178423473049</v>
      </c>
      <c r="R119" s="8">
        <f t="shared" si="25"/>
        <v>118</v>
      </c>
      <c r="S119" s="8">
        <f t="shared" si="26"/>
        <v>-2.0021178423473049</v>
      </c>
      <c r="T119" s="8">
        <f t="shared" si="27"/>
        <v>118</v>
      </c>
      <c r="U119">
        <v>116</v>
      </c>
      <c r="V119">
        <f t="shared" si="28"/>
        <v>0.46721311475409832</v>
      </c>
      <c r="W119">
        <f>SUM($V$4:V119)/U119</f>
        <v>-6.2888637648389019E-3</v>
      </c>
      <c r="X119">
        <f t="shared" si="29"/>
        <v>4.1707069677396656E-4</v>
      </c>
      <c r="Z119">
        <f t="shared" si="30"/>
        <v>0.46721311475409832</v>
      </c>
      <c r="AA119">
        <f>SUM($Z$4:Z119)/U119</f>
        <v>-6.4301865460712352E-3</v>
      </c>
      <c r="AB119">
        <f t="shared" si="31"/>
        <v>4.360260623639964E-4</v>
      </c>
    </row>
    <row r="120" spans="1:29" ht="15.75" x14ac:dyDescent="0.25">
      <c r="A120" s="5">
        <v>39741</v>
      </c>
      <c r="B120">
        <v>277.04599999999999</v>
      </c>
      <c r="C120">
        <f t="shared" si="20"/>
        <v>-0.23160171959506315</v>
      </c>
      <c r="D120">
        <v>4.8999999999999998E-3</v>
      </c>
      <c r="E120">
        <v>4.0106999999999999</v>
      </c>
      <c r="F120">
        <v>11.9918</v>
      </c>
      <c r="G120">
        <f t="shared" si="16"/>
        <v>16.002499999999998</v>
      </c>
      <c r="H120">
        <f t="shared" si="17"/>
        <v>4.0694598199999996</v>
      </c>
      <c r="I120" s="17">
        <f t="shared" si="18"/>
        <v>1.0928918560981771E-4</v>
      </c>
      <c r="J120">
        <f t="shared" si="19"/>
        <v>1.0001092891856098</v>
      </c>
      <c r="K120">
        <f t="shared" si="21"/>
        <v>-0.23171100878067297</v>
      </c>
      <c r="L120" s="35">
        <f t="shared" si="22"/>
        <v>5.3689991590157103E-2</v>
      </c>
      <c r="M120" s="8"/>
      <c r="N120" s="8"/>
      <c r="O120" s="8">
        <f t="shared" si="23"/>
        <v>-4.7921042472844961</v>
      </c>
      <c r="P120" s="8"/>
      <c r="Q120" s="8">
        <f t="shared" si="24"/>
        <v>-4.7921042472844961</v>
      </c>
      <c r="R120" s="8">
        <f t="shared" si="25"/>
        <v>121</v>
      </c>
      <c r="S120" s="8">
        <f t="shared" si="26"/>
        <v>-4.7921042472844961</v>
      </c>
      <c r="T120" s="8">
        <f t="shared" si="27"/>
        <v>121</v>
      </c>
      <c r="U120">
        <v>117</v>
      </c>
      <c r="V120">
        <f t="shared" si="28"/>
        <v>0.49180327868852458</v>
      </c>
      <c r="W120">
        <f>SUM($V$4:V120)/U120</f>
        <v>-2.0316659660922056E-3</v>
      </c>
      <c r="X120">
        <f t="shared" si="29"/>
        <v>4.3903362903632082E-5</v>
      </c>
      <c r="Z120">
        <f t="shared" si="30"/>
        <v>0.49180327868852458</v>
      </c>
      <c r="AA120">
        <f>SUM($Z$4:Z120)/U120</f>
        <v>-2.1717808603054587E-3</v>
      </c>
      <c r="AB120">
        <f t="shared" si="31"/>
        <v>5.0167814209738805E-5</v>
      </c>
    </row>
    <row r="121" spans="1:29" ht="15.75" x14ac:dyDescent="0.25">
      <c r="A121" s="5">
        <v>39742</v>
      </c>
      <c r="B121">
        <v>236.62200000000001</v>
      </c>
      <c r="C121">
        <f t="shared" si="20"/>
        <v>-0.14591078737826924</v>
      </c>
      <c r="D121">
        <v>1.7999999999999999E-2</v>
      </c>
      <c r="E121">
        <v>3.9403999999999999</v>
      </c>
      <c r="F121">
        <v>12.188599999999999</v>
      </c>
      <c r="G121">
        <f t="shared" si="16"/>
        <v>16.128999999999998</v>
      </c>
      <c r="H121">
        <f t="shared" si="17"/>
        <v>4.1597948000000002</v>
      </c>
      <c r="I121" s="17">
        <f t="shared" si="18"/>
        <v>1.1166656965588828E-4</v>
      </c>
      <c r="J121">
        <f t="shared" si="19"/>
        <v>1.0001116665696559</v>
      </c>
      <c r="K121">
        <f t="shared" si="21"/>
        <v>-0.14602245394792512</v>
      </c>
      <c r="L121" s="35">
        <f t="shared" si="22"/>
        <v>2.1322557056973914E-2</v>
      </c>
      <c r="M121" s="8"/>
      <c r="N121" s="8"/>
      <c r="O121" s="8">
        <f t="shared" si="23"/>
        <v>-3.0190609341871819</v>
      </c>
      <c r="P121" s="8"/>
      <c r="Q121" s="8">
        <f t="shared" si="24"/>
        <v>-3.0190609341871819</v>
      </c>
      <c r="R121" s="8">
        <f t="shared" si="25"/>
        <v>120</v>
      </c>
      <c r="S121" s="8">
        <f t="shared" si="26"/>
        <v>-3.0190609341871819</v>
      </c>
      <c r="T121" s="8">
        <f t="shared" si="27"/>
        <v>120</v>
      </c>
      <c r="U121">
        <v>118</v>
      </c>
      <c r="V121">
        <f t="shared" si="28"/>
        <v>0.48360655737704916</v>
      </c>
      <c r="W121">
        <f>SUM($V$4:V121)/U121</f>
        <v>2.0839121978327214E-3</v>
      </c>
      <c r="X121">
        <f t="shared" si="29"/>
        <v>4.6585220517869849E-5</v>
      </c>
      <c r="Z121">
        <f t="shared" si="30"/>
        <v>0.48360655737704916</v>
      </c>
      <c r="AA121">
        <f>SUM($Z$4:Z121)/U121</f>
        <v>1.9449847179772077E-3</v>
      </c>
      <c r="AB121">
        <f t="shared" si="31"/>
        <v>4.0580903206677785E-5</v>
      </c>
    </row>
    <row r="122" spans="1:29" ht="15.75" x14ac:dyDescent="0.25">
      <c r="A122" s="5">
        <v>39743</v>
      </c>
      <c r="B122">
        <v>240.36</v>
      </c>
      <c r="C122">
        <f t="shared" si="20"/>
        <v>1.5797347668433194E-2</v>
      </c>
      <c r="D122">
        <v>1.26E-2</v>
      </c>
      <c r="E122">
        <v>3.8066</v>
      </c>
      <c r="F122">
        <v>12.372</v>
      </c>
      <c r="G122">
        <f t="shared" si="16"/>
        <v>16.178599999999999</v>
      </c>
      <c r="H122">
        <f t="shared" si="17"/>
        <v>3.9624872</v>
      </c>
      <c r="I122" s="17">
        <f t="shared" si="18"/>
        <v>1.0647127885721197E-4</v>
      </c>
      <c r="J122">
        <f t="shared" si="19"/>
        <v>1.0001064712788572</v>
      </c>
      <c r="K122">
        <f t="shared" si="21"/>
        <v>1.5690876389575982E-2</v>
      </c>
      <c r="L122" s="35">
        <f t="shared" si="22"/>
        <v>2.4620360187295302E-4</v>
      </c>
      <c r="M122" s="8"/>
      <c r="N122" s="8"/>
      <c r="O122" s="8">
        <f t="shared" si="23"/>
        <v>0.32686517608801996</v>
      </c>
      <c r="P122" s="8"/>
      <c r="Q122" s="8">
        <f t="shared" si="24"/>
        <v>0.32686517608801996</v>
      </c>
      <c r="R122" s="8">
        <f t="shared" si="25"/>
        <v>34</v>
      </c>
      <c r="S122" s="8">
        <f t="shared" si="26"/>
        <v>0.32686517608801996</v>
      </c>
      <c r="T122" s="8">
        <f t="shared" si="27"/>
        <v>34</v>
      </c>
      <c r="U122">
        <v>119</v>
      </c>
      <c r="V122">
        <f t="shared" si="28"/>
        <v>-0.22131147540983609</v>
      </c>
      <c r="W122">
        <f>SUM($V$4:V122)/U122</f>
        <v>2.0664003306239526E-4</v>
      </c>
      <c r="X122">
        <f t="shared" si="29"/>
        <v>4.6193748076539177E-7</v>
      </c>
      <c r="Z122">
        <f t="shared" si="30"/>
        <v>-0.22131147540983609</v>
      </c>
      <c r="AA122">
        <f>SUM($Z$4:Z122)/U122</f>
        <v>6.888001102079344E-5</v>
      </c>
      <c r="AB122">
        <f t="shared" si="31"/>
        <v>5.1326386751702774E-8</v>
      </c>
    </row>
    <row r="123" spans="1:29" s="28" customFormat="1" ht="16.5" thickBot="1" x14ac:dyDescent="0.3">
      <c r="A123" s="27">
        <v>39744</v>
      </c>
      <c r="B123" s="28">
        <v>221.21199999999999</v>
      </c>
      <c r="C123" s="28">
        <f t="shared" si="20"/>
        <v>-7.9663837576967975E-2</v>
      </c>
      <c r="D123">
        <v>2.0400000000000001E-2</v>
      </c>
      <c r="E123" s="28">
        <v>3.7789000000000001</v>
      </c>
      <c r="F123" s="28">
        <v>12.5359</v>
      </c>
      <c r="G123">
        <f t="shared" si="16"/>
        <v>16.314799999999998</v>
      </c>
      <c r="H123">
        <f t="shared" si="17"/>
        <v>4.0346323599999998</v>
      </c>
      <c r="I123" s="17">
        <f t="shared" si="18"/>
        <v>1.0837206684599643E-4</v>
      </c>
      <c r="J123" s="28">
        <f t="shared" si="19"/>
        <v>1.000108372066846</v>
      </c>
      <c r="K123" s="28">
        <f t="shared" si="21"/>
        <v>-7.9772209643813971E-2</v>
      </c>
      <c r="L123" s="37">
        <f t="shared" si="22"/>
        <v>6.363605431456607E-3</v>
      </c>
      <c r="O123" s="28">
        <f t="shared" si="23"/>
        <v>-1.6483358373808381</v>
      </c>
      <c r="Q123" s="8">
        <f t="shared" si="24"/>
        <v>-1.6483358373808381</v>
      </c>
      <c r="R123" s="8">
        <f t="shared" si="25"/>
        <v>117</v>
      </c>
      <c r="S123" s="8">
        <f t="shared" si="26"/>
        <v>-1.6483358373808381</v>
      </c>
      <c r="T123" s="8">
        <f t="shared" si="27"/>
        <v>117</v>
      </c>
      <c r="U123">
        <v>120</v>
      </c>
      <c r="V123">
        <f t="shared" si="28"/>
        <v>0.45901639344262291</v>
      </c>
      <c r="W123">
        <f>SUM($V$4:V123)/U123</f>
        <v>4.0300546448087332E-3</v>
      </c>
      <c r="X123">
        <f t="shared" si="29"/>
        <v>1.7717825934703029E-4</v>
      </c>
      <c r="Z123">
        <f t="shared" si="30"/>
        <v>0.45901639344262291</v>
      </c>
      <c r="AA123">
        <f>SUM($Z$4:Z123)/U123</f>
        <v>3.8934426229508112E-3</v>
      </c>
      <c r="AB123">
        <f t="shared" si="31"/>
        <v>1.6536976863501917E-4</v>
      </c>
    </row>
    <row r="124" spans="1:29" ht="16.5" thickBot="1" x14ac:dyDescent="0.3">
      <c r="A124" s="5">
        <v>39745</v>
      </c>
      <c r="B124">
        <v>209.30099999999999</v>
      </c>
      <c r="C124">
        <f t="shared" si="20"/>
        <v>-5.3844276079055398E-2</v>
      </c>
      <c r="D124">
        <v>4.3799999999999999E-2</v>
      </c>
      <c r="E124">
        <v>3.7511999999999999</v>
      </c>
      <c r="F124">
        <v>12.848100000000001</v>
      </c>
      <c r="G124">
        <f t="shared" si="16"/>
        <v>16.599299999999999</v>
      </c>
      <c r="H124">
        <f t="shared" si="17"/>
        <v>4.3139467800000002</v>
      </c>
      <c r="I124" s="17">
        <f t="shared" si="18"/>
        <v>1.157187086144873E-4</v>
      </c>
      <c r="J124">
        <f t="shared" si="19"/>
        <v>1.0001157187086145</v>
      </c>
      <c r="K124">
        <f t="shared" si="21"/>
        <v>-5.3959994787669885E-2</v>
      </c>
      <c r="L124" s="35">
        <f t="shared" si="22"/>
        <v>2.9116810374853613E-3</v>
      </c>
      <c r="M124" s="8"/>
      <c r="N124" s="8"/>
      <c r="O124" s="8">
        <f t="shared" si="23"/>
        <v>-1.1140996040165003</v>
      </c>
      <c r="P124" s="30" t="s">
        <v>63</v>
      </c>
      <c r="Q124" s="12">
        <f>'[1]CAPM Adj Return'!$M$19</f>
        <v>3.0808691775510311</v>
      </c>
      <c r="R124" s="8">
        <f t="shared" si="25"/>
        <v>2</v>
      </c>
      <c r="S124" s="12">
        <f>'[1]CAPM Adj Return'!$M$20</f>
        <v>1.9811163301885963</v>
      </c>
      <c r="T124" s="8">
        <f t="shared" si="27"/>
        <v>4</v>
      </c>
      <c r="U124">
        <v>121</v>
      </c>
      <c r="V124">
        <f t="shared" si="28"/>
        <v>-0.48360655737704916</v>
      </c>
      <c r="W124">
        <f>SUM($V$4:V124)/U124</f>
        <v>-1.0092936587501423E-17</v>
      </c>
      <c r="X124">
        <f t="shared" si="29"/>
        <v>1.1205410585525736E-33</v>
      </c>
      <c r="Y124" s="8" t="s">
        <v>75</v>
      </c>
      <c r="Z124">
        <f t="shared" si="30"/>
        <v>-0.46721311475409838</v>
      </c>
      <c r="AA124">
        <f>SUM($Z$4:Z124)/U124</f>
        <v>-8.7166270528421384E-18</v>
      </c>
      <c r="AB124">
        <f t="shared" si="31"/>
        <v>8.3577545896173359E-34</v>
      </c>
      <c r="AC124" s="8" t="s">
        <v>75</v>
      </c>
    </row>
    <row r="125" spans="1:29" ht="15.75" x14ac:dyDescent="0.25">
      <c r="A125" s="5">
        <v>39748</v>
      </c>
      <c r="B125">
        <v>468.27199999999999</v>
      </c>
      <c r="C125">
        <f t="shared" si="20"/>
        <v>1.2373137252091486</v>
      </c>
      <c r="D125">
        <v>0.14680000000000001</v>
      </c>
      <c r="E125">
        <v>3.7598000000000003</v>
      </c>
      <c r="F125">
        <v>12.192500000000001</v>
      </c>
      <c r="G125">
        <f t="shared" si="16"/>
        <v>15.952300000000001</v>
      </c>
      <c r="H125">
        <f t="shared" si="17"/>
        <v>5.5496590000000001</v>
      </c>
      <c r="I125" s="17">
        <f t="shared" si="18"/>
        <v>1.4798727124065714E-4</v>
      </c>
      <c r="J125">
        <f t="shared" si="19"/>
        <v>1.0001479872712407</v>
      </c>
      <c r="K125">
        <f t="shared" si="21"/>
        <v>1.237165737937908</v>
      </c>
      <c r="L125" s="35">
        <f t="shared" si="22"/>
        <v>1.5305790631274483</v>
      </c>
      <c r="M125" s="8"/>
      <c r="N125" s="8"/>
      <c r="O125" s="8">
        <f t="shared" si="23"/>
        <v>25.601434946878321</v>
      </c>
      <c r="P125" s="8"/>
      <c r="Q125" s="8"/>
      <c r="R125" s="8"/>
      <c r="S125" s="8"/>
      <c r="T125" s="8"/>
      <c r="X125">
        <f>SUM(X4:X124)</f>
        <v>0.72837027264654275</v>
      </c>
      <c r="Y125">
        <f>SQRT(X125/U124)</f>
        <v>7.758601053113065E-2</v>
      </c>
      <c r="AB125">
        <f>SUM(AB4:AB124)</f>
        <v>0.72843833032742433</v>
      </c>
      <c r="AC125">
        <f>SQRT(AB125/U124)</f>
        <v>7.7589635198970303E-2</v>
      </c>
    </row>
    <row r="126" spans="1:29" ht="15.75" x14ac:dyDescent="0.25">
      <c r="A126" s="5">
        <v>39749</v>
      </c>
      <c r="B126">
        <v>912.68399999999997</v>
      </c>
      <c r="C126">
        <f t="shared" si="20"/>
        <v>0.94904670789626544</v>
      </c>
      <c r="D126">
        <v>0.96450000000000002</v>
      </c>
      <c r="E126">
        <v>3.7515999999999998</v>
      </c>
      <c r="F126">
        <v>10.648199999999999</v>
      </c>
      <c r="G126">
        <f t="shared" si="16"/>
        <v>14.399799999999999</v>
      </c>
      <c r="H126">
        <f t="shared" si="17"/>
        <v>14.021788899999999</v>
      </c>
      <c r="I126" s="17">
        <f t="shared" si="18"/>
        <v>3.5956976627793402E-4</v>
      </c>
      <c r="J126">
        <f t="shared" si="19"/>
        <v>1.0003595697662779</v>
      </c>
      <c r="K126">
        <f t="shared" si="21"/>
        <v>0.94868713812998751</v>
      </c>
      <c r="L126" s="35">
        <f t="shared" si="22"/>
        <v>0.90000728605326596</v>
      </c>
      <c r="M126" s="8"/>
      <c r="N126" s="8"/>
      <c r="O126" s="8">
        <f t="shared" si="23"/>
        <v>19.636860934075752</v>
      </c>
      <c r="P126" s="8"/>
      <c r="Q126" s="8"/>
      <c r="R126" s="8"/>
      <c r="S126" s="8"/>
      <c r="T126" s="8"/>
    </row>
    <row r="127" spans="1:29" ht="15.75" x14ac:dyDescent="0.25">
      <c r="A127" s="5">
        <v>39750</v>
      </c>
      <c r="B127">
        <v>509.03500000000003</v>
      </c>
      <c r="C127">
        <f t="shared" si="20"/>
        <v>-0.4422658883030709</v>
      </c>
      <c r="D127">
        <v>0.9738</v>
      </c>
      <c r="E127">
        <v>3.7865000000000002</v>
      </c>
      <c r="F127">
        <v>10.9513</v>
      </c>
      <c r="G127">
        <f t="shared" si="16"/>
        <v>14.7378</v>
      </c>
      <c r="H127">
        <f t="shared" si="17"/>
        <v>14.45087594</v>
      </c>
      <c r="I127" s="17">
        <f t="shared" si="18"/>
        <v>3.6986431131125208E-4</v>
      </c>
      <c r="J127">
        <f t="shared" si="19"/>
        <v>1.0003698643113113</v>
      </c>
      <c r="K127">
        <f t="shared" si="21"/>
        <v>-0.44263575261438215</v>
      </c>
      <c r="L127" s="35">
        <f t="shared" si="22"/>
        <v>0.19592640949250051</v>
      </c>
      <c r="M127" s="8"/>
      <c r="N127" s="8"/>
      <c r="O127" s="8">
        <f t="shared" si="23"/>
        <v>-9.1509866397873409</v>
      </c>
      <c r="P127" s="8"/>
      <c r="Q127" s="8"/>
      <c r="R127" s="8"/>
      <c r="S127" s="8"/>
      <c r="T127" s="8"/>
      <c r="V127" s="8" t="s">
        <v>72</v>
      </c>
      <c r="W127">
        <f>W124</f>
        <v>-1.0092936587501423E-17</v>
      </c>
      <c r="Z127" s="8" t="s">
        <v>72</v>
      </c>
      <c r="AA127">
        <f>AA124</f>
        <v>-8.7166270528421384E-18</v>
      </c>
    </row>
    <row r="128" spans="1:29" ht="15.75" x14ac:dyDescent="0.25">
      <c r="A128" s="5">
        <v>39751</v>
      </c>
      <c r="B128">
        <v>497.20400000000001</v>
      </c>
      <c r="C128">
        <f t="shared" si="20"/>
        <v>-2.3242016757197476E-2</v>
      </c>
      <c r="D128">
        <v>0.96960000000000002</v>
      </c>
      <c r="E128">
        <v>3.7707999999999999</v>
      </c>
      <c r="F128">
        <v>11.7364</v>
      </c>
      <c r="G128">
        <f t="shared" si="16"/>
        <v>15.507199999999999</v>
      </c>
      <c r="H128">
        <f t="shared" si="17"/>
        <v>15.150413439999999</v>
      </c>
      <c r="I128" s="17">
        <f t="shared" si="18"/>
        <v>3.8656519219593122E-4</v>
      </c>
      <c r="J128">
        <f t="shared" si="19"/>
        <v>1.0003865651921959</v>
      </c>
      <c r="K128">
        <f t="shared" si="21"/>
        <v>-2.3628581949393407E-2</v>
      </c>
      <c r="L128" s="35">
        <f t="shared" si="22"/>
        <v>5.5830988493919993E-4</v>
      </c>
      <c r="M128" s="8"/>
      <c r="N128" s="8"/>
      <c r="O128" s="8">
        <f t="shared" si="23"/>
        <v>-0.48090388712294174</v>
      </c>
      <c r="P128" s="8"/>
      <c r="Q128" s="8"/>
      <c r="R128" s="8"/>
      <c r="S128" s="8"/>
      <c r="T128" s="8"/>
      <c r="V128" s="8" t="s">
        <v>73</v>
      </c>
      <c r="W128">
        <f>X125</f>
        <v>0.72837027264654275</v>
      </c>
      <c r="Z128" s="8" t="s">
        <v>73</v>
      </c>
      <c r="AA128">
        <f>AB125</f>
        <v>0.72843833032742433</v>
      </c>
    </row>
    <row r="129" spans="1:27" ht="15.75" x14ac:dyDescent="0.25">
      <c r="A129" s="5">
        <v>39752</v>
      </c>
      <c r="B129">
        <v>472.34899999999999</v>
      </c>
      <c r="C129">
        <f t="shared" si="20"/>
        <v>-4.9989541516158392E-2</v>
      </c>
      <c r="D129">
        <v>0.95450000000000002</v>
      </c>
      <c r="E129">
        <v>3.9001000000000001</v>
      </c>
      <c r="F129">
        <v>11.847099999999999</v>
      </c>
      <c r="G129">
        <f t="shared" si="16"/>
        <v>15.747199999999999</v>
      </c>
      <c r="H129">
        <f t="shared" si="17"/>
        <v>15.208156949999999</v>
      </c>
      <c r="I129" s="17">
        <f t="shared" si="18"/>
        <v>3.8793924712399175E-4</v>
      </c>
      <c r="J129">
        <f t="shared" si="19"/>
        <v>1.000387939247124</v>
      </c>
      <c r="K129">
        <f t="shared" si="21"/>
        <v>-5.0377480763282384E-2</v>
      </c>
      <c r="L129" s="35">
        <f t="shared" si="22"/>
        <v>2.5378905680548867E-3</v>
      </c>
      <c r="M129" s="8"/>
      <c r="N129" s="8"/>
      <c r="O129" s="8">
        <f t="shared" si="23"/>
        <v>-1.034340740812417</v>
      </c>
      <c r="P129" s="8"/>
      <c r="Q129" s="8"/>
      <c r="R129" s="8"/>
      <c r="S129" s="8"/>
      <c r="T129" s="8"/>
      <c r="V129" s="8" t="s">
        <v>74</v>
      </c>
      <c r="W129">
        <f>Y125</f>
        <v>7.758601053113065E-2</v>
      </c>
      <c r="Z129" s="8" t="s">
        <v>74</v>
      </c>
      <c r="AA129">
        <f>AC125</f>
        <v>7.7589635198970303E-2</v>
      </c>
    </row>
    <row r="130" spans="1:27" ht="15.75" x14ac:dyDescent="0.25">
      <c r="A130" s="5">
        <v>39755</v>
      </c>
      <c r="B130">
        <v>396.68900000000002</v>
      </c>
      <c r="C130">
        <f t="shared" si="20"/>
        <v>-0.16017817334216855</v>
      </c>
      <c r="D130">
        <v>0.94450000000000001</v>
      </c>
      <c r="E130">
        <v>3.8307000000000002</v>
      </c>
      <c r="F130">
        <v>11.9107</v>
      </c>
      <c r="G130">
        <f t="shared" si="16"/>
        <v>15.741400000000001</v>
      </c>
      <c r="H130">
        <f t="shared" si="17"/>
        <v>15.08035615</v>
      </c>
      <c r="I130" s="17">
        <f t="shared" si="18"/>
        <v>3.8489719774426057E-4</v>
      </c>
      <c r="J130">
        <f t="shared" si="19"/>
        <v>1.0003848971977443</v>
      </c>
      <c r="K130">
        <f t="shared" si="21"/>
        <v>-0.16056307053991281</v>
      </c>
      <c r="L130" s="35">
        <f t="shared" si="22"/>
        <v>2.5780499621205016E-2</v>
      </c>
      <c r="M130" s="8"/>
      <c r="N130" s="8"/>
      <c r="O130" s="8">
        <f t="shared" si="23"/>
        <v>-3.3142694542050379</v>
      </c>
      <c r="P130" s="8"/>
      <c r="Q130" s="8"/>
      <c r="R130" s="8"/>
      <c r="S130" s="8"/>
      <c r="T130" s="8"/>
      <c r="U130" s="8"/>
    </row>
    <row r="131" spans="1:27" ht="15.75" x14ac:dyDescent="0.25">
      <c r="A131" s="5">
        <v>39756</v>
      </c>
      <c r="B131">
        <v>391.63900000000001</v>
      </c>
      <c r="C131">
        <f t="shared" si="20"/>
        <v>-1.2730375684730384E-2</v>
      </c>
      <c r="D131">
        <v>0.91969999999999996</v>
      </c>
      <c r="E131">
        <v>3.8039000000000001</v>
      </c>
      <c r="F131">
        <v>11.6631</v>
      </c>
      <c r="G131">
        <f t="shared" si="16"/>
        <v>15.467000000000001</v>
      </c>
      <c r="H131">
        <f t="shared" si="17"/>
        <v>14.53045307</v>
      </c>
      <c r="I131" s="17">
        <f t="shared" si="18"/>
        <v>3.7176927351301181E-4</v>
      </c>
      <c r="J131">
        <f t="shared" si="19"/>
        <v>1.000371769273513</v>
      </c>
      <c r="K131">
        <f t="shared" si="21"/>
        <v>-1.3102144958243396E-2</v>
      </c>
      <c r="L131" s="35">
        <f t="shared" si="22"/>
        <v>1.7166620250682284E-4</v>
      </c>
      <c r="M131" s="8"/>
      <c r="N131" s="8"/>
      <c r="O131" s="8">
        <f t="shared" si="23"/>
        <v>-0.26340602088355197</v>
      </c>
      <c r="P131" s="8"/>
      <c r="Q131" s="8"/>
      <c r="R131" s="8"/>
      <c r="S131" s="8"/>
      <c r="T131" s="8"/>
      <c r="U131" s="8"/>
    </row>
    <row r="132" spans="1:27" ht="15.75" x14ac:dyDescent="0.25">
      <c r="A132" s="5">
        <v>39757</v>
      </c>
      <c r="B132">
        <v>394.95</v>
      </c>
      <c r="C132">
        <f t="shared" si="20"/>
        <v>8.4542142125783662E-3</v>
      </c>
      <c r="D132">
        <v>0.91620000000000001</v>
      </c>
      <c r="E132">
        <v>3.7671999999999999</v>
      </c>
      <c r="F132">
        <v>11.5962</v>
      </c>
      <c r="G132">
        <f t="shared" ref="G132:G195" si="32">F132+E132</f>
        <v>15.363399999999999</v>
      </c>
      <c r="H132">
        <f t="shared" ref="H132:H195" si="33">E132+D132*(G132-E132)</f>
        <v>14.391638440000001</v>
      </c>
      <c r="I132" s="17">
        <f t="shared" ref="I132:I195" si="34">(((H132/100)+1)^(1/365)-1)</f>
        <v>3.6844539283431565E-4</v>
      </c>
      <c r="J132">
        <f t="shared" ref="J132:J195" si="35">I132+1</f>
        <v>1.0003684453928343</v>
      </c>
      <c r="K132">
        <f t="shared" si="21"/>
        <v>8.0857688197440505E-3</v>
      </c>
      <c r="L132" s="35">
        <f t="shared" si="22"/>
        <v>6.5379657406345099E-5</v>
      </c>
      <c r="M132" s="8"/>
      <c r="N132" s="8"/>
      <c r="O132" s="8">
        <f t="shared" si="23"/>
        <v>0.17492735333046869</v>
      </c>
      <c r="P132" s="8"/>
      <c r="Q132" s="8"/>
      <c r="R132" s="8"/>
      <c r="S132" s="8"/>
      <c r="T132" s="8"/>
      <c r="U132" s="8"/>
    </row>
    <row r="133" spans="1:27" ht="15.75" x14ac:dyDescent="0.25">
      <c r="A133" s="5">
        <v>39758</v>
      </c>
      <c r="B133">
        <v>392.911</v>
      </c>
      <c r="C133">
        <f t="shared" ref="C133:C196" si="36">(B133-B132)/B132</f>
        <v>-5.1626788201037787E-3</v>
      </c>
      <c r="D133">
        <v>0.89029999999999998</v>
      </c>
      <c r="E133">
        <v>3.7039</v>
      </c>
      <c r="F133">
        <v>11.9351</v>
      </c>
      <c r="G133">
        <f t="shared" si="32"/>
        <v>15.638999999999999</v>
      </c>
      <c r="H133">
        <f t="shared" si="33"/>
        <v>14.329719529999998</v>
      </c>
      <c r="I133" s="17">
        <f t="shared" si="34"/>
        <v>3.6696146293380139E-4</v>
      </c>
      <c r="J133">
        <f t="shared" si="35"/>
        <v>1.0003669614629338</v>
      </c>
      <c r="K133">
        <f t="shared" ref="K133:K196" si="37">C133-I133</f>
        <v>-5.5296402830375801E-3</v>
      </c>
      <c r="L133" s="35">
        <f t="shared" ref="L133:L196" si="38">K133^2</f>
        <v>3.0576921659791929E-5</v>
      </c>
      <c r="M133" s="8"/>
      <c r="N133" s="8"/>
      <c r="O133" s="8">
        <f t="shared" ref="O133:O196" si="39">C133/$N$3</f>
        <v>-0.1068217245728619</v>
      </c>
      <c r="P133" s="8"/>
      <c r="Q133" s="8"/>
      <c r="R133" s="8"/>
      <c r="S133" s="8"/>
      <c r="T133" s="8"/>
      <c r="U133" s="8"/>
    </row>
    <row r="134" spans="1:27" ht="15.75" x14ac:dyDescent="0.25">
      <c r="A134" s="5">
        <v>39759</v>
      </c>
      <c r="B134">
        <v>398.42899999999997</v>
      </c>
      <c r="C134">
        <f t="shared" si="36"/>
        <v>1.4043892891774403E-2</v>
      </c>
      <c r="D134">
        <v>0.88719999999999999</v>
      </c>
      <c r="E134">
        <v>3.6806000000000001</v>
      </c>
      <c r="F134">
        <v>11.8744</v>
      </c>
      <c r="G134">
        <f t="shared" si="32"/>
        <v>15.555</v>
      </c>
      <c r="H134">
        <f t="shared" si="33"/>
        <v>14.215567679999999</v>
      </c>
      <c r="I134" s="17">
        <f t="shared" si="34"/>
        <v>3.6422363218258091E-4</v>
      </c>
      <c r="J134">
        <f t="shared" si="35"/>
        <v>1.0003642236321826</v>
      </c>
      <c r="K134">
        <f t="shared" si="37"/>
        <v>1.3679669259591822E-2</v>
      </c>
      <c r="L134" s="35">
        <f t="shared" si="38"/>
        <v>1.8713335105182148E-4</v>
      </c>
      <c r="M134" s="8"/>
      <c r="N134" s="8"/>
      <c r="O134" s="8">
        <f t="shared" si="39"/>
        <v>0.29058419295309601</v>
      </c>
      <c r="P134" s="8"/>
      <c r="Q134" s="8"/>
      <c r="R134" s="8"/>
      <c r="S134" s="8"/>
      <c r="T134" s="8"/>
      <c r="U134" s="8"/>
    </row>
    <row r="135" spans="1:27" ht="15.75" x14ac:dyDescent="0.25">
      <c r="A135" s="5">
        <v>39762</v>
      </c>
      <c r="B135">
        <v>385.654</v>
      </c>
      <c r="C135">
        <f t="shared" si="36"/>
        <v>-3.2063429117860344E-2</v>
      </c>
      <c r="D135">
        <v>0.87990000000000002</v>
      </c>
      <c r="E135">
        <v>3.6829999999999998</v>
      </c>
      <c r="F135">
        <v>11.754</v>
      </c>
      <c r="G135">
        <f t="shared" si="32"/>
        <v>15.436999999999999</v>
      </c>
      <c r="H135">
        <f t="shared" si="33"/>
        <v>14.0253446</v>
      </c>
      <c r="I135" s="17">
        <f t="shared" si="34"/>
        <v>3.5965523235592656E-4</v>
      </c>
      <c r="J135">
        <f t="shared" si="35"/>
        <v>1.0003596552323559</v>
      </c>
      <c r="K135">
        <f t="shared" si="37"/>
        <v>-3.242308435021627E-2</v>
      </c>
      <c r="L135" s="35">
        <f t="shared" si="38"/>
        <v>1.0512563987812391E-3</v>
      </c>
      <c r="M135" s="8"/>
      <c r="N135" s="8"/>
      <c r="O135" s="8">
        <f t="shared" si="39"/>
        <v>-0.66342898976247155</v>
      </c>
      <c r="P135" s="8"/>
      <c r="Q135" s="8"/>
      <c r="R135" s="8"/>
      <c r="S135" s="8"/>
      <c r="T135" s="8"/>
      <c r="U135" s="8"/>
    </row>
    <row r="136" spans="1:27" ht="15.75" x14ac:dyDescent="0.25">
      <c r="A136" s="5">
        <v>39763</v>
      </c>
      <c r="B136">
        <v>387.75099999999998</v>
      </c>
      <c r="C136">
        <f t="shared" si="36"/>
        <v>5.4375165303613606E-3</v>
      </c>
      <c r="D136">
        <v>0.86339999999999995</v>
      </c>
      <c r="E136">
        <v>3.6707000000000001</v>
      </c>
      <c r="F136">
        <v>11.8523</v>
      </c>
      <c r="G136">
        <f t="shared" si="32"/>
        <v>15.523</v>
      </c>
      <c r="H136">
        <f t="shared" si="33"/>
        <v>13.903975819999999</v>
      </c>
      <c r="I136" s="17">
        <f t="shared" si="34"/>
        <v>3.5673646488376676E-4</v>
      </c>
      <c r="J136">
        <f t="shared" si="35"/>
        <v>1.0003567364648838</v>
      </c>
      <c r="K136">
        <f t="shared" si="37"/>
        <v>5.0807800654775939E-3</v>
      </c>
      <c r="L136" s="35">
        <f t="shared" si="38"/>
        <v>2.5814326073754502E-5</v>
      </c>
      <c r="M136" s="8"/>
      <c r="N136" s="8"/>
      <c r="O136" s="8">
        <f t="shared" si="39"/>
        <v>0.11250843087600189</v>
      </c>
      <c r="P136" s="8"/>
      <c r="Q136" s="8"/>
      <c r="R136" s="8"/>
      <c r="S136" s="8"/>
      <c r="T136" s="8"/>
      <c r="U136" s="8"/>
    </row>
    <row r="137" spans="1:27" ht="15.75" x14ac:dyDescent="0.25">
      <c r="A137" s="5">
        <v>39764</v>
      </c>
      <c r="B137">
        <v>382.96899999999999</v>
      </c>
      <c r="C137">
        <f t="shared" si="36"/>
        <v>-1.2332656782316442E-2</v>
      </c>
      <c r="D137">
        <v>0.86180000000000001</v>
      </c>
      <c r="E137">
        <v>3.6311999999999998</v>
      </c>
      <c r="F137">
        <v>12.0379</v>
      </c>
      <c r="G137">
        <f t="shared" si="32"/>
        <v>15.6691</v>
      </c>
      <c r="H137">
        <f t="shared" si="33"/>
        <v>14.00546222</v>
      </c>
      <c r="I137" s="17">
        <f t="shared" si="34"/>
        <v>3.5917729822854128E-4</v>
      </c>
      <c r="J137">
        <f t="shared" si="35"/>
        <v>1.0003591772982285</v>
      </c>
      <c r="K137">
        <f t="shared" si="37"/>
        <v>-1.2691834080544983E-2</v>
      </c>
      <c r="L137" s="35">
        <f t="shared" si="38"/>
        <v>1.6108265232808313E-4</v>
      </c>
      <c r="M137" s="8"/>
      <c r="N137" s="8"/>
      <c r="O137" s="8">
        <f t="shared" si="39"/>
        <v>-0.25517676228903241</v>
      </c>
      <c r="P137" s="8"/>
      <c r="Q137" s="8"/>
      <c r="R137" s="8"/>
    </row>
    <row r="138" spans="1:27" ht="15.75" x14ac:dyDescent="0.25">
      <c r="A138" s="5">
        <v>39765</v>
      </c>
      <c r="B138">
        <v>395.69499999999999</v>
      </c>
      <c r="C138">
        <f t="shared" si="36"/>
        <v>3.3229843668808698E-2</v>
      </c>
      <c r="D138">
        <v>0.8629</v>
      </c>
      <c r="E138">
        <v>3.6395999999999997</v>
      </c>
      <c r="F138">
        <v>11.99</v>
      </c>
      <c r="G138">
        <f t="shared" si="32"/>
        <v>15.6296</v>
      </c>
      <c r="H138">
        <f t="shared" si="33"/>
        <v>13.985771</v>
      </c>
      <c r="I138" s="17">
        <f t="shared" si="34"/>
        <v>3.5870387728476061E-4</v>
      </c>
      <c r="J138">
        <f t="shared" si="35"/>
        <v>1.0003587038772848</v>
      </c>
      <c r="K138">
        <f t="shared" si="37"/>
        <v>3.2871139791523937E-2</v>
      </c>
      <c r="L138" s="35">
        <f t="shared" si="38"/>
        <v>1.0805118311939083E-3</v>
      </c>
      <c r="O138" s="8">
        <f t="shared" si="39"/>
        <v>0.68756343977202661</v>
      </c>
    </row>
    <row r="139" spans="1:27" ht="15.75" x14ac:dyDescent="0.25">
      <c r="A139" s="5">
        <v>39766</v>
      </c>
      <c r="B139">
        <v>391.84800000000001</v>
      </c>
      <c r="C139">
        <f t="shared" si="36"/>
        <v>-9.7221344722576222E-3</v>
      </c>
      <c r="D139">
        <v>0.86029999999999995</v>
      </c>
      <c r="E139">
        <v>3.6728000000000001</v>
      </c>
      <c r="F139">
        <v>11.8644</v>
      </c>
      <c r="G139">
        <f t="shared" si="32"/>
        <v>15.5372</v>
      </c>
      <c r="H139">
        <f t="shared" si="33"/>
        <v>13.879743319999999</v>
      </c>
      <c r="I139" s="17">
        <f t="shared" si="34"/>
        <v>3.5615333211214129E-4</v>
      </c>
      <c r="J139">
        <f t="shared" si="35"/>
        <v>1.0003561533321121</v>
      </c>
      <c r="K139">
        <f t="shared" si="37"/>
        <v>-1.0078287804369764E-2</v>
      </c>
      <c r="L139" s="35">
        <f t="shared" si="38"/>
        <v>1.0157188506770831E-4</v>
      </c>
      <c r="O139" s="8">
        <f t="shared" si="39"/>
        <v>-0.20116207245194337</v>
      </c>
    </row>
    <row r="140" spans="1:27" ht="15.75" x14ac:dyDescent="0.25">
      <c r="A140" s="5">
        <v>39769</v>
      </c>
      <c r="B140">
        <v>365.87900000000002</v>
      </c>
      <c r="C140">
        <f t="shared" si="36"/>
        <v>-6.6273146730364815E-2</v>
      </c>
      <c r="D140">
        <v>0.86639999999999995</v>
      </c>
      <c r="E140">
        <v>3.6606000000000001</v>
      </c>
      <c r="F140">
        <v>11.9947</v>
      </c>
      <c r="G140">
        <f t="shared" si="32"/>
        <v>15.6553</v>
      </c>
      <c r="H140">
        <f t="shared" si="33"/>
        <v>14.05280808</v>
      </c>
      <c r="I140" s="17">
        <f t="shared" si="34"/>
        <v>3.6031526486324239E-4</v>
      </c>
      <c r="J140">
        <f t="shared" si="35"/>
        <v>1.0003603152648632</v>
      </c>
      <c r="K140">
        <f t="shared" si="37"/>
        <v>-6.6633461995228058E-2</v>
      </c>
      <c r="L140" s="35">
        <f t="shared" si="38"/>
        <v>4.4400182574695019E-3</v>
      </c>
      <c r="O140" s="8">
        <f t="shared" si="39"/>
        <v>-1.3712671412058877</v>
      </c>
    </row>
    <row r="141" spans="1:27" ht="15.75" x14ac:dyDescent="0.25">
      <c r="A141" s="5">
        <v>39770</v>
      </c>
      <c r="B141">
        <v>377.45100000000002</v>
      </c>
      <c r="C141">
        <f t="shared" si="36"/>
        <v>3.162794257117791E-2</v>
      </c>
      <c r="D141">
        <v>0.86819999999999997</v>
      </c>
      <c r="E141">
        <v>3.6459999999999999</v>
      </c>
      <c r="F141">
        <v>12.0121</v>
      </c>
      <c r="G141">
        <f t="shared" si="32"/>
        <v>15.658100000000001</v>
      </c>
      <c r="H141">
        <f t="shared" si="33"/>
        <v>14.074905219999998</v>
      </c>
      <c r="I141" s="17">
        <f t="shared" si="34"/>
        <v>3.6084621253729132E-4</v>
      </c>
      <c r="J141">
        <f t="shared" si="35"/>
        <v>1.0003608462125373</v>
      </c>
      <c r="K141">
        <f t="shared" si="37"/>
        <v>3.1267096358640618E-2</v>
      </c>
      <c r="L141" s="35">
        <f t="shared" si="38"/>
        <v>9.7763131470051745E-4</v>
      </c>
      <c r="O141" s="8">
        <f t="shared" si="39"/>
        <v>0.65441827544808329</v>
      </c>
    </row>
    <row r="142" spans="1:27" ht="15.75" x14ac:dyDescent="0.25">
      <c r="A142" s="5">
        <v>39771</v>
      </c>
      <c r="B142">
        <v>372.79899999999998</v>
      </c>
      <c r="C142">
        <f t="shared" si="36"/>
        <v>-1.2324778580531097E-2</v>
      </c>
      <c r="D142">
        <v>0.8599</v>
      </c>
      <c r="E142">
        <v>3.5415000000000001</v>
      </c>
      <c r="F142">
        <v>12.0588</v>
      </c>
      <c r="G142">
        <f t="shared" si="32"/>
        <v>15.600300000000001</v>
      </c>
      <c r="H142">
        <f t="shared" si="33"/>
        <v>13.910862120000001</v>
      </c>
      <c r="I142" s="17">
        <f t="shared" si="34"/>
        <v>3.5690215477024445E-4</v>
      </c>
      <c r="J142">
        <f t="shared" si="35"/>
        <v>1.0003569021547702</v>
      </c>
      <c r="K142">
        <f t="shared" si="37"/>
        <v>-1.2681680735301341E-2</v>
      </c>
      <c r="L142" s="35">
        <f t="shared" si="38"/>
        <v>1.6082502627211317E-4</v>
      </c>
      <c r="O142" s="8">
        <f t="shared" si="39"/>
        <v>-0.25501375329107451</v>
      </c>
    </row>
    <row r="143" spans="1:27" ht="15.75" x14ac:dyDescent="0.25">
      <c r="A143" s="5">
        <v>39772</v>
      </c>
      <c r="B143">
        <v>349.017</v>
      </c>
      <c r="C143">
        <f t="shared" si="36"/>
        <v>-6.3793089573738082E-2</v>
      </c>
      <c r="D143">
        <v>0.86880000000000002</v>
      </c>
      <c r="E143">
        <v>3.4013</v>
      </c>
      <c r="F143">
        <v>12.177300000000001</v>
      </c>
      <c r="G143">
        <f t="shared" si="32"/>
        <v>15.578600000000002</v>
      </c>
      <c r="H143">
        <f t="shared" si="33"/>
        <v>13.980938240000004</v>
      </c>
      <c r="I143" s="17">
        <f t="shared" si="34"/>
        <v>3.585876744671701E-4</v>
      </c>
      <c r="J143">
        <f t="shared" si="35"/>
        <v>1.0003585876744672</v>
      </c>
      <c r="K143">
        <f t="shared" si="37"/>
        <v>-6.4151677248205252E-2</v>
      </c>
      <c r="L143" s="35">
        <f t="shared" si="38"/>
        <v>4.1154376937578953E-3</v>
      </c>
      <c r="O143" s="8">
        <f t="shared" si="39"/>
        <v>-1.3199519244857412</v>
      </c>
    </row>
    <row r="144" spans="1:27" ht="15.75" x14ac:dyDescent="0.25">
      <c r="A144" s="5">
        <v>39773</v>
      </c>
      <c r="B144">
        <v>357.91500000000002</v>
      </c>
      <c r="C144">
        <f t="shared" si="36"/>
        <v>2.5494460155236064E-2</v>
      </c>
      <c r="D144">
        <v>0.86309999999999998</v>
      </c>
      <c r="E144">
        <v>3.3898000000000001</v>
      </c>
      <c r="F144">
        <v>12.330500000000001</v>
      </c>
      <c r="G144">
        <f t="shared" si="32"/>
        <v>15.720300000000002</v>
      </c>
      <c r="H144">
        <f t="shared" si="33"/>
        <v>14.032254550000001</v>
      </c>
      <c r="I144" s="17">
        <f t="shared" si="34"/>
        <v>3.598213147866236E-4</v>
      </c>
      <c r="J144">
        <f t="shared" si="35"/>
        <v>1.0003598213147866</v>
      </c>
      <c r="K144">
        <f t="shared" si="37"/>
        <v>2.513463884044944E-2</v>
      </c>
      <c r="L144" s="35">
        <f t="shared" si="38"/>
        <v>6.3175006963982953E-4</v>
      </c>
      <c r="O144" s="8">
        <f t="shared" si="39"/>
        <v>0.52750951506638266</v>
      </c>
    </row>
    <row r="145" spans="1:15" ht="15.75" x14ac:dyDescent="0.25">
      <c r="A145" s="5">
        <v>39776</v>
      </c>
      <c r="B145">
        <v>321.44799999999998</v>
      </c>
      <c r="C145">
        <f t="shared" si="36"/>
        <v>-0.10188731961499249</v>
      </c>
      <c r="D145">
        <v>0.73119999999999996</v>
      </c>
      <c r="E145">
        <v>3.4260000000000002</v>
      </c>
      <c r="F145">
        <v>11.8924</v>
      </c>
      <c r="G145">
        <f t="shared" si="32"/>
        <v>15.3184</v>
      </c>
      <c r="H145">
        <f t="shared" si="33"/>
        <v>12.12172288</v>
      </c>
      <c r="I145" s="17">
        <f t="shared" si="34"/>
        <v>3.1351463293227688E-4</v>
      </c>
      <c r="J145">
        <f t="shared" si="35"/>
        <v>1.0003135146329323</v>
      </c>
      <c r="K145">
        <f t="shared" si="37"/>
        <v>-0.10220083424792477</v>
      </c>
      <c r="L145" s="35">
        <f t="shared" si="38"/>
        <v>1.0445010520971793E-2</v>
      </c>
      <c r="O145" s="8">
        <f t="shared" si="39"/>
        <v>-2.1081650772071652</v>
      </c>
    </row>
    <row r="146" spans="1:15" ht="15.75" x14ac:dyDescent="0.25">
      <c r="A146" s="5">
        <v>39777</v>
      </c>
      <c r="B146">
        <v>253.792</v>
      </c>
      <c r="C146">
        <f t="shared" si="36"/>
        <v>-0.21047261143326443</v>
      </c>
      <c r="D146">
        <v>0.72689999999999999</v>
      </c>
      <c r="E146">
        <v>3.35</v>
      </c>
      <c r="F146">
        <v>11.8005</v>
      </c>
      <c r="G146">
        <f t="shared" si="32"/>
        <v>15.150499999999999</v>
      </c>
      <c r="H146">
        <f t="shared" si="33"/>
        <v>11.92778345</v>
      </c>
      <c r="I146" s="17">
        <f t="shared" si="34"/>
        <v>3.0877008903007486E-4</v>
      </c>
      <c r="J146">
        <f t="shared" si="35"/>
        <v>1.0003087700890301</v>
      </c>
      <c r="K146">
        <f t="shared" si="37"/>
        <v>-0.2107813815222945</v>
      </c>
      <c r="L146" s="35">
        <f t="shared" si="38"/>
        <v>4.4428790796447078E-2</v>
      </c>
      <c r="O146" s="8">
        <f t="shared" si="39"/>
        <v>-4.3549188535813679</v>
      </c>
    </row>
    <row r="147" spans="1:15" ht="15.75" x14ac:dyDescent="0.25">
      <c r="A147" s="5">
        <v>39778</v>
      </c>
      <c r="B147">
        <v>298.31200000000001</v>
      </c>
      <c r="C147">
        <f t="shared" si="36"/>
        <v>0.17541924095322156</v>
      </c>
      <c r="D147">
        <v>0.72740000000000005</v>
      </c>
      <c r="E147">
        <v>3.2839999999999998</v>
      </c>
      <c r="F147">
        <v>11.728999999999999</v>
      </c>
      <c r="G147">
        <f t="shared" si="32"/>
        <v>15.012999999999998</v>
      </c>
      <c r="H147">
        <f t="shared" si="33"/>
        <v>11.815674600000001</v>
      </c>
      <c r="I147" s="17">
        <f t="shared" si="34"/>
        <v>3.0602371173849008E-4</v>
      </c>
      <c r="J147">
        <f t="shared" si="35"/>
        <v>1.0003060237117385</v>
      </c>
      <c r="K147">
        <f t="shared" si="37"/>
        <v>0.17511321724148307</v>
      </c>
      <c r="L147" s="35">
        <f t="shared" si="38"/>
        <v>3.0664638852662844E-2</v>
      </c>
      <c r="O147" s="8">
        <f t="shared" si="39"/>
        <v>3.6296245602024211</v>
      </c>
    </row>
    <row r="148" spans="1:15" ht="15.75" x14ac:dyDescent="0.25">
      <c r="A148" s="5">
        <v>39779</v>
      </c>
      <c r="B148">
        <v>291.09399999999999</v>
      </c>
      <c r="C148">
        <f t="shared" si="36"/>
        <v>-2.419614363485216E-2</v>
      </c>
      <c r="D148">
        <v>0.72050000000000003</v>
      </c>
      <c r="E148">
        <v>3.2942999999999998</v>
      </c>
      <c r="F148">
        <v>11.399900000000001</v>
      </c>
      <c r="G148">
        <f t="shared" si="32"/>
        <v>14.6942</v>
      </c>
      <c r="H148">
        <f t="shared" si="33"/>
        <v>11.507927950000001</v>
      </c>
      <c r="I148" s="17">
        <f t="shared" si="34"/>
        <v>2.9847057478238348E-4</v>
      </c>
      <c r="J148">
        <f t="shared" si="35"/>
        <v>1.0002984705747824</v>
      </c>
      <c r="K148">
        <f t="shared" si="37"/>
        <v>-2.4494614209634544E-2</v>
      </c>
      <c r="L148" s="35">
        <f t="shared" si="38"/>
        <v>5.9998612527883055E-4</v>
      </c>
      <c r="O148" s="8">
        <f t="shared" si="39"/>
        <v>-0.5006458625748148</v>
      </c>
    </row>
    <row r="149" spans="1:15" ht="15.75" x14ac:dyDescent="0.25">
      <c r="A149" s="5">
        <v>39780</v>
      </c>
      <c r="B149">
        <v>279.09399999999999</v>
      </c>
      <c r="C149">
        <f t="shared" si="36"/>
        <v>-4.122379712395309E-2</v>
      </c>
      <c r="D149">
        <v>0.72060000000000002</v>
      </c>
      <c r="E149">
        <v>3.2576999999999998</v>
      </c>
      <c r="F149">
        <v>11.2759</v>
      </c>
      <c r="G149">
        <f t="shared" si="32"/>
        <v>14.5336</v>
      </c>
      <c r="H149">
        <f t="shared" si="33"/>
        <v>11.38311354</v>
      </c>
      <c r="I149" s="17">
        <f t="shared" si="34"/>
        <v>2.9540128262461884E-4</v>
      </c>
      <c r="J149">
        <f t="shared" si="35"/>
        <v>1.0002954012826246</v>
      </c>
      <c r="K149">
        <f t="shared" si="37"/>
        <v>-4.1519198406577709E-2</v>
      </c>
      <c r="L149" s="35">
        <f t="shared" si="38"/>
        <v>1.7238438363247649E-3</v>
      </c>
      <c r="O149" s="8">
        <f t="shared" si="39"/>
        <v>-0.85296747205628687</v>
      </c>
    </row>
    <row r="150" spans="1:15" ht="15.75" x14ac:dyDescent="0.25">
      <c r="A150" s="5">
        <v>39783</v>
      </c>
      <c r="B150">
        <v>270.42500000000001</v>
      </c>
      <c r="C150">
        <f t="shared" si="36"/>
        <v>-3.1061219517438506E-2</v>
      </c>
      <c r="D150">
        <v>0.71289999999999998</v>
      </c>
      <c r="E150">
        <v>3.1644000000000001</v>
      </c>
      <c r="F150">
        <v>11.604800000000001</v>
      </c>
      <c r="G150">
        <f t="shared" si="32"/>
        <v>14.769200000000001</v>
      </c>
      <c r="H150">
        <f t="shared" si="33"/>
        <v>11.437461920000001</v>
      </c>
      <c r="I150" s="17">
        <f t="shared" si="34"/>
        <v>2.9673817674735758E-4</v>
      </c>
      <c r="J150">
        <f t="shared" si="35"/>
        <v>1.0002967381767474</v>
      </c>
      <c r="K150">
        <f t="shared" si="37"/>
        <v>-3.1357957694185867E-2</v>
      </c>
      <c r="L150" s="35">
        <f t="shared" si="38"/>
        <v>9.8332151075035054E-4</v>
      </c>
      <c r="O150" s="8">
        <f t="shared" si="39"/>
        <v>-0.6426921278287695</v>
      </c>
    </row>
    <row r="151" spans="1:15" ht="15.75" x14ac:dyDescent="0.25">
      <c r="A151" s="5">
        <v>39784</v>
      </c>
      <c r="B151">
        <v>290.40800000000002</v>
      </c>
      <c r="C151">
        <f t="shared" si="36"/>
        <v>7.3894795229730997E-2</v>
      </c>
      <c r="D151">
        <v>0.72219999999999995</v>
      </c>
      <c r="E151">
        <v>3.0476999999999999</v>
      </c>
      <c r="F151">
        <v>11.426</v>
      </c>
      <c r="G151">
        <f t="shared" si="32"/>
        <v>14.473700000000001</v>
      </c>
      <c r="H151">
        <f t="shared" si="33"/>
        <v>11.299557200000002</v>
      </c>
      <c r="I151" s="17">
        <f t="shared" si="34"/>
        <v>2.9334464411090444E-4</v>
      </c>
      <c r="J151">
        <f t="shared" si="35"/>
        <v>1.0002933446441109</v>
      </c>
      <c r="K151">
        <f t="shared" si="37"/>
        <v>7.3601450585620093E-2</v>
      </c>
      <c r="L151" s="35">
        <f t="shared" si="38"/>
        <v>5.4171735283074767E-3</v>
      </c>
      <c r="O151" s="8">
        <f t="shared" si="39"/>
        <v>1.5289677584939674</v>
      </c>
    </row>
    <row r="152" spans="1:15" ht="15.75" x14ac:dyDescent="0.25">
      <c r="A152" s="5">
        <v>39785</v>
      </c>
      <c r="B152">
        <v>291.55200000000002</v>
      </c>
      <c r="C152">
        <f t="shared" si="36"/>
        <v>3.9392854191344778E-3</v>
      </c>
      <c r="D152">
        <v>0.72189999999999999</v>
      </c>
      <c r="E152">
        <v>3.0358000000000001</v>
      </c>
      <c r="F152">
        <v>11.310600000000001</v>
      </c>
      <c r="G152">
        <f t="shared" si="32"/>
        <v>14.346400000000001</v>
      </c>
      <c r="H152">
        <f t="shared" si="33"/>
        <v>11.200922140000001</v>
      </c>
      <c r="I152" s="17">
        <f t="shared" si="34"/>
        <v>2.9091487854171483E-4</v>
      </c>
      <c r="J152">
        <f t="shared" si="35"/>
        <v>1.0002909148785417</v>
      </c>
      <c r="K152">
        <f t="shared" si="37"/>
        <v>3.648370540592763E-3</v>
      </c>
      <c r="L152" s="35">
        <f t="shared" si="38"/>
        <v>1.331060760146513E-5</v>
      </c>
      <c r="O152" s="8">
        <f t="shared" si="39"/>
        <v>8.1508317042317036E-2</v>
      </c>
    </row>
    <row r="153" spans="1:15" ht="15.75" x14ac:dyDescent="0.25">
      <c r="A153" s="5">
        <v>39786</v>
      </c>
      <c r="B153">
        <v>287.32600000000002</v>
      </c>
      <c r="C153">
        <f t="shared" si="36"/>
        <v>-1.4494841400504881E-2</v>
      </c>
      <c r="D153">
        <v>0.72189999999999999</v>
      </c>
      <c r="E153">
        <v>3.0960000000000001</v>
      </c>
      <c r="F153">
        <v>11.1807</v>
      </c>
      <c r="G153">
        <f t="shared" si="32"/>
        <v>14.2767</v>
      </c>
      <c r="H153">
        <f t="shared" si="33"/>
        <v>11.16734733</v>
      </c>
      <c r="I153" s="17">
        <f t="shared" si="34"/>
        <v>2.9008730989876774E-4</v>
      </c>
      <c r="J153">
        <f t="shared" si="35"/>
        <v>1.0002900873098988</v>
      </c>
      <c r="K153">
        <f t="shared" si="37"/>
        <v>-1.4784928710403648E-2</v>
      </c>
      <c r="L153" s="35">
        <f t="shared" si="38"/>
        <v>2.1859411697171808E-4</v>
      </c>
      <c r="O153" s="8">
        <f t="shared" si="39"/>
        <v>-0.2999148329318157</v>
      </c>
    </row>
    <row r="154" spans="1:15" ht="15.75" x14ac:dyDescent="0.25">
      <c r="A154" s="5">
        <v>39787</v>
      </c>
      <c r="B154">
        <v>286.33199999999999</v>
      </c>
      <c r="C154">
        <f t="shared" si="36"/>
        <v>-3.4594850448620316E-3</v>
      </c>
      <c r="D154">
        <v>0.71809999999999996</v>
      </c>
      <c r="E154">
        <v>3.0293999999999999</v>
      </c>
      <c r="F154">
        <v>11.2781</v>
      </c>
      <c r="G154">
        <f t="shared" si="32"/>
        <v>14.307500000000001</v>
      </c>
      <c r="H154">
        <f t="shared" si="33"/>
        <v>11.12820361</v>
      </c>
      <c r="I154" s="17">
        <f t="shared" si="34"/>
        <v>2.8912216122845003E-4</v>
      </c>
      <c r="J154">
        <f t="shared" si="35"/>
        <v>1.0002891221612285</v>
      </c>
      <c r="K154">
        <f t="shared" si="37"/>
        <v>-3.7486072060904816E-3</v>
      </c>
      <c r="L154" s="35">
        <f t="shared" si="38"/>
        <v>1.4052055985553487E-5</v>
      </c>
      <c r="O154" s="8">
        <f t="shared" si="39"/>
        <v>-7.1580698994317488E-2</v>
      </c>
    </row>
    <row r="155" spans="1:15" ht="15.75" x14ac:dyDescent="0.25">
      <c r="A155" s="5">
        <v>39790</v>
      </c>
      <c r="B155">
        <v>296.29399999999998</v>
      </c>
      <c r="C155">
        <f t="shared" si="36"/>
        <v>3.479178017126968E-2</v>
      </c>
      <c r="D155">
        <v>0.70669999999999999</v>
      </c>
      <c r="E155">
        <v>3.1549999999999998</v>
      </c>
      <c r="F155">
        <v>10.717600000000001</v>
      </c>
      <c r="G155">
        <f t="shared" si="32"/>
        <v>13.8726</v>
      </c>
      <c r="H155">
        <f t="shared" si="33"/>
        <v>10.72912792</v>
      </c>
      <c r="I155" s="17">
        <f t="shared" si="34"/>
        <v>2.7926294268443286E-4</v>
      </c>
      <c r="J155">
        <f t="shared" si="35"/>
        <v>1.0002792629426844</v>
      </c>
      <c r="K155">
        <f t="shared" si="37"/>
        <v>3.4512517228585247E-2</v>
      </c>
      <c r="L155" s="35">
        <f t="shared" si="38"/>
        <v>1.1911138454533934E-3</v>
      </c>
      <c r="O155" s="8">
        <f t="shared" si="39"/>
        <v>0.71988169095133048</v>
      </c>
    </row>
    <row r="156" spans="1:15" ht="15.75" x14ac:dyDescent="0.25">
      <c r="A156" s="5">
        <v>39791</v>
      </c>
      <c r="B156">
        <v>300.99700000000001</v>
      </c>
      <c r="C156">
        <f t="shared" si="36"/>
        <v>1.5872748013797212E-2</v>
      </c>
      <c r="D156">
        <v>0.70640000000000003</v>
      </c>
      <c r="E156">
        <v>3.2330999999999999</v>
      </c>
      <c r="F156">
        <v>10.4824</v>
      </c>
      <c r="G156">
        <f t="shared" si="32"/>
        <v>13.7155</v>
      </c>
      <c r="H156">
        <f t="shared" si="33"/>
        <v>10.63786736</v>
      </c>
      <c r="I156" s="17">
        <f t="shared" si="34"/>
        <v>2.7700336025038297E-4</v>
      </c>
      <c r="J156">
        <f t="shared" si="35"/>
        <v>1.0002770033602504</v>
      </c>
      <c r="K156">
        <f t="shared" si="37"/>
        <v>1.5595744653546829E-2</v>
      </c>
      <c r="L156" s="35">
        <f t="shared" si="38"/>
        <v>2.4322725129863451E-4</v>
      </c>
      <c r="O156" s="8">
        <f t="shared" si="39"/>
        <v>0.32842529539929877</v>
      </c>
    </row>
    <row r="157" spans="1:15" ht="15.75" x14ac:dyDescent="0.25">
      <c r="A157" s="5">
        <v>39792</v>
      </c>
      <c r="B157">
        <v>304.52600000000001</v>
      </c>
      <c r="C157">
        <f t="shared" si="36"/>
        <v>1.1724369345873866E-2</v>
      </c>
      <c r="D157">
        <v>0.70650000000000002</v>
      </c>
      <c r="E157">
        <v>3.2082000000000002</v>
      </c>
      <c r="F157">
        <v>10.3901</v>
      </c>
      <c r="G157">
        <f t="shared" si="32"/>
        <v>13.5983</v>
      </c>
      <c r="H157">
        <f t="shared" si="33"/>
        <v>10.54880565</v>
      </c>
      <c r="I157" s="17">
        <f t="shared" si="34"/>
        <v>2.747964278373427E-4</v>
      </c>
      <c r="J157">
        <f t="shared" si="35"/>
        <v>1.0002747964278373</v>
      </c>
      <c r="K157">
        <f t="shared" si="37"/>
        <v>1.1449572918036523E-2</v>
      </c>
      <c r="L157" s="35">
        <f t="shared" si="38"/>
        <v>1.310927200054354E-4</v>
      </c>
      <c r="O157" s="8">
        <f t="shared" si="39"/>
        <v>0.24259060009281527</v>
      </c>
    </row>
    <row r="158" spans="1:15" ht="15.75" x14ac:dyDescent="0.25">
      <c r="A158" s="5">
        <v>39793</v>
      </c>
      <c r="B158">
        <v>302.24900000000002</v>
      </c>
      <c r="C158">
        <f t="shared" si="36"/>
        <v>-7.4771940655313065E-3</v>
      </c>
      <c r="D158">
        <v>0.70679999999999998</v>
      </c>
      <c r="E158">
        <v>3.2151999999999998</v>
      </c>
      <c r="F158">
        <v>10.361700000000001</v>
      </c>
      <c r="G158">
        <f t="shared" si="32"/>
        <v>13.5769</v>
      </c>
      <c r="H158">
        <f t="shared" si="33"/>
        <v>10.538849560000001</v>
      </c>
      <c r="I158" s="17">
        <f t="shared" si="34"/>
        <v>2.7454960762351988E-4</v>
      </c>
      <c r="J158">
        <f t="shared" si="35"/>
        <v>1.0002745496076235</v>
      </c>
      <c r="K158">
        <f t="shared" si="37"/>
        <v>-7.7517436731548263E-3</v>
      </c>
      <c r="L158" s="35">
        <f t="shared" si="38"/>
        <v>6.0089529974295881E-5</v>
      </c>
      <c r="O158" s="8">
        <f t="shared" si="39"/>
        <v>-0.15471168997299101</v>
      </c>
    </row>
    <row r="159" spans="1:15" ht="15.75" x14ac:dyDescent="0.25">
      <c r="A159" s="5">
        <v>39794</v>
      </c>
      <c r="B159">
        <v>302.96499999999997</v>
      </c>
      <c r="C159">
        <f t="shared" si="36"/>
        <v>2.3689077548642058E-3</v>
      </c>
      <c r="D159">
        <v>0.70530000000000004</v>
      </c>
      <c r="E159">
        <v>3.2972999999999999</v>
      </c>
      <c r="F159">
        <v>10.417999999999999</v>
      </c>
      <c r="G159">
        <f t="shared" si="32"/>
        <v>13.715299999999999</v>
      </c>
      <c r="H159">
        <f t="shared" si="33"/>
        <v>10.6451154</v>
      </c>
      <c r="I159" s="17">
        <f t="shared" si="34"/>
        <v>2.7718288735179009E-4</v>
      </c>
      <c r="J159">
        <f t="shared" si="35"/>
        <v>1.0002771828873518</v>
      </c>
      <c r="K159">
        <f t="shared" si="37"/>
        <v>2.0917248675124157E-3</v>
      </c>
      <c r="L159" s="35">
        <f t="shared" si="38"/>
        <v>4.3753129213698332E-6</v>
      </c>
      <c r="O159" s="8">
        <f t="shared" si="39"/>
        <v>4.9015408578822674E-2</v>
      </c>
    </row>
    <row r="160" spans="1:15" ht="15.75" x14ac:dyDescent="0.25">
      <c r="A160" s="5">
        <v>39797</v>
      </c>
      <c r="B160">
        <v>305.71899999999999</v>
      </c>
      <c r="C160">
        <f t="shared" si="36"/>
        <v>9.0901589292493173E-3</v>
      </c>
      <c r="D160">
        <v>0.70599999999999996</v>
      </c>
      <c r="E160">
        <v>3.1974</v>
      </c>
      <c r="F160">
        <v>10.3849</v>
      </c>
      <c r="G160">
        <f t="shared" si="32"/>
        <v>13.5823</v>
      </c>
      <c r="H160">
        <f t="shared" si="33"/>
        <v>10.5291394</v>
      </c>
      <c r="I160" s="17">
        <f t="shared" si="34"/>
        <v>2.7430886287427292E-4</v>
      </c>
      <c r="J160">
        <f t="shared" si="35"/>
        <v>1.0002743088628743</v>
      </c>
      <c r="K160">
        <f t="shared" si="37"/>
        <v>8.8158500663750444E-3</v>
      </c>
      <c r="L160" s="35">
        <f t="shared" si="38"/>
        <v>7.7719212392804874E-5</v>
      </c>
      <c r="O160" s="8">
        <f t="shared" si="39"/>
        <v>0.1880857762606841</v>
      </c>
    </row>
    <row r="161" spans="1:15" ht="15.75" x14ac:dyDescent="0.25">
      <c r="A161" s="5">
        <v>39798</v>
      </c>
      <c r="B161">
        <v>305.22199999999998</v>
      </c>
      <c r="C161">
        <f t="shared" si="36"/>
        <v>-1.6256758657460417E-3</v>
      </c>
      <c r="D161">
        <v>0.70420000000000005</v>
      </c>
      <c r="E161">
        <v>3.1349</v>
      </c>
      <c r="F161">
        <v>10.329499999999999</v>
      </c>
      <c r="G161">
        <f t="shared" si="32"/>
        <v>13.464399999999999</v>
      </c>
      <c r="H161">
        <f t="shared" si="33"/>
        <v>10.408933900000001</v>
      </c>
      <c r="I161" s="17">
        <f t="shared" si="34"/>
        <v>2.7132685065955897E-4</v>
      </c>
      <c r="J161">
        <f t="shared" si="35"/>
        <v>1.0002713268506596</v>
      </c>
      <c r="K161">
        <f t="shared" si="37"/>
        <v>-1.8970027164056007E-3</v>
      </c>
      <c r="L161" s="35">
        <f t="shared" si="38"/>
        <v>3.5986193060502279E-6</v>
      </c>
      <c r="O161" s="8">
        <f t="shared" si="39"/>
        <v>-3.3637091445479786E-2</v>
      </c>
    </row>
    <row r="162" spans="1:15" ht="15.75" x14ac:dyDescent="0.25">
      <c r="A162" s="5">
        <v>39799</v>
      </c>
      <c r="B162">
        <v>308.86099999999999</v>
      </c>
      <c r="C162">
        <f t="shared" si="36"/>
        <v>1.1922469546756164E-2</v>
      </c>
      <c r="D162">
        <v>0.70399999999999996</v>
      </c>
      <c r="E162">
        <v>2.9868000000000001</v>
      </c>
      <c r="F162">
        <v>10.287800000000001</v>
      </c>
      <c r="G162">
        <f t="shared" si="32"/>
        <v>13.274600000000001</v>
      </c>
      <c r="H162">
        <f t="shared" si="33"/>
        <v>10.229411199999999</v>
      </c>
      <c r="I162" s="17">
        <f t="shared" si="34"/>
        <v>2.6686728606706289E-4</v>
      </c>
      <c r="J162">
        <f t="shared" si="35"/>
        <v>1.0002668672860671</v>
      </c>
      <c r="K162">
        <f t="shared" si="37"/>
        <v>1.1655602260689102E-2</v>
      </c>
      <c r="L162" s="35">
        <f t="shared" si="38"/>
        <v>1.3585306405938089E-4</v>
      </c>
      <c r="O162" s="8">
        <f t="shared" si="39"/>
        <v>0.2466895196332046</v>
      </c>
    </row>
    <row r="163" spans="1:15" ht="15.75" x14ac:dyDescent="0.25">
      <c r="A163" s="5">
        <v>39800</v>
      </c>
      <c r="B163">
        <v>306.36500000000001</v>
      </c>
      <c r="C163">
        <f t="shared" si="36"/>
        <v>-8.0813051825901656E-3</v>
      </c>
      <c r="D163">
        <v>0.70269999999999999</v>
      </c>
      <c r="E163">
        <v>2.9742999999999999</v>
      </c>
      <c r="F163">
        <v>10.2387</v>
      </c>
      <c r="G163">
        <f t="shared" si="32"/>
        <v>13.212999999999999</v>
      </c>
      <c r="H163">
        <f t="shared" si="33"/>
        <v>10.16903449</v>
      </c>
      <c r="I163" s="17">
        <f t="shared" si="34"/>
        <v>2.6536582658720498E-4</v>
      </c>
      <c r="J163">
        <f t="shared" si="35"/>
        <v>1.0002653658265872</v>
      </c>
      <c r="K163">
        <f t="shared" si="37"/>
        <v>-8.3466710091773706E-3</v>
      </c>
      <c r="L163" s="35">
        <f t="shared" si="38"/>
        <v>6.9666916935441983E-5</v>
      </c>
      <c r="O163" s="8">
        <f t="shared" si="39"/>
        <v>-0.16721143934856192</v>
      </c>
    </row>
    <row r="164" spans="1:15" ht="15.75" x14ac:dyDescent="0.25">
      <c r="A164" s="5">
        <v>39801</v>
      </c>
      <c r="B164">
        <v>284.34399999999999</v>
      </c>
      <c r="C164">
        <f t="shared" si="36"/>
        <v>-7.1878315081683658E-2</v>
      </c>
      <c r="D164">
        <v>0.70760000000000001</v>
      </c>
      <c r="E164">
        <v>3.0024000000000002</v>
      </c>
      <c r="F164">
        <v>10.377800000000001</v>
      </c>
      <c r="G164">
        <f t="shared" si="32"/>
        <v>13.3802</v>
      </c>
      <c r="H164">
        <f t="shared" si="33"/>
        <v>10.345731280000001</v>
      </c>
      <c r="I164" s="17">
        <f t="shared" si="34"/>
        <v>2.6975764518777368E-4</v>
      </c>
      <c r="J164">
        <f t="shared" si="35"/>
        <v>1.0002697576451878</v>
      </c>
      <c r="K164">
        <f t="shared" si="37"/>
        <v>-7.2148072726871432E-2</v>
      </c>
      <c r="L164" s="35">
        <f t="shared" si="38"/>
        <v>5.2053443982019295E-3</v>
      </c>
      <c r="O164" s="8">
        <f t="shared" si="39"/>
        <v>-1.4872444798459599</v>
      </c>
    </row>
    <row r="165" spans="1:15" ht="15.75" x14ac:dyDescent="0.25">
      <c r="A165" s="5">
        <v>39804</v>
      </c>
      <c r="B165">
        <v>265.63299999999998</v>
      </c>
      <c r="C165">
        <f t="shared" si="36"/>
        <v>-6.5804096446557742E-2</v>
      </c>
      <c r="D165">
        <v>0.71120000000000005</v>
      </c>
      <c r="E165">
        <v>2.9371999999999998</v>
      </c>
      <c r="F165">
        <v>10.4442</v>
      </c>
      <c r="G165">
        <f t="shared" si="32"/>
        <v>13.381399999999999</v>
      </c>
      <c r="H165">
        <f t="shared" si="33"/>
        <v>10.365115039999999</v>
      </c>
      <c r="I165" s="17">
        <f t="shared" si="34"/>
        <v>2.7023900377431964E-4</v>
      </c>
      <c r="J165">
        <f t="shared" si="35"/>
        <v>1.0002702390037743</v>
      </c>
      <c r="K165">
        <f t="shared" si="37"/>
        <v>-6.6074335450332061E-2</v>
      </c>
      <c r="L165" s="35">
        <f t="shared" si="38"/>
        <v>4.3658178052030086E-3</v>
      </c>
      <c r="O165" s="8">
        <f t="shared" si="39"/>
        <v>-1.361561954814561</v>
      </c>
    </row>
    <row r="166" spans="1:15" ht="15.75" x14ac:dyDescent="0.25">
      <c r="A166" s="5">
        <v>39805</v>
      </c>
      <c r="B166">
        <v>258.44499999999999</v>
      </c>
      <c r="C166">
        <f t="shared" si="36"/>
        <v>-2.7059890902109258E-2</v>
      </c>
      <c r="D166">
        <v>0.71160000000000001</v>
      </c>
      <c r="E166">
        <v>2.9451000000000001</v>
      </c>
      <c r="F166">
        <v>10.472300000000001</v>
      </c>
      <c r="G166">
        <f t="shared" si="32"/>
        <v>13.417400000000001</v>
      </c>
      <c r="H166">
        <f t="shared" si="33"/>
        <v>10.397188679999999</v>
      </c>
      <c r="I166" s="17">
        <f t="shared" si="34"/>
        <v>2.7103530610594895E-4</v>
      </c>
      <c r="J166">
        <f t="shared" si="35"/>
        <v>1.0002710353061059</v>
      </c>
      <c r="K166">
        <f t="shared" si="37"/>
        <v>-2.7330926208215207E-2</v>
      </c>
      <c r="L166" s="35">
        <f t="shared" si="38"/>
        <v>7.4697952739890487E-4</v>
      </c>
      <c r="O166" s="8">
        <f t="shared" si="39"/>
        <v>-0.55990006615571353</v>
      </c>
    </row>
    <row r="167" spans="1:15" ht="15.75" x14ac:dyDescent="0.25">
      <c r="A167" s="5">
        <v>39811</v>
      </c>
      <c r="B167">
        <v>252.65799999999999</v>
      </c>
      <c r="C167">
        <f t="shared" si="36"/>
        <v>-2.2391611367989346E-2</v>
      </c>
      <c r="D167">
        <v>0.70779999999999998</v>
      </c>
      <c r="E167">
        <v>2.9085999999999999</v>
      </c>
      <c r="F167">
        <v>10.429600000000001</v>
      </c>
      <c r="G167">
        <f t="shared" si="32"/>
        <v>13.338200000000001</v>
      </c>
      <c r="H167">
        <f t="shared" si="33"/>
        <v>10.29067088</v>
      </c>
      <c r="I167" s="17">
        <f t="shared" si="34"/>
        <v>2.6838986541521948E-4</v>
      </c>
      <c r="J167">
        <f t="shared" si="35"/>
        <v>1.0002683898654152</v>
      </c>
      <c r="K167">
        <f t="shared" si="37"/>
        <v>-2.2660001233404566E-2</v>
      </c>
      <c r="L167" s="35">
        <f t="shared" si="38"/>
        <v>5.1347565589789643E-4</v>
      </c>
      <c r="O167" s="8">
        <f t="shared" si="39"/>
        <v>-0.4633080277974449</v>
      </c>
    </row>
    <row r="168" spans="1:15" ht="15.75" x14ac:dyDescent="0.25">
      <c r="A168" s="5">
        <v>39812</v>
      </c>
      <c r="B168">
        <v>248.55199999999999</v>
      </c>
      <c r="C168">
        <f t="shared" si="36"/>
        <v>-1.6251217060215765E-2</v>
      </c>
      <c r="D168">
        <v>0.70489999999999997</v>
      </c>
      <c r="E168">
        <v>2.9493999999999998</v>
      </c>
      <c r="F168">
        <v>10.3139</v>
      </c>
      <c r="G168">
        <f t="shared" si="32"/>
        <v>13.263300000000001</v>
      </c>
      <c r="H168">
        <f t="shared" si="33"/>
        <v>10.219668110000001</v>
      </c>
      <c r="I168" s="17">
        <f t="shared" si="34"/>
        <v>2.6662504856056479E-4</v>
      </c>
      <c r="J168">
        <f t="shared" si="35"/>
        <v>1.0002666250485606</v>
      </c>
      <c r="K168">
        <f t="shared" si="37"/>
        <v>-1.651784210877633E-2</v>
      </c>
      <c r="L168" s="35">
        <f t="shared" si="38"/>
        <v>2.7283910793046446E-4</v>
      </c>
      <c r="O168" s="8">
        <f t="shared" si="39"/>
        <v>-0.33625625247500224</v>
      </c>
    </row>
    <row r="169" spans="1:15" ht="15.75" x14ac:dyDescent="0.25">
      <c r="A169" s="5">
        <v>39815</v>
      </c>
      <c r="B169">
        <v>258.14600000000002</v>
      </c>
      <c r="C169">
        <f t="shared" si="36"/>
        <v>3.8599568701921619E-2</v>
      </c>
      <c r="D169">
        <v>0.70689999999999997</v>
      </c>
      <c r="E169">
        <v>2.9567999999999999</v>
      </c>
      <c r="F169">
        <v>10.2798</v>
      </c>
      <c r="G169">
        <f t="shared" si="32"/>
        <v>13.236599999999999</v>
      </c>
      <c r="H169">
        <f t="shared" si="33"/>
        <v>10.22359062</v>
      </c>
      <c r="I169" s="17">
        <f t="shared" si="34"/>
        <v>2.6672257450566228E-4</v>
      </c>
      <c r="J169">
        <f t="shared" si="35"/>
        <v>1.0002667225745057</v>
      </c>
      <c r="K169">
        <f t="shared" si="37"/>
        <v>3.8332846127415957E-2</v>
      </c>
      <c r="L169" s="35">
        <f t="shared" si="38"/>
        <v>1.4694070922281486E-3</v>
      </c>
      <c r="O169" s="8">
        <f t="shared" si="39"/>
        <v>0.79866918709946921</v>
      </c>
    </row>
    <row r="170" spans="1:15" ht="15.75" x14ac:dyDescent="0.25">
      <c r="A170" s="5">
        <v>39818</v>
      </c>
      <c r="B170">
        <v>260.83100000000002</v>
      </c>
      <c r="C170">
        <f t="shared" si="36"/>
        <v>1.0401090855562364E-2</v>
      </c>
      <c r="D170">
        <v>0.70909999999999995</v>
      </c>
      <c r="E170">
        <v>3.0127999999999999</v>
      </c>
      <c r="F170">
        <v>10.241300000000001</v>
      </c>
      <c r="G170">
        <f t="shared" si="32"/>
        <v>13.254100000000001</v>
      </c>
      <c r="H170">
        <f t="shared" si="33"/>
        <v>10.27490583</v>
      </c>
      <c r="I170" s="17">
        <f t="shared" si="34"/>
        <v>2.6799811342614888E-4</v>
      </c>
      <c r="J170">
        <f t="shared" si="35"/>
        <v>1.0002679981134261</v>
      </c>
      <c r="K170">
        <f t="shared" si="37"/>
        <v>1.0133092742136215E-2</v>
      </c>
      <c r="L170" s="35">
        <f t="shared" si="38"/>
        <v>1.0267956852073363E-4</v>
      </c>
      <c r="O170" s="8">
        <f t="shared" si="39"/>
        <v>0.21521045591750779</v>
      </c>
    </row>
    <row r="171" spans="1:15" ht="15.75" x14ac:dyDescent="0.25">
      <c r="A171" s="5">
        <v>39819</v>
      </c>
      <c r="B171">
        <v>286.62099999999998</v>
      </c>
      <c r="C171">
        <f t="shared" si="36"/>
        <v>9.8876283877299714E-2</v>
      </c>
      <c r="D171">
        <v>0.71389999999999998</v>
      </c>
      <c r="E171">
        <v>3.1532</v>
      </c>
      <c r="F171">
        <v>10.172499999999999</v>
      </c>
      <c r="G171">
        <f t="shared" si="32"/>
        <v>13.325699999999999</v>
      </c>
      <c r="H171">
        <f t="shared" si="33"/>
        <v>10.415347749999999</v>
      </c>
      <c r="I171" s="17">
        <f t="shared" si="34"/>
        <v>2.7148604475590865E-4</v>
      </c>
      <c r="J171">
        <f t="shared" si="35"/>
        <v>1.0002714860447559</v>
      </c>
      <c r="K171">
        <f t="shared" si="37"/>
        <v>9.8604797832543806E-2</v>
      </c>
      <c r="L171" s="35">
        <f t="shared" si="38"/>
        <v>9.7229061555968357E-3</v>
      </c>
      <c r="O171" s="8">
        <f t="shared" si="39"/>
        <v>2.0458633068552383</v>
      </c>
    </row>
    <row r="172" spans="1:15" ht="15.75" x14ac:dyDescent="0.25">
      <c r="A172" s="5">
        <v>39820</v>
      </c>
      <c r="B172">
        <v>291.28300000000002</v>
      </c>
      <c r="C172">
        <f t="shared" si="36"/>
        <v>1.6265381810823473E-2</v>
      </c>
      <c r="D172">
        <v>0.71150000000000002</v>
      </c>
      <c r="E172">
        <v>3.1983999999999999</v>
      </c>
      <c r="F172">
        <v>10.2258</v>
      </c>
      <c r="G172">
        <f t="shared" si="32"/>
        <v>13.424199999999999</v>
      </c>
      <c r="H172">
        <f t="shared" si="33"/>
        <v>10.4740567</v>
      </c>
      <c r="I172" s="17">
        <f t="shared" si="34"/>
        <v>2.7294279391298915E-4</v>
      </c>
      <c r="J172">
        <f t="shared" si="35"/>
        <v>1.000272942793913</v>
      </c>
      <c r="K172">
        <f t="shared" si="37"/>
        <v>1.5992439016910484E-2</v>
      </c>
      <c r="L172" s="35">
        <f t="shared" si="38"/>
        <v>2.5575810570960077E-4</v>
      </c>
      <c r="O172" s="8">
        <f t="shared" si="39"/>
        <v>0.33654933735221132</v>
      </c>
    </row>
    <row r="173" spans="1:15" ht="15.75" x14ac:dyDescent="0.25">
      <c r="A173" s="5">
        <v>39821</v>
      </c>
      <c r="B173">
        <v>297.666</v>
      </c>
      <c r="C173">
        <f t="shared" si="36"/>
        <v>2.1913396936999348E-2</v>
      </c>
      <c r="D173">
        <v>0.70989999999999998</v>
      </c>
      <c r="E173">
        <v>3.1274999999999999</v>
      </c>
      <c r="F173">
        <v>10.214600000000001</v>
      </c>
      <c r="G173">
        <f t="shared" si="32"/>
        <v>13.3421</v>
      </c>
      <c r="H173">
        <f t="shared" si="33"/>
        <v>10.378844540000001</v>
      </c>
      <c r="I173" s="17">
        <f t="shared" si="34"/>
        <v>2.7057989862888654E-4</v>
      </c>
      <c r="J173">
        <f t="shared" si="35"/>
        <v>1.0002705798986289</v>
      </c>
      <c r="K173">
        <f t="shared" si="37"/>
        <v>2.1642817038370461E-2</v>
      </c>
      <c r="L173" s="35">
        <f t="shared" si="38"/>
        <v>4.6841152935637873E-4</v>
      </c>
      <c r="O173" s="8">
        <f t="shared" si="39"/>
        <v>0.45341322472833695</v>
      </c>
    </row>
    <row r="174" spans="1:15" ht="15.75" x14ac:dyDescent="0.25">
      <c r="A174" s="5">
        <v>39822</v>
      </c>
      <c r="B174">
        <v>283.35000000000002</v>
      </c>
      <c r="C174">
        <f t="shared" si="36"/>
        <v>-4.8094172663320549E-2</v>
      </c>
      <c r="D174">
        <v>0.71450000000000002</v>
      </c>
      <c r="E174">
        <v>3.0173999999999999</v>
      </c>
      <c r="F174">
        <v>10.3337</v>
      </c>
      <c r="G174">
        <f t="shared" si="32"/>
        <v>13.351100000000001</v>
      </c>
      <c r="H174">
        <f t="shared" si="33"/>
        <v>10.400828650000001</v>
      </c>
      <c r="I174" s="17">
        <f t="shared" si="34"/>
        <v>2.711256622063285E-4</v>
      </c>
      <c r="J174">
        <f t="shared" si="35"/>
        <v>1.0002711256622063</v>
      </c>
      <c r="K174">
        <f t="shared" si="37"/>
        <v>-4.8365298325526877E-2</v>
      </c>
      <c r="L174" s="35">
        <f t="shared" si="38"/>
        <v>2.3392020821172131E-3</v>
      </c>
      <c r="O174" s="8">
        <f t="shared" si="39"/>
        <v>-0.99512339326536281</v>
      </c>
    </row>
    <row r="175" spans="1:15" ht="15.75" x14ac:dyDescent="0.25">
      <c r="A175" s="5">
        <v>39825</v>
      </c>
      <c r="B175">
        <v>258.49400000000003</v>
      </c>
      <c r="C175">
        <f t="shared" si="36"/>
        <v>-8.7721898711840454E-2</v>
      </c>
      <c r="D175">
        <v>0.72189999999999999</v>
      </c>
      <c r="E175">
        <v>2.9858000000000002</v>
      </c>
      <c r="F175">
        <v>10.4739</v>
      </c>
      <c r="G175">
        <f t="shared" si="32"/>
        <v>13.459700000000002</v>
      </c>
      <c r="H175">
        <f t="shared" si="33"/>
        <v>10.54690841</v>
      </c>
      <c r="I175" s="17">
        <f t="shared" si="34"/>
        <v>2.747493953014768E-4</v>
      </c>
      <c r="J175">
        <f t="shared" si="35"/>
        <v>1.0002747493953015</v>
      </c>
      <c r="K175">
        <f t="shared" si="37"/>
        <v>-8.7996648107141931E-2</v>
      </c>
      <c r="L175" s="35">
        <f t="shared" si="38"/>
        <v>7.7434100780921656E-3</v>
      </c>
      <c r="O175" s="8">
        <f t="shared" si="39"/>
        <v>-1.8150663308193837</v>
      </c>
    </row>
    <row r="176" spans="1:15" ht="15.75" x14ac:dyDescent="0.25">
      <c r="A176" s="5">
        <v>39826</v>
      </c>
      <c r="B176">
        <v>239.60400000000001</v>
      </c>
      <c r="C176">
        <f t="shared" si="36"/>
        <v>-7.3077131384094066E-2</v>
      </c>
      <c r="D176">
        <v>0.72809999999999997</v>
      </c>
      <c r="E176">
        <v>2.9906999999999999</v>
      </c>
      <c r="F176">
        <v>10.6158</v>
      </c>
      <c r="G176">
        <f t="shared" si="32"/>
        <v>13.6065</v>
      </c>
      <c r="H176">
        <f t="shared" si="33"/>
        <v>10.720063979999999</v>
      </c>
      <c r="I176" s="17">
        <f t="shared" si="34"/>
        <v>2.7903860549716164E-4</v>
      </c>
      <c r="J176">
        <f t="shared" si="35"/>
        <v>1.0002790386054972</v>
      </c>
      <c r="K176">
        <f t="shared" si="37"/>
        <v>-7.3356169989591227E-2</v>
      </c>
      <c r="L176" s="35">
        <f t="shared" si="38"/>
        <v>5.3811276755418042E-3</v>
      </c>
      <c r="O176" s="8">
        <f t="shared" si="39"/>
        <v>-1.5120493591212054</v>
      </c>
    </row>
    <row r="177" spans="1:15" ht="15.75" x14ac:dyDescent="0.25">
      <c r="A177" s="5">
        <v>39827</v>
      </c>
      <c r="B177">
        <v>237.61600000000001</v>
      </c>
      <c r="C177">
        <f t="shared" si="36"/>
        <v>-8.2970234219795977E-3</v>
      </c>
      <c r="D177">
        <v>0.72270000000000001</v>
      </c>
      <c r="E177">
        <v>2.9337999999999997</v>
      </c>
      <c r="F177">
        <v>10.822100000000001</v>
      </c>
      <c r="G177">
        <f t="shared" si="32"/>
        <v>13.7559</v>
      </c>
      <c r="H177">
        <f t="shared" si="33"/>
        <v>10.754931670000001</v>
      </c>
      <c r="I177" s="17">
        <f t="shared" si="34"/>
        <v>2.7990149853396318E-4</v>
      </c>
      <c r="J177">
        <f t="shared" si="35"/>
        <v>1.000279901498534</v>
      </c>
      <c r="K177">
        <f t="shared" si="37"/>
        <v>-8.5769249205135609E-3</v>
      </c>
      <c r="L177" s="35">
        <f t="shared" si="38"/>
        <v>7.3563641092126556E-5</v>
      </c>
      <c r="O177" s="8">
        <f t="shared" si="39"/>
        <v>-0.17167489623913357</v>
      </c>
    </row>
    <row r="178" spans="1:15" ht="15.75" x14ac:dyDescent="0.25">
      <c r="A178" s="5">
        <v>39828</v>
      </c>
      <c r="B178">
        <v>238.40100000000001</v>
      </c>
      <c r="C178">
        <f t="shared" si="36"/>
        <v>3.3036495858864579E-3</v>
      </c>
      <c r="D178">
        <v>0.72130000000000005</v>
      </c>
      <c r="E178">
        <v>2.8898999999999999</v>
      </c>
      <c r="F178">
        <v>10.896100000000001</v>
      </c>
      <c r="G178">
        <f t="shared" si="32"/>
        <v>13.786000000000001</v>
      </c>
      <c r="H178">
        <f t="shared" si="33"/>
        <v>10.749256930000001</v>
      </c>
      <c r="I178" s="17">
        <f t="shared" si="34"/>
        <v>2.797610805709283E-4</v>
      </c>
      <c r="J178">
        <f t="shared" si="35"/>
        <v>1.0002797610805709</v>
      </c>
      <c r="K178">
        <f t="shared" si="37"/>
        <v>3.0238885053155296E-3</v>
      </c>
      <c r="L178" s="35">
        <f t="shared" si="38"/>
        <v>9.1439016925793879E-6</v>
      </c>
      <c r="O178" s="8">
        <f t="shared" si="39"/>
        <v>6.8356285263106595E-2</v>
      </c>
    </row>
    <row r="179" spans="1:15" ht="15.75" x14ac:dyDescent="0.25">
      <c r="A179" s="5">
        <v>39829</v>
      </c>
      <c r="B179">
        <v>242.18899999999999</v>
      </c>
      <c r="C179">
        <f t="shared" si="36"/>
        <v>1.588919509565808E-2</v>
      </c>
      <c r="D179">
        <v>0.72150000000000003</v>
      </c>
      <c r="E179">
        <v>2.9302000000000001</v>
      </c>
      <c r="F179">
        <v>10.895799999999999</v>
      </c>
      <c r="G179">
        <f t="shared" si="32"/>
        <v>13.826000000000001</v>
      </c>
      <c r="H179">
        <f t="shared" si="33"/>
        <v>10.791519700000002</v>
      </c>
      <c r="I179" s="17">
        <f t="shared" si="34"/>
        <v>2.808066746846638E-4</v>
      </c>
      <c r="J179">
        <f t="shared" si="35"/>
        <v>1.0002808066746847</v>
      </c>
      <c r="K179">
        <f t="shared" si="37"/>
        <v>1.5608388420973417E-2</v>
      </c>
      <c r="L179" s="35">
        <f t="shared" si="38"/>
        <v>2.4362178909997703E-4</v>
      </c>
      <c r="O179" s="8">
        <f t="shared" si="39"/>
        <v>0.32876560431832885</v>
      </c>
    </row>
    <row r="180" spans="1:15" ht="15.75" x14ac:dyDescent="0.25">
      <c r="A180" s="5">
        <v>39832</v>
      </c>
      <c r="B180">
        <v>237.517</v>
      </c>
      <c r="C180">
        <f t="shared" si="36"/>
        <v>-1.9290719231674424E-2</v>
      </c>
      <c r="D180">
        <v>0.72299999999999998</v>
      </c>
      <c r="E180">
        <v>2.9954999999999998</v>
      </c>
      <c r="F180">
        <v>10.8904</v>
      </c>
      <c r="G180">
        <f t="shared" si="32"/>
        <v>13.885899999999999</v>
      </c>
      <c r="H180">
        <f t="shared" si="33"/>
        <v>10.869259199999998</v>
      </c>
      <c r="I180" s="17">
        <f t="shared" si="34"/>
        <v>2.8272893584047054E-4</v>
      </c>
      <c r="J180">
        <f t="shared" si="35"/>
        <v>1.0002827289358405</v>
      </c>
      <c r="K180">
        <f t="shared" si="37"/>
        <v>-1.9573448167514895E-2</v>
      </c>
      <c r="L180" s="35">
        <f t="shared" si="38"/>
        <v>3.8311987316639218E-4</v>
      </c>
      <c r="O180" s="8">
        <f t="shared" si="39"/>
        <v>-0.3991470258722995</v>
      </c>
    </row>
    <row r="181" spans="1:15" ht="15.75" x14ac:dyDescent="0.25">
      <c r="A181" s="5">
        <v>39833</v>
      </c>
      <c r="B181">
        <v>236.34299999999999</v>
      </c>
      <c r="C181">
        <f t="shared" si="36"/>
        <v>-4.9428040940227716E-3</v>
      </c>
      <c r="D181">
        <v>0.72230000000000005</v>
      </c>
      <c r="E181">
        <v>3.0194000000000001</v>
      </c>
      <c r="F181">
        <v>10.973700000000001</v>
      </c>
      <c r="G181">
        <f t="shared" si="32"/>
        <v>13.993100000000002</v>
      </c>
      <c r="H181">
        <f t="shared" si="33"/>
        <v>10.945703510000001</v>
      </c>
      <c r="I181" s="17">
        <f t="shared" si="34"/>
        <v>2.8461786058242566E-4</v>
      </c>
      <c r="J181">
        <f t="shared" si="35"/>
        <v>1.0002846178605824</v>
      </c>
      <c r="K181">
        <f t="shared" si="37"/>
        <v>-5.2274219546051973E-3</v>
      </c>
      <c r="L181" s="35">
        <f t="shared" si="38"/>
        <v>2.7325940291488423E-5</v>
      </c>
      <c r="O181" s="8">
        <f t="shared" si="39"/>
        <v>-0.10227226522270876</v>
      </c>
    </row>
    <row r="182" spans="1:15" ht="15.75" x14ac:dyDescent="0.25">
      <c r="A182" s="5">
        <v>39834</v>
      </c>
      <c r="B182">
        <v>232.148</v>
      </c>
      <c r="C182">
        <f t="shared" si="36"/>
        <v>-1.7749626602014842E-2</v>
      </c>
      <c r="D182">
        <v>0.72150000000000003</v>
      </c>
      <c r="E182">
        <v>2.9986999999999999</v>
      </c>
      <c r="F182">
        <v>11.004300000000001</v>
      </c>
      <c r="G182">
        <f t="shared" si="32"/>
        <v>14.003</v>
      </c>
      <c r="H182">
        <f t="shared" si="33"/>
        <v>10.93830245</v>
      </c>
      <c r="I182" s="17">
        <f t="shared" si="34"/>
        <v>2.8443503851804941E-4</v>
      </c>
      <c r="J182">
        <f t="shared" si="35"/>
        <v>1.000284435038518</v>
      </c>
      <c r="K182">
        <f t="shared" si="37"/>
        <v>-1.8034061640532891E-2</v>
      </c>
      <c r="L182" s="35">
        <f t="shared" si="38"/>
        <v>3.2522737925453986E-4</v>
      </c>
      <c r="O182" s="8">
        <f t="shared" si="39"/>
        <v>-0.36726005824113195</v>
      </c>
    </row>
    <row r="183" spans="1:15" ht="15.75" x14ac:dyDescent="0.25">
      <c r="A183" s="5">
        <v>39835</v>
      </c>
      <c r="B183">
        <v>233.96700000000001</v>
      </c>
      <c r="C183">
        <f t="shared" si="36"/>
        <v>7.8355187208161044E-3</v>
      </c>
      <c r="D183">
        <v>0.72089999999999999</v>
      </c>
      <c r="E183">
        <v>3.1074999999999999</v>
      </c>
      <c r="F183">
        <v>11.065099999999999</v>
      </c>
      <c r="G183">
        <f t="shared" si="32"/>
        <v>14.172599999999999</v>
      </c>
      <c r="H183">
        <f t="shared" si="33"/>
        <v>11.08433059</v>
      </c>
      <c r="I183" s="17">
        <f t="shared" si="34"/>
        <v>2.8804000135607133E-4</v>
      </c>
      <c r="J183">
        <f t="shared" si="35"/>
        <v>1.0002880400013561</v>
      </c>
      <c r="K183">
        <f t="shared" si="37"/>
        <v>7.547478719460033E-3</v>
      </c>
      <c r="L183" s="35">
        <f t="shared" si="38"/>
        <v>5.6964435020702063E-5</v>
      </c>
      <c r="O183" s="8">
        <f t="shared" si="39"/>
        <v>0.1621258365756125</v>
      </c>
    </row>
    <row r="184" spans="1:15" ht="15.75" x14ac:dyDescent="0.25">
      <c r="A184" s="5">
        <v>39836</v>
      </c>
      <c r="B184">
        <v>232.874</v>
      </c>
      <c r="C184">
        <f t="shared" si="36"/>
        <v>-4.6715989861818878E-3</v>
      </c>
      <c r="D184">
        <v>0.72109999999999996</v>
      </c>
      <c r="E184">
        <v>3.2368999999999999</v>
      </c>
      <c r="F184">
        <v>11.0921</v>
      </c>
      <c r="G184">
        <f t="shared" si="32"/>
        <v>14.329000000000001</v>
      </c>
      <c r="H184">
        <f t="shared" si="33"/>
        <v>11.23541331</v>
      </c>
      <c r="I184" s="17">
        <f t="shared" si="34"/>
        <v>2.9176477464587514E-4</v>
      </c>
      <c r="J184">
        <f t="shared" si="35"/>
        <v>1.0002917647746459</v>
      </c>
      <c r="K184">
        <f t="shared" si="37"/>
        <v>-4.9633637608277629E-3</v>
      </c>
      <c r="L184" s="35">
        <f t="shared" si="38"/>
        <v>2.4634979822298314E-5</v>
      </c>
      <c r="O184" s="8">
        <f t="shared" si="39"/>
        <v>-9.6660721614820741E-2</v>
      </c>
    </row>
    <row r="185" spans="1:15" ht="15.75" x14ac:dyDescent="0.25">
      <c r="A185" s="5">
        <v>39839</v>
      </c>
      <c r="B185">
        <v>252.87700000000001</v>
      </c>
      <c r="C185">
        <f t="shared" si="36"/>
        <v>8.5896235732628001E-2</v>
      </c>
      <c r="D185">
        <v>0.73329999999999995</v>
      </c>
      <c r="E185">
        <v>3.3273000000000001</v>
      </c>
      <c r="F185">
        <v>10.914899999999999</v>
      </c>
      <c r="G185">
        <f t="shared" si="32"/>
        <v>14.2422</v>
      </c>
      <c r="H185">
        <f t="shared" si="33"/>
        <v>11.331196169999998</v>
      </c>
      <c r="I185" s="17">
        <f t="shared" si="34"/>
        <v>2.9412358026736918E-4</v>
      </c>
      <c r="J185">
        <f t="shared" si="35"/>
        <v>1.0002941235802674</v>
      </c>
      <c r="K185">
        <f t="shared" si="37"/>
        <v>8.5602112152360632E-2</v>
      </c>
      <c r="L185" s="35">
        <f t="shared" si="38"/>
        <v>7.3277216049453279E-3</v>
      </c>
      <c r="O185" s="8">
        <f t="shared" si="39"/>
        <v>1.7772912774558312</v>
      </c>
    </row>
    <row r="186" spans="1:15" ht="15.75" x14ac:dyDescent="0.25">
      <c r="A186" s="5">
        <v>39840</v>
      </c>
      <c r="B186">
        <v>259.87599999999998</v>
      </c>
      <c r="C186">
        <f t="shared" si="36"/>
        <v>2.7677487474147378E-2</v>
      </c>
      <c r="D186">
        <v>0.73329999999999995</v>
      </c>
      <c r="E186">
        <v>3.2604000000000002</v>
      </c>
      <c r="F186">
        <v>10.8809</v>
      </c>
      <c r="G186">
        <f t="shared" si="32"/>
        <v>14.141300000000001</v>
      </c>
      <c r="H186">
        <f t="shared" si="33"/>
        <v>11.239363969999999</v>
      </c>
      <c r="I186" s="17">
        <f t="shared" si="34"/>
        <v>2.9186210598997064E-4</v>
      </c>
      <c r="J186">
        <f t="shared" si="35"/>
        <v>1.00029186210599</v>
      </c>
      <c r="K186">
        <f t="shared" si="37"/>
        <v>2.7385625368157408E-2</v>
      </c>
      <c r="L186" s="35">
        <f t="shared" si="38"/>
        <v>7.4997247680506657E-4</v>
      </c>
      <c r="O186" s="8">
        <f t="shared" si="39"/>
        <v>0.57267884500565824</v>
      </c>
    </row>
    <row r="187" spans="1:15" ht="15.75" x14ac:dyDescent="0.25">
      <c r="A187" s="5">
        <v>39841</v>
      </c>
      <c r="B187">
        <v>265.95100000000002</v>
      </c>
      <c r="C187">
        <f t="shared" si="36"/>
        <v>2.3376533423632988E-2</v>
      </c>
      <c r="D187">
        <v>0.72950000000000004</v>
      </c>
      <c r="E187">
        <v>3.2330999999999999</v>
      </c>
      <c r="F187">
        <v>10.661899999999999</v>
      </c>
      <c r="G187">
        <f t="shared" si="32"/>
        <v>13.895</v>
      </c>
      <c r="H187">
        <f t="shared" si="33"/>
        <v>11.010956049999999</v>
      </c>
      <c r="I187" s="17">
        <f t="shared" si="34"/>
        <v>2.86229212222322E-4</v>
      </c>
      <c r="J187">
        <f t="shared" si="35"/>
        <v>1.0002862292122223</v>
      </c>
      <c r="K187">
        <f t="shared" si="37"/>
        <v>2.3090304211410666E-2</v>
      </c>
      <c r="L187" s="35">
        <f t="shared" si="38"/>
        <v>5.3316214857548915E-4</v>
      </c>
      <c r="O187" s="8">
        <f t="shared" si="39"/>
        <v>0.48368719067389654</v>
      </c>
    </row>
    <row r="188" spans="1:15" ht="15.75" x14ac:dyDescent="0.25">
      <c r="A188" s="5">
        <v>39842</v>
      </c>
      <c r="B188">
        <v>252.87700000000001</v>
      </c>
      <c r="C188">
        <f t="shared" si="36"/>
        <v>-4.9159431624622621E-2</v>
      </c>
      <c r="D188">
        <v>0.73380000000000001</v>
      </c>
      <c r="E188">
        <v>3.2593999999999999</v>
      </c>
      <c r="F188">
        <v>10.6297</v>
      </c>
      <c r="G188">
        <f t="shared" si="32"/>
        <v>13.889099999999999</v>
      </c>
      <c r="H188">
        <f t="shared" si="33"/>
        <v>11.059473859999999</v>
      </c>
      <c r="I188" s="17">
        <f t="shared" si="34"/>
        <v>2.8742670290826666E-4</v>
      </c>
      <c r="J188">
        <f t="shared" si="35"/>
        <v>1.0002874267029083</v>
      </c>
      <c r="K188">
        <f t="shared" si="37"/>
        <v>-4.9446858327530888E-2</v>
      </c>
      <c r="L188" s="35">
        <f t="shared" si="38"/>
        <v>2.4449917984629109E-3</v>
      </c>
      <c r="O188" s="8">
        <f t="shared" si="39"/>
        <v>-1.0171648185269668</v>
      </c>
    </row>
    <row r="189" spans="1:15" ht="15.75" x14ac:dyDescent="0.25">
      <c r="A189" s="5">
        <v>39843</v>
      </c>
      <c r="B189">
        <v>250.34200000000001</v>
      </c>
      <c r="C189">
        <f t="shared" si="36"/>
        <v>-1.0024636483349598E-2</v>
      </c>
      <c r="D189">
        <v>0.73360000000000003</v>
      </c>
      <c r="E189">
        <v>3.2955000000000001</v>
      </c>
      <c r="F189">
        <v>10.655200000000001</v>
      </c>
      <c r="G189">
        <f t="shared" si="32"/>
        <v>13.950700000000001</v>
      </c>
      <c r="H189">
        <f t="shared" si="33"/>
        <v>11.112154720000001</v>
      </c>
      <c r="I189" s="17">
        <f t="shared" si="34"/>
        <v>2.8872635314103334E-4</v>
      </c>
      <c r="J189">
        <f t="shared" si="35"/>
        <v>1.000288726353141</v>
      </c>
      <c r="K189">
        <f t="shared" si="37"/>
        <v>-1.0313362836490631E-2</v>
      </c>
      <c r="L189" s="35">
        <f t="shared" si="38"/>
        <v>1.0636545299710608E-4</v>
      </c>
      <c r="O189" s="8">
        <f t="shared" si="39"/>
        <v>-0.20742118475344315</v>
      </c>
    </row>
    <row r="190" spans="1:15" ht="15.75" x14ac:dyDescent="0.25">
      <c r="A190" s="5">
        <v>39846</v>
      </c>
      <c r="B190">
        <v>252.81700000000001</v>
      </c>
      <c r="C190">
        <f t="shared" si="36"/>
        <v>9.8864753017871322E-3</v>
      </c>
      <c r="D190">
        <v>0.73329999999999995</v>
      </c>
      <c r="E190">
        <v>3.2835000000000001</v>
      </c>
      <c r="F190">
        <v>10.7143</v>
      </c>
      <c r="G190">
        <f t="shared" si="32"/>
        <v>13.9978</v>
      </c>
      <c r="H190">
        <f t="shared" si="33"/>
        <v>11.140296189999999</v>
      </c>
      <c r="I190" s="17">
        <f t="shared" si="34"/>
        <v>2.8942035858792181E-4</v>
      </c>
      <c r="J190">
        <f t="shared" si="35"/>
        <v>1.0002894203585879</v>
      </c>
      <c r="K190">
        <f t="shared" si="37"/>
        <v>9.5970549431992104E-3</v>
      </c>
      <c r="L190" s="35">
        <f t="shared" si="38"/>
        <v>9.2103463582784406E-5</v>
      </c>
      <c r="O190" s="8">
        <f t="shared" si="39"/>
        <v>0.20456247201964767</v>
      </c>
    </row>
    <row r="191" spans="1:15" ht="15.75" x14ac:dyDescent="0.25">
      <c r="A191" s="5">
        <v>39847</v>
      </c>
      <c r="B191">
        <v>255.32300000000001</v>
      </c>
      <c r="C191">
        <f t="shared" si="36"/>
        <v>9.9123081121918234E-3</v>
      </c>
      <c r="D191">
        <v>0.73150000000000004</v>
      </c>
      <c r="E191">
        <v>3.3351999999999999</v>
      </c>
      <c r="F191">
        <v>10.6839</v>
      </c>
      <c r="G191">
        <f t="shared" si="32"/>
        <v>14.0191</v>
      </c>
      <c r="H191">
        <f t="shared" si="33"/>
        <v>11.15047285</v>
      </c>
      <c r="I191" s="17">
        <f t="shared" si="34"/>
        <v>2.8967128518564422E-4</v>
      </c>
      <c r="J191">
        <f t="shared" si="35"/>
        <v>1.0002896712851856</v>
      </c>
      <c r="K191">
        <f t="shared" si="37"/>
        <v>9.6226368270061792E-3</v>
      </c>
      <c r="L191" s="35">
        <f t="shared" si="38"/>
        <v>9.2595139504455544E-5</v>
      </c>
      <c r="O191" s="8">
        <f t="shared" si="39"/>
        <v>0.20509698238803378</v>
      </c>
    </row>
    <row r="192" spans="1:15" ht="15.75" x14ac:dyDescent="0.25">
      <c r="A192" s="5">
        <v>39848</v>
      </c>
      <c r="B192">
        <v>261.63600000000002</v>
      </c>
      <c r="C192">
        <f t="shared" si="36"/>
        <v>2.4725543723048908E-2</v>
      </c>
      <c r="D192">
        <v>0.73150000000000004</v>
      </c>
      <c r="E192">
        <v>3.363</v>
      </c>
      <c r="F192">
        <v>10.5169</v>
      </c>
      <c r="G192">
        <f t="shared" si="32"/>
        <v>13.879899999999999</v>
      </c>
      <c r="H192">
        <f t="shared" si="33"/>
        <v>11.056112349999999</v>
      </c>
      <c r="I192" s="17">
        <f t="shared" si="34"/>
        <v>2.8734375273531398E-4</v>
      </c>
      <c r="J192">
        <f t="shared" si="35"/>
        <v>1.0002873437527353</v>
      </c>
      <c r="K192">
        <f t="shared" si="37"/>
        <v>2.4438199970313594E-2</v>
      </c>
      <c r="L192" s="35">
        <f t="shared" si="38"/>
        <v>5.9722561778903537E-4</v>
      </c>
      <c r="O192" s="8">
        <f t="shared" si="39"/>
        <v>0.51159975538526559</v>
      </c>
    </row>
    <row r="193" spans="1:15" ht="15.75" x14ac:dyDescent="0.25">
      <c r="A193" s="5">
        <v>39849</v>
      </c>
      <c r="B193">
        <v>259.43900000000002</v>
      </c>
      <c r="C193">
        <f t="shared" si="36"/>
        <v>-8.3971624699964928E-3</v>
      </c>
      <c r="D193">
        <v>0.73109999999999997</v>
      </c>
      <c r="E193">
        <v>3.3388999999999998</v>
      </c>
      <c r="F193">
        <v>10.506399999999999</v>
      </c>
      <c r="G193">
        <f t="shared" si="32"/>
        <v>13.845299999999998</v>
      </c>
      <c r="H193">
        <f t="shared" si="33"/>
        <v>11.020129039999999</v>
      </c>
      <c r="I193" s="17">
        <f t="shared" si="34"/>
        <v>2.8645565507079418E-4</v>
      </c>
      <c r="J193">
        <f t="shared" si="35"/>
        <v>1.0002864556550708</v>
      </c>
      <c r="K193">
        <f t="shared" si="37"/>
        <v>-8.683618125067287E-3</v>
      </c>
      <c r="L193" s="35">
        <f t="shared" si="38"/>
        <v>7.5405223741997098E-5</v>
      </c>
      <c r="O193" s="8">
        <f t="shared" si="39"/>
        <v>-0.17374688757909346</v>
      </c>
    </row>
    <row r="194" spans="1:15" ht="15.75" x14ac:dyDescent="0.25">
      <c r="A194" s="5">
        <v>39850</v>
      </c>
      <c r="B194">
        <v>268.16800000000001</v>
      </c>
      <c r="C194">
        <f t="shared" si="36"/>
        <v>3.3645673934913349E-2</v>
      </c>
      <c r="D194">
        <v>0.73229999999999995</v>
      </c>
      <c r="E194">
        <v>3.3708</v>
      </c>
      <c r="F194">
        <v>10.3832</v>
      </c>
      <c r="G194">
        <f t="shared" si="32"/>
        <v>13.754000000000001</v>
      </c>
      <c r="H194">
        <f t="shared" si="33"/>
        <v>10.97441736</v>
      </c>
      <c r="I194" s="17">
        <f t="shared" si="34"/>
        <v>2.8532703918737745E-4</v>
      </c>
      <c r="J194">
        <f t="shared" si="35"/>
        <v>1.0002853270391874</v>
      </c>
      <c r="K194">
        <f t="shared" si="37"/>
        <v>3.3360346895725972E-2</v>
      </c>
      <c r="L194" s="35">
        <f t="shared" si="38"/>
        <v>1.1129127450031735E-3</v>
      </c>
      <c r="O194" s="8">
        <f t="shared" si="39"/>
        <v>0.69616744317853674</v>
      </c>
    </row>
    <row r="195" spans="1:15" ht="15.75" x14ac:dyDescent="0.25">
      <c r="A195" s="5">
        <v>39853</v>
      </c>
      <c r="B195">
        <v>272.26400000000001</v>
      </c>
      <c r="C195">
        <f t="shared" si="36"/>
        <v>1.5274007338683226E-2</v>
      </c>
      <c r="D195">
        <v>0.73250000000000004</v>
      </c>
      <c r="E195">
        <v>3.4028999999999998</v>
      </c>
      <c r="F195">
        <v>10.3164</v>
      </c>
      <c r="G195">
        <f t="shared" si="32"/>
        <v>13.7193</v>
      </c>
      <c r="H195">
        <f t="shared" si="33"/>
        <v>10.959663000000003</v>
      </c>
      <c r="I195" s="17">
        <f t="shared" si="34"/>
        <v>2.8496265684041511E-4</v>
      </c>
      <c r="J195">
        <f t="shared" si="35"/>
        <v>1.0002849626568404</v>
      </c>
      <c r="K195">
        <f t="shared" si="37"/>
        <v>1.4989044681842811E-2</v>
      </c>
      <c r="L195" s="35">
        <f t="shared" si="38"/>
        <v>2.2467146047428028E-4</v>
      </c>
      <c r="O195" s="8">
        <f t="shared" si="39"/>
        <v>0.31603666660477886</v>
      </c>
    </row>
    <row r="196" spans="1:15" ht="15.75" x14ac:dyDescent="0.25">
      <c r="A196" s="5">
        <v>39854</v>
      </c>
      <c r="B196">
        <v>265.20499999999998</v>
      </c>
      <c r="C196">
        <f t="shared" si="36"/>
        <v>-2.5927041400993247E-2</v>
      </c>
      <c r="D196">
        <v>0.73350000000000004</v>
      </c>
      <c r="E196">
        <v>3.3431999999999999</v>
      </c>
      <c r="F196">
        <v>10.397399999999999</v>
      </c>
      <c r="G196">
        <f t="shared" ref="G196:G242" si="40">F196+E196</f>
        <v>13.740599999999999</v>
      </c>
      <c r="H196">
        <f t="shared" ref="H196:H242" si="41">E196+D196*(G196-E196)</f>
        <v>10.9696929</v>
      </c>
      <c r="I196" s="17">
        <f t="shared" ref="I196:I242" si="42">(((H196/100)+1)^(1/365)-1)</f>
        <v>2.8521036640483111E-4</v>
      </c>
      <c r="J196">
        <f t="shared" ref="J196:J242" si="43">I196+1</f>
        <v>1.0002852103664048</v>
      </c>
      <c r="K196">
        <f t="shared" si="37"/>
        <v>-2.6212251767398078E-2</v>
      </c>
      <c r="L196" s="35">
        <f t="shared" si="38"/>
        <v>6.8708214271746371E-4</v>
      </c>
      <c r="O196" s="8">
        <f t="shared" si="39"/>
        <v>-0.53646011538451954</v>
      </c>
    </row>
    <row r="197" spans="1:15" ht="15.75" x14ac:dyDescent="0.25">
      <c r="A197" s="5">
        <v>39855</v>
      </c>
      <c r="B197">
        <v>267.64100000000002</v>
      </c>
      <c r="C197">
        <f t="shared" ref="C197:C242" si="44">(B197-B196)/B196</f>
        <v>9.1853471842538257E-3</v>
      </c>
      <c r="D197">
        <v>0.73350000000000004</v>
      </c>
      <c r="E197">
        <v>3.1894</v>
      </c>
      <c r="F197">
        <v>10.436199999999999</v>
      </c>
      <c r="G197">
        <f t="shared" si="40"/>
        <v>13.625599999999999</v>
      </c>
      <c r="H197">
        <f t="shared" si="41"/>
        <v>10.8443527</v>
      </c>
      <c r="I197" s="17">
        <f t="shared" si="42"/>
        <v>2.8211322030036179E-4</v>
      </c>
      <c r="J197">
        <f t="shared" si="43"/>
        <v>1.0002821132203004</v>
      </c>
      <c r="K197">
        <f t="shared" ref="K197:K242" si="45">C197-I197</f>
        <v>8.9032339639534639E-3</v>
      </c>
      <c r="L197" s="35">
        <f t="shared" ref="L197:L242" si="46">K197^2</f>
        <v>7.9267575016894504E-5</v>
      </c>
      <c r="O197" s="8">
        <f t="shared" ref="O197:O242" si="47">C197/$N$3</f>
        <v>0.19005533003557079</v>
      </c>
    </row>
    <row r="198" spans="1:15" ht="15.75" x14ac:dyDescent="0.25">
      <c r="A198" s="5">
        <v>39856</v>
      </c>
      <c r="B198">
        <v>251.18700000000001</v>
      </c>
      <c r="C198">
        <f t="shared" si="44"/>
        <v>-6.1477875213438921E-2</v>
      </c>
      <c r="D198">
        <v>0.74019999999999997</v>
      </c>
      <c r="E198">
        <v>3.0830000000000002</v>
      </c>
      <c r="F198">
        <v>10.568300000000001</v>
      </c>
      <c r="G198">
        <f t="shared" si="40"/>
        <v>13.651300000000001</v>
      </c>
      <c r="H198">
        <f t="shared" si="41"/>
        <v>10.905655660000001</v>
      </c>
      <c r="I198" s="17">
        <f t="shared" si="42"/>
        <v>2.8362844755736027E-4</v>
      </c>
      <c r="J198">
        <f t="shared" si="43"/>
        <v>1.0002836284475574</v>
      </c>
      <c r="K198">
        <f t="shared" si="45"/>
        <v>-6.1761503660996281E-2</v>
      </c>
      <c r="L198" s="35">
        <f t="shared" si="46"/>
        <v>3.8144833344672569E-3</v>
      </c>
      <c r="O198" s="8">
        <f t="shared" si="47"/>
        <v>-1.2720474935999864</v>
      </c>
    </row>
    <row r="199" spans="1:15" ht="15.75" x14ac:dyDescent="0.25">
      <c r="A199" s="5">
        <v>39857</v>
      </c>
      <c r="B199">
        <v>247.55799999999999</v>
      </c>
      <c r="C199">
        <f t="shared" si="44"/>
        <v>-1.4447403727103786E-2</v>
      </c>
      <c r="D199">
        <v>0.74</v>
      </c>
      <c r="E199">
        <v>3.1074000000000002</v>
      </c>
      <c r="F199">
        <v>10.5884</v>
      </c>
      <c r="G199">
        <f t="shared" si="40"/>
        <v>13.6958</v>
      </c>
      <c r="H199">
        <f t="shared" si="41"/>
        <v>10.942816000000001</v>
      </c>
      <c r="I199" s="17">
        <f t="shared" si="42"/>
        <v>2.84546534335961E-4</v>
      </c>
      <c r="J199">
        <f t="shared" si="43"/>
        <v>1.000284546534336</v>
      </c>
      <c r="K199">
        <f t="shared" si="45"/>
        <v>-1.4731950261439747E-2</v>
      </c>
      <c r="L199" s="35">
        <f t="shared" si="46"/>
        <v>2.1703035850553464E-4</v>
      </c>
      <c r="O199" s="8">
        <f t="shared" si="47"/>
        <v>-0.29893329325851736</v>
      </c>
    </row>
    <row r="200" spans="1:15" ht="15.75" x14ac:dyDescent="0.25">
      <c r="A200" s="5">
        <v>39860</v>
      </c>
      <c r="B200">
        <v>244.40600000000001</v>
      </c>
      <c r="C200">
        <f t="shared" si="44"/>
        <v>-1.273236978809001E-2</v>
      </c>
      <c r="D200">
        <v>0.7399</v>
      </c>
      <c r="E200">
        <v>3.0366</v>
      </c>
      <c r="F200">
        <v>10.663399999999999</v>
      </c>
      <c r="G200">
        <f t="shared" si="40"/>
        <v>13.7</v>
      </c>
      <c r="H200">
        <f t="shared" si="41"/>
        <v>10.926449659999999</v>
      </c>
      <c r="I200" s="17">
        <f t="shared" si="42"/>
        <v>2.8414222382977528E-4</v>
      </c>
      <c r="J200">
        <f t="shared" si="43"/>
        <v>1.0002841422238298</v>
      </c>
      <c r="K200">
        <f t="shared" si="45"/>
        <v>-1.3016512011919786E-2</v>
      </c>
      <c r="L200" s="35">
        <f t="shared" si="46"/>
        <v>1.6942958495645206E-4</v>
      </c>
      <c r="O200" s="8">
        <f t="shared" si="47"/>
        <v>-0.2634472811608759</v>
      </c>
    </row>
    <row r="201" spans="1:15" ht="15.75" x14ac:dyDescent="0.25">
      <c r="A201" s="5">
        <v>39861</v>
      </c>
      <c r="B201">
        <v>235.52799999999999</v>
      </c>
      <c r="C201">
        <f t="shared" si="44"/>
        <v>-3.6324803810053818E-2</v>
      </c>
      <c r="D201">
        <v>0.7429</v>
      </c>
      <c r="E201">
        <v>2.9746000000000001</v>
      </c>
      <c r="F201">
        <v>10.7979</v>
      </c>
      <c r="G201">
        <f t="shared" si="40"/>
        <v>13.772500000000001</v>
      </c>
      <c r="H201">
        <f t="shared" si="41"/>
        <v>10.996359910000001</v>
      </c>
      <c r="I201" s="17">
        <f t="shared" si="42"/>
        <v>2.8586885595682787E-4</v>
      </c>
      <c r="J201">
        <f t="shared" si="43"/>
        <v>1.0002858688559568</v>
      </c>
      <c r="K201">
        <f t="shared" si="45"/>
        <v>-3.6610672666010646E-2</v>
      </c>
      <c r="L201" s="35">
        <f t="shared" si="46"/>
        <v>1.3403413530577791E-3</v>
      </c>
      <c r="O201" s="8">
        <f t="shared" si="47"/>
        <v>-0.75160170194023679</v>
      </c>
    </row>
    <row r="202" spans="1:15" ht="15.75" x14ac:dyDescent="0.25">
      <c r="A202" s="5">
        <v>39862</v>
      </c>
      <c r="B202">
        <v>234.63300000000001</v>
      </c>
      <c r="C202">
        <f t="shared" si="44"/>
        <v>-3.7999728270098751E-3</v>
      </c>
      <c r="D202">
        <v>0.74299999999999999</v>
      </c>
      <c r="E202">
        <v>2.9937</v>
      </c>
      <c r="F202">
        <v>10.790900000000001</v>
      </c>
      <c r="G202">
        <f t="shared" si="40"/>
        <v>13.784600000000001</v>
      </c>
      <c r="H202">
        <f t="shared" si="41"/>
        <v>11.011338700000001</v>
      </c>
      <c r="I202" s="17">
        <f t="shared" si="42"/>
        <v>2.8623865862709152E-4</v>
      </c>
      <c r="J202">
        <f t="shared" si="43"/>
        <v>1.0002862386586271</v>
      </c>
      <c r="K202">
        <f t="shared" si="45"/>
        <v>-4.0862114856369666E-3</v>
      </c>
      <c r="L202" s="35">
        <f t="shared" si="46"/>
        <v>1.6697124305351466E-5</v>
      </c>
      <c r="O202" s="8">
        <f t="shared" si="47"/>
        <v>-7.8625780308186718E-2</v>
      </c>
    </row>
    <row r="203" spans="1:15" ht="15.75" x14ac:dyDescent="0.25">
      <c r="A203" s="5">
        <v>39863</v>
      </c>
      <c r="B203">
        <v>234.38499999999999</v>
      </c>
      <c r="C203">
        <f t="shared" si="44"/>
        <v>-1.0569698209545071E-3</v>
      </c>
      <c r="D203">
        <v>0.74280000000000002</v>
      </c>
      <c r="E203">
        <v>3.0798000000000001</v>
      </c>
      <c r="F203">
        <v>10.7742</v>
      </c>
      <c r="G203">
        <f t="shared" si="40"/>
        <v>13.854000000000001</v>
      </c>
      <c r="H203">
        <f t="shared" si="41"/>
        <v>11.08287576</v>
      </c>
      <c r="I203" s="17">
        <f t="shared" si="42"/>
        <v>2.8800410961782319E-4</v>
      </c>
      <c r="J203">
        <f t="shared" si="43"/>
        <v>1.0002880041096178</v>
      </c>
      <c r="K203">
        <f t="shared" si="45"/>
        <v>-1.3449739305723303E-3</v>
      </c>
      <c r="L203" s="35">
        <f t="shared" si="46"/>
        <v>1.8089548739191835E-6</v>
      </c>
      <c r="O203" s="8">
        <f t="shared" si="47"/>
        <v>-2.1869913475183005E-2</v>
      </c>
    </row>
    <row r="204" spans="1:15" ht="15.75" x14ac:dyDescent="0.25">
      <c r="A204" s="5">
        <v>39864</v>
      </c>
      <c r="B204">
        <v>223.49799999999999</v>
      </c>
      <c r="C204">
        <f t="shared" si="44"/>
        <v>-4.6449218166691557E-2</v>
      </c>
      <c r="D204">
        <v>0.74670000000000003</v>
      </c>
      <c r="E204">
        <v>3.0139</v>
      </c>
      <c r="F204">
        <v>10.9398</v>
      </c>
      <c r="G204">
        <f t="shared" si="40"/>
        <v>13.9537</v>
      </c>
      <c r="H204">
        <f t="shared" si="41"/>
        <v>11.18264866</v>
      </c>
      <c r="I204" s="17">
        <f t="shared" si="42"/>
        <v>2.904644956120972E-4</v>
      </c>
      <c r="J204">
        <f t="shared" si="43"/>
        <v>1.0002904644956121</v>
      </c>
      <c r="K204">
        <f t="shared" si="45"/>
        <v>-4.6739682662303654E-2</v>
      </c>
      <c r="L204" s="35">
        <f t="shared" si="46"/>
        <v>2.184597935372849E-3</v>
      </c>
      <c r="O204" s="8">
        <f t="shared" si="47"/>
        <v>-0.96108740491576017</v>
      </c>
    </row>
    <row r="205" spans="1:15" ht="15.75" x14ac:dyDescent="0.25">
      <c r="A205" s="5">
        <v>39867</v>
      </c>
      <c r="B205">
        <v>214.45099999999999</v>
      </c>
      <c r="C205">
        <f t="shared" si="44"/>
        <v>-4.0479109432746588E-2</v>
      </c>
      <c r="D205">
        <v>0.75019999999999998</v>
      </c>
      <c r="E205">
        <v>3.0141</v>
      </c>
      <c r="F205">
        <v>11.117900000000001</v>
      </c>
      <c r="G205">
        <f t="shared" si="40"/>
        <v>14.132000000000001</v>
      </c>
      <c r="H205">
        <f t="shared" si="41"/>
        <v>11.354748580000003</v>
      </c>
      <c r="I205" s="17">
        <f t="shared" si="42"/>
        <v>2.9470328590308625E-4</v>
      </c>
      <c r="J205">
        <f t="shared" si="43"/>
        <v>1.0002947032859031</v>
      </c>
      <c r="K205">
        <f t="shared" si="45"/>
        <v>-4.0773812718649674E-2</v>
      </c>
      <c r="L205" s="35">
        <f t="shared" si="46"/>
        <v>1.662503803615518E-3</v>
      </c>
      <c r="O205" s="8">
        <f t="shared" si="47"/>
        <v>-0.83755903271408072</v>
      </c>
    </row>
    <row r="206" spans="1:15" ht="15.75" x14ac:dyDescent="0.25">
      <c r="A206" s="5">
        <v>39868</v>
      </c>
      <c r="B206">
        <v>208.03800000000001</v>
      </c>
      <c r="C206">
        <f t="shared" si="44"/>
        <v>-2.9904267175252075E-2</v>
      </c>
      <c r="D206">
        <v>0.752</v>
      </c>
      <c r="E206">
        <v>2.9882999999999997</v>
      </c>
      <c r="F206">
        <v>11.195399999999999</v>
      </c>
      <c r="G206">
        <f t="shared" si="40"/>
        <v>14.183699999999998</v>
      </c>
      <c r="H206">
        <f t="shared" si="41"/>
        <v>11.4072408</v>
      </c>
      <c r="I206" s="17">
        <f t="shared" si="42"/>
        <v>2.9599485974696194E-4</v>
      </c>
      <c r="J206">
        <f t="shared" si="43"/>
        <v>1.000295994859747</v>
      </c>
      <c r="K206">
        <f t="shared" si="45"/>
        <v>-3.0200262034999037E-2</v>
      </c>
      <c r="L206" s="35">
        <f t="shared" si="46"/>
        <v>9.1205582698260419E-4</v>
      </c>
      <c r="O206" s="8">
        <f t="shared" si="47"/>
        <v>-0.61875346173168266</v>
      </c>
    </row>
    <row r="207" spans="1:15" ht="15.75" x14ac:dyDescent="0.25">
      <c r="A207" s="5">
        <v>39869</v>
      </c>
      <c r="B207">
        <v>200.035</v>
      </c>
      <c r="C207">
        <f t="shared" si="44"/>
        <v>-3.8468933560215031E-2</v>
      </c>
      <c r="D207">
        <v>0.75409999999999999</v>
      </c>
      <c r="E207">
        <v>2.9925999999999999</v>
      </c>
      <c r="F207">
        <v>11.244999999999999</v>
      </c>
      <c r="G207">
        <f t="shared" si="40"/>
        <v>14.237599999999999</v>
      </c>
      <c r="H207">
        <f t="shared" si="41"/>
        <v>11.4724545</v>
      </c>
      <c r="I207" s="17">
        <f t="shared" si="42"/>
        <v>2.9759860120992521E-4</v>
      </c>
      <c r="J207">
        <f t="shared" si="43"/>
        <v>1.0002975986012099</v>
      </c>
      <c r="K207">
        <f t="shared" si="45"/>
        <v>-3.8766532161424956E-2</v>
      </c>
      <c r="L207" s="35">
        <f t="shared" si="46"/>
        <v>1.5028440158227955E-3</v>
      </c>
      <c r="O207" s="8">
        <f t="shared" si="47"/>
        <v>-0.79596619673086877</v>
      </c>
    </row>
    <row r="208" spans="1:15" ht="15.75" x14ac:dyDescent="0.25">
      <c r="A208" s="5">
        <v>39870</v>
      </c>
      <c r="B208">
        <v>199.58699999999999</v>
      </c>
      <c r="C208">
        <f t="shared" si="44"/>
        <v>-2.2396080685880347E-3</v>
      </c>
      <c r="D208">
        <v>0.75049999999999994</v>
      </c>
      <c r="E208">
        <v>3.1284000000000001</v>
      </c>
      <c r="F208">
        <v>11.084099999999999</v>
      </c>
      <c r="G208">
        <f t="shared" si="40"/>
        <v>14.212499999999999</v>
      </c>
      <c r="H208">
        <f t="shared" si="41"/>
        <v>11.447017049999999</v>
      </c>
      <c r="I208" s="17">
        <f t="shared" si="42"/>
        <v>2.9697315236965061E-4</v>
      </c>
      <c r="J208">
        <f t="shared" si="43"/>
        <v>1.0002969731523697</v>
      </c>
      <c r="K208">
        <f t="shared" si="45"/>
        <v>-2.5365812209576853E-3</v>
      </c>
      <c r="L208" s="35">
        <f t="shared" si="46"/>
        <v>6.4342442905151812E-6</v>
      </c>
      <c r="O208" s="8">
        <f t="shared" si="47"/>
        <v>-4.6340050309203844E-2</v>
      </c>
    </row>
    <row r="209" spans="1:15" ht="15.75" x14ac:dyDescent="0.25">
      <c r="A209" s="5">
        <v>39871</v>
      </c>
      <c r="B209">
        <v>186.911</v>
      </c>
      <c r="C209">
        <f t="shared" si="44"/>
        <v>-6.3511150525835794E-2</v>
      </c>
      <c r="D209">
        <v>0.75380000000000003</v>
      </c>
      <c r="E209">
        <v>3.1118000000000001</v>
      </c>
      <c r="F209">
        <v>11.2239</v>
      </c>
      <c r="G209">
        <f t="shared" si="40"/>
        <v>14.335700000000001</v>
      </c>
      <c r="H209">
        <f t="shared" si="41"/>
        <v>11.572375820000001</v>
      </c>
      <c r="I209" s="17">
        <f t="shared" si="42"/>
        <v>3.0005406153010838E-4</v>
      </c>
      <c r="J209">
        <f t="shared" si="43"/>
        <v>1.0003000540615301</v>
      </c>
      <c r="K209">
        <f t="shared" si="45"/>
        <v>-6.3811204587365902E-2</v>
      </c>
      <c r="L209" s="35">
        <f t="shared" si="46"/>
        <v>4.0718698308906676E-3</v>
      </c>
      <c r="O209" s="8">
        <f t="shared" si="47"/>
        <v>-1.3141182833914946</v>
      </c>
    </row>
    <row r="210" spans="1:15" ht="15.75" x14ac:dyDescent="0.25">
      <c r="A210" s="5">
        <v>39874</v>
      </c>
      <c r="B210">
        <v>185.321</v>
      </c>
      <c r="C210">
        <f t="shared" si="44"/>
        <v>-8.5067224507921063E-3</v>
      </c>
      <c r="D210">
        <v>0.75449999999999995</v>
      </c>
      <c r="E210">
        <v>3.0301</v>
      </c>
      <c r="F210">
        <v>11.369</v>
      </c>
      <c r="G210">
        <f t="shared" si="40"/>
        <v>14.399100000000001</v>
      </c>
      <c r="H210">
        <f t="shared" si="41"/>
        <v>11.608010499999999</v>
      </c>
      <c r="I210" s="17">
        <f t="shared" si="42"/>
        <v>3.0092921547608675E-4</v>
      </c>
      <c r="J210">
        <f t="shared" si="43"/>
        <v>1.0003009292154761</v>
      </c>
      <c r="K210">
        <f t="shared" si="45"/>
        <v>-8.8076516662681931E-3</v>
      </c>
      <c r="L210" s="35">
        <f t="shared" si="46"/>
        <v>7.7574727874316876E-5</v>
      </c>
      <c r="O210" s="8">
        <f t="shared" si="47"/>
        <v>-0.17601380878425993</v>
      </c>
    </row>
    <row r="211" spans="1:15" ht="15.75" x14ac:dyDescent="0.25">
      <c r="A211" s="5">
        <v>39875</v>
      </c>
      <c r="B211">
        <v>189.297</v>
      </c>
      <c r="C211">
        <f t="shared" si="44"/>
        <v>2.1454665148580028E-2</v>
      </c>
      <c r="D211">
        <v>0.75249999999999995</v>
      </c>
      <c r="E211">
        <v>3.048</v>
      </c>
      <c r="F211">
        <v>11.3651</v>
      </c>
      <c r="G211">
        <f t="shared" si="40"/>
        <v>14.4131</v>
      </c>
      <c r="H211">
        <f t="shared" si="41"/>
        <v>11.60023775</v>
      </c>
      <c r="I211" s="17">
        <f t="shared" si="42"/>
        <v>3.0073834787169851E-4</v>
      </c>
      <c r="J211">
        <f t="shared" si="43"/>
        <v>1.0003007383478717</v>
      </c>
      <c r="K211">
        <f t="shared" si="45"/>
        <v>2.1153926800708329E-2</v>
      </c>
      <c r="L211" s="35">
        <f t="shared" si="46"/>
        <v>4.4748861908972616E-4</v>
      </c>
      <c r="O211" s="8">
        <f t="shared" si="47"/>
        <v>0.44392153979831067</v>
      </c>
    </row>
    <row r="212" spans="1:15" ht="15.75" x14ac:dyDescent="0.25">
      <c r="A212" s="5">
        <v>39876</v>
      </c>
      <c r="B212">
        <v>203.81299999999999</v>
      </c>
      <c r="C212">
        <f t="shared" si="44"/>
        <v>7.6683729800260919E-2</v>
      </c>
      <c r="D212">
        <v>0.76160000000000005</v>
      </c>
      <c r="E212">
        <v>3.1360000000000001</v>
      </c>
      <c r="F212">
        <v>11.100899999999999</v>
      </c>
      <c r="G212">
        <f t="shared" si="40"/>
        <v>14.236899999999999</v>
      </c>
      <c r="H212">
        <f t="shared" si="41"/>
        <v>11.59044544</v>
      </c>
      <c r="I212" s="17">
        <f t="shared" si="42"/>
        <v>3.0049786909147613E-4</v>
      </c>
      <c r="J212">
        <f t="shared" si="43"/>
        <v>1.0003004978690915</v>
      </c>
      <c r="K212">
        <f t="shared" si="45"/>
        <v>7.6383231931169443E-2</v>
      </c>
      <c r="L212" s="35">
        <f t="shared" si="46"/>
        <v>5.8343981202508234E-3</v>
      </c>
      <c r="O212" s="8">
        <f t="shared" si="47"/>
        <v>1.5866740018854344</v>
      </c>
    </row>
    <row r="213" spans="1:15" ht="15.75" x14ac:dyDescent="0.25">
      <c r="A213" s="5">
        <v>39877</v>
      </c>
      <c r="B213">
        <v>202.81899999999999</v>
      </c>
      <c r="C213">
        <f t="shared" si="44"/>
        <v>-4.8770196209270257E-3</v>
      </c>
      <c r="D213">
        <v>0.75419999999999998</v>
      </c>
      <c r="E213">
        <v>3.0165000000000002</v>
      </c>
      <c r="F213">
        <v>11.213699999999999</v>
      </c>
      <c r="G213">
        <f t="shared" si="40"/>
        <v>14.2302</v>
      </c>
      <c r="H213">
        <f t="shared" si="41"/>
        <v>11.47387254</v>
      </c>
      <c r="I213" s="17">
        <f t="shared" si="42"/>
        <v>2.9763346338862462E-4</v>
      </c>
      <c r="J213">
        <f t="shared" si="43"/>
        <v>1.0002976334633886</v>
      </c>
      <c r="K213">
        <f t="shared" si="45"/>
        <v>-5.1746530843156504E-3</v>
      </c>
      <c r="L213" s="35">
        <f t="shared" si="46"/>
        <v>2.6777034543017472E-5</v>
      </c>
      <c r="O213" s="8">
        <f t="shared" si="47"/>
        <v>-0.10091110929744758</v>
      </c>
    </row>
    <row r="214" spans="1:15" ht="15.75" x14ac:dyDescent="0.25">
      <c r="A214" s="5">
        <v>39878</v>
      </c>
      <c r="B214">
        <v>202.322</v>
      </c>
      <c r="C214">
        <f t="shared" si="44"/>
        <v>-2.4504607556490553E-3</v>
      </c>
      <c r="D214">
        <v>0.75239999999999996</v>
      </c>
      <c r="E214">
        <v>2.9253999999999998</v>
      </c>
      <c r="F214">
        <v>11.438000000000001</v>
      </c>
      <c r="G214">
        <f t="shared" si="40"/>
        <v>14.3634</v>
      </c>
      <c r="H214">
        <f t="shared" si="41"/>
        <v>11.5313512</v>
      </c>
      <c r="I214" s="17">
        <f t="shared" si="42"/>
        <v>2.9904619052545378E-4</v>
      </c>
      <c r="J214">
        <f t="shared" si="43"/>
        <v>1.0002990461905255</v>
      </c>
      <c r="K214">
        <f t="shared" si="45"/>
        <v>-2.7495069461745091E-3</v>
      </c>
      <c r="L214" s="35">
        <f t="shared" si="46"/>
        <v>7.5597884470618742E-6</v>
      </c>
      <c r="O214" s="8">
        <f t="shared" si="47"/>
        <v>-5.0702833361864756E-2</v>
      </c>
    </row>
    <row r="215" spans="1:15" ht="15.75" x14ac:dyDescent="0.25">
      <c r="A215" s="5">
        <v>39881</v>
      </c>
      <c r="B215">
        <v>205.90100000000001</v>
      </c>
      <c r="C215">
        <f t="shared" si="44"/>
        <v>1.7689623471495969E-2</v>
      </c>
      <c r="D215">
        <v>0.75070000000000003</v>
      </c>
      <c r="E215">
        <v>2.9361999999999999</v>
      </c>
      <c r="F215">
        <v>11.4695</v>
      </c>
      <c r="G215">
        <f t="shared" si="40"/>
        <v>14.4057</v>
      </c>
      <c r="H215">
        <f t="shared" si="41"/>
        <v>11.54635365</v>
      </c>
      <c r="I215" s="17">
        <f t="shared" si="42"/>
        <v>2.9941480559592115E-4</v>
      </c>
      <c r="J215">
        <f t="shared" si="43"/>
        <v>1.0002994148055959</v>
      </c>
      <c r="K215">
        <f t="shared" si="45"/>
        <v>1.7390208665900048E-2</v>
      </c>
      <c r="L215" s="35">
        <f t="shared" si="46"/>
        <v>3.0241935744354509E-4</v>
      </c>
      <c r="O215" s="8">
        <f t="shared" si="47"/>
        <v>0.36601852490056525</v>
      </c>
    </row>
    <row r="216" spans="1:15" ht="15.75" x14ac:dyDescent="0.25">
      <c r="A216" s="5">
        <v>39882</v>
      </c>
      <c r="B216">
        <v>208.55500000000001</v>
      </c>
      <c r="C216">
        <f t="shared" si="44"/>
        <v>1.2889689705246678E-2</v>
      </c>
      <c r="D216">
        <v>0.74209999999999998</v>
      </c>
      <c r="E216">
        <v>3.0001000000000002</v>
      </c>
      <c r="F216">
        <v>11.154199999999999</v>
      </c>
      <c r="G216">
        <f t="shared" si="40"/>
        <v>14.154299999999999</v>
      </c>
      <c r="H216">
        <f t="shared" si="41"/>
        <v>11.27763182</v>
      </c>
      <c r="I216" s="17">
        <f t="shared" si="42"/>
        <v>2.9280472230164278E-4</v>
      </c>
      <c r="J216">
        <f t="shared" si="43"/>
        <v>1.0002928047223016</v>
      </c>
      <c r="K216">
        <f t="shared" si="45"/>
        <v>1.2596884982945035E-2</v>
      </c>
      <c r="L216" s="35">
        <f t="shared" si="46"/>
        <v>1.5868151127354613E-4</v>
      </c>
      <c r="O216" s="8">
        <f t="shared" si="47"/>
        <v>0.26670241002825662</v>
      </c>
    </row>
    <row r="217" spans="1:15" ht="15.75" x14ac:dyDescent="0.25">
      <c r="A217" s="5">
        <v>39883</v>
      </c>
      <c r="B217">
        <v>209.13200000000001</v>
      </c>
      <c r="C217">
        <f t="shared" si="44"/>
        <v>2.7666562777204965E-3</v>
      </c>
      <c r="D217">
        <v>0.74180000000000001</v>
      </c>
      <c r="E217">
        <v>3.0699000000000001</v>
      </c>
      <c r="F217">
        <v>10.9885</v>
      </c>
      <c r="G217">
        <f t="shared" si="40"/>
        <v>14.058400000000001</v>
      </c>
      <c r="H217">
        <f t="shared" si="41"/>
        <v>11.221169300000001</v>
      </c>
      <c r="I217" s="17">
        <f t="shared" si="42"/>
        <v>2.9141382019259865E-4</v>
      </c>
      <c r="J217">
        <f t="shared" si="43"/>
        <v>1.0002914138201926</v>
      </c>
      <c r="K217">
        <f t="shared" si="45"/>
        <v>2.4752424575278978E-3</v>
      </c>
      <c r="L217" s="35">
        <f t="shared" si="46"/>
        <v>6.126825223548747E-6</v>
      </c>
      <c r="O217" s="8">
        <f t="shared" si="47"/>
        <v>5.7245280054143942E-2</v>
      </c>
    </row>
    <row r="218" spans="1:15" ht="15.75" x14ac:dyDescent="0.25">
      <c r="A218" s="5">
        <v>39884</v>
      </c>
      <c r="B218">
        <v>213.85400000000001</v>
      </c>
      <c r="C218">
        <f t="shared" si="44"/>
        <v>2.2579040988466654E-2</v>
      </c>
      <c r="D218">
        <v>0.74239999999999995</v>
      </c>
      <c r="E218">
        <v>3.0066000000000002</v>
      </c>
      <c r="F218">
        <v>11.0097</v>
      </c>
      <c r="G218">
        <f t="shared" si="40"/>
        <v>14.016300000000001</v>
      </c>
      <c r="H218">
        <f t="shared" si="41"/>
        <v>11.18020128</v>
      </c>
      <c r="I218" s="17">
        <f t="shared" si="42"/>
        <v>2.904041699047788E-4</v>
      </c>
      <c r="J218">
        <f t="shared" si="43"/>
        <v>1.0002904041699048</v>
      </c>
      <c r="K218">
        <f t="shared" si="45"/>
        <v>2.2288636818561875E-2</v>
      </c>
      <c r="L218" s="35">
        <f t="shared" si="46"/>
        <v>4.9678333122975206E-4</v>
      </c>
      <c r="O218" s="8">
        <f t="shared" si="47"/>
        <v>0.46718616083517289</v>
      </c>
    </row>
    <row r="219" spans="1:15" ht="15.75" x14ac:dyDescent="0.25">
      <c r="A219" s="5">
        <v>39885</v>
      </c>
      <c r="B219">
        <v>214.65</v>
      </c>
      <c r="C219">
        <f t="shared" si="44"/>
        <v>3.7221655896078269E-3</v>
      </c>
      <c r="D219">
        <v>0.74119999999999997</v>
      </c>
      <c r="E219">
        <v>3.0587</v>
      </c>
      <c r="F219">
        <v>10.9831</v>
      </c>
      <c r="G219">
        <f t="shared" si="40"/>
        <v>14.0418</v>
      </c>
      <c r="H219">
        <f t="shared" si="41"/>
        <v>11.199373720000001</v>
      </c>
      <c r="I219" s="17">
        <f t="shared" si="42"/>
        <v>2.9087671779537416E-4</v>
      </c>
      <c r="J219">
        <f t="shared" si="43"/>
        <v>1.0002908767177954</v>
      </c>
      <c r="K219">
        <f t="shared" si="45"/>
        <v>3.4312888718124527E-3</v>
      </c>
      <c r="L219" s="35">
        <f t="shared" si="46"/>
        <v>1.1773743321823975E-5</v>
      </c>
      <c r="O219" s="8">
        <f t="shared" si="47"/>
        <v>7.7015859650102894E-2</v>
      </c>
    </row>
    <row r="220" spans="1:15" ht="15.75" x14ac:dyDescent="0.25">
      <c r="A220" s="5">
        <v>39888</v>
      </c>
      <c r="B220">
        <v>214.053</v>
      </c>
      <c r="C220">
        <f t="shared" si="44"/>
        <v>-2.7812718378756505E-3</v>
      </c>
      <c r="D220">
        <v>0.74309999999999998</v>
      </c>
      <c r="E220">
        <v>3.1448999999999998</v>
      </c>
      <c r="F220">
        <v>10.855499999999999</v>
      </c>
      <c r="G220">
        <f t="shared" si="40"/>
        <v>14.000399999999999</v>
      </c>
      <c r="H220">
        <f t="shared" si="41"/>
        <v>11.211622049999999</v>
      </c>
      <c r="I220" s="17">
        <f t="shared" si="42"/>
        <v>2.9117856289473387E-4</v>
      </c>
      <c r="J220">
        <f t="shared" si="43"/>
        <v>1.0002911785628947</v>
      </c>
      <c r="K220">
        <f t="shared" si="45"/>
        <v>-3.0724504007703843E-3</v>
      </c>
      <c r="L220" s="35">
        <f t="shared" si="46"/>
        <v>9.4399514651940949E-6</v>
      </c>
      <c r="O220" s="8">
        <f t="shared" si="47"/>
        <v>-5.7547692696063926E-2</v>
      </c>
    </row>
    <row r="221" spans="1:15" ht="15.75" x14ac:dyDescent="0.25">
      <c r="A221" s="5">
        <v>39889</v>
      </c>
      <c r="B221">
        <v>214.94800000000001</v>
      </c>
      <c r="C221">
        <f t="shared" si="44"/>
        <v>4.1812074579660654E-3</v>
      </c>
      <c r="D221">
        <v>0.74329999999999996</v>
      </c>
      <c r="E221">
        <v>3.1909000000000001</v>
      </c>
      <c r="F221">
        <v>10.8139</v>
      </c>
      <c r="G221">
        <f t="shared" si="40"/>
        <v>14.004799999999999</v>
      </c>
      <c r="H221">
        <f t="shared" si="41"/>
        <v>11.228871869999999</v>
      </c>
      <c r="I221" s="17">
        <f t="shared" si="42"/>
        <v>2.9160360737434665E-4</v>
      </c>
      <c r="J221">
        <f t="shared" si="43"/>
        <v>1.0002916036073743</v>
      </c>
      <c r="K221">
        <f t="shared" si="45"/>
        <v>3.8896038505917187E-3</v>
      </c>
      <c r="L221" s="35">
        <f t="shared" si="46"/>
        <v>1.5129018114537926E-5</v>
      </c>
      <c r="O221" s="8">
        <f t="shared" si="47"/>
        <v>8.6513960488417294E-2</v>
      </c>
    </row>
    <row r="222" spans="1:15" ht="15.75" x14ac:dyDescent="0.25">
      <c r="A222" s="5">
        <v>39890</v>
      </c>
      <c r="B222">
        <v>215.99199999999999</v>
      </c>
      <c r="C222">
        <f t="shared" si="44"/>
        <v>4.8569886670263634E-3</v>
      </c>
      <c r="D222">
        <v>0.74319999999999997</v>
      </c>
      <c r="E222">
        <v>3.2206999999999999</v>
      </c>
      <c r="F222">
        <v>10.751300000000001</v>
      </c>
      <c r="G222">
        <f t="shared" si="40"/>
        <v>13.972000000000001</v>
      </c>
      <c r="H222">
        <f t="shared" si="41"/>
        <v>11.21106616</v>
      </c>
      <c r="I222" s="17">
        <f t="shared" si="42"/>
        <v>2.9116486438440781E-4</v>
      </c>
      <c r="J222">
        <f t="shared" si="43"/>
        <v>1.0002911648643844</v>
      </c>
      <c r="K222">
        <f t="shared" si="45"/>
        <v>4.5658238026419556E-3</v>
      </c>
      <c r="L222" s="35">
        <f t="shared" si="46"/>
        <v>2.0846746996771849E-5</v>
      </c>
      <c r="O222" s="8">
        <f t="shared" si="47"/>
        <v>0.10049664597035159</v>
      </c>
    </row>
    <row r="223" spans="1:15" ht="15.75" x14ac:dyDescent="0.25">
      <c r="A223" s="5">
        <v>39891</v>
      </c>
      <c r="B223">
        <v>207.38200000000001</v>
      </c>
      <c r="C223">
        <f t="shared" si="44"/>
        <v>-3.9862587503240794E-2</v>
      </c>
      <c r="D223">
        <v>0.73980000000000001</v>
      </c>
      <c r="E223">
        <v>3.0448</v>
      </c>
      <c r="F223">
        <v>10.7166</v>
      </c>
      <c r="G223">
        <f t="shared" si="40"/>
        <v>13.7614</v>
      </c>
      <c r="H223">
        <f t="shared" si="41"/>
        <v>10.972940680000001</v>
      </c>
      <c r="I223" s="17">
        <f t="shared" si="42"/>
        <v>2.8529057240600508E-4</v>
      </c>
      <c r="J223">
        <f t="shared" si="43"/>
        <v>1.000285290572406</v>
      </c>
      <c r="K223">
        <f t="shared" si="45"/>
        <v>-4.0147878075646799E-2</v>
      </c>
      <c r="L223" s="35">
        <f t="shared" si="46"/>
        <v>1.611852113977001E-3</v>
      </c>
      <c r="O223" s="8">
        <f t="shared" si="47"/>
        <v>-0.82480248944620538</v>
      </c>
    </row>
    <row r="224" spans="1:15" ht="15.75" x14ac:dyDescent="0.25">
      <c r="A224" s="5">
        <v>39892</v>
      </c>
      <c r="B224">
        <v>207.29300000000001</v>
      </c>
      <c r="C224">
        <f t="shared" si="44"/>
        <v>-4.2915971492221423E-4</v>
      </c>
      <c r="D224">
        <v>0.73939999999999995</v>
      </c>
      <c r="E224">
        <v>2.9739</v>
      </c>
      <c r="F224">
        <v>10.7568</v>
      </c>
      <c r="G224">
        <f t="shared" si="40"/>
        <v>13.730700000000001</v>
      </c>
      <c r="H224">
        <f t="shared" si="41"/>
        <v>10.927477919999999</v>
      </c>
      <c r="I224" s="17">
        <f t="shared" si="42"/>
        <v>2.8416762749272628E-4</v>
      </c>
      <c r="J224">
        <f t="shared" si="43"/>
        <v>1.0002841676274927</v>
      </c>
      <c r="K224">
        <f t="shared" si="45"/>
        <v>-7.1332734241494051E-4</v>
      </c>
      <c r="L224" s="35">
        <f t="shared" si="46"/>
        <v>5.0883589743676183E-7</v>
      </c>
      <c r="O224" s="8">
        <f t="shared" si="47"/>
        <v>-8.8798049351183871E-3</v>
      </c>
    </row>
    <row r="225" spans="1:15" ht="15.75" x14ac:dyDescent="0.25">
      <c r="A225" s="5">
        <v>39895</v>
      </c>
      <c r="B225">
        <v>210.971</v>
      </c>
      <c r="C225">
        <f t="shared" si="44"/>
        <v>1.7743001452050947E-2</v>
      </c>
      <c r="D225">
        <v>0.73629999999999995</v>
      </c>
      <c r="E225">
        <v>3.0190999999999999</v>
      </c>
      <c r="F225">
        <v>10.816800000000001</v>
      </c>
      <c r="G225">
        <f t="shared" si="40"/>
        <v>13.835900000000001</v>
      </c>
      <c r="H225">
        <f t="shared" si="41"/>
        <v>10.98350984</v>
      </c>
      <c r="I225" s="17">
        <f t="shared" si="42"/>
        <v>2.8555156835818885E-4</v>
      </c>
      <c r="J225">
        <f t="shared" si="43"/>
        <v>1.0002855515683582</v>
      </c>
      <c r="K225">
        <f t="shared" si="45"/>
        <v>1.7457449883692758E-2</v>
      </c>
      <c r="L225" s="35">
        <f t="shared" si="46"/>
        <v>3.0476255644164426E-4</v>
      </c>
      <c r="O225" s="8">
        <f t="shared" si="47"/>
        <v>0.36712297631731727</v>
      </c>
    </row>
    <row r="226" spans="1:15" ht="15.75" x14ac:dyDescent="0.25">
      <c r="A226" s="5">
        <v>39896</v>
      </c>
      <c r="B226">
        <v>213.45699999999999</v>
      </c>
      <c r="C226">
        <f t="shared" si="44"/>
        <v>1.1783610069630376E-2</v>
      </c>
      <c r="D226">
        <v>0.7349</v>
      </c>
      <c r="E226">
        <v>3.1494</v>
      </c>
      <c r="F226">
        <v>10.8164</v>
      </c>
      <c r="G226">
        <f t="shared" si="40"/>
        <v>13.9658</v>
      </c>
      <c r="H226">
        <f t="shared" si="41"/>
        <v>11.098372359999999</v>
      </c>
      <c r="I226" s="17">
        <f t="shared" si="42"/>
        <v>2.8838639817307943E-4</v>
      </c>
      <c r="J226">
        <f t="shared" si="43"/>
        <v>1.0002883863981731</v>
      </c>
      <c r="K226">
        <f t="shared" si="45"/>
        <v>1.1495223671457297E-2</v>
      </c>
      <c r="L226" s="35">
        <f t="shared" si="46"/>
        <v>1.3214016725683218E-4</v>
      </c>
      <c r="O226" s="8">
        <f t="shared" si="47"/>
        <v>0.24381635836620866</v>
      </c>
    </row>
    <row r="227" spans="1:15" ht="15.75" x14ac:dyDescent="0.25">
      <c r="A227" s="5">
        <v>39897</v>
      </c>
      <c r="B227">
        <v>232.893</v>
      </c>
      <c r="C227">
        <f t="shared" si="44"/>
        <v>9.1053467443091618E-2</v>
      </c>
      <c r="D227">
        <v>0.73870000000000002</v>
      </c>
      <c r="E227">
        <v>3.1461999999999999</v>
      </c>
      <c r="F227">
        <v>10.7592</v>
      </c>
      <c r="G227">
        <f t="shared" si="40"/>
        <v>13.9054</v>
      </c>
      <c r="H227">
        <f t="shared" si="41"/>
        <v>11.094021039999999</v>
      </c>
      <c r="I227" s="17">
        <f t="shared" si="42"/>
        <v>2.8827906000694625E-4</v>
      </c>
      <c r="J227">
        <f t="shared" si="43"/>
        <v>1.0002882790600069</v>
      </c>
      <c r="K227">
        <f t="shared" si="45"/>
        <v>9.0765188383084672E-2</v>
      </c>
      <c r="L227" s="35">
        <f t="shared" si="46"/>
        <v>8.2383194222168492E-3</v>
      </c>
      <c r="O227" s="8">
        <f t="shared" si="47"/>
        <v>1.8840002951054124</v>
      </c>
    </row>
    <row r="228" spans="1:15" ht="15.75" x14ac:dyDescent="0.25">
      <c r="A228" s="5">
        <v>39898</v>
      </c>
      <c r="B228">
        <v>255.363</v>
      </c>
      <c r="C228">
        <f t="shared" si="44"/>
        <v>9.6482075459545791E-2</v>
      </c>
      <c r="D228">
        <v>0.74280000000000002</v>
      </c>
      <c r="E228">
        <v>3.1295999999999999</v>
      </c>
      <c r="F228">
        <v>10.704800000000001</v>
      </c>
      <c r="G228">
        <f t="shared" si="40"/>
        <v>13.8344</v>
      </c>
      <c r="H228">
        <f t="shared" si="41"/>
        <v>11.081125440000001</v>
      </c>
      <c r="I228" s="17">
        <f t="shared" si="42"/>
        <v>2.8796092729987954E-4</v>
      </c>
      <c r="J228">
        <f t="shared" si="43"/>
        <v>1.0002879609272999</v>
      </c>
      <c r="K228">
        <f t="shared" si="45"/>
        <v>9.6194114532245911E-2</v>
      </c>
      <c r="L228" s="35">
        <f t="shared" si="46"/>
        <v>9.2533076706428439E-3</v>
      </c>
      <c r="O228" s="8">
        <f t="shared" si="47"/>
        <v>1.9963243986482395</v>
      </c>
    </row>
    <row r="229" spans="1:15" ht="15.75" x14ac:dyDescent="0.25">
      <c r="A229" s="5">
        <v>39899</v>
      </c>
      <c r="B229">
        <v>247.21</v>
      </c>
      <c r="C229">
        <f t="shared" si="44"/>
        <v>-3.192709985393339E-2</v>
      </c>
      <c r="D229">
        <v>0.74470000000000003</v>
      </c>
      <c r="E229">
        <v>3.0857000000000001</v>
      </c>
      <c r="F229">
        <v>10.759</v>
      </c>
      <c r="G229">
        <f t="shared" si="40"/>
        <v>13.8447</v>
      </c>
      <c r="H229">
        <f t="shared" si="41"/>
        <v>11.097927300000002</v>
      </c>
      <c r="I229" s="17">
        <f t="shared" si="42"/>
        <v>2.8837541964543689E-4</v>
      </c>
      <c r="J229">
        <f t="shared" si="43"/>
        <v>1.0002883754196454</v>
      </c>
      <c r="K229">
        <f t="shared" si="45"/>
        <v>-3.2215475273578827E-2</v>
      </c>
      <c r="L229" s="35">
        <f t="shared" si="46"/>
        <v>1.0378368471025687E-3</v>
      </c>
      <c r="O229" s="8">
        <f t="shared" si="47"/>
        <v>-0.66060818149802603</v>
      </c>
    </row>
    <row r="230" spans="1:15" ht="15.75" x14ac:dyDescent="0.25">
      <c r="A230" s="5">
        <v>39902</v>
      </c>
      <c r="B230">
        <v>235.47800000000001</v>
      </c>
      <c r="C230">
        <f t="shared" si="44"/>
        <v>-4.7457627118644062E-2</v>
      </c>
      <c r="D230">
        <v>0.74739999999999995</v>
      </c>
      <c r="E230">
        <v>3.0265</v>
      </c>
      <c r="F230">
        <v>10.956200000000001</v>
      </c>
      <c r="G230">
        <f t="shared" si="40"/>
        <v>13.982700000000001</v>
      </c>
      <c r="H230">
        <f t="shared" si="41"/>
        <v>11.21516388</v>
      </c>
      <c r="I230" s="17">
        <f t="shared" si="42"/>
        <v>2.9126584078009721E-4</v>
      </c>
      <c r="J230">
        <f t="shared" si="43"/>
        <v>1.0002912658407801</v>
      </c>
      <c r="K230">
        <f t="shared" si="45"/>
        <v>-4.7748892959424159E-2</v>
      </c>
      <c r="L230" s="35">
        <f t="shared" si="46"/>
        <v>2.2799567788505462E-3</v>
      </c>
      <c r="O230" s="8">
        <f t="shared" si="47"/>
        <v>-0.98195253851710118</v>
      </c>
    </row>
    <row r="231" spans="1:15" ht="15.75" x14ac:dyDescent="0.25">
      <c r="A231" s="5">
        <v>39903</v>
      </c>
      <c r="B231">
        <v>228.37</v>
      </c>
      <c r="C231">
        <f t="shared" si="44"/>
        <v>-3.0185410102005299E-2</v>
      </c>
      <c r="D231">
        <v>0.74109999999999998</v>
      </c>
      <c r="E231">
        <v>2.9943</v>
      </c>
      <c r="F231">
        <v>11.0053</v>
      </c>
      <c r="G231">
        <f t="shared" si="40"/>
        <v>13.999600000000001</v>
      </c>
      <c r="H231">
        <f t="shared" si="41"/>
        <v>11.150327830000002</v>
      </c>
      <c r="I231" s="17">
        <f t="shared" si="42"/>
        <v>2.8966770957850052E-4</v>
      </c>
      <c r="J231">
        <f t="shared" si="43"/>
        <v>1.0002896677095785</v>
      </c>
      <c r="K231">
        <f t="shared" si="45"/>
        <v>-3.04750778115838E-2</v>
      </c>
      <c r="L231" s="35">
        <f t="shared" si="46"/>
        <v>9.2873036762208729E-4</v>
      </c>
      <c r="O231" s="8">
        <f t="shared" si="47"/>
        <v>-0.62457063016956693</v>
      </c>
    </row>
    <row r="232" spans="1:15" ht="15.75" x14ac:dyDescent="0.25">
      <c r="A232" s="5">
        <v>39904</v>
      </c>
      <c r="B232">
        <v>231.8</v>
      </c>
      <c r="C232">
        <f t="shared" si="44"/>
        <v>1.5019485921968764E-2</v>
      </c>
      <c r="D232">
        <v>0.74119999999999997</v>
      </c>
      <c r="E232">
        <v>2.9935999999999998</v>
      </c>
      <c r="F232">
        <v>10.9618</v>
      </c>
      <c r="G232">
        <f t="shared" si="40"/>
        <v>13.955400000000001</v>
      </c>
      <c r="H232">
        <f t="shared" si="41"/>
        <v>11.11848616</v>
      </c>
      <c r="I232" s="17">
        <f t="shared" si="42"/>
        <v>2.8888251001135679E-4</v>
      </c>
      <c r="J232">
        <f t="shared" si="43"/>
        <v>1.0002888825100114</v>
      </c>
      <c r="K232">
        <f t="shared" si="45"/>
        <v>1.4730603411957408E-2</v>
      </c>
      <c r="L232" s="35">
        <f t="shared" si="46"/>
        <v>2.1699067688037122E-4</v>
      </c>
      <c r="O232" s="8">
        <f t="shared" si="47"/>
        <v>0.31077032763201662</v>
      </c>
    </row>
    <row r="233" spans="1:15" ht="15.75" x14ac:dyDescent="0.25">
      <c r="A233" s="5">
        <v>39905</v>
      </c>
      <c r="B233">
        <v>241.84100000000001</v>
      </c>
      <c r="C233">
        <f t="shared" si="44"/>
        <v>4.331751509922345E-2</v>
      </c>
      <c r="D233">
        <v>0.73939999999999995</v>
      </c>
      <c r="E233">
        <v>3.1598000000000002</v>
      </c>
      <c r="F233">
        <v>10.5176</v>
      </c>
      <c r="G233">
        <f t="shared" si="40"/>
        <v>13.6774</v>
      </c>
      <c r="H233">
        <f t="shared" si="41"/>
        <v>10.936513439999999</v>
      </c>
      <c r="I233" s="17">
        <f t="shared" si="42"/>
        <v>2.8439084430642581E-4</v>
      </c>
      <c r="J233">
        <f t="shared" si="43"/>
        <v>1.0002843908443064</v>
      </c>
      <c r="K233">
        <f t="shared" si="45"/>
        <v>4.3033124254917024E-2</v>
      </c>
      <c r="L233" s="35">
        <f t="shared" si="46"/>
        <v>1.8518497831391278E-3</v>
      </c>
      <c r="O233" s="8">
        <f t="shared" si="47"/>
        <v>0.89628888961506592</v>
      </c>
    </row>
    <row r="234" spans="1:15" ht="15.75" x14ac:dyDescent="0.25">
      <c r="A234" s="5">
        <v>39906</v>
      </c>
      <c r="B234">
        <v>233.739</v>
      </c>
      <c r="C234">
        <f t="shared" si="44"/>
        <v>-3.3501350060577008E-2</v>
      </c>
      <c r="D234">
        <v>0.74019999999999997</v>
      </c>
      <c r="E234">
        <v>3.2212000000000001</v>
      </c>
      <c r="F234">
        <v>10.450799999999999</v>
      </c>
      <c r="G234">
        <f t="shared" si="40"/>
        <v>13.671999999999999</v>
      </c>
      <c r="H234">
        <f t="shared" si="41"/>
        <v>10.956882159999999</v>
      </c>
      <c r="I234" s="17">
        <f t="shared" si="42"/>
        <v>2.8489397416953111E-4</v>
      </c>
      <c r="J234">
        <f t="shared" si="43"/>
        <v>1.0002848939741695</v>
      </c>
      <c r="K234">
        <f t="shared" si="45"/>
        <v>-3.3786244034746539E-2</v>
      </c>
      <c r="L234" s="35">
        <f t="shared" si="46"/>
        <v>1.1415102859754461E-3</v>
      </c>
      <c r="O234" s="8">
        <f t="shared" si="47"/>
        <v>-0.6931812172886731</v>
      </c>
    </row>
    <row r="235" spans="1:15" ht="15.75" x14ac:dyDescent="0.25">
      <c r="A235" s="5">
        <v>39909</v>
      </c>
      <c r="B235">
        <v>236.16399999999999</v>
      </c>
      <c r="C235">
        <f t="shared" si="44"/>
        <v>1.0374819777615131E-2</v>
      </c>
      <c r="D235">
        <v>0.74119999999999997</v>
      </c>
      <c r="E235">
        <v>3.2178</v>
      </c>
      <c r="F235">
        <v>10.460100000000001</v>
      </c>
      <c r="G235">
        <f t="shared" si="40"/>
        <v>13.677900000000001</v>
      </c>
      <c r="H235">
        <f t="shared" si="41"/>
        <v>10.97082612</v>
      </c>
      <c r="I235" s="17">
        <f t="shared" si="42"/>
        <v>2.8523835226224037E-4</v>
      </c>
      <c r="J235">
        <f t="shared" si="43"/>
        <v>1.0002852383522622</v>
      </c>
      <c r="K235">
        <f t="shared" si="45"/>
        <v>1.008958142535289E-2</v>
      </c>
      <c r="L235" s="35">
        <f t="shared" si="46"/>
        <v>1.0179965333882607E-4</v>
      </c>
      <c r="O235" s="8">
        <f t="shared" si="47"/>
        <v>0.21466687729282491</v>
      </c>
    </row>
    <row r="236" spans="1:15" ht="15.75" x14ac:dyDescent="0.25">
      <c r="A236" s="5">
        <v>39910</v>
      </c>
      <c r="B236">
        <v>236.73099999999999</v>
      </c>
      <c r="C236">
        <f t="shared" si="44"/>
        <v>2.4008739689368713E-3</v>
      </c>
      <c r="D236">
        <v>0.74109999999999998</v>
      </c>
      <c r="E236">
        <v>3.2166000000000001</v>
      </c>
      <c r="F236">
        <v>10.480499999999999</v>
      </c>
      <c r="G236">
        <f t="shared" si="40"/>
        <v>13.697099999999999</v>
      </c>
      <c r="H236">
        <f t="shared" si="41"/>
        <v>10.98369855</v>
      </c>
      <c r="I236" s="17">
        <f t="shared" si="42"/>
        <v>2.8555622815762405E-4</v>
      </c>
      <c r="J236">
        <f t="shared" si="43"/>
        <v>1.0002855562281576</v>
      </c>
      <c r="K236">
        <f t="shared" si="45"/>
        <v>2.1153177407792472E-3</v>
      </c>
      <c r="L236" s="35">
        <f t="shared" si="46"/>
        <v>4.4745691444554185E-6</v>
      </c>
      <c r="O236" s="8">
        <f t="shared" si="47"/>
        <v>4.9676826078205047E-2</v>
      </c>
    </row>
    <row r="237" spans="1:15" ht="15.75" x14ac:dyDescent="0.25">
      <c r="A237" s="5">
        <v>39911</v>
      </c>
      <c r="B237">
        <v>236.32300000000001</v>
      </c>
      <c r="C237">
        <f t="shared" si="44"/>
        <v>-1.7234751680176531E-3</v>
      </c>
      <c r="D237">
        <v>0.74050000000000005</v>
      </c>
      <c r="E237">
        <v>3.2134999999999998</v>
      </c>
      <c r="F237">
        <v>10.462300000000001</v>
      </c>
      <c r="G237">
        <f t="shared" si="40"/>
        <v>13.675800000000001</v>
      </c>
      <c r="H237">
        <f t="shared" si="41"/>
        <v>10.960833150000001</v>
      </c>
      <c r="I237" s="17">
        <f t="shared" si="42"/>
        <v>2.8499155731664949E-4</v>
      </c>
      <c r="J237">
        <f t="shared" si="43"/>
        <v>1.0002849915573166</v>
      </c>
      <c r="K237">
        <f t="shared" si="45"/>
        <v>-2.0084667253343026E-3</v>
      </c>
      <c r="L237" s="35">
        <f t="shared" si="46"/>
        <v>4.0339385867750966E-6</v>
      </c>
      <c r="O237" s="8">
        <f t="shared" si="47"/>
        <v>-3.5660670772164713E-2</v>
      </c>
    </row>
    <row r="238" spans="1:15" ht="15.75" x14ac:dyDescent="0.25">
      <c r="A238" s="5">
        <v>39912</v>
      </c>
      <c r="B238">
        <v>235.18</v>
      </c>
      <c r="C238">
        <f t="shared" si="44"/>
        <v>-4.8366007540527186E-3</v>
      </c>
      <c r="D238">
        <v>0.73560000000000003</v>
      </c>
      <c r="E238">
        <v>3.2566000000000002</v>
      </c>
      <c r="F238">
        <v>10.370799999999999</v>
      </c>
      <c r="G238">
        <f t="shared" si="40"/>
        <v>13.6274</v>
      </c>
      <c r="H238">
        <f t="shared" si="41"/>
        <v>10.885360479999999</v>
      </c>
      <c r="I238" s="17">
        <f t="shared" si="42"/>
        <v>2.8312690343956781E-4</v>
      </c>
      <c r="J238">
        <f t="shared" si="43"/>
        <v>1.0002831269034396</v>
      </c>
      <c r="K238">
        <f t="shared" si="45"/>
        <v>-5.1197276574922864E-3</v>
      </c>
      <c r="L238" s="35">
        <f t="shared" si="46"/>
        <v>2.6211611286891453E-5</v>
      </c>
      <c r="O238" s="8">
        <f t="shared" si="47"/>
        <v>-0.10007479675211135</v>
      </c>
    </row>
    <row r="239" spans="1:15" ht="15.75" x14ac:dyDescent="0.25">
      <c r="A239" s="5">
        <v>39917</v>
      </c>
      <c r="B239">
        <v>242.239</v>
      </c>
      <c r="C239">
        <f t="shared" si="44"/>
        <v>3.0015307424100676E-2</v>
      </c>
      <c r="D239">
        <v>0.73809999999999998</v>
      </c>
      <c r="E239">
        <v>3.1993999999999998</v>
      </c>
      <c r="F239">
        <v>10.286099999999999</v>
      </c>
      <c r="G239">
        <f t="shared" si="40"/>
        <v>13.485499999999998</v>
      </c>
      <c r="H239">
        <f t="shared" si="41"/>
        <v>10.791570409999999</v>
      </c>
      <c r="I239" s="17">
        <f t="shared" si="42"/>
        <v>2.8080792902684948E-4</v>
      </c>
      <c r="J239">
        <f t="shared" si="43"/>
        <v>1.0002808079290268</v>
      </c>
      <c r="K239">
        <f t="shared" si="45"/>
        <v>2.9734499495073827E-2</v>
      </c>
      <c r="L239" s="35">
        <f t="shared" si="46"/>
        <v>8.8414046022254568E-4</v>
      </c>
      <c r="O239" s="8">
        <f t="shared" si="47"/>
        <v>0.62105101137448016</v>
      </c>
    </row>
    <row r="240" spans="1:15" ht="15.75" x14ac:dyDescent="0.25">
      <c r="A240" s="5">
        <v>39918</v>
      </c>
      <c r="B240">
        <v>240.53899999999999</v>
      </c>
      <c r="C240">
        <f t="shared" si="44"/>
        <v>-7.0178625242013756E-3</v>
      </c>
      <c r="D240">
        <v>0.73819999999999997</v>
      </c>
      <c r="E240">
        <v>3.1419000000000001</v>
      </c>
      <c r="F240">
        <v>10.222300000000001</v>
      </c>
      <c r="G240">
        <f t="shared" si="40"/>
        <v>13.3642</v>
      </c>
      <c r="H240">
        <f t="shared" si="41"/>
        <v>10.68800186</v>
      </c>
      <c r="I240" s="17">
        <f t="shared" si="42"/>
        <v>2.7824490449779304E-4</v>
      </c>
      <c r="J240">
        <f t="shared" si="43"/>
        <v>1.0002782449044978</v>
      </c>
      <c r="K240">
        <f t="shared" si="45"/>
        <v>-7.2961074286991686E-3</v>
      </c>
      <c r="L240" s="35">
        <f t="shared" si="46"/>
        <v>5.3233183611119192E-5</v>
      </c>
      <c r="O240" s="8">
        <f t="shared" si="47"/>
        <v>-0.14520759546986101</v>
      </c>
    </row>
    <row r="241" spans="1:15" ht="15.75" x14ac:dyDescent="0.25">
      <c r="A241" s="5">
        <v>39919</v>
      </c>
      <c r="B241">
        <v>235.13</v>
      </c>
      <c r="C241">
        <f t="shared" si="44"/>
        <v>-2.248699795043628E-2</v>
      </c>
      <c r="D241">
        <v>0.73570000000000002</v>
      </c>
      <c r="E241">
        <v>3.1757</v>
      </c>
      <c r="F241">
        <v>10.1356</v>
      </c>
      <c r="G241">
        <f t="shared" si="40"/>
        <v>13.311299999999999</v>
      </c>
      <c r="H241">
        <f t="shared" si="41"/>
        <v>10.63246092</v>
      </c>
      <c r="I241" s="17">
        <f t="shared" si="42"/>
        <v>2.7686944020288706E-4</v>
      </c>
      <c r="J241">
        <f t="shared" si="43"/>
        <v>1.0002768694402029</v>
      </c>
      <c r="K241">
        <f t="shared" si="45"/>
        <v>-2.2763867390639167E-2</v>
      </c>
      <c r="L241" s="35">
        <f t="shared" si="46"/>
        <v>5.1819365857860519E-4</v>
      </c>
      <c r="O241" s="8">
        <f t="shared" si="47"/>
        <v>-0.46528168519375918</v>
      </c>
    </row>
    <row r="242" spans="1:15" ht="15.75" x14ac:dyDescent="0.25">
      <c r="A242" s="5">
        <v>39920</v>
      </c>
      <c r="B242">
        <v>246.464</v>
      </c>
      <c r="C242">
        <f t="shared" si="44"/>
        <v>4.8203121677369981E-2</v>
      </c>
      <c r="D242">
        <v>0.73799999999999999</v>
      </c>
      <c r="E242">
        <v>3.2705000000000002</v>
      </c>
      <c r="F242">
        <v>10.245900000000001</v>
      </c>
      <c r="G242">
        <f t="shared" si="40"/>
        <v>13.516400000000001</v>
      </c>
      <c r="H242">
        <f t="shared" si="41"/>
        <v>10.831974200000001</v>
      </c>
      <c r="I242" s="17">
        <f t="shared" si="42"/>
        <v>2.8180715910353094E-4</v>
      </c>
      <c r="J242">
        <f t="shared" si="43"/>
        <v>1.0002818071591035</v>
      </c>
      <c r="K242">
        <f t="shared" si="45"/>
        <v>4.792131451826645E-2</v>
      </c>
      <c r="L242" s="35">
        <f t="shared" si="46"/>
        <v>2.2964523851586147E-3</v>
      </c>
      <c r="O242" s="8">
        <f t="shared" si="47"/>
        <v>0.99737767287035273</v>
      </c>
    </row>
    <row r="243" spans="1:15" x14ac:dyDescent="0.25">
      <c r="A243" s="5"/>
    </row>
    <row r="244" spans="1:15" x14ac:dyDescent="0.25">
      <c r="A244" s="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Volkswagen</vt:lpstr>
      <vt:lpstr>Actual Returns</vt:lpstr>
      <vt:lpstr>Mean Adj Return</vt:lpstr>
      <vt:lpstr>GSAR</vt:lpstr>
      <vt:lpstr>Market Adj Return</vt:lpstr>
      <vt:lpstr>GSAR Mark</vt:lpstr>
      <vt:lpstr>CAPM Adj Return</vt:lpstr>
      <vt:lpstr>GSAR Capm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Vryghem</dc:creator>
  <cp:lastModifiedBy>Arthur Vryghem</cp:lastModifiedBy>
  <dcterms:created xsi:type="dcterms:W3CDTF">2017-05-13T14:16:38Z</dcterms:created>
  <dcterms:modified xsi:type="dcterms:W3CDTF">2017-05-29T15:10:23Z</dcterms:modified>
</cp:coreProperties>
</file>