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harts/chartEx1.xml" ContentType="application/vnd.ms-office.chartex+xml"/>
  <Override PartName="/xl/charts/style19.xml" ContentType="application/vnd.ms-office.chartstyle+xml"/>
  <Override PartName="/xl/charts/colors19.xml" ContentType="application/vnd.ms-office.chartcolorstyle+xml"/>
  <Override PartName="/xl/drawings/drawing4.xml" ContentType="application/vnd.openxmlformats-officedocument.drawing+xml"/>
  <Override PartName="/xl/charts/chartEx2.xml" ContentType="application/vnd.ms-office.chartex+xml"/>
  <Override PartName="/xl/charts/style20.xml" ContentType="application/vnd.ms-office.chartstyle+xml"/>
  <Override PartName="/xl/charts/colors20.xml" ContentType="application/vnd.ms-office.chartcolorstyle+xml"/>
  <Override PartName="/xl/drawings/drawing5.xml" ContentType="application/vnd.openxmlformats-officedocument.drawing+xml"/>
  <Override PartName="/xl/charts/chartEx3.xml" ContentType="application/vnd.ms-office.chartex+xml"/>
  <Override PartName="/xl/charts/style21.xml" ContentType="application/vnd.ms-office.chartstyle+xml"/>
  <Override PartName="/xl/charts/colors21.xml" ContentType="application/vnd.ms-office.chartcolorstyle+xml"/>
  <Override PartName="/xl/drawings/drawing6.xml" ContentType="application/vnd.openxmlformats-officedocument.drawing+xml"/>
  <Override PartName="/xl/charts/chartEx4.xml" ContentType="application/vnd.ms-office.chartex+xml"/>
  <Override PartName="/xl/charts/style22.xml" ContentType="application/vnd.ms-office.chartstyle+xml"/>
  <Override PartName="/xl/charts/colors22.xml" ContentType="application/vnd.ms-office.chartcolorstyle+xml"/>
  <Override PartName="/xl/drawings/drawing7.xml" ContentType="application/vnd.openxmlformats-officedocument.drawing+xml"/>
  <Override PartName="/xl/charts/chartEx5.xml" ContentType="application/vnd.ms-office.chartex+xml"/>
  <Override PartName="/xl/charts/style23.xml" ContentType="application/vnd.ms-office.chartstyle+xml"/>
  <Override PartName="/xl/charts/colors2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es\Documents\"/>
    </mc:Choice>
  </mc:AlternateContent>
  <xr:revisionPtr revIDLastSave="0" documentId="13_ncr:1_{E3AD7A05-0C83-4B7F-BD27-E835F49E0122}" xr6:coauthVersionLast="41" xr6:coauthVersionMax="41" xr10:uidLastSave="{00000000-0000-0000-0000-000000000000}"/>
  <bookViews>
    <workbookView xWindow="-120" yWindow="-120" windowWidth="24240" windowHeight="13140" tabRatio="930" activeTab="7" xr2:uid="{D2A41FD8-35C7-4CB0-90DC-A452523A3C0A}"/>
  </bookViews>
  <sheets>
    <sheet name="Monde" sheetId="4" r:id="rId1"/>
    <sheet name="Camembert top 100 mondial" sheetId="10" r:id="rId2"/>
    <sheet name="Annexe (employés)" sheetId="11" r:id="rId3"/>
    <sheet name="Annexe (présence)" sheetId="13" r:id="rId4"/>
    <sheet name="Annexe (nombre d'entr)" sheetId="14" r:id="rId5"/>
    <sheet name="Annexe (nombre cent)" sheetId="15" r:id="rId6"/>
    <sheet name="Annexe (lieu R&amp;D)" sheetId="16" r:id="rId7"/>
    <sheet name="Monde (avec les non-R&amp;D)" sheetId="18" r:id="rId8"/>
    <sheet name="Carte FR" sheetId="5" r:id="rId9"/>
    <sheet name="Carte NL" sheetId="6" r:id="rId10"/>
    <sheet name="Carte DE" sheetId="7" r:id="rId11"/>
    <sheet name="Carte UK" sheetId="8" r:id="rId12"/>
    <sheet name="Carte BE" sheetId="2" r:id="rId13"/>
  </sheets>
  <definedNames>
    <definedName name="_xlchart.v5.0" hidden="1">'Carte FR'!$A$1:$B$1</definedName>
    <definedName name="_xlchart.v5.1" hidden="1">'Carte FR'!$A$2:$B$29</definedName>
    <definedName name="_xlchart.v5.10" hidden="1">'Carte DE'!$C$1</definedName>
    <definedName name="_xlchart.v5.11" hidden="1">'Carte DE'!$C$2:$C$18</definedName>
    <definedName name="_xlchart.v5.12" hidden="1">'Carte UK'!$A$1:$B$1</definedName>
    <definedName name="_xlchart.v5.13" hidden="1">'Carte UK'!$A$2:$B$13</definedName>
    <definedName name="_xlchart.v5.14" hidden="1">'Carte UK'!$C$1</definedName>
    <definedName name="_xlchart.v5.15" hidden="1">'Carte UK'!$C$2:$C$13</definedName>
    <definedName name="_xlchart.v5.16" hidden="1">'Carte BE'!$A$1:$B$1</definedName>
    <definedName name="_xlchart.v5.17" hidden="1">'Carte BE'!$A$2:$B$21</definedName>
    <definedName name="_xlchart.v5.18" hidden="1">'Carte BE'!$C$1</definedName>
    <definedName name="_xlchart.v5.19" hidden="1">'Carte BE'!$C$2:$C$21</definedName>
    <definedName name="_xlchart.v5.2" hidden="1">'Carte FR'!$C$1</definedName>
    <definedName name="_xlchart.v5.3" hidden="1">'Carte FR'!$C$2:$C$29</definedName>
    <definedName name="_xlchart.v5.4" hidden="1">'Carte NL'!$A$1:$B$1</definedName>
    <definedName name="_xlchart.v5.5" hidden="1">'Carte NL'!$A$2:$B$15</definedName>
    <definedName name="_xlchart.v5.6" hidden="1">'Carte NL'!$C$1</definedName>
    <definedName name="_xlchart.v5.7" hidden="1">'Carte NL'!$C$2:$C$15</definedName>
    <definedName name="_xlchart.v5.8" hidden="1">'Carte DE'!$A$1:$B$1</definedName>
    <definedName name="_xlchart.v5.9" hidden="1">'Carte DE'!$A$2:$B$18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04" i="18" l="1"/>
  <c r="O104" i="18"/>
  <c r="N104" i="18"/>
  <c r="M104" i="18"/>
  <c r="G104" i="18"/>
  <c r="H92" i="18"/>
  <c r="H73" i="18"/>
  <c r="H72" i="18"/>
  <c r="H63" i="18"/>
  <c r="H51" i="18"/>
  <c r="H49" i="18"/>
  <c r="H39" i="18"/>
  <c r="H37" i="18"/>
  <c r="H31" i="18"/>
  <c r="H24" i="18"/>
  <c r="H21" i="18"/>
  <c r="H20" i="18"/>
  <c r="H18" i="18"/>
  <c r="H17" i="18"/>
  <c r="H13" i="18"/>
  <c r="H12" i="18"/>
  <c r="H11" i="18"/>
  <c r="H10" i="18"/>
  <c r="H9" i="18"/>
  <c r="AK11" i="10"/>
  <c r="AK16" i="10"/>
  <c r="AK15" i="10"/>
  <c r="AK14" i="10"/>
  <c r="AK13" i="10"/>
  <c r="AK12" i="10"/>
  <c r="AK10" i="10"/>
  <c r="AK9" i="10"/>
  <c r="AK8" i="10"/>
  <c r="AK7" i="10"/>
  <c r="H11" i="4" l="1"/>
  <c r="G104" i="4" l="1"/>
  <c r="H9" i="4" l="1"/>
  <c r="H10" i="4"/>
  <c r="H12" i="4"/>
  <c r="H13" i="4"/>
  <c r="H92" i="4" l="1"/>
  <c r="H73" i="4"/>
  <c r="H72" i="4"/>
  <c r="H63" i="4"/>
  <c r="H51" i="4"/>
  <c r="H49" i="4"/>
  <c r="H39" i="4"/>
  <c r="H37" i="4"/>
  <c r="H31" i="4"/>
  <c r="H24" i="4"/>
  <c r="H21" i="4"/>
  <c r="H20" i="4"/>
  <c r="H18" i="4"/>
  <c r="H17" i="4"/>
  <c r="N104" i="4" l="1"/>
  <c r="O104" i="4"/>
  <c r="P104" i="4"/>
  <c r="M10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Charles</author>
  </authors>
  <commentList>
    <comment ref="G39" authorId="0" shapeId="0" xr:uid="{8BC2423C-4626-4762-A13E-813AEFB4EEF4}">
      <text>
        <r>
          <rPr>
            <b/>
            <sz val="9"/>
            <color indexed="81"/>
            <rFont val="Tahoma"/>
            <charset val="1"/>
          </rPr>
          <t>Charles:</t>
        </r>
        <r>
          <rPr>
            <sz val="9"/>
            <color indexed="81"/>
            <rFont val="Tahoma"/>
            <charset val="1"/>
          </rPr>
          <t xml:space="preserve">
je doute un peu!</t>
        </r>
      </text>
    </comment>
    <comment ref="J40" authorId="0" shapeId="0" xr:uid="{82D7BB10-A76C-4714-9185-5584085DB4F9}">
      <text>
        <r>
          <rPr>
            <b/>
            <sz val="9"/>
            <color indexed="81"/>
            <rFont val="Tahoma"/>
            <charset val="1"/>
          </rPr>
          <t>Charles:</t>
        </r>
        <r>
          <rPr>
            <sz val="9"/>
            <color indexed="81"/>
            <rFont val="Tahoma"/>
            <charset val="1"/>
          </rPr>
          <t xml:space="preserve">
je pense!</t>
        </r>
      </text>
    </comment>
    <comment ref="H74" authorId="0" shapeId="0" xr:uid="{922D720A-62DE-4505-8824-AB30995756D1}">
      <text>
        <r>
          <rPr>
            <b/>
            <sz val="9"/>
            <color indexed="81"/>
            <rFont val="Tahoma"/>
            <family val="2"/>
          </rPr>
          <t>Charles:</t>
        </r>
        <r>
          <rPr>
            <sz val="9"/>
            <color indexed="81"/>
            <rFont val="Tahoma"/>
            <family val="2"/>
          </rPr>
          <t xml:space="preserve">
Pas sûr à 100% que ce soit le vrai Huyndai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Charles</author>
  </authors>
  <commentList>
    <comment ref="G39" authorId="0" shapeId="0" xr:uid="{C2B124F8-FDAC-48FC-8796-E489093F4523}">
      <text>
        <r>
          <rPr>
            <b/>
            <sz val="9"/>
            <color indexed="81"/>
            <rFont val="Tahoma"/>
            <family val="2"/>
          </rPr>
          <t>Charles:</t>
        </r>
        <r>
          <rPr>
            <sz val="9"/>
            <color indexed="81"/>
            <rFont val="Tahoma"/>
            <family val="2"/>
          </rPr>
          <t xml:space="preserve">
je doute un peu!</t>
        </r>
      </text>
    </comment>
    <comment ref="J40" authorId="0" shapeId="0" xr:uid="{19AA6244-CF66-4DAF-8324-3279F5B34B88}">
      <text>
        <r>
          <rPr>
            <b/>
            <sz val="9"/>
            <color indexed="81"/>
            <rFont val="Tahoma"/>
            <family val="2"/>
          </rPr>
          <t>Charles:</t>
        </r>
        <r>
          <rPr>
            <sz val="9"/>
            <color indexed="81"/>
            <rFont val="Tahoma"/>
            <family val="2"/>
          </rPr>
          <t xml:space="preserve">
je pense!</t>
        </r>
      </text>
    </comment>
    <comment ref="H74" authorId="0" shapeId="0" xr:uid="{B95DA287-AD3A-4C85-BE84-397CBCEE2401}">
      <text>
        <r>
          <rPr>
            <b/>
            <sz val="9"/>
            <color indexed="81"/>
            <rFont val="Tahoma"/>
            <family val="2"/>
          </rPr>
          <t>Charles:</t>
        </r>
        <r>
          <rPr>
            <sz val="9"/>
            <color indexed="81"/>
            <rFont val="Tahoma"/>
            <family val="2"/>
          </rPr>
          <t xml:space="preserve">
Pas sûr à 100% que ce soit le vrai Huyndai</t>
        </r>
      </text>
    </comment>
  </commentList>
</comments>
</file>

<file path=xl/sharedStrings.xml><?xml version="1.0" encoding="utf-8"?>
<sst xmlns="http://schemas.openxmlformats.org/spreadsheetml/2006/main" count="2275" uniqueCount="425">
  <si>
    <t>Company</t>
  </si>
  <si>
    <t>Country</t>
  </si>
  <si>
    <t>Industry</t>
  </si>
  <si>
    <t>VOLKSWAGEN</t>
  </si>
  <si>
    <t>Germany</t>
  </si>
  <si>
    <t>Automobiles &amp; Parts</t>
  </si>
  <si>
    <t>DAIMLER</t>
  </si>
  <si>
    <t>BMW</t>
  </si>
  <si>
    <t>ROBERT BOSCH</t>
  </si>
  <si>
    <t>SIEMENS</t>
  </si>
  <si>
    <t>Electronic &amp; Electrical Equipment</t>
  </si>
  <si>
    <t>SANOFI</t>
  </si>
  <si>
    <t>France</t>
  </si>
  <si>
    <t>Pharmaceuticals &amp; Biotechnology</t>
  </si>
  <si>
    <t>BAYER</t>
  </si>
  <si>
    <t>NOKIA</t>
  </si>
  <si>
    <t>Finland</t>
  </si>
  <si>
    <t>Technology Hardware &amp; Equipment</t>
  </si>
  <si>
    <t>ASTRAZENECA</t>
  </si>
  <si>
    <t>UK</t>
  </si>
  <si>
    <t>GLAXOSMITHKLINE</t>
  </si>
  <si>
    <t>FIAT CHRYSLER AUTOMOBILES</t>
  </si>
  <si>
    <t>Netherlands</t>
  </si>
  <si>
    <t>SAP</t>
  </si>
  <si>
    <t>Software &amp; Computer Services</t>
  </si>
  <si>
    <t>ERICSSON</t>
  </si>
  <si>
    <t>Sweden</t>
  </si>
  <si>
    <t>CONTINENTAL</t>
  </si>
  <si>
    <t>BOEHRINGER</t>
  </si>
  <si>
    <t>AIRBUS</t>
  </si>
  <si>
    <t>Aerospace &amp; Defence</t>
  </si>
  <si>
    <t>RENAULT</t>
  </si>
  <si>
    <t>PEUGEOT</t>
  </si>
  <si>
    <t>MERCK DE</t>
  </si>
  <si>
    <t>ZF</t>
  </si>
  <si>
    <t>TELECOM ITALIA</t>
  </si>
  <si>
    <t>Italy</t>
  </si>
  <si>
    <t>Fixed Line Telecommunications</t>
  </si>
  <si>
    <t>NOVO NORDISK</t>
  </si>
  <si>
    <t>Denmark</t>
  </si>
  <si>
    <t>MEDTRONIC</t>
  </si>
  <si>
    <t>Ireland</t>
  </si>
  <si>
    <t>Health Care Equipment &amp; Services</t>
  </si>
  <si>
    <t>BASF</t>
  </si>
  <si>
    <t>Chemicals</t>
  </si>
  <si>
    <t>VOLVO</t>
  </si>
  <si>
    <t>Industrial Engineering</t>
  </si>
  <si>
    <t>PHILIPS</t>
  </si>
  <si>
    <t>General Industrials</t>
  </si>
  <si>
    <t>ALLERGAN</t>
  </si>
  <si>
    <t>LEONARDO</t>
  </si>
  <si>
    <t>BANCO SANTANDER</t>
  </si>
  <si>
    <t>Spain</t>
  </si>
  <si>
    <t>Banks</t>
  </si>
  <si>
    <t>VALEO</t>
  </si>
  <si>
    <t>SHIRE</t>
  </si>
  <si>
    <t>DEUTSCHE BANK</t>
  </si>
  <si>
    <t>Food Producers</t>
  </si>
  <si>
    <t>Oil &amp; Gas Producers</t>
  </si>
  <si>
    <t>Household Goods &amp; Home Construction</t>
  </si>
  <si>
    <t>Construction &amp; Materials</t>
  </si>
  <si>
    <t>R&amp;D en BE</t>
  </si>
  <si>
    <t>Lieu</t>
  </si>
  <si>
    <t>OUI</t>
  </si>
  <si>
    <t>NON</t>
  </si>
  <si>
    <t>Anderlecht</t>
  </si>
  <si>
    <t>Anvers</t>
  </si>
  <si>
    <t>Gand</t>
  </si>
  <si>
    <t>Vilvoorde</t>
  </si>
  <si>
    <t>Bruxelles, Diegem, Geel</t>
  </si>
  <si>
    <t>Wavre, Rixensart</t>
  </si>
  <si>
    <t>Bruxelles</t>
  </si>
  <si>
    <t>1040, 1831, 2440</t>
  </si>
  <si>
    <t>1300, 1330</t>
  </si>
  <si>
    <t xml:space="preserve">Code Postal </t>
  </si>
  <si>
    <t>Pays</t>
  </si>
  <si>
    <t>Belgique</t>
  </si>
  <si>
    <t>Nombre de centres</t>
  </si>
  <si>
    <t>World rank</t>
  </si>
  <si>
    <t>R&amp;D Global</t>
  </si>
  <si>
    <t>Valeur ajoutée</t>
  </si>
  <si>
    <t>Nb. employés</t>
  </si>
  <si>
    <t>Code Postal</t>
  </si>
  <si>
    <t>SAMSUNG</t>
  </si>
  <si>
    <t>South Korea</t>
  </si>
  <si>
    <t>ALPHABET</t>
  </si>
  <si>
    <t>US</t>
  </si>
  <si>
    <t>MICROSOFT</t>
  </si>
  <si>
    <t>HUAWEI</t>
  </si>
  <si>
    <t>China</t>
  </si>
  <si>
    <t>INTEL</t>
  </si>
  <si>
    <t>APPLE</t>
  </si>
  <si>
    <t>ROCHE</t>
  </si>
  <si>
    <t>Switzerland</t>
  </si>
  <si>
    <t>JOHNSON &amp; JOHNSON</t>
  </si>
  <si>
    <t>Beerse</t>
  </si>
  <si>
    <t>MERCK US</t>
  </si>
  <si>
    <t>TOYOTA MOTOR</t>
  </si>
  <si>
    <t>Japan</t>
  </si>
  <si>
    <t>Zaventem</t>
  </si>
  <si>
    <t>NOVARTIS</t>
  </si>
  <si>
    <t>FORD MOTOR</t>
  </si>
  <si>
    <t>FACEBOOK</t>
  </si>
  <si>
    <t>PFIZER</t>
  </si>
  <si>
    <t>2500+</t>
  </si>
  <si>
    <t>GENERAL MOTORS</t>
  </si>
  <si>
    <t>HONDA MOTOR</t>
  </si>
  <si>
    <t>ORACLE</t>
  </si>
  <si>
    <t>CISCO SYSTEMS</t>
  </si>
  <si>
    <t>BRISTOL-MYERS SQUIBB</t>
  </si>
  <si>
    <t>Braine l'Alleud</t>
  </si>
  <si>
    <t>QUALCOMM</t>
  </si>
  <si>
    <t>IBM</t>
  </si>
  <si>
    <t>ABBVIE</t>
  </si>
  <si>
    <t>100-249</t>
  </si>
  <si>
    <t>Wavre</t>
  </si>
  <si>
    <t>GENERAL ELECTRIC</t>
  </si>
  <si>
    <t>DELL TECHNOLOGIES</t>
  </si>
  <si>
    <t>PANASONIC</t>
  </si>
  <si>
    <t>Leisure Goods</t>
  </si>
  <si>
    <t>NISSAN MOTOR</t>
  </si>
  <si>
    <t>ELI LILLY</t>
  </si>
  <si>
    <t>Bruxelles, Anvers</t>
  </si>
  <si>
    <t>1000, 2018</t>
  </si>
  <si>
    <t>SONY</t>
  </si>
  <si>
    <t>CELGENE</t>
  </si>
  <si>
    <t>DENSO</t>
  </si>
  <si>
    <t>AMGEN</t>
  </si>
  <si>
    <t>100 (+65)</t>
  </si>
  <si>
    <t>Machelen</t>
  </si>
  <si>
    <t>GILEAD SCIENCES</t>
  </si>
  <si>
    <t>Diegem</t>
  </si>
  <si>
    <t>ALIBABA</t>
  </si>
  <si>
    <t>BROADCOM</t>
  </si>
  <si>
    <t>LG ELECTRONICS</t>
  </si>
  <si>
    <t>TATA MOTORS</t>
  </si>
  <si>
    <t>India</t>
  </si>
  <si>
    <t>HITACHI</t>
  </si>
  <si>
    <t>CANON</t>
  </si>
  <si>
    <t>BOEING</t>
  </si>
  <si>
    <t>TAKEDA PHARMACEUTICAL</t>
  </si>
  <si>
    <t>HON HAI PRECISION INDUSTRY</t>
  </si>
  <si>
    <t>Taiwan</t>
  </si>
  <si>
    <t>TAIWAN SEMICONDUCTOR</t>
  </si>
  <si>
    <t>TENCENT</t>
  </si>
  <si>
    <t>WESTERN DIGITAL</t>
  </si>
  <si>
    <t>UNITED TECHNOLOGIES</t>
  </si>
  <si>
    <t>SK HYNIX</t>
  </si>
  <si>
    <t>BIOGEN</t>
  </si>
  <si>
    <t>HYUNDAI MOTOR</t>
  </si>
  <si>
    <t>NESTLE</t>
  </si>
  <si>
    <t>ABBOTT</t>
  </si>
  <si>
    <t>ZTE</t>
  </si>
  <si>
    <t>Woluwe-Saint-Lambert</t>
  </si>
  <si>
    <t>DOWDUPONT</t>
  </si>
  <si>
    <t>DAIICHI SANKYO</t>
  </si>
  <si>
    <t>BAIDU</t>
  </si>
  <si>
    <t>ASTELLAS PHARMA</t>
  </si>
  <si>
    <t>MEDIATEK</t>
  </si>
  <si>
    <t>PROCTER &amp; GAMBLE</t>
  </si>
  <si>
    <t>250-499</t>
  </si>
  <si>
    <t>CATERPILLAR</t>
  </si>
  <si>
    <t>CHINA STATE CONSTRUCTION ENGINEERING</t>
  </si>
  <si>
    <t>NTT</t>
  </si>
  <si>
    <t>PETROCHINA</t>
  </si>
  <si>
    <t>MITSUBISHI ELECTRIC</t>
  </si>
  <si>
    <t>TEVA PHARMACEUTICAL</t>
  </si>
  <si>
    <t>Israel</t>
  </si>
  <si>
    <t>Wilrijk</t>
  </si>
  <si>
    <t>HONEYWELL</t>
  </si>
  <si>
    <t>MICRON TECHNOLOGY</t>
  </si>
  <si>
    <t>NVIDIA</t>
  </si>
  <si>
    <t>APPLIED MATERIALS</t>
  </si>
  <si>
    <t>CHINA RAILWAY</t>
  </si>
  <si>
    <t>présence en BE</t>
  </si>
  <si>
    <t>Vilvorde, Puurs</t>
  </si>
  <si>
    <t>1800, 2870</t>
  </si>
  <si>
    <t>10 à 19</t>
  </si>
  <si>
    <t>50 à 99</t>
  </si>
  <si>
    <t>20 à 49</t>
  </si>
  <si>
    <t>100 à 250</t>
  </si>
  <si>
    <t>100 à 249</t>
  </si>
  <si>
    <t>500 à 999</t>
  </si>
  <si>
    <t>250 à 500</t>
  </si>
  <si>
    <t>250 à 499</t>
  </si>
  <si>
    <t>Aartselaar</t>
  </si>
  <si>
    <t>Kontich</t>
  </si>
  <si>
    <t>Anderlecht, Vilvorde</t>
  </si>
  <si>
    <t>1070, 1800</t>
  </si>
  <si>
    <t>200 à 500</t>
  </si>
  <si>
    <t>1000 à 5000</t>
  </si>
  <si>
    <t>500 à 1000</t>
  </si>
  <si>
    <t>Gent</t>
  </si>
  <si>
    <t>Leuven(R&amp;D), Tessenderlo(Prod)</t>
  </si>
  <si>
    <t>3001 (, 3980)</t>
  </si>
  <si>
    <t>???(R&amp;D), 400(Prod)</t>
  </si>
  <si>
    <t>Louvain-La-Neuve</t>
  </si>
  <si>
    <t>Strombeek-Bever(R&amp;D), Mechelen(Prod)</t>
  </si>
  <si>
    <t>1853 (R&amp;D), 2800 (Prod)</t>
  </si>
  <si>
    <t>Sint-Stevens-Woluwe</t>
  </si>
  <si>
    <t>Mechelen</t>
  </si>
  <si>
    <t>Neder-Over-Hembeek</t>
  </si>
  <si>
    <t>Overijse</t>
  </si>
  <si>
    <t>Jette</t>
  </si>
  <si>
    <t>Ath</t>
  </si>
  <si>
    <t>Uccle</t>
  </si>
  <si>
    <t>20-49</t>
  </si>
  <si>
    <t>Tienen, Mechelen</t>
  </si>
  <si>
    <t>3300, 2800</t>
  </si>
  <si>
    <t>Leuven, Louvain-La-Neuve</t>
  </si>
  <si>
    <t>3001, 1348</t>
  </si>
  <si>
    <t>R&amp;D proche (max 2h ou grandes villes)</t>
  </si>
  <si>
    <t>Diegem, Anvers, Bruxelles</t>
  </si>
  <si>
    <t>1831, 2040, 1000, 1050</t>
  </si>
  <si>
    <t>Auderghem</t>
  </si>
  <si>
    <t>Woluwe-Saint-Pierre</t>
  </si>
  <si>
    <t xml:space="preserve">Gand </t>
  </si>
  <si>
    <t>Brugge, Hoeilaart, Mechelen</t>
  </si>
  <si>
    <t>Grimbergen</t>
  </si>
  <si>
    <t>Leuven</t>
  </si>
  <si>
    <t>Heverlee</t>
  </si>
  <si>
    <t>Fusion, données non dispo</t>
  </si>
  <si>
    <t>Royaume-Uni</t>
  </si>
  <si>
    <t>Allemagne</t>
  </si>
  <si>
    <t>EC2M 7EB</t>
  </si>
  <si>
    <t>GU20 6PH</t>
  </si>
  <si>
    <t>EC2N 1HQ</t>
  </si>
  <si>
    <t>SL1 4DX</t>
  </si>
  <si>
    <t>ME19 4AD</t>
  </si>
  <si>
    <t>Code postal</t>
  </si>
  <si>
    <t>Nombre de centre</t>
  </si>
  <si>
    <t>Pays-Bas</t>
  </si>
  <si>
    <t>Numbre de centre</t>
  </si>
  <si>
    <t>E16 1GB</t>
  </si>
  <si>
    <t>E14 9RL</t>
  </si>
  <si>
    <t>UB11 1BT</t>
  </si>
  <si>
    <t>KT13 0DE</t>
  </si>
  <si>
    <t>TW8 9GS</t>
  </si>
  <si>
    <t>UB8 1DH</t>
  </si>
  <si>
    <t>CB1 3QU</t>
  </si>
  <si>
    <t>92566 (Rueil-Malmaison)</t>
  </si>
  <si>
    <t>92100 (Boulogne-Billancourt)</t>
  </si>
  <si>
    <t>41470 (Neuss)</t>
  </si>
  <si>
    <t>2333 (Leiden)</t>
  </si>
  <si>
    <t>50858 (Cologne)</t>
  </si>
  <si>
    <t>52078 (Aix-la-Chapelle)</t>
  </si>
  <si>
    <t>E16 1GB, E14 9RL (Londres)</t>
  </si>
  <si>
    <t>46562 (Voerde)</t>
  </si>
  <si>
    <t>2289 (Rijswijk), 2595 (La Haye)</t>
  </si>
  <si>
    <t>92320 (Chatillon)</t>
  </si>
  <si>
    <t>50829 (Cologne)</t>
  </si>
  <si>
    <t>1105 (Amsterdam)</t>
  </si>
  <si>
    <t>91380 (Chily-Mazarin), 94140 (Alfortville), 94400 (Vitry)</t>
  </si>
  <si>
    <t>42117 (Wuppertal), 42329 (Wuppertal), 51373 (Leverkusen), 41540 (Dormagen), 40789 (Monheim)</t>
  </si>
  <si>
    <t>EC2M 7EB (Londres)</t>
  </si>
  <si>
    <t>92506 (Rueil-Malmaison)</t>
  </si>
  <si>
    <t>UB11 1BT (Stockley Park), KT13 0DE (Weybridge), TW8 9GS (Brentford)</t>
  </si>
  <si>
    <t>GU20 6PH (Windelsham)</t>
  </si>
  <si>
    <t>75009, 75017 (Paris)</t>
  </si>
  <si>
    <t>92300 (Levallois-Perret)</t>
  </si>
  <si>
    <t>41844 (Wegberg), 50829 (Cologne)</t>
  </si>
  <si>
    <t>78990 (Élancourt)</t>
  </si>
  <si>
    <t>UB8 1DH (Uxbridge)</t>
  </si>
  <si>
    <t>4817 (Breda)</t>
  </si>
  <si>
    <t>78280 (Guyancourt)</t>
  </si>
  <si>
    <t>1082 (Amsterdam)</t>
  </si>
  <si>
    <t>78955 (Carrières-sous-Poissy)</t>
  </si>
  <si>
    <t>EC2N 1HQ (Londres)</t>
  </si>
  <si>
    <t>1043 (Amsterdam)</t>
  </si>
  <si>
    <t>6229 (Maastricht)</t>
  </si>
  <si>
    <t>54329 (Konz)</t>
  </si>
  <si>
    <t>94518, 94150 (Rungis)</t>
  </si>
  <si>
    <t>66620 (Nonnweiler)</t>
  </si>
  <si>
    <t>95800 (Cergy), 59540 (Caudry), 80800 (Aubigny), 62130 (Saint-Pol-Sur-Ternoise)</t>
  </si>
  <si>
    <t>SL1 4DX (Londres)</t>
  </si>
  <si>
    <t>52068 (Aix-la-Chapelle)</t>
  </si>
  <si>
    <t>5684 (Eindhoven)</t>
  </si>
  <si>
    <t>92156 (Suresnes)</t>
  </si>
  <si>
    <t>ME19 4AD (Kent)</t>
  </si>
  <si>
    <t>5704 (Eindhoven)</t>
  </si>
  <si>
    <t>80080 (Amiens), 62630 (Etaples-sur-Mer), 75017 (Paris)</t>
  </si>
  <si>
    <t>92130 (Issy-les-Moulineaux), 75008 (Paris)</t>
  </si>
  <si>
    <t>#R&amp;D-Entreprise autour de la Belgique</t>
  </si>
  <si>
    <t>Vilvorde</t>
  </si>
  <si>
    <t>Nombre d'employés</t>
  </si>
  <si>
    <t>50-250</t>
  </si>
  <si>
    <t>&lt; 20</t>
  </si>
  <si>
    <t>&gt; 250</t>
  </si>
  <si>
    <t>Commentaire</t>
  </si>
  <si>
    <t>Seulement de la distribution</t>
  </si>
  <si>
    <t>Sous traitance à Safran Aero Boosters et Sonaca</t>
  </si>
  <si>
    <t>Eurogentec</t>
  </si>
  <si>
    <t>AISIN SEIKI</t>
  </si>
  <si>
    <t>CRRC CHINA</t>
  </si>
  <si>
    <t>Présence en Belgique</t>
  </si>
  <si>
    <t>R&amp;D</t>
  </si>
  <si>
    <t>Autres</t>
  </si>
  <si>
    <t>40547 (Dusseldorf)</t>
  </si>
  <si>
    <t>2661 (Bergschenhoek), 6702 (Wageningen)</t>
  </si>
  <si>
    <t>91620 (Paris-Saclay)</t>
  </si>
  <si>
    <t>1101 (Amsterdam)</t>
  </si>
  <si>
    <t>40468 (Dusseldorf)</t>
  </si>
  <si>
    <t>#R&amp;D-entreprise en BE</t>
  </si>
  <si>
    <t>Entreprises</t>
  </si>
  <si>
    <t>Dow et Dupont se sont scindés le 1er Juin 2019</t>
  </si>
  <si>
    <t>Nombre d'entreprises avec un centre en R&amp;D</t>
  </si>
  <si>
    <t>Secteur d'activité</t>
  </si>
  <si>
    <t>Aerospace &amp; Defense</t>
  </si>
  <si>
    <t>Secteur d'activité des R&amp;D en BE</t>
  </si>
  <si>
    <t>Nombre de centre R&amp;D</t>
  </si>
  <si>
    <t>60840 (Clermont), 54425 (Pulnoy), 92300 (Levallois-Perret)</t>
  </si>
  <si>
    <t>8000, 1560, 2800</t>
  </si>
  <si>
    <t>Secteur d'activité R&amp;D FR</t>
  </si>
  <si>
    <t>Secteur d'activité R&amp;D en DE</t>
  </si>
  <si>
    <t>Secteur d'activité R&amp;D en NL</t>
  </si>
  <si>
    <t>Secteur d'activité R&amp;D en UK</t>
  </si>
  <si>
    <t>15/07 : Investit cinq milliards en R&amp;D dans Galapagos</t>
  </si>
  <si>
    <t>Others</t>
  </si>
  <si>
    <t>Belgique et proximité</t>
  </si>
  <si>
    <t>Valeur ajoutée de Mercedes</t>
  </si>
  <si>
    <t>Sans présence significative</t>
  </si>
  <si>
    <t>Sans activité</t>
  </si>
  <si>
    <t>Belgique uniquement</t>
  </si>
  <si>
    <t>Pas de R&amp;D en Belgique ni à proximité</t>
  </si>
  <si>
    <t>non disponible</t>
  </si>
  <si>
    <t>Non disponible</t>
  </si>
  <si>
    <t>50 à 250</t>
  </si>
  <si>
    <t>400+</t>
  </si>
  <si>
    <t>Nombre d'entreprises ayant une activité R&amp;D en Belgique et/ou dans un pays voisins</t>
  </si>
  <si>
    <t>Nombre de centres de R&amp;D en Belgique et à proximité</t>
  </si>
  <si>
    <t>Mondial</t>
  </si>
  <si>
    <t>Répartition des entreprises du top 100 en R&amp;D en fonction du lieu de leur(s) centre(s) de R&amp;D</t>
  </si>
  <si>
    <t>Proximité uniquement</t>
  </si>
  <si>
    <t>OUI (1)</t>
  </si>
  <si>
    <t>Malines</t>
  </si>
  <si>
    <t>02600 (Villers-Cotterêts)</t>
  </si>
  <si>
    <t>92130 (Issy-les-Moulineaux)</t>
  </si>
  <si>
    <t>1118 (Schiphol)</t>
  </si>
  <si>
    <t>75008 (Paris)</t>
  </si>
  <si>
    <t>1031 (Amsterdam), 1118 (Schiphol)</t>
  </si>
  <si>
    <t>50226 (Frechen)</t>
  </si>
  <si>
    <t>92190 (Meudon)</t>
  </si>
  <si>
    <t>3446 (Woerden), 1322 (Almere)</t>
  </si>
  <si>
    <t>40476 (Düsseldorf)</t>
  </si>
  <si>
    <t>94120 (Fontenay-sous-Bois), 78280 (Guyancourt)</t>
  </si>
  <si>
    <t>1119 (Schiphol-Rijk)</t>
  </si>
  <si>
    <t>TW14 8HA (Feltham)</t>
  </si>
  <si>
    <t>75002 (Paris)</t>
  </si>
  <si>
    <t>W1T 1FB (London)</t>
  </si>
  <si>
    <t>HA9 0TG (Wembley), W1D 2HS (London)</t>
  </si>
  <si>
    <t>E14 5NR (London)</t>
  </si>
  <si>
    <t>75014 (Paris)</t>
  </si>
  <si>
    <t>2909 (Capelle aan den Ijssel)</t>
  </si>
  <si>
    <t>93400 (Saint-Ouen)</t>
  </si>
  <si>
    <t>4825 (Breda), 6001 (Weert)</t>
  </si>
  <si>
    <t>59000 (Lille)</t>
  </si>
  <si>
    <t>W4 5YE (London)</t>
  </si>
  <si>
    <t>2132 (Hoofddorp), 6534 (Nijmegen)</t>
  </si>
  <si>
    <t>92400 (Courbevoie)</t>
  </si>
  <si>
    <t>52146 (Würselen)</t>
  </si>
  <si>
    <t>SW1P 3AE (London)</t>
  </si>
  <si>
    <t> 92300 (Levallois-Perret)</t>
  </si>
  <si>
    <t>1117 (Schiphol-Oost)</t>
  </si>
  <si>
    <t>40699 (Erkrath)</t>
  </si>
  <si>
    <t>1019 (Amsterdam)</t>
  </si>
  <si>
    <t>92000 (Nanterre)</t>
  </si>
  <si>
    <t>40882 (Ratingen)</t>
  </si>
  <si>
    <t>CR0 6BA (Croydon)</t>
  </si>
  <si>
    <t>92977 (Paris)</t>
  </si>
  <si>
    <t>EC3V 3DG (London)</t>
  </si>
  <si>
    <t>93200 (Saint-Denis), 62118 (Monchy-le-preux)</t>
  </si>
  <si>
    <t>5232 (Hertogenbosch), 6522 (Breda)</t>
  </si>
  <si>
    <t>92600 (Asnières-sur-Seine)</t>
  </si>
  <si>
    <t>3067 (Rotterdam)</t>
  </si>
  <si>
    <t>1066 (Amsterdam), 6002 (Weert)</t>
  </si>
  <si>
    <t>2132 (Hoofddorp)</t>
  </si>
  <si>
    <t>52134 (Herzogenrath)</t>
  </si>
  <si>
    <t>40880 (Ratingen)</t>
  </si>
  <si>
    <t>53842 (Troisdorf), 50321 (Brühl)</t>
  </si>
  <si>
    <t>92500 (Rueil-Malmaison)</t>
  </si>
  <si>
    <t>1014 (Amsterdam)</t>
  </si>
  <si>
    <t xml:space="preserve"> 60870 (Villers-Saint-Paul), 93200 (Saint-Denis)</t>
  </si>
  <si>
    <t>4538 (Terneuzen), 4542 (Hoek), 3313 (Dordrecht)</t>
  </si>
  <si>
    <t>92250 (La Garenne-Colombes)</t>
  </si>
  <si>
    <t>2171 (Sassenheim)</t>
  </si>
  <si>
    <t>92913 (Courbevoie)</t>
  </si>
  <si>
    <t>1171 (Badhoevedorp)</t>
  </si>
  <si>
    <t>BR8 7QP (Swanley)</t>
  </si>
  <si>
    <t>92932 (La Défense)</t>
  </si>
  <si>
    <t>2408 (Alphen aan den Rijn)</t>
  </si>
  <si>
    <t>WC2B 4AE (London)</t>
  </si>
  <si>
    <t>52068 (Aachen)</t>
  </si>
  <si>
    <t>45481 (Mülheim an der Ruhr)</t>
  </si>
  <si>
    <t>5657 (Eindhoven)</t>
  </si>
  <si>
    <t> 3981 (Bunnik)</t>
  </si>
  <si>
    <t>1017 (Amsterdam)</t>
  </si>
  <si>
    <t>1083 (Amsterdam)</t>
  </si>
  <si>
    <t>1044 (Amsterdam)</t>
  </si>
  <si>
    <t>3526 (Utrecht)</t>
  </si>
  <si>
    <t>5232 (Hertogenbosch), 1077 (Amsterdam)</t>
  </si>
  <si>
    <t>4817 (Breda), 6827 (Arnhem)</t>
  </si>
  <si>
    <t>5656 (Eindhoven), 1119 (Schiphol-Rijk)</t>
  </si>
  <si>
    <t>3439 (Nieuwegein)</t>
  </si>
  <si>
    <t>2289 (Rijswijk)</t>
  </si>
  <si>
    <t>3543 (Utrecht)</t>
  </si>
  <si>
    <t>4811 (Breda)</t>
  </si>
  <si>
    <t>3641 (Mijdrecht), 1119 (Schiphol-Rijk)</t>
  </si>
  <si>
    <t>Information cachée</t>
  </si>
  <si>
    <t>UB11 1ET (Uxbridge)</t>
  </si>
  <si>
    <t>WC2E 7HA (London)</t>
  </si>
  <si>
    <t>UB11 1DB (Uxbridge)</t>
  </si>
  <si>
    <t>EC3A 5AY (London)</t>
  </si>
  <si>
    <t>UB7 0JE (West Drayton), TW14 0PH (Feltham)</t>
  </si>
  <si>
    <t>78180 (Montigny-le-Bretonneux)</t>
  </si>
  <si>
    <t>78180 (Montigny-le-bretonneux)</t>
  </si>
  <si>
    <t>78280 (Guyancourt), 75015 (Paris), 75012 (Paris)</t>
  </si>
  <si>
    <t>75017 (Paris)</t>
  </si>
  <si>
    <t>92800 (Puteaux)</t>
  </si>
  <si>
    <t>75644 (Paris), 51721 (Reims)</t>
  </si>
  <si>
    <t>91300 (Massy)</t>
  </si>
  <si>
    <t>92066 (Courbevoie)</t>
  </si>
  <si>
    <t>95870 (Bezons)</t>
  </si>
  <si>
    <t>92100 (Boulogne-Billancourt), 75002 (Paris)</t>
  </si>
  <si>
    <t>93160 (Noisy-le-Grand)</t>
  </si>
  <si>
    <t>92500 (rueil malmaison)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</si>
</sst>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scheme val="minor"/>
    </font>
    <font>
      <sz val="11"/>
      <color rgb="FF30303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66CCFF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6" fillId="0" borderId="0" xfId="0" applyFont="1" applyFill="1"/>
    <xf numFmtId="164" fontId="0" fillId="0" borderId="0" xfId="0" applyNumberFormat="1" applyFon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0" fillId="0" borderId="3" xfId="0" applyBorder="1"/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7" xfId="0" applyFill="1" applyBorder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/>
    <xf numFmtId="3" fontId="0" fillId="0" borderId="0" xfId="0" applyNumberFormat="1" applyFont="1" applyFill="1" applyAlignment="1">
      <alignment horizontal="center"/>
    </xf>
    <xf numFmtId="17" fontId="0" fillId="0" borderId="0" xfId="0" applyNumberFormat="1" applyFill="1" applyAlignment="1">
      <alignment horizontal="center"/>
    </xf>
    <xf numFmtId="0" fontId="0" fillId="0" borderId="0" xfId="0" applyNumberFormat="1" applyFill="1"/>
    <xf numFmtId="3" fontId="0" fillId="0" borderId="0" xfId="0" applyNumberFormat="1" applyFill="1" applyAlignment="1">
      <alignment horizontal="center"/>
    </xf>
    <xf numFmtId="3" fontId="0" fillId="0" borderId="0" xfId="0" applyNumberFormat="1" applyFill="1"/>
    <xf numFmtId="3" fontId="0" fillId="0" borderId="4" xfId="0" applyNumberFormat="1" applyFill="1" applyBorder="1"/>
    <xf numFmtId="9" fontId="0" fillId="0" borderId="3" xfId="0" applyNumberFormat="1" applyBorder="1" applyAlignment="1">
      <alignment horizontal="center" vertical="center"/>
    </xf>
    <xf numFmtId="0" fontId="9" fillId="0" borderId="0" xfId="0" applyFont="1"/>
    <xf numFmtId="0" fontId="9" fillId="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 applyAlignment="1"/>
    <xf numFmtId="0" fontId="10" fillId="0" borderId="0" xfId="0" applyFont="1"/>
    <xf numFmtId="9" fontId="0" fillId="0" borderId="3" xfId="0" applyNumberFormat="1" applyBorder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/>
    <xf numFmtId="9" fontId="0" fillId="0" borderId="0" xfId="0" applyNumberFormat="1"/>
    <xf numFmtId="9" fontId="0" fillId="0" borderId="0" xfId="1" applyFont="1"/>
    <xf numFmtId="9" fontId="0" fillId="0" borderId="3" xfId="0" applyNumberFormat="1" applyBorder="1"/>
    <xf numFmtId="0" fontId="0" fillId="3" borderId="0" xfId="0" applyFill="1" applyAlignment="1">
      <alignment horizontal="center"/>
    </xf>
    <xf numFmtId="0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wrapText="1"/>
    </xf>
    <xf numFmtId="0" fontId="0" fillId="3" borderId="0" xfId="0" applyFont="1" applyFill="1"/>
    <xf numFmtId="3" fontId="0" fillId="3" borderId="0" xfId="0" applyNumberFormat="1" applyFont="1" applyFill="1" applyAlignment="1">
      <alignment horizontal="center"/>
    </xf>
    <xf numFmtId="0" fontId="0" fillId="3" borderId="0" xfId="0" applyFill="1" applyAlignment="1">
      <alignment vertical="center" wrapText="1"/>
    </xf>
    <xf numFmtId="17" fontId="0" fillId="3" borderId="0" xfId="0" applyNumberFormat="1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0" fillId="5" borderId="0" xfId="0" applyFill="1" applyAlignment="1">
      <alignment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5B9BD5"/>
      <color rgb="FFA5A5A5"/>
      <color rgb="FF997300"/>
      <color rgb="FF264478"/>
      <color rgb="FF70AD47"/>
      <color rgb="FF636363"/>
      <color rgb="FF9E480E"/>
      <color rgb="FF4472C4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262-428E-B8E1-366F4D6FC3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262-428E-B8E1-366F4D6FC3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262-428E-B8E1-366F4D6FC3C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262-428E-B8E1-366F4D6FC3C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262-428E-B8E1-366F4D6FC3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921-472E-BF3C-29F3E4B95F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'Camembert top 100 mondial'!$A$2:$A$7</c:f>
              <c:strCache>
                <c:ptCount val="6"/>
                <c:pt idx="0">
                  <c:v>&gt; 250</c:v>
                </c:pt>
                <c:pt idx="1">
                  <c:v>50-250</c:v>
                </c:pt>
                <c:pt idx="2">
                  <c:v>20-49</c:v>
                </c:pt>
                <c:pt idx="3">
                  <c:v>&lt; 20</c:v>
                </c:pt>
                <c:pt idx="4">
                  <c:v>0</c:v>
                </c:pt>
                <c:pt idx="5">
                  <c:v>non disponible</c:v>
                </c:pt>
              </c:strCache>
            </c:strRef>
          </c:cat>
          <c:val>
            <c:numRef>
              <c:f>'Camembert top 100 mondial'!$B$2:$B$7</c:f>
              <c:numCache>
                <c:formatCode>0%</c:formatCode>
                <c:ptCount val="6"/>
                <c:pt idx="0">
                  <c:v>0.32</c:v>
                </c:pt>
                <c:pt idx="1">
                  <c:v>0.19</c:v>
                </c:pt>
                <c:pt idx="2">
                  <c:v>0.11</c:v>
                </c:pt>
                <c:pt idx="3">
                  <c:v>0.05</c:v>
                </c:pt>
                <c:pt idx="4">
                  <c:v>0.26</c:v>
                </c:pt>
                <c:pt idx="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62-428E-B8E1-366F4D6FC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293-4F17-B182-5B116B63970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293-4F17-B182-5B116B6397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293-4F17-B182-5B116B6397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293-4F17-B182-5B116B6397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293-4F17-B182-5B116B6397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293-4F17-B182-5B116B6397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293-4F17-B182-5B116B6397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293-4F17-B182-5B116B6397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293-4F17-B182-5B116B6397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293-4F17-B182-5B116B6397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'Camembert top 100 mondial'!$Z$33:$Z$42</c:f>
              <c:strCache>
                <c:ptCount val="10"/>
                <c:pt idx="0">
                  <c:v>Pharmaceuticals &amp; Biotechnology</c:v>
                </c:pt>
                <c:pt idx="1">
                  <c:v>Automobiles &amp; Parts</c:v>
                </c:pt>
                <c:pt idx="2">
                  <c:v>Technology Hardware &amp; Equipment</c:v>
                </c:pt>
                <c:pt idx="3">
                  <c:v>Software &amp; Computer Services</c:v>
                </c:pt>
                <c:pt idx="4">
                  <c:v>Electronic &amp; Electrical Equipment</c:v>
                </c:pt>
                <c:pt idx="5">
                  <c:v>Aerospace &amp; Defense</c:v>
                </c:pt>
                <c:pt idx="6">
                  <c:v>General Industrials</c:v>
                </c:pt>
                <c:pt idx="7">
                  <c:v>Industrial Engineering</c:v>
                </c:pt>
                <c:pt idx="8">
                  <c:v>Leisure Goods</c:v>
                </c:pt>
                <c:pt idx="9">
                  <c:v>Others</c:v>
                </c:pt>
              </c:strCache>
            </c:strRef>
          </c:cat>
          <c:val>
            <c:numRef>
              <c:f>'Camembert top 100 mondial'!$AA$33:$AA$42</c:f>
              <c:numCache>
                <c:formatCode>General</c:formatCode>
                <c:ptCount val="10"/>
                <c:pt idx="0">
                  <c:v>26</c:v>
                </c:pt>
                <c:pt idx="1">
                  <c:v>19</c:v>
                </c:pt>
                <c:pt idx="2">
                  <c:v>18</c:v>
                </c:pt>
                <c:pt idx="3">
                  <c:v>9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C5-4344-8E8A-D762B7543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C9-4E79-95F2-A667F15C3D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C9-4E79-95F2-A667F15C3D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9C9-4E79-95F2-A667F15C3D27}"/>
              </c:ext>
            </c:extLst>
          </c:dPt>
          <c:dPt>
            <c:idx val="3"/>
            <c:bubble3D val="0"/>
            <c:spPr>
              <a:solidFill>
                <a:srgbClr val="63636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D42-4754-A633-8A4376B74F1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9C9-4E79-95F2-A667F15C3D27}"/>
              </c:ext>
            </c:extLst>
          </c:dPt>
          <c:dPt>
            <c:idx val="5"/>
            <c:bubble3D val="0"/>
            <c:spPr>
              <a:solidFill>
                <a:srgbClr val="9E480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D42-4754-A633-8A4376B74F12}"/>
              </c:ext>
            </c:extLst>
          </c:dPt>
          <c:dPt>
            <c:idx val="6"/>
            <c:bubble3D val="0"/>
            <c:spPr>
              <a:solidFill>
                <a:srgbClr val="9973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D42-4754-A633-8A4376B74F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'Camembert top 100 mondial'!$AK$33:$AK$39</c:f>
              <c:strCache>
                <c:ptCount val="7"/>
                <c:pt idx="0">
                  <c:v>Pharmaceuticals &amp; Biotechnology</c:v>
                </c:pt>
                <c:pt idx="1">
                  <c:v>Automobiles &amp; Parts</c:v>
                </c:pt>
                <c:pt idx="2">
                  <c:v>Technology Hardware &amp; Equipment</c:v>
                </c:pt>
                <c:pt idx="3">
                  <c:v>Leisure Goods</c:v>
                </c:pt>
                <c:pt idx="4">
                  <c:v>Electronic &amp; Electrical Equipment</c:v>
                </c:pt>
                <c:pt idx="5">
                  <c:v>Industrial Engineering</c:v>
                </c:pt>
                <c:pt idx="6">
                  <c:v>Others</c:v>
                </c:pt>
              </c:strCache>
            </c:strRef>
          </c:cat>
          <c:val>
            <c:numRef>
              <c:f>'Camembert top 100 mondial'!$AL$33:$AL$39</c:f>
              <c:numCache>
                <c:formatCode>General</c:formatCode>
                <c:ptCount val="7"/>
                <c:pt idx="0">
                  <c:v>8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42-4754-A633-8A4376B74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E35-463D-BE66-53D7BFC1A0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E35-463D-BE66-53D7BFC1A0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E35-463D-BE66-53D7BFC1A0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E35-463D-BE66-53D7BFC1A0C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E35-463D-BE66-53D7BFC1A0C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E35-463D-BE66-53D7BFC1A0C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E35-463D-BE66-53D7BFC1A0CB}"/>
              </c:ext>
            </c:extLst>
          </c:dPt>
          <c:dPt>
            <c:idx val="7"/>
            <c:bubble3D val="0"/>
            <c:spPr>
              <a:solidFill>
                <a:srgbClr val="63636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16-43F3-9796-571CE42D064F}"/>
              </c:ext>
            </c:extLst>
          </c:dPt>
          <c:dPt>
            <c:idx val="8"/>
            <c:bubble3D val="0"/>
            <c:spPr>
              <a:solidFill>
                <a:srgbClr val="9973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816-43F3-9796-571CE42D06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'Camembert top 100 mondial'!$Z$55:$Z$63</c:f>
              <c:strCache>
                <c:ptCount val="9"/>
                <c:pt idx="0">
                  <c:v>Pharmaceuticals &amp; Biotechnology</c:v>
                </c:pt>
                <c:pt idx="1">
                  <c:v>Automobiles &amp; Parts</c:v>
                </c:pt>
                <c:pt idx="2">
                  <c:v>Technology Hardware &amp; Equipment</c:v>
                </c:pt>
                <c:pt idx="3">
                  <c:v>Software &amp; Computer Services</c:v>
                </c:pt>
                <c:pt idx="4">
                  <c:v>Electronic &amp; Electrical Equipment</c:v>
                </c:pt>
                <c:pt idx="5">
                  <c:v>Aerospace &amp; Defence</c:v>
                </c:pt>
                <c:pt idx="6">
                  <c:v>General Industrials</c:v>
                </c:pt>
                <c:pt idx="7">
                  <c:v>Leisure Goods</c:v>
                </c:pt>
                <c:pt idx="8">
                  <c:v>Others</c:v>
                </c:pt>
              </c:strCache>
            </c:strRef>
          </c:cat>
          <c:val>
            <c:numRef>
              <c:f>'Camembert top 100 mondial'!$AA$55:$AA$63</c:f>
              <c:numCache>
                <c:formatCode>General</c:formatCode>
                <c:ptCount val="9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16-43F3-9796-571CE42D0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ED7D3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D67-4E4A-A5FD-FE4CAF07884B}"/>
              </c:ext>
            </c:extLst>
          </c:dPt>
          <c:dPt>
            <c:idx val="1"/>
            <c:bubble3D val="0"/>
            <c:spPr>
              <a:solidFill>
                <a:srgbClr val="4472C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D67-4E4A-A5FD-FE4CAF07884B}"/>
              </c:ext>
            </c:extLst>
          </c:dPt>
          <c:dPt>
            <c:idx val="2"/>
            <c:bubble3D val="0"/>
            <c:spPr>
              <a:solidFill>
                <a:srgbClr val="5B9BD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D67-4E4A-A5FD-FE4CAF07884B}"/>
              </c:ext>
            </c:extLst>
          </c:dPt>
          <c:dPt>
            <c:idx val="3"/>
            <c:bubble3D val="0"/>
            <c:spPr>
              <a:solidFill>
                <a:srgbClr val="26447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D67-4E4A-A5FD-FE4CAF07884B}"/>
              </c:ext>
            </c:extLst>
          </c:dPt>
          <c:dPt>
            <c:idx val="4"/>
            <c:bubble3D val="0"/>
            <c:spPr>
              <a:solidFill>
                <a:srgbClr val="9E480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D67-4E4A-A5FD-FE4CAF07884B}"/>
              </c:ext>
            </c:extLst>
          </c:dPt>
          <c:dPt>
            <c:idx val="5"/>
            <c:bubble3D val="0"/>
            <c:spPr>
              <a:solidFill>
                <a:srgbClr val="63636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D67-4E4A-A5FD-FE4CAF07884B}"/>
              </c:ext>
            </c:extLst>
          </c:dPt>
          <c:dPt>
            <c:idx val="6"/>
            <c:bubble3D val="0"/>
            <c:spPr>
              <a:solidFill>
                <a:srgbClr val="9973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D67-4E4A-A5FD-FE4CAF0788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'Camembert top 100 mondial'!$AK$55:$AK$61</c:f>
              <c:strCache>
                <c:ptCount val="7"/>
                <c:pt idx="0">
                  <c:v>Automobiles &amp; Parts</c:v>
                </c:pt>
                <c:pt idx="1">
                  <c:v>Pharmaceuticals &amp; Biotechnology</c:v>
                </c:pt>
                <c:pt idx="2">
                  <c:v>Electronic &amp; Electrical Equipment</c:v>
                </c:pt>
                <c:pt idx="3">
                  <c:v>General Industrials</c:v>
                </c:pt>
                <c:pt idx="4">
                  <c:v>Industrial Engineering</c:v>
                </c:pt>
                <c:pt idx="5">
                  <c:v>Leisure Goods</c:v>
                </c:pt>
                <c:pt idx="6">
                  <c:v>Others</c:v>
                </c:pt>
              </c:strCache>
            </c:strRef>
          </c:cat>
          <c:val>
            <c:numRef>
              <c:f>'Camembert top 100 mondial'!$AL$55:$AL$61</c:f>
              <c:numCache>
                <c:formatCode>General</c:formatCode>
                <c:ptCount val="7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7-4E4A-A5FD-FE4CAF078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1EA-40D4-8A81-81C865DC25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1EA-40D4-8A81-81C865DC250A}"/>
              </c:ext>
            </c:extLst>
          </c:dPt>
          <c:dPt>
            <c:idx val="2"/>
            <c:bubble3D val="0"/>
            <c:spPr>
              <a:solidFill>
                <a:srgbClr val="5B9BD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3F6-4A39-ACF5-AAE633414888}"/>
              </c:ext>
            </c:extLst>
          </c:dPt>
          <c:dPt>
            <c:idx val="3"/>
            <c:bubble3D val="0"/>
            <c:spPr>
              <a:solidFill>
                <a:srgbClr val="70AD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3F6-4A39-ACF5-AAE633414888}"/>
              </c:ext>
            </c:extLst>
          </c:dPt>
          <c:dPt>
            <c:idx val="4"/>
            <c:bubble3D val="0"/>
            <c:spPr>
              <a:solidFill>
                <a:srgbClr val="26447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3F6-4A39-ACF5-AAE633414888}"/>
              </c:ext>
            </c:extLst>
          </c:dPt>
          <c:dPt>
            <c:idx val="5"/>
            <c:bubble3D val="0"/>
            <c:spPr>
              <a:solidFill>
                <a:srgbClr val="9973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3F6-4A39-ACF5-AAE6334148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'Camembert top 100 mondial'!$Z$72:$Z$77</c:f>
              <c:strCache>
                <c:ptCount val="6"/>
                <c:pt idx="0">
                  <c:v>Pharmaceuticals &amp; Biotechnology</c:v>
                </c:pt>
                <c:pt idx="1">
                  <c:v>Automobiles &amp; Parts</c:v>
                </c:pt>
                <c:pt idx="2">
                  <c:v>Electronic &amp; Electrical Equipment</c:v>
                </c:pt>
                <c:pt idx="3">
                  <c:v>Aerospace &amp; Defence</c:v>
                </c:pt>
                <c:pt idx="4">
                  <c:v>General Industrials</c:v>
                </c:pt>
                <c:pt idx="5">
                  <c:v>Others</c:v>
                </c:pt>
              </c:strCache>
            </c:strRef>
          </c:cat>
          <c:val>
            <c:numRef>
              <c:f>'Camembert top 100 mondial'!$AA$72:$AA$77</c:f>
              <c:numCache>
                <c:formatCode>General</c:formatCode>
                <c:ptCount val="6"/>
                <c:pt idx="0">
                  <c:v>7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F6-4A39-ACF5-AAE633414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0F6-4AF7-83AC-94C777924845}"/>
              </c:ext>
            </c:extLst>
          </c:dPt>
          <c:dPt>
            <c:idx val="1"/>
            <c:bubble3D val="0"/>
            <c:spPr>
              <a:solidFill>
                <a:srgbClr val="A5A5A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2D8-4D81-8502-9B052911A290}"/>
              </c:ext>
            </c:extLst>
          </c:dPt>
          <c:dPt>
            <c:idx val="2"/>
            <c:bubble3D val="0"/>
            <c:spPr>
              <a:solidFill>
                <a:srgbClr val="5B9BD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2D8-4D81-8502-9B052911A2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'Camembert top 100 mondial'!$AK$72:$AK$74</c:f>
              <c:strCache>
                <c:ptCount val="3"/>
                <c:pt idx="0">
                  <c:v>Pharmaceuticals &amp; Biotechnology</c:v>
                </c:pt>
                <c:pt idx="1">
                  <c:v>Technology Hardware &amp; Equipment</c:v>
                </c:pt>
                <c:pt idx="2">
                  <c:v>Electronic &amp; Electrical Equipment</c:v>
                </c:pt>
              </c:strCache>
            </c:strRef>
          </c:cat>
          <c:val>
            <c:numRef>
              <c:f>'Camembert top 100 mondial'!$AL$72:$AL$74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D8-4D81-8502-9B052911A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35F-4D9B-ADE5-54B3FBE01D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35F-4D9B-ADE5-54B3FBE01D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35F-4D9B-ADE5-54B3FBE01D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35F-4D9B-ADE5-54B3FBE01D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35F-4D9B-ADE5-54B3FBE01D7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35F-4D9B-ADE5-54B3FBE01D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'Camembert top 100 mondial'!$J$2:$J$7</c:f>
              <c:strCache>
                <c:ptCount val="6"/>
                <c:pt idx="0">
                  <c:v>Belgique</c:v>
                </c:pt>
                <c:pt idx="1">
                  <c:v>France</c:v>
                </c:pt>
                <c:pt idx="2">
                  <c:v>Pays-Bas</c:v>
                </c:pt>
                <c:pt idx="3">
                  <c:v>Allemagne</c:v>
                </c:pt>
                <c:pt idx="4">
                  <c:v>Royaume-Uni</c:v>
                </c:pt>
                <c:pt idx="5">
                  <c:v>Pas de R&amp;D en Belgique ni à proximité</c:v>
                </c:pt>
              </c:strCache>
            </c:strRef>
          </c:cat>
          <c:val>
            <c:numRef>
              <c:f>'Camembert top 100 mondial'!$K$2:$K$7</c:f>
              <c:numCache>
                <c:formatCode>General</c:formatCode>
                <c:ptCount val="6"/>
                <c:pt idx="0">
                  <c:v>19</c:v>
                </c:pt>
                <c:pt idx="1">
                  <c:v>18</c:v>
                </c:pt>
                <c:pt idx="2">
                  <c:v>12</c:v>
                </c:pt>
                <c:pt idx="3">
                  <c:v>12</c:v>
                </c:pt>
                <c:pt idx="4">
                  <c:v>8</c:v>
                </c:pt>
                <c:pt idx="5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25-44A6-9995-BE4984D6E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'Camembert top 100 mondial'!$AJ$6</c:f>
              <c:strCache>
                <c:ptCount val="1"/>
                <c:pt idx="0">
                  <c:v>Mondial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'Camembert top 100 mondial'!$AH$7:$AH$16</c:f>
              <c:strCache>
                <c:ptCount val="10"/>
                <c:pt idx="0">
                  <c:v>Pharmaceuticals &amp; Biotechnology</c:v>
                </c:pt>
                <c:pt idx="1">
                  <c:v>Automobiles &amp; Parts</c:v>
                </c:pt>
                <c:pt idx="2">
                  <c:v>Technology Hardware &amp; Equipment</c:v>
                </c:pt>
                <c:pt idx="3">
                  <c:v>Software &amp; Computer Services</c:v>
                </c:pt>
                <c:pt idx="4">
                  <c:v>Electronic &amp; Electrical Equipment</c:v>
                </c:pt>
                <c:pt idx="5">
                  <c:v>Aerospace &amp; Defense</c:v>
                </c:pt>
                <c:pt idx="6">
                  <c:v>General Industrials</c:v>
                </c:pt>
                <c:pt idx="7">
                  <c:v>Industrial Engineering</c:v>
                </c:pt>
                <c:pt idx="8">
                  <c:v>Leisure Goods</c:v>
                </c:pt>
                <c:pt idx="9">
                  <c:v>Others</c:v>
                </c:pt>
              </c:strCache>
            </c:strRef>
          </c:cat>
          <c:val>
            <c:numRef>
              <c:f>'Camembert top 100 mondial'!$AJ$7:$AJ$16</c:f>
              <c:numCache>
                <c:formatCode>0%</c:formatCode>
                <c:ptCount val="10"/>
                <c:pt idx="0">
                  <c:v>0.26</c:v>
                </c:pt>
                <c:pt idx="1">
                  <c:v>0.19</c:v>
                </c:pt>
                <c:pt idx="2">
                  <c:v>0.18</c:v>
                </c:pt>
                <c:pt idx="3">
                  <c:v>0.09</c:v>
                </c:pt>
                <c:pt idx="4">
                  <c:v>0.05</c:v>
                </c:pt>
                <c:pt idx="5">
                  <c:v>0.04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2C-4427-85DB-3BD75F4C5332}"/>
            </c:ext>
          </c:extLst>
        </c:ser>
        <c:ser>
          <c:idx val="2"/>
          <c:order val="2"/>
          <c:tx>
            <c:strRef>
              <c:f>'Camembert top 100 mondial'!$AK$6</c:f>
              <c:strCache>
                <c:ptCount val="1"/>
                <c:pt idx="0">
                  <c:v>Belgique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'Camembert top 100 mondial'!$AH$7:$AH$16</c:f>
              <c:strCache>
                <c:ptCount val="10"/>
                <c:pt idx="0">
                  <c:v>Pharmaceuticals &amp; Biotechnology</c:v>
                </c:pt>
                <c:pt idx="1">
                  <c:v>Automobiles &amp; Parts</c:v>
                </c:pt>
                <c:pt idx="2">
                  <c:v>Technology Hardware &amp; Equipment</c:v>
                </c:pt>
                <c:pt idx="3">
                  <c:v>Software &amp; Computer Services</c:v>
                </c:pt>
                <c:pt idx="4">
                  <c:v>Electronic &amp; Electrical Equipment</c:v>
                </c:pt>
                <c:pt idx="5">
                  <c:v>Aerospace &amp; Defense</c:v>
                </c:pt>
                <c:pt idx="6">
                  <c:v>General Industrials</c:v>
                </c:pt>
                <c:pt idx="7">
                  <c:v>Industrial Engineering</c:v>
                </c:pt>
                <c:pt idx="8">
                  <c:v>Leisure Goods</c:v>
                </c:pt>
                <c:pt idx="9">
                  <c:v>Others</c:v>
                </c:pt>
              </c:strCache>
            </c:strRef>
          </c:cat>
          <c:val>
            <c:numRef>
              <c:f>'Camembert top 100 mondial'!$AK$7:$AK$16</c:f>
              <c:numCache>
                <c:formatCode>0%</c:formatCode>
                <c:ptCount val="10"/>
                <c:pt idx="0">
                  <c:v>0.42105263157894735</c:v>
                </c:pt>
                <c:pt idx="1">
                  <c:v>0.15789473684210525</c:v>
                </c:pt>
                <c:pt idx="2">
                  <c:v>0.10526315789473684</c:v>
                </c:pt>
                <c:pt idx="3">
                  <c:v>0</c:v>
                </c:pt>
                <c:pt idx="4">
                  <c:v>5.2631578947368418E-2</c:v>
                </c:pt>
                <c:pt idx="5">
                  <c:v>0</c:v>
                </c:pt>
                <c:pt idx="6">
                  <c:v>0</c:v>
                </c:pt>
                <c:pt idx="7">
                  <c:v>5.2631578947368418E-2</c:v>
                </c:pt>
                <c:pt idx="8">
                  <c:v>0.10526315789473684</c:v>
                </c:pt>
                <c:pt idx="9">
                  <c:v>0.10526315789473684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2C-4427-85DB-3BD75F4C5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9337768"/>
        <c:axId val="4193374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'Camembert top 100 mondial'!$AI$6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'Camembert top 100 mondial'!$AH$7:$AH$16</c15:sqref>
                        </c15:formulaRef>
                      </c:ext>
                    </c:extLst>
                    <c:strCache>
                      <c:ptCount val="10"/>
                      <c:pt idx="0">
                        <c:v>Pharmaceuticals &amp; Biotechnology</c:v>
                      </c:pt>
                      <c:pt idx="1">
                        <c:v>Automobiles &amp; Parts</c:v>
                      </c:pt>
                      <c:pt idx="2">
                        <c:v>Technology Hardware &amp; Equipment</c:v>
                      </c:pt>
                      <c:pt idx="3">
                        <c:v>Software &amp; Computer Services</c:v>
                      </c:pt>
                      <c:pt idx="4">
                        <c:v>Electronic &amp; Electrical Equipment</c:v>
                      </c:pt>
                      <c:pt idx="5">
                        <c:v>Aerospace &amp; Defense</c:v>
                      </c:pt>
                      <c:pt idx="6">
                        <c:v>General Industrials</c:v>
                      </c:pt>
                      <c:pt idx="7">
                        <c:v>Industrial Engineering</c:v>
                      </c:pt>
                      <c:pt idx="8">
                        <c:v>Leisure Goods</c:v>
                      </c:pt>
                      <c:pt idx="9">
                        <c:v>Others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'Camembert top 100 mondial'!$AI$7:$AI$16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62C-4427-85DB-3BD75F4C5332}"/>
                  </c:ext>
                </c:extLst>
              </c15:ser>
            </c15:filteredBarSeries>
          </c:ext>
        </c:extLst>
      </c:barChart>
      <c:catAx>
        <c:axId val="41933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337440"/>
        <c:crosses val="autoZero"/>
        <c:auto val="1"/>
        <c:lblAlgn val="ctr"/>
        <c:lblOffset val="100"/>
        <c:noMultiLvlLbl val="0"/>
      </c:catAx>
      <c:valAx>
        <c:axId val="41933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337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9CD-4376-92AF-4C63E0C76A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9CD-4376-92AF-4C63E0C76A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9CD-4376-92AF-4C63E0C76A1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9CD-4376-92AF-4C63E0C76A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'Camembert top 100 mondial'!$J$18:$J$21</c:f>
              <c:strCache>
                <c:ptCount val="4"/>
                <c:pt idx="0">
                  <c:v>Belgique uniquement</c:v>
                </c:pt>
                <c:pt idx="1">
                  <c:v>Belgique et proximité</c:v>
                </c:pt>
                <c:pt idx="2">
                  <c:v>Proximité uniquement</c:v>
                </c:pt>
                <c:pt idx="3">
                  <c:v>Pas de R&amp;D en Belgique ni à proximité</c:v>
                </c:pt>
              </c:strCache>
            </c:strRef>
          </c:cat>
          <c:val>
            <c:numRef>
              <c:f>'Camembert top 100 mondial'!$K$18:$K$21</c:f>
              <c:numCache>
                <c:formatCode>0%</c:formatCode>
                <c:ptCount val="4"/>
                <c:pt idx="0">
                  <c:v>0.04</c:v>
                </c:pt>
                <c:pt idx="1">
                  <c:v>0.15</c:v>
                </c:pt>
                <c:pt idx="2">
                  <c:v>0.21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B-40C6-AAFF-DAFA19673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FF3-46F6-92B9-FD8F36867A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FF3-46F6-92B9-FD8F36867A2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FF3-46F6-92B9-FD8F36867A2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E31-4803-BFC7-50C340CE83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'Camembert top 100 mondial'!$A$18:$A$21</c:f>
              <c:strCache>
                <c:ptCount val="4"/>
                <c:pt idx="0">
                  <c:v>R&amp;D</c:v>
                </c:pt>
                <c:pt idx="1">
                  <c:v>Autres</c:v>
                </c:pt>
                <c:pt idx="2">
                  <c:v>Sans présence significative</c:v>
                </c:pt>
                <c:pt idx="3">
                  <c:v>Sans activité</c:v>
                </c:pt>
              </c:strCache>
            </c:strRef>
          </c:cat>
          <c:val>
            <c:numRef>
              <c:f>'Camembert top 100 mondial'!$B$18:$B$21</c:f>
              <c:numCache>
                <c:formatCode>0%</c:formatCode>
                <c:ptCount val="4"/>
                <c:pt idx="0">
                  <c:v>0.19</c:v>
                </c:pt>
                <c:pt idx="1">
                  <c:v>0.45</c:v>
                </c:pt>
                <c:pt idx="2">
                  <c:v>0.1</c:v>
                </c:pt>
                <c:pt idx="3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1C-4DAC-A237-BA04B1C91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9B0-40D2-89BA-D86663B25C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9B0-40D2-89BA-D86663B25C9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9B0-40D2-89BA-D86663B25C9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9B0-40D2-89BA-D86663B25C9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9B0-40D2-89BA-D86663B25C9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9B0-40D2-89BA-D86663B25C9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9B0-40D2-89BA-D86663B25C9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9B0-40D2-89BA-D86663B25C9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9B0-40D2-89BA-D86663B25C9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9B0-40D2-89BA-D86663B25C9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9B0-40D2-89BA-D86663B25C9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29B0-40D2-89BA-D86663B25C9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29B0-40D2-89BA-D86663B25C9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29B0-40D2-89BA-D86663B25C9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29B0-40D2-89BA-D86663B25C9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29B0-40D2-89BA-D86663B25C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'Camembert top 100 mondial'!$A$33:$A$48</c:f>
              <c:strCache>
                <c:ptCount val="16"/>
                <c:pt idx="0">
                  <c:v>Pharmaceuticals &amp; Biotechnology</c:v>
                </c:pt>
                <c:pt idx="1">
                  <c:v>Automobiles &amp; Parts</c:v>
                </c:pt>
                <c:pt idx="2">
                  <c:v>Technology Hardware &amp; Equipment</c:v>
                </c:pt>
                <c:pt idx="3">
                  <c:v>Software &amp; Computer Services</c:v>
                </c:pt>
                <c:pt idx="4">
                  <c:v>Electronic &amp; Electrical Equipment</c:v>
                </c:pt>
                <c:pt idx="5">
                  <c:v>Aerospace &amp; Defense</c:v>
                </c:pt>
                <c:pt idx="6">
                  <c:v>General Industrials</c:v>
                </c:pt>
                <c:pt idx="7">
                  <c:v>Industrial Engineering</c:v>
                </c:pt>
                <c:pt idx="8">
                  <c:v>Leisure Goods</c:v>
                </c:pt>
                <c:pt idx="9">
                  <c:v>Chemicals</c:v>
                </c:pt>
                <c:pt idx="10">
                  <c:v>Construction &amp; Materials</c:v>
                </c:pt>
                <c:pt idx="11">
                  <c:v>Fixed Line Telecommunications</c:v>
                </c:pt>
                <c:pt idx="12">
                  <c:v>Food Producers</c:v>
                </c:pt>
                <c:pt idx="13">
                  <c:v>Health Care Equipment &amp; Services</c:v>
                </c:pt>
                <c:pt idx="14">
                  <c:v>Household Goods &amp; Home Construction</c:v>
                </c:pt>
                <c:pt idx="15">
                  <c:v>Oil &amp; Gas Producers</c:v>
                </c:pt>
              </c:strCache>
            </c:strRef>
          </c:cat>
          <c:val>
            <c:numRef>
              <c:f>'Camembert top 100 mondial'!$B$33:$B$48</c:f>
              <c:numCache>
                <c:formatCode>General</c:formatCode>
                <c:ptCount val="16"/>
                <c:pt idx="0">
                  <c:v>26</c:v>
                </c:pt>
                <c:pt idx="1">
                  <c:v>19</c:v>
                </c:pt>
                <c:pt idx="2">
                  <c:v>18</c:v>
                </c:pt>
                <c:pt idx="3">
                  <c:v>9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D-4759-897C-350546B07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19C-4272-9A3B-B4C3C859BB1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19C-4272-9A3B-B4C3C859BB1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19C-4272-9A3B-B4C3C859BB1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19C-4272-9A3B-B4C3C859BB1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19C-4272-9A3B-B4C3C859BB1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19C-4272-9A3B-B4C3C859BB1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19C-4272-9A3B-B4C3C859BB1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19C-4272-9A3B-B4C3C859BB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'Camembert top 100 mondial'!$N$33:$N$40</c:f>
              <c:strCache>
                <c:ptCount val="8"/>
                <c:pt idx="0">
                  <c:v>Pharmaceuticals &amp; Biotechnology</c:v>
                </c:pt>
                <c:pt idx="1">
                  <c:v>Automobiles &amp; Parts</c:v>
                </c:pt>
                <c:pt idx="2">
                  <c:v>Leisure Goods</c:v>
                </c:pt>
                <c:pt idx="3">
                  <c:v>Technology Hardware &amp; Equipment</c:v>
                </c:pt>
                <c:pt idx="4">
                  <c:v>Chemicals</c:v>
                </c:pt>
                <c:pt idx="5">
                  <c:v>Electronic &amp; Electrical Equipment</c:v>
                </c:pt>
                <c:pt idx="6">
                  <c:v>Household Goods &amp; Home Construction</c:v>
                </c:pt>
                <c:pt idx="7">
                  <c:v>Industrial Engineering</c:v>
                </c:pt>
              </c:strCache>
            </c:strRef>
          </c:cat>
          <c:val>
            <c:numRef>
              <c:f>'Camembert top 100 mondial'!$O$33:$O$40</c:f>
              <c:numCache>
                <c:formatCode>General</c:formatCode>
                <c:ptCount val="8"/>
                <c:pt idx="0">
                  <c:v>8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0-48E5-B660-B67E3C6C7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'Camembert top 100 mondial'!$S$2:$S$6</c:f>
              <c:strCache>
                <c:ptCount val="5"/>
                <c:pt idx="0">
                  <c:v>France</c:v>
                </c:pt>
                <c:pt idx="1">
                  <c:v>Belgique</c:v>
                </c:pt>
                <c:pt idx="2">
                  <c:v>Allemagne</c:v>
                </c:pt>
                <c:pt idx="3">
                  <c:v>Pays-Bas</c:v>
                </c:pt>
                <c:pt idx="4">
                  <c:v>Royaume-Uni</c:v>
                </c:pt>
              </c:strCache>
            </c:strRef>
          </c:cat>
          <c:val>
            <c:numRef>
              <c:f>'Camembert top 100 mondial'!$T$2:$T$6</c:f>
              <c:numCache>
                <c:formatCode>General</c:formatCode>
                <c:ptCount val="5"/>
                <c:pt idx="0">
                  <c:v>30</c:v>
                </c:pt>
                <c:pt idx="1">
                  <c:v>25</c:v>
                </c:pt>
                <c:pt idx="2">
                  <c:v>17</c:v>
                </c:pt>
                <c:pt idx="3">
                  <c:v>14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2-4A70-8788-39D1CB0A399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8895528"/>
        <c:axId val="183357664"/>
      </c:barChart>
      <c:catAx>
        <c:axId val="468895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3357664"/>
        <c:crosses val="autoZero"/>
        <c:auto val="1"/>
        <c:lblAlgn val="ctr"/>
        <c:lblOffset val="100"/>
        <c:noMultiLvlLbl val="0"/>
      </c:catAx>
      <c:valAx>
        <c:axId val="18335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8895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074-48A2-BA95-B223196EABD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074-48A2-BA95-B223196EABD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074-48A2-BA95-B223196EABD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074-48A2-BA95-B223196EABDD}"/>
              </c:ext>
            </c:extLst>
          </c:dPt>
          <c:dPt>
            <c:idx val="4"/>
            <c:bubble3D val="0"/>
            <c:spPr>
              <a:solidFill>
                <a:srgbClr val="9973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074-48A2-BA95-B223196EABDD}"/>
              </c:ext>
            </c:extLst>
          </c:dPt>
          <c:dPt>
            <c:idx val="5"/>
            <c:bubble3D val="0"/>
            <c:spPr>
              <a:solidFill>
                <a:srgbClr val="63636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074-48A2-BA95-B223196EABDD}"/>
              </c:ext>
            </c:extLst>
          </c:dPt>
          <c:dPt>
            <c:idx val="6"/>
            <c:bubble3D val="0"/>
            <c:spPr>
              <a:solidFill>
                <a:srgbClr val="70AD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074-48A2-BA95-B223196EABDD}"/>
              </c:ext>
            </c:extLst>
          </c:dPt>
          <c:dPt>
            <c:idx val="7"/>
            <c:bubble3D val="0"/>
            <c:spPr>
              <a:solidFill>
                <a:srgbClr val="26447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074-48A2-BA95-B223196EABDD}"/>
              </c:ext>
            </c:extLst>
          </c:dPt>
          <c:dPt>
            <c:idx val="8"/>
            <c:bubble3D val="0"/>
            <c:spPr>
              <a:solidFill>
                <a:srgbClr val="5B9BD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074-48A2-BA95-B223196EABDD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074-48A2-BA95-B223196EAB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'Camembert top 100 mondial'!$A$54:$A$63</c:f>
              <c:strCache>
                <c:ptCount val="10"/>
                <c:pt idx="0">
                  <c:v>Pharmaceuticals &amp; Biotechnology</c:v>
                </c:pt>
                <c:pt idx="1">
                  <c:v>Automobiles &amp; Parts</c:v>
                </c:pt>
                <c:pt idx="2">
                  <c:v>Technology Hardware &amp; Equipment</c:v>
                </c:pt>
                <c:pt idx="3">
                  <c:v>Software &amp; Computer Services</c:v>
                </c:pt>
                <c:pt idx="4">
                  <c:v>Chemicals</c:v>
                </c:pt>
                <c:pt idx="5">
                  <c:v>Leisure Goods</c:v>
                </c:pt>
                <c:pt idx="6">
                  <c:v>Aerospace &amp; Defence</c:v>
                </c:pt>
                <c:pt idx="7">
                  <c:v>General Industrials</c:v>
                </c:pt>
                <c:pt idx="8">
                  <c:v>Electronic &amp; Electrical Equipment</c:v>
                </c:pt>
                <c:pt idx="9">
                  <c:v>Food Producers</c:v>
                </c:pt>
              </c:strCache>
            </c:strRef>
          </c:cat>
          <c:val>
            <c:numRef>
              <c:f>'Camembert top 100 mondial'!$B$54:$B$63</c:f>
              <c:numCache>
                <c:formatCode>General</c:formatCode>
                <c:ptCount val="10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64-4506-800D-223308E9D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C46-4C3B-ABF6-67AD0C2134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C46-4C3B-ABF6-67AD0C2134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C46-4C3B-ABF6-67AD0C21344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C46-4C3B-ABF6-67AD0C2134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C46-4C3B-ABF6-67AD0C21344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C46-4C3B-ABF6-67AD0C21344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C46-4C3B-ABF6-67AD0C2134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'Camembert top 100 mondial'!$N$54:$N$60</c:f>
              <c:strCache>
                <c:ptCount val="7"/>
                <c:pt idx="0">
                  <c:v>Automobiles &amp; Parts</c:v>
                </c:pt>
                <c:pt idx="1">
                  <c:v>Pharmaceuticals &amp; Biotechnology</c:v>
                </c:pt>
                <c:pt idx="2">
                  <c:v>Leisure Goods</c:v>
                </c:pt>
                <c:pt idx="3">
                  <c:v>Electronic &amp; Electrical Equipment</c:v>
                </c:pt>
                <c:pt idx="4">
                  <c:v>General Industrials</c:v>
                </c:pt>
                <c:pt idx="5">
                  <c:v>Industrial Engineering</c:v>
                </c:pt>
                <c:pt idx="6">
                  <c:v>Others</c:v>
                </c:pt>
              </c:strCache>
            </c:strRef>
          </c:cat>
          <c:val>
            <c:numRef>
              <c:f>'Camembert top 100 mondial'!$O$54:$O$60</c:f>
              <c:numCache>
                <c:formatCode>General</c:formatCode>
                <c:ptCount val="7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AD-42E0-A0CA-1D9020E25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8E4-4979-8643-D203A23727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8E4-4979-8643-D203A237279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8E4-4979-8643-D203A237279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8E4-4979-8643-D203A237279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8E4-4979-8643-D203A237279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8E4-4979-8643-D203A23727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'Camembert top 100 mondial'!$A$72:$A$77</c:f>
              <c:strCache>
                <c:ptCount val="6"/>
                <c:pt idx="0">
                  <c:v>Pharmaceuticals &amp; Biotechnology</c:v>
                </c:pt>
                <c:pt idx="1">
                  <c:v>Aerospace &amp; Defence</c:v>
                </c:pt>
                <c:pt idx="2">
                  <c:v>Electronic &amp; Electrical Equipment</c:v>
                </c:pt>
                <c:pt idx="3">
                  <c:v>General Industrials</c:v>
                </c:pt>
                <c:pt idx="4">
                  <c:v>Automobiles &amp; Parts</c:v>
                </c:pt>
                <c:pt idx="5">
                  <c:v>Health Care Equipment &amp; Services</c:v>
                </c:pt>
              </c:strCache>
            </c:strRef>
          </c:cat>
          <c:val>
            <c:numRef>
              <c:f>'Camembert top 100 mondial'!$B$72:$B$77</c:f>
              <c:numCache>
                <c:formatCode>General</c:formatCode>
                <c:ptCount val="6"/>
                <c:pt idx="0">
                  <c:v>7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2-493B-8742-552D88EFA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3A8-4B18-8C85-C7ED1E63A46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A8-4B18-8C85-C7ED1E63A46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3A8-4B18-8C85-C7ED1E63A4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'Camembert top 100 mondial'!$N$72:$N$74</c:f>
              <c:strCache>
                <c:ptCount val="3"/>
                <c:pt idx="0">
                  <c:v>Technology Hardware &amp; Equipment</c:v>
                </c:pt>
                <c:pt idx="1">
                  <c:v>Pharmaceuticals &amp; Biotechnology</c:v>
                </c:pt>
                <c:pt idx="2">
                  <c:v>Electronic &amp; Electrical Equipment</c:v>
                </c:pt>
              </c:strCache>
            </c:strRef>
          </c:cat>
          <c:val>
            <c:numRef>
              <c:f>'Camembert top 100 mondial'!$O$72:$O$74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C3-4E05-97C6-B17065F79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title pos="t" align="ctr" overlay="0">
      <cx:tx>
        <cx:txData>
          <cx:v>France : R&amp;D 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fr-F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France : R&amp;D </a:t>
          </a:r>
        </a:p>
      </cx:txPr>
    </cx:title>
    <cx:plotArea>
      <cx:plotAreaRegion>
        <cx:series layoutId="regionMap" uniqueId="{50186408-1F21-45D8-8054-3BF25F2909F5}">
          <cx:tx>
            <cx:txData>
              <cx:f>_xlchart.v5.2</cx:f>
              <cx:v>Nombre de centre</cx:v>
            </cx:txData>
          </cx:tx>
          <cx:dataId val="0"/>
          <cx:layoutPr>
            <cx:geography cultureLanguage="fr-FR" cultureRegion="BE" attribution="Optimisé par Bing">
              <cx:geoCache provider="{E9337A44-BEBE-4D9F-B70C-5C5E7DAFC167}">
                <cx:binary>1HzJctzIsuWv0LQWVDECgWu3rtmLADKTM0WKmjawFJnCEAACQGBeve37hN72qv/j/kl/SXtyEEVq
KFaJ9fqxrIwyJpIBR/h0/LgH/nkx/uMi36ybnbHIS/uPi/H3F0nbVv/47Td7kWyKtX1VpBeNseZz
++rCFL+Zz5/Ti81vl816SMv4N4Iw++0iWTftZnzxr3/CavHGHJiLdZua8nW3aabTje3y1v7k2ncv
7VyYrmy3fx7DSr+/WDTr8mLzYqcytl3nylxufn/hcYTEi51N2abt9Gaq4KO7yy92fnu48DdC7OQg
Z9tt12LilfAoR4JxSl0fM/xiJzdlfHOZvKIYU8YxQgwRQcntbY/Wxa0kL3fepnm+2bnc7Jysm9S+
3LkV+gcSXsm3vrxsNtbu3Px781Q/Xmt9WaRlkNq2SS/a31/sXi5ewN9+9Rn5/cV9OV78ib3MQXU5
7ObvL64e4cVOao261sT1ni9Orzb2t/ua/tc/H3wAW/3gk6+M4aFe/ujSY+R3iUvRrVJ+0RY4esWZ
cH3k+Vz4glEwsq9sAb9yfcGJDxc9wnyPu7f3vTaGK1Fegg1Y53LjqHW+/su28POl7qn99xerddde
3fLW7O5dB7O4J9GjrOJmV++s4t//1a6rfGOfj2Fwn7MnNAxMXEJ9z3NdiAfkvmHQV4y6jDEfrguP
fWMYV6K83DkyzeVfjA3fXeGemh9hBtv7P0r7N1t3p3217i6b6fnonkK4firdM/rKhdjPfFcQF3tY
3Nc9fsUgO3jY54Qwz8X+g6BwJcrLna2PbpzlujFlufmLRvDzpR5Yw/HFRdquyxRS570rEA7uyfIo
g7jZzzuDeGO63HQWFn8+eQJs4jZe/3qegOBCOKKUuz788B/kCSEE8hFYDIQKhOHqNRC4TRMgyVOl
iZ8tdU/vj4gPfyVNXG3qnV1cJ73nYxWcgRpv1fOLVgFI0kMEA4JE21jgovtW4b4iLhMUYUwY94jH
2e19r83iSpSXO4ebrmmTjbNpnUNjN4Ar/2K0eMR6DwxkCVD7cie07bch41upHhU3brb3zj5Ourw0
zyiRuAQ/JbqkgB8QBiDBKcdb+PgVuiSviO8RiCfM5S71CPLu28eVKE8WNuiPI9ADq/hb0OXVrt6Z
xdk6LVvnxOSO7RrnzaYpTfqskguUj0+VXJj/ikL28ADBYAJWgOgDM2FQmvjEB5DmM4+4D/CGuxXl
5c4x7N9fDBzfXeHPGsX2/o8KEVd32z7hbf0pm02X5k6+cc42F88nk/gMP50JACeBKOEUe1QQgbcp
6l6kYAS7nPnUdzkGcwAL+RpgXIkCRMI639ahh+vmLyPOn670wCS+T0h8JcOjzOFmG+/M4T/yz6Zp
+y3B8nyMYUtQfUF9vw4rhAdZAfTNXcSZex9WAEFFoegEN8LMdV2PfSHGrmHFlSg/ZpX+NEPl/3it
RxnEPabsUSZxs5l3JvHMGCqQH3/J5U9gDMJDLqQHAp7/kKECY0CAEzhinqDAi9Ev9/1iDNj7sQL/
rDH8bK2/zxi2m/l8jQHi+ZMhBSg4PEp9zqmgFCHvPjNBXiEP2EqoSBBjwGLzh9z1VpSXOx/6TZ6W
m7/MWv9olccYwO29HxcHrrfuTvXLboLegIF66RllBgHquk3Xvx4MoFjwgZP2gXcC+PGwoEAEGhrY
98BEKJBT0Nn4GiZ4W1GeQP8/WOVv0P/V1t3pX62bJv33/4EuimOBjIL6IbX2GRWXoAD/SWMB2ALQ
0wR6GOAq9yAjfuVzD+oJxD2KIGuQB5DxSpSnsAX/uxHl77CF7dbd2cK//yt/drFAQBfzyfTvv/Kh
J+Vi4B2RAHU+bGMSqBqhMvQRA/ZBPOCeriR5uXNmiuKvVo3fX+KB4v+QS7iS4FHZ4Gbz7izgP4p0
U9rnkwkEKP8JtS9c5EELynMpFg8JafIK+CbueohxQAOe/wAIXEnyq9qHh/lmib9T+1ebd6d9ZZpP
217Hc2lH+BhIntt8/Os4AEoCDCjQ9V3w829wALRvgC8CGOgLxNxtA+trHHAlykvgfe0v9KZ+tMgD
E/guSXBz50e5/c2+faX4BCrKCViOGUYvyudkAC55QgNwuU8Rh74CB+pwywne44sIIALqAV0IUy5s
2626r3+Q5Nf1//1Fnl7/V9t2p/8jM6+fEeaDcuzpoj7QhBBFPLrFdK7wHrKEBC5SmEmAH6D7h1H/
SpLrxvTV8MjZBqrAv0gZ/8FajzGCL9DgSo7HxYLrvbyzBbntSsflxpEQE54dHIRNfLJe03aqDcZV
CCB+6m7nVb6Bgy5gREj8BAgEzNmDcuBKlKezjW2z6b5+7+zs77ON7Wbe2cYulIbQVLDQVe22fMe6
G59RsiBA79xG7V9HC8JnUAkAEPxe0IDSAf5HwB1wDrDh9q7XBKK/FeTHyvxTBOIfrPW3GcbVVt4Z
xsGmX+c5UAfOyaZpNs+IS4INfEoIAckCuo3I3ZYP9Ntksp2SBcLCJ5xQ/E3LaSvK09nFz9b6++xi
u5l3dqGSf//vFvKI+R8OKr/2uXuz0392ENp9Ba0DAW1M6CG4QCZCTrgHImHMDeIGjK948N8DLvF2
8vTHwnx/5vn27+4Jfjf0/WyqOYDdX/rw343P/71D0eCkd3MB/xPkYdCTus0k35Xn/lj5Hwzse1ui
C/hsqHdgIhPYjHt2uh2u4VvYK+A6/iaDbUV5qub4j1d6TJT6ukH/OMB7vY13Meq0g4MKz4jz2uKO
p7QDmIOBxrcLM3wejFo+tAMfPoP6h0KjFHLbg1bolShPZAfwUD9a6W+yg6ttvLODtymcmLmanbqp
np5N4ISk8oWO+m5g+G8OnPxJSVnEMLDuMMwnEBRaQLrfC1QwCgqzOz4MbwA5C7M8twHyBmpvRbkx
q//7n//rFwa64LzKj1d6tIHeyPC4QHW9jX+PFf7YIr6kjWDdrsOr02FfHTH6+dXbs0kP/vSGKbs2
zXt7daut3cvfX0C5RGEsAyLQl7Nn23Xu0WzAUG9H4q4R0v0/2qwtnOjyX8F8D4wNQ4/mdv5z2Gwv
CKDvfSq2zR3iw2yxB/cpYSgqgdNr9BXCgNo9yHW3M8fQC726hGEyCLq+cBrlygBgOuD2GWHQcopN
+WVDbn7fKbsCeqhla0GY7Ym7q29tRYVpVMinLqRTATPtcNhl216sLtancBQQvoxf6gTIBj7VneRz
l8t4YrLtm0qOfMyl7Wgi6yI5mOfy3OvefLVL37kzhgTx8NYu3BsqVpdSOJ4F0PPrW/v+PCeTyXo5
05Yv8yZZjMa7aPtqWBRGI+XFxIRFNFcBMclxXhke/lwCwSBXPBBBbOuibeMMuqiMgat+LUJJRxPl
Rd/JDFckjEVaKVcPelnOw2nPVFR2pynDrozaxgkEx0TGrWb7yHH2p7gkqsiLcjl4pFmk3nmfe+2S
QVN/Mdafqpa0KsupH2ZtueSpl6shdoX0k0LypF+2xA3TuGhlw/NEaYZt4I9OJ22jHZW4ZDVrNw7S
tA+6Iieh2wy1dMpmUo0tepW3zRAMfXw0zvmF1Uy16XTUp44JBjepg9H0XLV+fpQOxUcXx6nkQd3V
6cJFQx1aL9tUkVsus9IsSN5YlUcTDyKeJiEfm1HalORqplOupijKQuqUVHa27qWI+lFWhIiwAmXB
15bE4W9bQp09OhRhUqTDohxSvJyYt8R+/a6N6kTqWaSymLpcZW5BVRLbdcqiReyaUSK3qNU05r0i
afK5J8jIqc7T0CewK442crSmWhaNF6m4ztLQ7b3POgdRrPb3E7+5aLJRB1U84MBzeK5gwvZdElVH
SSLn923sJq/dpnFXA+6WvPc75aL8FPnkbV2YUrkZw2GUslqJpK1UNuLusI1HJO08pPvHScFQWIgs
Vw5DsbJO0S5EEWGFbM3kPDqfXBovbdS5B0nutgqNGYMhfIdLcJ4+aOvhlM0UVqi6w6n0i9DTrVFe
3qWyE5HdGwg9SDlNJemE+64R8RmZHVkP7vgxatoPcFx3+DDqAw1YGDaFo9dz1Ja7adfKsq28pSZ9
v1+ZtthN2uykxbFzOPE48J3I7tpUe3vJ0POlO0y5rBL/NG/aKfDqNJU0SsBghLbHcTZkkrS+Ezaz
wBIVUSzpZEGI2ThytqhaOGUdqXQYnNcjTz+OJUdLAV9occFC30882UdFG+TJfqFbHRBbt7scNesu
jdL9xm+DtjJm33G9U0fgJMiKVgQ1md+JmZUrXOAPbe0gybL2k7bzUWWr5qQr2LyIC1QvqHBOIzQP
e8j4KHRAtcZWySX9VJfkkJRze9ZUDt5Hc1bIoZkueh+v27JS1Uxi5XT1cFJSFmaiZwc6slo1uY8W
VenBFpSFQnPdHrC8L1SXTnyPeftuRfbcHB/PtuarskBWJgWdFqKjVRjNJlaDMPoYSjQRDATHSz61
VqbeEElDWBL2c9qHOG6YKuYhCZ3GdaU7zPPSwWUq24xL3LbxQeYwWccWBMBOGcwpjsJh5oUEV44O
Rva+NUIrVo+rCo16qWmbKjFGq8FxsErGMZaR0FzSMMrSdiliD0tWk8uIjZuJpb7qwGelU8HjGlF/
QFnGVKxdurAWxbLU7bJPIyxb4+cB1pOWlZsf6KScd2Pf65eD24ZpQxVwrXFQg0n5XjFKr47Cwhvh
Yxb3oaFxAe5aLzJd69Xg17XqEBj8xIohjKp2Dlipo5B22UFe8L2hNsNJZ+dKisTby3RRh4IqVJNE
ce5MoGrcqLwxl1zkFUT+BMvSaY9on59rR3u7BY91UFQmLNP6pOKdliT16xWhkxKV34QU+WXI61Rl
IuOrmDsnKev17szInsidY03mxWD7bM+fdvuOiMMhHzfM6fBhxkdH8pKctqXj7znYHWTaMCE9t6pl
6U1LUqQ0jDn65CaCqAoTJ7BoXkDcylflkJ9mpZsGU5xGyh/697idRxXBLMde3OdYzY32wlmjaVFn
vgi5OGsTIXaZUxTSyfpK5nXrSrAqG2Z4SbqG7kaNa2TeOLNMmRMtHWSz07yNAzE3mfT6Fh5YV9XC
xMWqtv0pG3otPWzdkBXT+4LFZ3WaQWxJSh227ed6csI8mSZVbZU2p67MuBgWbd8Wq7KdiZoh0cVE
+rOe5BxDGki4MarpdRdGtA382SuCyE+TQBQuqB4JG2LnII3Aw4QTMWUKsm5Rvj+mqFJx7BBluy5T
WVKYgKd21yM639UV1kHTtvWqySbZNv1nyzCEQp550rqJ8npeKoeXIuhHsMY47w6qRMOTurEscJVK
3UyZFDiqwsafIB7ZNWDzbjnF5Ez3CVEdrpDMJueoq3uyKKhXqDwugjarsbIamcBPkIY0Ms8Kgl92
QOIok7F1uZzTClIazxxZppChGn1hvLGWcyGIrOKyk25sPrZT1we8gd0b3HwfO5YpETVIGpYwaeyY
hFVjdnE2Zspv4/d5WYER1I4bZhAPZef3M5gKV8QfeOCJHnyZd8dZOuaqdopc6sk9npDWgRWegahK
rMz7RMguQkfZ4KBF4eCTntRC6QrCbufMVnKciZUbj/tt3KNdL0lG0LmeQman+sBP40UCzil7UduF
j2cIGmU0htbAN1CRTCrHcNXFSakykh+kuL/WkS4aIyM7N9JxdS7N5CwSF0VqTIf5+nPKklqmnXMQ
ObhTzC0teImGVztAopIA8jZjD9HSYnEYMa0m9zPJkmmFCgueL7Sv4tzX0k3jNkiLPpOVptnCIg9s
OG1knQK28TNXS5z7rTQm0+BxGlAXrRSHcKWaduaLWs+Lsn/dO5RB9BAoGCjkQ8GrQ83bWhXZVs0O
wKuk9oKe95Cx+2xfM3OWUbHMyNjLxu/L0HYFRPe+lEMreKC75Kho0zooYRJHuSzfZEyfdHie5ZUH
2xx9KIuoVwAO3ja4zQIxQBYnU17s2aDpq+ls8I8NoGU8xLMqh16yNGKALciS9QOROuLlHm+I8pqS
7/MyV2VW13tlIUIwR7oce3uUDBOFxBSVe2k2yBGPVkU9ACPbe5uGakDBVhyWvXdUzMyqGJiThRmK
oLZ6yf30tU/1MdsCmhEiUOo3blggADUzGlylSQRpN+Zg0bkIKpZ85nTkippsXLjCHPkpAHBW+5eT
mZZxmwNWTWjQlHEdUA9XQULsAqKvlle/TeWujqNOUj8+rPopXTitVynUsjex03bKt321mKbiPPM0
kq6TrwqDDzSP60Uy2gtEqw9N1wSsKA/HKUvklHh6dxrRm7lwhmU6EIC8c8Yk97u92DNEJbR8m5P5
kzf41QLXWxya9gcARBAq4iMLBiT8uNs12N9QViKVIS2kW+pU9b5Yd3lxxNk0Kwe8ToqcyaKP9mHe
pjq2MTq38HaQJerpmuZ1E3okRwAL66VnL3Feg5Hitz7XJIhHQNSdgjiEgsK1QnKv2zM6HRc57fsw
YtUbePQ4phB9uoIssyFKFZzvqBfR3KTS1zMgavDXwHKs2snpwiyiXpBHyJPYqSSyTa/GPgu72XoQ
fYRZFKN/4XcTDhizeZCYMvB2Y9ROK8CNw3kde1XQ1xPUArzK5eRTqJW0P6nUmAXg1WxZpBLVPmRp
anGI9aAKSzdlFpdK91WtAAWmYFt0H4xs3oPTzsEHjVkXatQAIp/8g4bHB91g3yY12hCbLGpvyPbK
9Wzh6YsIkA+gklgx2qMg5onqkuRzEte9Sm2+aJmrVTR5nzxmZIHIuoQSidWdkHg3jRMUjGnRqSxy
3vWCn0ZZt7p6gGZOPuMqIeE490ym84TDfFbNkEP9AL6stChCW2bucmjK4wHFb2cH9tXv2tNcjyjw
xXQAXlorwj9CYJ1UO78vxqEJZtJwSRpNwlRnH4t4OAIAfSzaqA/oOPjStMmel7qZxEmjUFylodeg
EnBTGwjfQKzDcZCMQmqCB2kQnuEhAdFWZtmKxF2QfgRz7aI9UTiX4MafrEtPcSREWA5Z2I/77gBA
gQ0RP0gQhLqKXMAZj33U8krZdnZUwfJ0BZgG5sHRQmtPyMmBfZtpeUQA+sUGB4ORTefJxgAmvNqQ
JLM6yEm7LEi9q+upkyxKRFAQ/ikVUEcm0DMH9lRZpl/bmL0hzT6UOibMc8eRzhgBQCPg3/lEckmL
cgwQAg/9eYH9LbmwnWKB+pohOBYLP++X11YnFWUF6qRgIBJLin2/0FDdCqOgzL8Qcw1G0fvbjDqv
fn7rLW9xn9eAW0NfE0bj4IgVTE7fv3XrtCV32rGTDh565XmOkMgZcllGebvIOiozPRxAH32WV/e9
4aZuaI1rguXCVFMD1nrzLqQvv/5rFZ6GV2/Lufto+yKlu9+WG7PlAu1Pv3R4tnjz8AtbMb4sA1Lc
iLXlpO798g1HdssQbb/52Iv3KLKv38N0R3VtR8+5wDCiBLNKgjLCoGnzY6pse+ILFPEHf3/NmsGR
J+IReCkPTL0BRwTs2Iuda9pse6AaDqDDFTgRRbYdy1vSDIZjoMkNc7B821Ch21npW9IMLrkEJiAE
SMqvJulut+SeTuFlVze/f02awVmL++b18LG3o5dfE0codeeicFEvW3Hu+JshOWztilqqeuktpmWl
I9WrWrkcQB1liymM/dCKI6IB9JIg0o2cV9qVdfLaeKrqGjnUqrocIytZDEDiEMfnSXuY+kE8BXE/
K/JWvy5Wc2BiJt3Eqiklu2XsbiNXULCLyJc2SMklAgizpsMIYVl65y3UU9ru+aMcxZkAaNUyc950
w0EPgH+SmV30eNlFWpaAoUh6mo1B7F56leQfykN9lu+5K/o2t9KbwrZyoArsZNEsa0eRAspGLg1w
OwBuyKcsfud3wXhuvUNT7XY8l6Q+M+9QHqBwCgcg1iS8bixW9aJdT2d0XuKIyqSlQYS4KisI1OZ0
hlqz8QF87jbuSeSc6G7a1+ME+H/vaTz0/59v/ZB+5vDKIYTBoiHwwxsGBPfACX7sXvAeoALe9LAd
l75zse+uce1iGE4jM2ikweIw+OEiCoOG1y7mbM+VwGvR4BJz4e7wQpQvXgYv00LwffBMirfjBNtD
zHdehqEl4fsMhkquJ5L/jJdBO+UbN4PXccFrE7anoimkkS1/+xU7DXIkNGomcI/efKoz11/2DMhI
b+rmYPJjGwwF1HBTwlZj3Uch7qBqjFqRq4LXg+yQ6wGVlR8WKAryrKwCYOMp0NoGQKCZ9gCbdrul
1+9mtHxP6ikFi34dzz6Rg2f7VZrXPKjKUuVZEjA9JMpkORCGPQ6meZjkVFUHgiVYDXg6NwQI86Hz
lAceRDmUPNC83O3K+U1NogBFfAI0BoSq19lllMzvkFe9aRzM9+ncL6wrAECT+F2ZiDhAKh2LaneG
wBtk0/sGQQLzexbC282mfUhhea+LRV34kOxj/hoqmVg23mmC6lbNpdC7fpme8zQ79IAqBmq0XmAy
7ZpehzpLPvYJYHU2O1hiTwDg8WYoHj0kEYgrRWel6RHdTTl4nkW6C6bIrKbWs6tdm096YTLzWtuY
SGpqSTtHqxiRt9EI9ExsIlfa7JB5EQLuiZ92KG4P54G/zak7QunPxLGDo/ooR/F+S8yq7pwstHUU
B05s8dFIVyT6jCbfPYmzbktHJQei9xOZTkmASCWWwLxZZetzTTIR2L51g8KhZ0OdQyUUXU5DB7Vf
llmJRnMxzdVbz0wH5eimcuyokMm8aApJGwJPbYcxyGawkE50IdC5VTiYKpHWaSB0xcbdtdG+dqCW
KDLUL4Fi8JVbu+e6IkFRREAIT7PYw2JFh2wBLiyWnlNVSrsfh4aemqpi0rfGBgnDb2boYIcOdxaF
iJdpBlxLzWCFPBl0yLNBLGYNdEfuj3tgz2hveD3wLNsFTcwAoOuDSKBNkbd7jDfmeOii94znrerM
56jmG+okwVgWZ4MTl3JGZDVyUSo24jYgsLxNodAV+XrI2v2R1a+Z4VjyeOaybf1AozCaRKacaJhV
7rHVnM/ncZlkqqXjexjRVXmaFjIzOfALpnGkGdM3uVO/nVoD9Iv3Po9cXyYhA8o1KLV1ZYxOvQxw
s4nm+HCCjEBmMxwOrKPLuAB2rUNmPKrbImyLJN4XFQ0HOkUrxKZTb5jx/lCXJohFNAdpL96lcV4B
87vxawH8jQdQbortAD0IRAMPA7r3ow5wP7C0YwKFBUtAsRHxUjXbsDVu9g4Da4KzAqvYNNN+lPlL
0wIn0kXjWyPiKoy1AG4rrnXIJturAdB9EOvhUDTxR9TF2e6AaegBRQ71cb2sarFp3cQsvDiB/lhC
dv3CJ4p0dAoFQWvdQ+eEQCJGI+bKcAc4kTRVaTqoqYQmlyVZs2h687Hig2qcNJy7Fiq0me/1JjF7
Pp/2atumQWJdJBPmrjTxDzsDlAtP8gnKRXdfOEM4eMWkJuxA9QvFHqIMilKvroM4dk8nXsxQSWZr
FqUVkOppKa1opr2emlHNcIwkiLo5WvUNZF/sQctnQnRQHeUboKkhcNY6P4BwQiTE/IUFPL+yjChN
G3vM6goirlMmQarb89i0uUqzHMkm5530IzrvDiQ5IhE2C7fowW9cNAWUF0vYlaOuaiA2e+Z91tL3
TCOtxHzIWmcIOgboI/a5nAqS7gpgazA8HskZtFtIVkpoGnQKQTdLYtKbUBTeEEJNm8qPPKfAI/eg
CkOzRhasCIWdjgdPWe5Ne5Mq6q4KoswKxWt/RVlziIBTq1O2AHIe4BcD0smlUNXXk69QVkFdn5f9
0p/s2muNlVBILQUEnYkCVIph2yVr6n4/zU4IHWcF1HQuU8dbaAP0NGszX0YjOTQQkCB6N0rHUNBH
UPpD+AfxeKQXNmKpyut5xUzlHJR5XSrBIqr00KmxOs5LoAbQPH80UImFHQW7qrt0o7NpWfvbiMEs
WoKfjZLhzDthpsT7aWMuImE+uDmEvSGCXNQ1VTClzRm8hOTd9LYgWC/cCtLcZOkKdS1aMNcpZeED
8wv2GmV4UKictHJjsqvHHCjAlprAOvy0afo+KP1IFmNXqHSCNFNrcQJe8lmkupTpaGMglMbQZeBo
TQJKatL8pKCQNXUEIahKzWnm9bGc5jp/03sWYkmqF6Q1hdRIqJjYYVENUE33+r2d3VOG5zWZoatF
+jg0pNoUs8egTTLAuQBcniMfitY+Oi4nUgbwitpBZlVznqcmW6CWwhmCyFeDK1wgBi/ayHBlZ0je
bPZXNvJcaOMbERZlgkIgIooFy6HjNVEX2tx0GkFNiXtIspOkeV11pg7wYjYTPJYhA+T/AMEQOiQ3
0GmBraOYU4q9CfrG1gEF4t5ZNU2yggK3lQXQvdIA/SMj5Dd7VVeeF9amMnHsLi3ck5x6iaygKpY2
H89bZ4J3wzbO6SjYkV3qxhxNnUmVOxos3RyAShk375jXQhOmt8dVMmbQsmhqqR1vj8agncrhZtUR
0EdMiOxGjVcYZeHMhotSA+nsQHuqcgxdMFPscRCgKudy4eXv+2Zu9zxoV8kozWXDoFNTxMVBz2Zz
Rgvg2IYYWPhqRVCZ70Eckekg9JEwZoLWE54lzyYvABwEzaQeFimiujsAHv/cTYDraKYoYBWEbGAA
ApL4h3EcR0C2Aj/k9P5xk5QHSKMTPWdK4wSoNZdqGfk8hC5KLh0CXY4Un4sMSBcjooUfDYOMPOgV
w1v56MK1PVQe07if2fpdkfj5IWv4KbfJuGVwdQiw93CGt7aFg4vrsI0h3GBzVMV4wR1Rv8vyJD3w
+95IAT2VzhPlB0hlRMUY2H1cYnDJauJnZTK+7tLhmGS93W16oHqHdM3aITog5TEwsu+Q9fKDCjLm
AjHjBlxHZL8TZFPyHojymdglgGjFCk5VC44LBVTyHnXeZcw1EDo2v5g1Xmo/3rfJkKoqfaOHfZTq
TuLi0qI2HNCYLpMkf+u1BAUtMFEyH3EiEy7mxf9j7kyaHNexLP2LWEZwxqYXJEXNkks+hfuG5jEB
HAGCBEji1/dRZGfly6yuTmuzXvTiycJfeLhLHIB7z/nO5TSF39elzus5KuHHgNkIefQZdwmEowk/
349FvHfr8EUNLe4Uf1XQjeyY+SyaN249dXn0gBKmchMKb7p63fQNAwmgro/Nl0/X91CYarcmM4NH
2mGfByiOkqlmm1bNyXZIFtwjjrueFpktk1CHaWw2LuP62ifiyAk8lMYTDsR06O5VXf4OqNu9LBHu
yNiFwdj4nUp7b8vWCpKaUHGm8dtTIsi2hRKbahaP+bDCa/JtWTS9N55nf9q4ARN3NAzHdUStSpqK
FKru5DHW8mtirX9h7gJ161NKVhYSBxvlWYdKIWq3sZlP4Arb1K3hviRDLTa4sBIbbm0FS2Yeks1s
4maDH4WNp6qhrLaQphKKmmMVbsowyKeoCEvrzldPUecEmd9CZJ2jusx9h2XcMrKPBdyBZvXspgnN
HWhfVjnD0UiJtyW0THlUtqklzVcJWiBjdDhO1q8OQXWnXim22FP5nmMLJiSa0qZSXdb5frXBWMIM
gUm5W2T7G3vID39Iihlva0+TAUt0vxyTkLtpZca8W/0qA8mzl75QsFnEpubqDTX/tormIkB+JFXl
r2SBqegHpD2aUe49XVBJ4byCQ4m5TFK1MJREAXwsZS5qxi0Zdrlx1z5dhvoiEntaPcj7uN5wGqfx
x8ywuTkdzmwrzHHthrogfbwnWolsnLsVNX68FWVvs5FTVHmU7DplvU0vffhvXu1hm0Zn5038rZIh
yrI1W6zuc+nILuOTuvQVTv8S+mvKlyrJwQ44KeYx6lRPZV9oEUcbt1EGe5Tzs/VHteNizWd8+jQM
Jxx3S2D0h1pDb0CR30ysPw26pntMaNrEIE7PoJQ2gkzxpS29+VD6bvtQWr6aGOVD4K0Wx2ZYt6WZ
p31dQ6I9NWNTviS0fCrZ1G+YMcmRByj9EcwSe9noa9VF4h2XAZT5WLQZ7OZXFvP55kd2zZPRQw3I
1HDlrvnGicuKJDZXGkIm6ifjZTUhTj5ZEZwjbw3OlQkKMTjhDtgNP452gm2KxmO1Hix01QTbcnGv
bdTXOeCTt7ac22IN/OBMen7QkSGHdqxJpsqS54oNb60bmrfGMU8hoITT4tLtaMN1P/JoJ1umT5NK
XlrsFB9lrfa1GPW5H9GFJAnZt5yS45+/U7OBrTAEy2n167Sm2BR1QtAZV60oZlW+dr0at6gtJcpv
J61R+OxX1QeHAZG5g3a8tkCA55tbbZc+IiexzuTkqvqdKrQMqlbRvkrEASnI9sY66WfeBDMf+t5h
HGN9N7o/xIa4B01/uxU3qVyntgjVXcS2LkB8/DLz4mV9VEbZmrhd2sZCplVimmwwMIbduYlg2XCz
V8mco6ZqXjt3HnMD4qIbh/6ie/JSu8NutjR3rft7XkbvghUYK2zs95tWcohi3bBbKG64drwtdazS
JgLaE7q6SGRLc0uEOVkfFFQpBob9aPbPtgHV1cUt/+DTsZya3UAmfINJbo7uzE1zFeap24OgSf0a
lW/7ss49u3vLVPTNEu6DChv+NM47yWB2RW2L7qoZM8mqTM8jT4PRULhn/csCTBW2QuC8kMrsFF+D
k2P7MaOWwjFPYDVX6h0yargJsUihp0m6bTi0Ko11/9njCtrSttFFHfTFLNHtKsQRoSxGXREGUDDr
xOcHxeV2WsP2IjnW8dJrt570h5/Mq4Jsllg2+3jixejwg3BNfWr8n6PvYNckYisWvqbxY41aYv4j
aPybxTYXRav3ZqBWDA0YDesqmSEC3+ThPLkvhk71DssbjjKj53bCQtms8bwtV697KqvKL6wHc8HM
jxVhdnZ+1fl7F1oPbFYshZ4G/NZdynmqCjPz7bgm5cGT7X50R1h8TrTTfmv2o2duKq7j454A9Tg4
EcqbJVkrKLG0y/q2ig7YA9/dcuiLhYfvk7Ms26YS44auMKE02STagbPblm8BUd6e+wlaQ6qyxJgg
tyycjgad+LqSFW8TbFBQh8G+q80LHPmwwA4iYGIGV0B/UzapWG8CW2LnftBkmjO16YZpyZOmNjlR
vszFBGrRn7dKhbdIb+OgJWepKd+2X5RLUTAEwwqvWaaMNiHoJDOYomugqq3TZDaT3+zcWUN3dbuC
OfEnXEs4llgSt37tpw61ZuOqfsavDuujWsD/xG4WWmpyEwATI+tU33qnOmhvZ3ypsTG4U2qVKC9e
PMDaTLAqA58KjmPluxs8WgIUZV876GID9xIsbplSdPaZ1w96Q1sPFfvjoCd0QvU9vQR8/F2OznKt
hALORgKAeBrrcBeY7So6GDlxpSDI6GhL6inYtGRBLVUztukKR8TB2Yt1WOhwIikqTXfXh6gu4Iyn
vE7CG/3tQwK6tdq9KfybXEp8ZH+c+BZr/IjWqNdvhMhro6LMEcBNRL/uK5nUp2qKvGzoUD+Zdi26
fkgDWiUHqbKRVez0jxf9+JK66pvgdt1BLQkurBMgoKLh4lcNbgzrfbFgHbKy6r63JrhqoF6XKXia
qO5T3+D9eaR6CsGHrunS4TJroqbatc5MMyuDX30lp4szO11RumzezWNtoU0GXRGraHnSrHuPG5B4
NC7BdzVivMNrfg9QkDzGjrTofNiHEyp9db7GBlQJoBInEytcYENXe5wEdgyvkmwXGwNkArXAVDZv
TlT/7D0vPHZR9xa6k02p/24pzWtHvhMLyVPNIO588eRNyW9MYJf54rf7uK7lfhj0sxjNjczBL9xD
23GGIaFqOue1XCXarabLSBykDgqTEGwwYJv2h/GaHqJfeApJXLAEvYfr+TrnU9ekooqfXKt3xob3
JoHs8UflRK1qXduhm8z7sGQ7XkLULPt2Xwbw7pPgvVTa7AWogozGTbZ0obdpEzjq6KGOugmXXUKh
QXAFRyJCMRqYnZ7rn4xoILIuFFQ8J+U+l/jrMAI9KvjHws0Ioaf5FbDyhhop3IGk/y6WSaLIrvuM
oniPgvhtJMzbRgrWihH46NQdPjro8xBl2nLTC7N1BzYdMHU6RwcgAZX0b01Qoq2BTd2BNMLK+2QE
ejN8gDcV9esh9snZYeJ9kEJldcAoNkPgDC2KZE1Fv/Ubeh4S8i3pRLBv/L2q+x/BpHk6MwOFlUGp
Eh2H5ezoN+CEJIu5jaBOWdAQ5IuO1t2VNkIpx1EXTwEUwz5oThOXGdGi6CMfRGQLbGdYX0HyoPcd
IF/MpvrW+ZDlgNVB8xpdnBiVhJCo1ijVc9Vum94WcTBuHX8GshGAxxGq/l475SZY2vrUD8s59CR6
DsgzTkOGTETXisKEL9v4xVpIMGZabK6appiYgNWOhnlse9QiDWAWFccQZSDfjBNYrAGcFK+bqlBu
2G16339uub/HhE5n7wEvzNYOm7Fl+y4CoAlJeCnWsT0KvCcvDuZiDOzn6swsFQ902Pjero1qlkoJ
jZSgech6QT8d0N0zDw/+yj55xAbYeji8jQeTonUvzlJvmiUBbet2P6ox+gyBHFBUISmIK9zpkt+c
WWUxYQ8tAT93Nt2HKrsfEue5iLzuYN1F5SMeVpHrGmLPMJF6m5h4J5o+K/W4X3EhNsw9VQtwY65d
TNrLTRed2BjetKN/tT30REhBAQpsVX+r6fp7MizJWUUj8MunwWLBXnDKChXRYp19oAWBi8MtVnO0
AFLTEGwJ3D1QmJUyy96vzDOxc+6jVsptPOSVW015NHTqaao3LPYeLd1Ypjwmm0HofeSKDxpixxfw
ZxoD8QQU45rVlbtmfSnitJME213SM4j0vM6nsX/iOnqPWXfAOd/qXm0wTe5Tevxnl1AYKt2jK65Y
trD2Y/BA7ZVd7qn19QEz56u3Cmjb/MCXZh9BcAV6Bli45Iu3wUjWZ83JPllwK08WRxEI9qVtFEuT
8d4oHN9mXV/Gavw2x+V3ArG4GljwBRLonvT7uU2Sc4XyDe0Nv0rABhn23TGVcDBAzvGfj/+tWhRl
QuIDI2TyE1BHvEGL9Ms2MFkleOwKHUYqa0C9vZZ6N3kP39bHtbTgRHrrdAfB7mySBbdWoum+HjsQ
b3N4iGb6HLDoyx2ir8ZvvvtNF5ws2ZN4/B4xjl1bdD0UWt2lo3I3pprmImFdkLZEHOH8pU7LLdra
hGZmwnLWdk6VTa649lNwBOl2lBZNrfE7LLuIZ3hfAm7R3lfqWGsnyIEGoUR2xqNH6NZh1WEVbyqZ
zpGDy8xnyQYI4w1CPklpoHcOwVod927uJeuazrMBG02aDELKlumAHINl+glKj++ipP1kzWENxnMn
cMfFNjqEvd6peYk2zrzK1AR6Wwqms1UC2/FYnOFxT5Cex1fdyiNz2WcdzO6mjuxvWTa4ud0Pt3He
BHw2pyXthnvw7UK7wL7Ck6rKWLzieo62pkRtBI3tbBz11fT6GnXIezgWZtyfZQ1XGHXLkyHmlNQ+
aHwtQQ6t7pXOzodx4+o4L3yLJEmc+g2bNr5yb40eXlc33vPBfydCoMWJyFvZJRO2eSJww0SvDmID
6R/vBmHY92Vc7xQLOe9RqKzA7+gEoVC30R50hJ/p0jswXlXnhYlXuwwBtMz4LVJoOisYnhUE/LGa
yvTPYV/Wak/KGgsLx37gUFwHYX+KQlxoU0ejggdOlVPjHkE9okHWUXMmJtmGKEghJWdOT9zCjww6
8/nhlZJ5mwQwz+Z5hAkztbnTQivgYfAJE82FxzTaFPtlEeLTAyWOsYWqCYAxdNRB9sthAeCxCZxa
olnXrxrT9B94KhYLZ3p2x+BjnoMtVOp7VXleQel0IY7aNmu0M0GU9or7BzU9BJYotrlDoFZDbfho
lH7rp6Z4/Bc76xdA+WvZ6WWHFT2dF7ldebKjCuWDx4NPLGpmX7Xrk47a3S5agF8N6wXe3A6S8Ytp
HwJr07FCD+W16veT5/n/j7iDvyI9/+P/L+jnx18f2fZXqOAxZ/C/5xD+Hv7/B4Tw+P7/DMOB3EHO
G+OqQLPBcP9P5iD8DwIiEg9LSFzAq5hu8xfmgPzHY6oeQARwZMSPHtnwvzMHiMPhuV1REmBCHgiB
KPq/icMRwAt/4cYASwRgF1wfz8nCXYW5Wv8C9jRDWKpS9i6WxHlFP4OVp5zQ8Svj8dNcTfzUhsov
hI7NM/yEZe4/fYDaFaTksE9ja9fLgsXpJKxkf0PLcP7/G+rov7w3QBAQRhAIxML14J/+hYboHDnB
VjZpDzEkZRryWFhOTwNf3ZtoO5TBqzek9ezX296z8YkOMCZ6pZyMromGeofwzaTD5sRqn+R/OcP/
GyTqcd7++cBhABkihEDtAGdhKClO3l9RDTGElShBDKRUYn0NRj+EmWXUpeyTcLN+oHvnl9pHWdLI
BUyTdILnxglRmb8aacRFKzymbAkKJ+kI0NNDiWTtqygrAa93GPb+UIMWGke2X6QC2D9zvbHtnOTV
6o7bh18YO3N08Beutk7i7A1ICITFOggQMO9PPsFm/OeFUgYVFxO2Uwfn+t8chMfE6n85CI+5vJix
Az7tQcT9S6TRFzoqJ+bDWfzzq13m7uGmLbMV7xx6PITUKm1bwJiU+XA3yJF0Q7J359bu/3yabnSr
81RSdWvqkhchJ/f/82kKcaP88zuMvAC3CUG0Hg8yiiPcmH89TZWOYqjBoEtXEzoimysNK5CJM5OB
PQtPBYVEdTm4CSj9lYtL99g2oVYs4IybuVha+D1D64lLbYcutyOCIssCVKtv4JigZv0O8vzaBstT
oCp0RnSNz6HTPvlNS+7U51sGLfjIa/RVjWXjdS7BodOwzWsw9hn3enTOtW0usqr9V5f0BytRKsEq
9/YssOpEQJExvyXfB25fR96bK7B9NEZ+VZS+Z3NJw/pOG4oCmkHIkrWXj77uXnxt7fXfHMr/csVH
OIY4kujDQBYik/vPhzJY4KjNkRAp5+qncdvpPobVBOoCPQLQ5cMqw6eyJ/0TvEE/DWAUX2Uz/naH
cr7qaNy1iAMOsGLrflsqepeuUOcuop/4txEK91Wdm5h/F1DszggD+BtrBpWxR7uA5hXjsASD1Pv3
0wFzBERC3UKWHBb+vHiTLCKlT0HgXCEGn3xehU+QjlobiksIXjlOypfe+MOHjVdUFyPkILvApZ6l
BxseEhBMl73rO+M9jtTNmAWeV9c9V9alaYSu9MLH/ieFhdkmCzmwULPTvzm+NPnnixXh5AjTh/Co
FPBp4Dbd6F/44S6pIrqEj0zIXAM/WCI/VRO9LIt3GxofAgGxMOrX0NuKZMxL+Iwbx15KeEvI6Z4q
EbgZYl3+aZXkM+loFpamO8vwh4qD6lzCZskCgVpkne2mrmh8bkcvSDVxvNxI8l2xR0RtWYM84t5v
/riRrVd+LHO7iWOrjxYCPYogZPT6+VHgr2PeI5B2igbgUdB6srJGkAzfdRKgjo661S/c8VKg5Q5K
IzQRdfJqanRTjfM5uBbCu/CSHLbMq5rcLZPDwQeO30VI5WJ0U9qHHUiKTTivG8WhUlVc3WO3OVc8
kTmmqhwDKA+Z4wNtGO+8m2+SAo6H937yIgQIQBps/Cb53tY1Tln73HD27pRLTh7WdAtejRKZKkZe
x0Y9x+TZyhYJWYhGCAyh1rNwTkKvvnWR+RLrfeymrbYPTKMhy7VDdHeugjcStBDESYqodXi0lDwl
jlPvqVvRTJre38+Vhc4twums+mkpeOs30E3G/tb3Z89N6nvYXNEfT/apNEmcdySkEnGNSG7gyhIU
jyB0HKeKMxWBEkrD1UPecobE5LKtTJyvuXNpMar1CqTKu9ay/18voQfsvg/jq5DgzmLT2W8elYd4
0OCnAi84BJa1OWUBu6PphNIJ2fQar6ze+gMJT+hg6a4f+qcwJMl21mG1DbUsnwAjOxCq2vGdcPub
oyH8OdM6IzAhusi7jA7h1z8vdCqD7bLiKDNEJnxi0EugPfWRUoHDhh8Al0+WDIf5seQKKOlyaYJf
QfMuBUOUGfoE4IyV/ZRl+1FTLT6rECiUAz4ALUW1gCMJ5+fElLnXV9FJB/14cd02W3rSvYzADFMm
qXeKywNpg/gFhtNHoOVyISbyXrswSVvrH2O6mCdw8/qlgvruRUPw3gyyQF7LFkPlDwB/2fjqxPRt
XOd4GyirNnLg/Mliv0fRHt5UONmrmWiKELW4DLpHzBgTEPJINRssn8keabgk65IQvFv1QJJgIBR6
ld4zssk847iGXoOSfS2xJz7LwbuJldRPSO8j7gRq4CB6SOvBpH7/+WqsExn+7S8GtPT9HEAe4YBb
BByGw99ePOcyIK3KsXaEQc4f9/hQyerQxnjWsaievKbrr8zTw2kIAHMPPafvtITH09CNK6HtMmoP
IqTTdRojICSlmIHX9WvhwyPAhb0wmVXmodkEbnL620sYJYgsgUTMtAHcPQ16Ov/jZfTKZgfia0zp
gJNjRjTBXjN/K0c32tV4K1nVc+/gmKE8NQH3C9oG5ggSHiFd7t5qFx/QY1LvvVaXe4wHfavIzamm
X3HHVLFUza2fV3WFLRUdwyZw0PyQExmI9xWZAo6L+V4NSQmf1YYjwheab5XvNicgi4hAAyL681XP
dZnLYIV67IcF0qrjLfErcqpNeBb48bdpeKj507SvGpdngBpZ0YR2yJUW3o7Q+vfYed6jwBEw2sN3
UfFnuboLRMNg/SatSzIPIwcwdyBCgea6YGI7ZEQPhjQTsErzSA12ee+M0GpCjGIYwYHkbArc7aIf
vaf8cKf5F1Hj98qbxyv8lSknYY/q0XPbw5Dgwitl593Y2B8kWtF7U0XDNlJbuniQdhzgPBMS8Uze
ERAfNhUV05NBtupJrei+vdIrdzAzEaObalYgjLWJg5ocCJ5rndm1+yGwCZ+WuvT23lxuXHFwV9IJ
5JCg8pmq+haG0HqdaM6WIO7KNJ4Z/9ZCTP8slD/1L0gyuRvrCwfWC75sugalu03iO12rX0bj7HUI
jZNuYfuEB88u4oXHPy86jr0tEUP75k/U5n2nxWlRwEGRp4N/FdNhG1DwRGZ50LlzgMRUXXG6DZLy
y018cbbOhEovqgKson2wiebe3eEss2xVgbl78SoOKoA1EtgO7EINGojR9t2Ekb4LR+s7xGdoVgHy
tI5xaqgxfNhbMPzHtYFgN9QItAJnD44zpEG039iu4WDUx8oJRpE6jz/++frPnxJYK8j1NptFaPbU
zlWV//loCOq3JxW8K38wX6Qep02C1PKIUzoz5Z1CGBsgy5ql6FC85CUesrXz4UA/4e6gW96QPlNk
cQrpW1Sr2IyKrkaqomzX+aTWRm1ZtIZ/qz1tC6Wv9R76+7IxnvXOqHTU1urubSj7+OYsNr7RNgkf
O93PP58T2bC9rpPuKcZGksXQ1jJaxepmgWTnwcC3xAMKMMzSf+UCueS21xu/bEcIRQePhEOBuYRz
OoA4QgZjwqJvzcHBLIoTICsssOsMjWXg/Us5DDaDaVtnbOIYlREzmjmcwXiO/OGZLRA2fXL/E5te
Nx3WdoQ5VIVbm7/AeDthSzN3RGERDksojNo6ucml5Gntzj0EqR4lvPX1dqb2oqQrb1MCBinS+gRi
YQPGR350pjmEBhEx8woGJzkES6IKRGW7QogBO3Hit5fYxiHQMtkXfFqfKdqFM+5Gcccg30mS6L0J
bJ97y9I+KU/K3GKgwrMTgg7rF/bTDWdV/Pn2TnnVgUWP6mOcvyN0W52GAfmRqiGfYkXSk07gGUG5
Yx4EDXO0N6LQibi5KElzGDK/EuuKTAfXurbL9RGqryK0yNhV5NqNP2zt/fRnwV/8cDYbjnwvGzQI
ghVYiwFIh3xrco7bRpxUg60LDUjL+FCwOf6o6mmCaTwjONObpx5qxkMDJwjt99vWV/cAG+kBJcp8
8UZkYSbTnFwqgVgDrOey8tKlAbNQPQP0qSFBBUvNoFUm+J0VSkRpHy50cvVnTTMRo9VaethnXVed
XYrStFXnGX7F6zqZ82jEbSQObpYZUpuwfrGUIBjE0LzVhIWnEd11OlVQ38LRe45q/83HVX/EsTO2
LaKlDDGLZjoOwVodJDwMUOtGurDN17NfTwBrQ/IYQGG+U/wchnEBtEMGnfEWZ83pNot2ige6BzF4
liXmjETOhrroCWMAC6cIXvmmmpZ1Y+V6jRIUzICN8t6to12gg0LHU78bwwbI3lBibAzsEepwLA0U
aDC7V5qUhUcdFLG982DCnKOEYb4V4uqCME7kyG5t3M0AhEJMIEAP4+tn0EkC19Zvp3b9wrSH0uWA
u8iYCRR3+dogDGoH7AINNEx3XT8BG9Z3v9s6Y5sG4g4RIEbm1Qe/LfBWNKCcwY7FIn15nBpZTAhM
HyJotmvrbilH8JLP/RWtCHZD5S25Og6VazZVmCu083nvGajtS/kcYZLEzrGkYBjMkkdUf4Y9jbOw
a3/plV2CSFSXBYWZWnRfeAEMIgr8U6oQOrZrd0v701IJVIq7p963L5yB7RxEYnIExEHmLsuuWtuT
hgI6drgs4xVXe8IXDCiq5xeiR7EJ6UeMvQUorkRyOg6SHZjsB/E4w86FyN9wlDGNijEw5VP5dMZn
KB946wc6a6ySQG1NNXaFbddfdG2WbJ4Bc7vkLQR6ndV1pY7ckWftJjdvdp3c80u5a+vuzGAwloq8
xpMP0VyE5XYY62tN4nBTedFvjUUE6jvMzlmhWlvJR+97Exze+lu1wm9DNEEXq7QHzHwpi6BcWpCc
9jBEEwB13KuntZ2fxubHHKlLRdvuujbfHbdOtqjrlueudz/dV43rfkdnwH3c9llPR79wOcMVO9jT
uTRevpQDjLMYMG7QR1cdLuKUrID9gtp+T5J1N0aYc0KGMQEaycLDQvrNKtsVig1aqGbKWhk2heHD
skF27U5WNGgNn9K1Req7k32I5XLazxzeBhgzJIHaHkMcmuQ8EvkSUjMU0eBfQqmHQwvBUBtczr5C
zB8h+k3bEyiN/XpkbFpOMZZ68AGpFyDvM6/rr7pqth4Ll30wBWXmyg6bCFXH0R98GJsgq31H7KHy
vVZd8LQu0hZG+24OT/JXvSJ5gflBhTt2bNu/IOOOIUyT98mEK9Nh4BEweSynDKFAPcK/XgkwBgTm
GwNPDON3YLRELMoZWszWyhcGdx4ZGJZJf0xOCPRigBepVW7CekSpf+gwT2vbyfq1d0r6TE2VRrU7
3p2GIQkRTRQU//fZ9vBYGebARByy3WPyh0sbvX/0RLUziHR2Y5z8GjcJxmFBFHaKOeFNai0uYYrl
KPUxEQShgBUEenmvTWWP0QAQMpTLThms/zA/xTamzlfPHtMWEHOi4dAd29HHXBEK/xrq6e8K2kIu
3VAcp8XJ4iY5Cae12A2QimdBeetldENR5XqO+EKe67agg/NE+25FfKtHZM0wRYHlIYY6bNcE1Uji
Y6APcKnz2EKI7cZ2yDALotnY0G7tkEAMnMiJm+GHoDO2RjRUuCbXlGgt4H4C4Y0XUWdVrJtzRJN5
gzLIF0A3kk4DiyjbZcen5ceA5B0WBFizMRJwVnYBpodcwhr2HjP9T5eEd7aKMO0tSmyMqILZCzdw
A9EODCKmBaH8BosxgHz23RFjwnBYeellMKlOYrRYIvoGAy7qbm8eekQZcZU3E8IOguMnRTFmU/TD
mdSlixllzbExTbBfMeQnDdVKdniYBRIroYe0BOsPgDc+IAqI1LOfI0F0Hc+H1bDqnX3rYVDLENI9
G8sOoKnVm952O4mgxL0X0UbqdzBeLOtmMRYgKW5JiTKZoY7LFq8HIOohEoGRVGiVB7iuJTI3zcwe
wPn/ZOrMtuNUsq77RIxBG8BtAtkqU1Kq9w3Dsi36noCAp/8m57+o/6JUPqfsspSZROy99lpzD8sO
0Y4clzLaoNZ5DaqhQvg2sjwyq3yHPxVwSWrj73WzqGauGMyeOhqsKj2kFS067XPYe0sP1ajnPVgy
IngYX6b2G6cpz61m7vFTQlBIG3/fUqErtVYnzRpOeIW/Ji0sEuffkmFWdySRQSwfXnlqersJYvHi
riktzJwrUgPGybZwxrbC23fpbBKc/ShNsBVOU/HTeMMh16lfZboGc5dBvVj8eA+zDOiakd7ddnlO
8pEStsAdVwmOBLPOnXCNOcvmjOl/fk3ASAVpETM9npHYnY6ryNOJ6uUkWMbGsoIEGFwktPFUDPQs
bWNzj9lEqiwli9Bo8dTWvReIJU4J5zknAxVQiBQFknFDhvP4nJPvaEkovc3YcvphxeRWWu1BT7si
nNNGhuu4M/S5vWIENQ1j2M8Vr7qq/JCmYMDu7osrsnA/cZAy/Wv2ToEabOvtGbQCHAZDfSw+F3xb
89rJPt1ZHi1a1gBeat0s9HTsHbMpHlY7n0PdkmPUG1RGhTQXmEvJZTZ4Ksjx7I1yY0DgQOWCI9hS
bp9KUVcq8uzpl1lNF9ssf9XZMO6bWuM7wLADosm+pnYTVhMzB0+8jFjW9ranSx64oF/jNDCHNUqd
7UBDNLdNAqmWNwV9NQ5B/iGc9FvXXAnGb3ytFvdllN17Wst4V081PKNJhc7CO+ysrgHkIdA0M+Fq
iK8298PeizEgjbN7tOuJG9Op8XE7+reJ9BV2vZFEg9jKOh2ZO7GLl3HaDO8GlCfmn9dipHdYqYN2
delZu9YrIsyEa+Bgf92pbAHRxQvXdQm9llJIp4AQBown4ahq4kp1x6DbZEAdu7uyhUpXzG5NjNYK
FlmbGP9lwwXkaucp5YyDPc4ztMjLoNItSVSa/ICuFsQWd2qVJZEHqwJ2FUPlQufPaNOb5efjOU14
rpzViGYDlsVQ0eoCd6GeFWChXA2nM7V8MQPpIYJxbmLyRitl9cNQNTfyEZSQjjUxzOFvXxttjRy1
Ar1JblT6yIE2RzvGDVRD8jQVB9+8chOOzrG1EHAw5LfouqQWMfLRypLwbZevzpuf9BZ1JUHTRYlx
nodFPaZecc6w9NLsmF1EvbnE2qE0UxdzPe7sWF4YEjgcacVw8LIWQpMNakYwmdobYrVvyPgR7ewr
eIIVPY27hI9S12kHhml92LmoJPR7w1mzCP3A+mo5fhJxrksMV2OR4HjsvfpitGt9cdyYNGbCAdjP
/jFZ7f44y7GnhJGhEbu0Yiawp7zxPPKdvb8vExiLfV6e7bH76nh/rsqSp8JJT7FWN4dMS82rKkhg
LVV+7oc2TIzua1SEBo1R2+BwFQ89mJ2dZpxpI5d3i6BQ6LZkZBzay5h8zG6YEu2J9jI7Fk6T7qHV
eLvJjVwtMW5mXZwaf4G6JFZcFEb5pASpH+UAlBx/EkGqk1DlzTGTUDrzNz7EG81BqLe4hbwbbI8x
TKfm96DjCuo960ahsVNLs/fHayrtT2xav90CGzEcI/AqIAvJOrh/1MK/Ipxx9MRClHY+STw5rWhe
Zef8oRrD3UPH0R2mUvyLh2PKZOCr5QOOMSrykul9cGKdoKz70OG0pVLgh+xU/cqIx9i5gwvVD7em
0mFrlbH7lS8FiQqD/tjJ/8kqvy+d+WDkgYjrWxs70bSUyMp+ziRz2k0t2qT408729zAZjC2TvNkZ
cYNeW9+XP67ieapK9UEOUgSUDK/jQNuCMx/YlBHQxS+hKaowpy7bCXBeu8I3/qa2Qk80XpHA+Nxx
jk9A9pI5roMZR1qEb+Irz0lRzwOX0NiJcFmkEUxui03TP3SF/jY2Cn2fJOC+zR5tzIV1e45jYpBT
GU/Y0MvX0R0fteo5j1sq27nvd6OfO3vgis4p7vSXsgDStFFWStXeesz3Qe9lK6UfbYXUemun24Md
JvH4p+jGdzerkH+rabv8bM6V6SWuix6vn3ZMCfFvHn+LiwRnWGxYRHY1bMGT05yxtye0eMaPnwnA
SAwBd7obuvOwLxioDb3CX9wVzIdtl0wlpR8WuiQaWbdOXNH+ptZR+z79ZpwU4Ti0H90/g7MpLWK0
TymyPNHJIoLQqwdJT12qudv9mt/AuGWnfGYGV3O77JS/4bTKLYrvq/iWVc2/cY1PQg1XTVf7nMj7
iH7O99P2u9Kaxa4oYo+jOu5h7I04TZvkFqfQbTH2TM9tFzth+rTojbwSvXAOHX92XEywhWn1UAP/
0bPu1xxr4TJ7w6M+mMlOwSgDgHSadZJEtKcU5+qzpT/Fu0Yqu2ZOH8WDXR1ntPLQz6ogHzN17dHC
g0TQlDfWyljeXC7VAIUptvDQWAM1WIyR2xHzB7a8i+9iucL1nO3TAgm4s8b7ghN4rxljEuQOBLSR
EezDML1xlyfHofH2RJoLd/weh+xNKLu46zX9VZIU790wz4fVfK+9XH/UU6CkydRzSQ68JmWqMKIu
KtvD/kc0MyTQKdrXeFoeUbOzw5r+tnv0VInRM1hI77IT7d2tO3qieM6IpSF8SNijDxZG1Ap3pzdF
As/bt06uyEIC2ZWJL0KcRC+xyYMztASyeb29F9ct/w4wAEiorp95GV8EtFoU2wu5ExNZEae4+6DM
/FMtFnJw/zKWDkY2UrVN1mlP9op9apCU4fYS3wdTTpe+qe+NyQDAH8jiE5PoN+jeMlUzJkR1sA2i
0/1gIRE0DQ71tlko1Gc6wUKecY/kYefwwbJcu9oM52dfVKh+xnybXP0s5Jvb4IwzCjL8bA7j8Ex8
lAWPYmmCtdonGCi7Md93SCqexHXByJgUHTi6uP29zRlj+9OCb3U0bSfe8vT71dY+OlfFmFQ3k+Fs
hvh2fkYyWsdq0d7MmjyUnJILQ/d5V9e0CHVpPfba1ZLy3El9n0weRCvoW0PvRm3s7euq3rXM/HbC
pfWo3OQ1BluACXOrmOOfBFlmNrnnJwK8vcbJ4lCp6sZzNTmfjY3jmIZCBcPYh5p0yOsQc+ATYv8i
HbpfDLzF3nPc+CbUTA4h3tz70iA+U8d+CZfan+8YU2NMxrm7NwVxPxw9n/aAbimuRmaPO9EVaGUW
KtZaH72uBaS8ENldjHmPVf2j0Mc/BBDfC4/EezsMByCSeaA8kyBT1j7VhIFVRnoyi3M6C5ImOzUX
l2nKXwn+3KlJg1hp467TnXg/Mq/bT20EdpW3tBDp3jQnqjiLSd88E37L65pyxKt2fo/9wbTcKST2
zszTlk0EorXeOaPtML3DTCSJeDwmbY06hsG/2Jytq4cmU3PoqjUvHqyBYF4NCFVf3EC5k7VTqoXw
5RF3Q1rFCo3LudnBIQNk6E5kr8AFLfCSU/fZjQnkNUgSyBIyR5htKDJzmA3+HF96w3zBAJGcsXxW
uFyTV59mLHQcgWcAm7kPZCY0RtIRZLEx2VnTLsGIw/NrB5M+uCE/JiggjvmrgbCnpci4xYDSOHuN
emrr4ZCo+L66cOysrtrnbYFLBrnaN7L1A3DGgNMEzQ9DsBvQjtwHQirCHH84GtyAQ7IMJiStnV8Z
n8TaEApJ20Z5fjFc5srK2FmZiZSkvy6ucUg1pACx2MXeK+VXuQISLLH8YQutcqB3CKE1VxX5hYbr
ysblHMfrOfsmJGQcWqf5ERN+dqnpcdSpBLMrpo+S+SoRNcjp49a6CP2UelSvTER3mNm8A2ENzs3q
bGjrsXSyn8TiFtYzJLiY9P2cczpltGIqHcVxbcn3m4qHv6umkuxrK+k6mKXET7MZf0898zJ3ywzU
AktAmazwGof5F9SNSM5M+zynG8/lWlwG2JSR4ONwVlIRMYGGm8OkPOQAF5pFHFw3oUgh+L6m5m+s
4TxoevkeC/DWKH5z0oSC1HNX850s4x8ccID9XJJivi7fUp4Mx6DKc83FvJpW+ZCGTeH8KplMv6dV
99QNldzNACcOOcJl1OXKD6U14V7RxaFQGSNCl4OmcM1b0hhbbfzlQBk/TU/4qfPDgsa1U2P/SsVv
c1GLiXdD9GSJ8VO1tmsxYFL8n9UacV//EefpcLDWB5deMkoqH8tV+tMwWRpMH8mAfOnQj/ZLbXcX
1825G/lvtXZUMQNZyL7/0LqSTsxuRwCsDO6majw7Sy8Ofl2+OGn+XBSVS8nEdJQpSzR7rREZ/qjt
18uKJO9VHkMx0EDBAmB3J7Hl9D55POixgnh1VpyH6oMKqr7IeTpXtq5CwRCVhzcHRaGdmm797TTT
DD6Foh32L1nABJ7FZzEwBy7MGx19N5F2o3k0RPInbcF/pZqKYoH9IOPeC2VvZHum2CSpUg8nVGvz
iYQwoOx/tNwh/Eequ1pvtOdOfOaJQVYdBBnt6Oo84ps/CJsXXc+IQxOxYrvcS1ohCAkXqs/m4/PH
ejjqWyx6wQ4yeNrrGMdl5PnNFJEQTwM6VJK6Zf+vLckzKzhhWcJU0UeR5rd/GqPXRLBc14P0Ji1q
G0wQeTaHHvPeU//aggm8mq1/Ksq+D0tpQJ8tHA6T31NZP3mK7Eg9zTRbPb18IXjakDBJAfCkFCTn
I4lb/uCk3RVfmPYwe5/d0CUPZtGjfcRJGRSdfCxnfBy++FsNtXsGjPQ78V/SZoAszDV6LnuhXx29
el97PpcZmGT8Gel0s/3kOe1ROAZd6p+5Wb1rDrmPFvCjPzLxbZ9IUKGRNxsiN27+klBKO/ExaFvq
icqDZQDEC9eLXjj5g6RPT+V34iQUcjEGuCzlV0Oc/QV5kvuksRNBSorX8sL981DWYgz1grM6G/rA
WeyfPvXIhpdrEjH1CDpiS5qTTbfacaBfNWWUyPmp16Ebu6IiVkOsAfszVn459ye7VowycQBYDh7/
Rfu9FEhkXkI9VQDYflb+IfM47hkQ6+eiz6Zz2icgIpWK5OheTNc/V9IADmVijLCHD1GjHa8ED7V1
vGGC27dE2va1zKyNqKOjSdcimGoUYZB86163J5YceHr9bGDR2RmiFjtLkG5sG23fa7QdRWmBEgIU
Mboc5cTpgQBByibo2+0k6cJT7X11jBgv4+KeLBDIAREQFcKjisSq/ZR59mQs6WHeQCt6NxzzlTlb
M3c8G2sZIZ9Zu3FjJ6ym052Y10O/BtfdQeYuYXDvx/7SFuoXx5UXTKX5XPsd90BBrqhsHCssOs+8
DkNxK6BHbv+RTn6cnY2bISgDLB25V8Rc7Tk17TCyu2CB3J9XptqjJMTh8Lbk4nXxy+/FSIadkM7V
QskLsTnhlkIjDqZNldWA4CPuk4f1xlPqLG96s196RnMFKxxyIpGw36OhxnJY5tp3beRp0KaCSSwt
Xdr5VAWketGjzqoghWOUIGKdWD2n2vjE3JhtDV3+O1s9QuZLhUSToNaazJ5lc29seR1kkYWW3mE+
KVFOhf6tVP60NBqZEzo+jMW0g7q1JSfJwsa6vK42dWji9zddw0+fy7NLAD7UfLN60Jz4hlPqbqXJ
oSlgGQixfkre6CbV9Z3/CfVQxX0kO3Ze2JrlXmsxZSGmjZ4kNq0qOIn3cVxvXdmFTYMmZc79m7ae
B5m+c0xAn+3NaGSEeK5ZdkCZJO1I6RxWmfSCub/aUJBLxdgWaAvX2HIdjfYr09i4UFYtUdb5dZ3y
+mx3/UUuGwagcP92NgREw6DQrdDKd1NFzhWDCJs5EvnxXwi/6rh/88wDBdcrLHkx/prEmk61jiye
FTCfUhh1WCuxF2v23XEeSpedCssaI/4S8GmG6qgXLWcStq0j/S+pLQhnqbIGsuFYe/QFLAZTEtKk
WfPk6OXR6/3fFGfrbhYtcCkftpBL0bVLOu4BY2VFQ2W7jPW0PcksAbQZUoG0zX+lyLRj1uMv7P0v
GGkI25tyivO7jmy6J4kpr8YHw2VEdtWtJPeUqz31wjgIhQ0yXX3qRu4xLASQZog8ili7DHb/kQBv
4BtJKFMJBS2rQD7BB5M5LAzJixjA7xyyXiajv6A+q4ix4LV0jlZ69EqsilWn/WlSV7E0oT2o3Lkg
7sR0AtxoHa56QibNo4HsGWc12wwap93niAMXEO3vvPk16peeRuZk32dH7Ixa6QEqOTRwrA+0H2Ec
c/ICLYPypsr0wHAUOkces92j8xmfs6Iht6tLNV8diR1ArP+qzLhyHi9hhzmTZ+BXMbgfowN+zUus
UyrpLYnZRcnQdVTtFRVg+uLZSRt6bf3Hq5ynrLXtcBoYOnULRqTCunVa/jyNa7v354yxI0S8Xamt
xQGJp9I14sy1eEKRNTr3UDEuLUmYYzHA5Tg1TKcAmMXODWCBs6sKZs0VN8dIzpW1AXF/WMCumwo/
lBlPPPCu+ZA7M0E5kbDLZXw1Ku83m3z+MYLJd6NWA6Umr4OL+0wfBbN/tlwIx/XfrhevrmqZIVt8
ABl6Apr5TVrL5wHSmeSX3sgxlMhjDhbDM5Dl1qp9RAafFqc79CXBa9+KMboSK4/+Scvcu/VgH0YB
zmn2pB1IL2dTAyoisx/ECALQXDVsasi3x9XuOt42JDUB1x/7OXfoFAejy/dsZ8ObSGbCqymnd8d0
HYLRc24auK224tT2vntLPaRbu+rjoI5cuR4bvb+A2P7JOsvdD/O4X0egOvEtbbFMY3H5W8vmwDzz
i8IMi9I8E12HRJPUA2paB7gh/042rYDrCJY2jqYw7jsmL/7NzOhbNyQ0/ddaRb7KcpT/9qNAZtRj
yAhOjzyeJDKSUHMC8nN4FMymOtoT+eKM3R4FSx2KBm5Z5tfH0mouKqMsrRggja4+hXHSAY2S5kMh
5nujE/Zvx36BZtV9LT7jqHbRiKv544NGdmLQ0D01i8JnEu8dQ3JGZJ9F+mOOKjmSouLQSr+XYW2C
gnU4MIDiPzyIziHOfARCVkvsWpwuO20pfrrW1aCKiwNB+sfGI+42roTkYAAoR965Mjjoiu3tso1Q
tNafxU1xtXg80BMOdGUr3B4nbdpmz3J9q8ZU7tJuTqEQpZ+LbbOFpR+pygxYQ97zaKb/ZKpdVr3S
cKK4P7W7Y6kCCxJGicHYbvAqmLTzisshZOzr78BzcdkQUq6f+/fK/oeZ6a2f9Qcxo3GwhgajsZf8
ZqQ3+yk+2lz+WkafUlWVWO07Ur6i90F5zAUTjZz8KXj8MLcEntriggQFD8LjoekdCAmUmsSRjvnC
OgpPy67VJoiPdW7s51H2vEvqh00TuOLi4tMrE3HcuyvfMKuS4I0lAKr87tuz9a+hT7QDK6UoL1rW
Piksa40Q34ABjf0k1o+1wyegULm0Cgdsr6A8TLXxW6rxMcaKaPRuf3JaXFfIQKwHMdL3WPZ7A+dT
qPF8DjHjF7modzkxRiNaMkR3LM6ftQF0sHTcYt8RNGeEjOy66PYZLT67Zbl2N1UWOjzQu9WX8cd/
8/BBW16MUf2CVQ9/PnfLSJf9P6b/77xqZTjivwEpASDOyHOAY3oTE2uApBio99byH/3cuEHtd/fg
4XrMDs6psVhS1DBUI1mpl4dV0NAy4m1Djt2zljDkom41KWYaxgE6B9s6pSezyN/rgk9E6pOnzDxb
7nQqkwNYLbyJYxqUi/j0SyCjitMPMOlrzZqYiQsc3KH33Ju06dKf37ejdrdcPavYhhEOtyKzHcsd
P0y7TSPDG5/0fDd4zd0c0ddkVX+BYsIyPMm/a0/TtZplc+g4aq5N11zW1SU/qNkqbC3JxbqaxJ/J
yE7ylnvJj0j6b9TC+yz1leceb3EPoWqnVZZ27K66lW/ScFyEiyPYBCLyyFXYkoqR7TtjY387xuvc
gDElqfvMREsGlZzvGdFLWyQPnif2MT05Vmzau6KGGjPXb66rnszBSQ8A64O+J2wqcVzXBRh91lmF
pQtrSvuo6vrFI6aL6rzS90B3tOLukq8LHhkrsl1+gq7iWO26hzpJNrNlSTJ9GI99Ulz8nqK4tcyj
2XYztjJ6ysHv/J1v1gFWgid9wVrD+Pms89qvlTjrQiV7QLOo7Aaar9V1b0NvfeMC42hNfe7+nqU8
ZLnO7PzqotjnXMvyKmQUhHSqmSCpB+hgVdY9TLjlximTJ82ftxERI5jeeFZFkQZ+leYHnT7EyDN5
SCj/A5mIe1ordIuYHqIR7lON9962zTyEMEZX4XdvCPBopiuP9SS+uxHeh6V6bHmd8UpSgCojz0EG
5HciWfeMTxH1e4+KuL7GphVNrZNwwaKekFK6zsyQWXFFfbE2SA1dkXx2K8j/Wa23rM3fmwI2wVqe
yPMcVqZul94zz7qB5CbIKVCrcLkKryNnm4eLtoJTVUa+BajYvSBXdnq4ZX9ho1+DpjQ9ttj695jG
Of6089BRPTn68mryvuguCWWeJSNokjq5bX7oxsX52nf+4+ppFDHcgwSr7SXF0M+1PdgWHLmCcZBJ
Q+nX8tuwVhYneJACFNtyuokqlKu91PFdL4kekIv81SWSNUpajexdwE/UXOwAuSFPHjrTWTj61YaQ
0izM7ju/Cuc8/RYW9pZ2a6x6c3waDZouj/EkvBcYjdXA1GpsH1xLfZmumo+SnNuUjMsJCMtnF1c3
UfpAOiT7Y9I9xZ67AK6xJ9hJWk6QMDeifCmLAKsI6Aat/9Vuzn48vgEUHDjozgAmMJdB6smw9JfI
XKvlvNbvtlXP+ynnhSZq8CR6MR0KFzCaVf8dSPcQX6reQOi9DHOHAZAMvAQzFLQ0cRga3dO0zEc6
6NfRNl/WtU+CFbDfrhnHj3HxDyrrH7OOPAdXQhTPxnvqTB9TxxIsSrudSjT4JmJb+zAlkNTcd9es
flJ7/UIjTwPgqbeymR+9OA84Kao9ESLofXwggdbxJnQ43x3DCCCKlYE+U8h2/RlMyYfjOtMVVwTE
lxHdwyNibdjNsWFHRGT69owzasiCdMjuE95h/vcl8kqdOpWMqEcJsVtsGQpO+l1LdUBJpj6opAiM
cZG1CbfppGPehpqRHmq1YJM0fhi8cUxlBUYt+0MZ214gK8ckNd+NDLETuah+qCz/OPs3rWfGJSTp
O/07LetnUdgJOjMq48TSGPjdSwDYoo/iBl5QX2ofgnTT3nabbz+lvLa8/Jp63alrLPvBR0w5OorR
/2qn4G4UXkcP7JLb+RT59nWOsdmPvcQkWIlA+IASWsEHCHyz4ebGbhpoVaXDAzY1doZOKgyULKKB
I1YiytW1PdYYCRJtZvqExyTABvPHGr1bLvlIi239D9OOGlcoFkuMaFhPWZtHodwMiTiU261NqpAt
FtJFgwAcBocHC4RVoLmvg7+Zj5+Y3oBAQbsLIKzvfQ0w52RUaK/yjyLDuq+19tuqth1gP8JlV5I+
GCloNjZK+W2mRbmbshylpnTayudKo1fSgOfsZJ6dvdZnDlYu6L72H2Is2rUa1HWhfz/i139jcMNg
yWX/V4E5sXxKZxYLjQ5VoB60lboRTimfizV7hklsn602f5m0m/LV3ZVLQweUXdgkVYVLHR/oGdxT
C55txtxyUgXYqb64LsXKx7RP9T1+C/eiN3l8ANgAHXqz9GjWR2Gm9YFy89DWY0TA8GFhplwOtLyt
cysxNkZOkb5NovA5V9FknHeHVBjQR85rH46Hl8AdjXN4T1g7OYzabwgs9pjwOApILzHGSrApxywx
ptDeSFU2rEFopdW9Sh1mwUAG2DP3Ky+to11UC0IQdq8FAqiarSmQSn277SEW3nRJyuQ8I6Zvn/27
DQPnGSWI58871eohA6RVuiCbYx/BRubvas2GyIOkadqga6X3YCnMVaXXnICV/Te0jNJ0kg9eBc4m
r/KDS5INo6kbeEPGL4wyeUnwk7OXBhw84GmkfsT3tDovzVu2So1Rnwg9AC0PLEUFq8MGJq3/L7D9
2MZGfbAdftZRv+DvqSMh8hGdr4iyIaYCXZFjVcsmSLYq8ntoIvOp3zWuhU6zuYs7eBH70uCyz6GW
QK3C80w1cm63sUA7yWc2AAY1w9RtWgq7lDNgN2kEJaxhI//yYMRUyUoZLAKV8a8a/09ga+KL0IuP
aVz5P65TWe8j4zUrd8NuXljoKrEPsMPnqsnsqdJt1J0+0+FPzI9KOlBmqjyYPIjEvpu8VGUhTlZL
fdNYv4sMXtpg6NresFnOucjsVJEVjfIuMmGNhoBMcTrPdQee05LsRaXHKPR9leRnbcyeytXPuB3z
bV7JGwbDFqo9E9db0/7WZwc6JKHlHImUJXblhe8Jb6Vj1keBgk+TTyAFeOmg9OMAt+eC8+RQ+/Uf
uJLOSfUsBGT/3KZg/iE5cR+p8PYDV2ugU2A7mvzdAsWFQxUtvcsyj0YZ0eTDhgEbCNQTjQTU9Stz
NHL62yyzW/rvHqBQaPp4SywQgTQJZTRmOWSl5dszaboyslG7DlcC04Tly2n7GlNXz4pCMhqxbDGa
OPrR4dJuRpIdDSJ4NDjQ5vKVOWPeUJ45ZRZfKipNIvlYgFMtbIyRDsxHgcVMaB3q2QAM6idg61l+
lAJmg5227teBm6EdO+JKQzkxNmOrU+Pyl1mUVCZ+U1NvfvO32UlOXbIWNLPqqPvb2oGFzaIpf9vO
sLIr2ZayxdNoFuZfLenASMXnmkOHz9p60K2nBrUPfUlmIR6Ked/K9E324ictuicMGOxVxSSvTf1t
TaEHcCpoMwZTX126mR4i6wki2VE6MNYQacHe4Hm86oP51U58eHR+25rLByMGTKeZ/WOp6TZvH6VY
MfafRuNZUe9nVyRlF9+UBG6MkuepV4NaL8DOnwIh7+4m44ZDbLs4Lwr7lXTev5x1eCeb3BS9sHlg
i9K0R0wlfTjP3mNeWBcf+f9I4gG4GtMDQiFmfiuQQQJvAUqsF2lxAzic31SRPhkadNkj2JUGNZzU
6Mq65B1AUnNfDH36WAuumiLxD7BEeV/9on6eJ7Ii46R/TzSaiEfpGbcJmx0ke8cKWP/ztn4KZ9Jz
Y49XwGfdpY1HNvH57fIq7U5juo8+wqj2zBXbHbVYI1OCT2gxxktZbkD6WmOClJhrTUJv9BMa1sqJ
6jH/VxVudnL8VW0dZXG0HOwFEEvvdD09toAZzpltZL+6YgYDONvqEejleCtG6xeLT4FJP/BZLk9e
0f/BF5icFkc9OLGvPTHD+G6FIlKz/dPkTMHimP6lKVr9OmR+sp9QtmMGK8eRQHunZkyTTos1q0fG
STHcRiggOBQhprOLVavPY9MMJk7OpDxiiQeByAKNwCi65mZtX/771WToybmf4uv//n2v2dWBIH55
zK90WcNLJ4j4rDj4A4nxxcCEc7cVTqJCV4dhAqWzG83kgJ7MSsHUj09sZ04PnU/1gAudiCpIiLAy
TPmEodAj+srvI3nExKXIfw++Y0aU/EakIZKyfFLzSClmbEUYqbmVp04QEkKe5+ob1z9nHQY4NlOI
16Va8cuzHSWoB9d5NWv/V59lW/1jru8W3Cl0riK72XW7vtecbnNWjfdsdsWbySLEzcrHeDN7tsBy
/PdHGs/wHuZl270IPusO0wCSpwNh1cGFaPS19fb//SPX3k3r3PdemtNz1Z+sxKjvzvYFQ0dzwuzz
rWOUsBZp32IdILS1zIcpUdjUDP8iNZHcZAVqd7IsoBgqZrvgKC5x7QOnM/XXqlgtsUsr7zynNV78
1S2v/mgHWQfICbigc+GJ54VVnLtZ6bqX/31RU+FdptzD1OVma0RmAo3Ss8cToTz7XhdS3AxXQEWt
IMNW/XzMRF2+taTbi1hZdzXr5RtAlRv7XqxH3yvTmzCn927hjRe6NI6AiNTdgcTyXMcfxbKq+wD9
FMi3GvaLmbtXzWyI9BLmGCbv3jpVDME6j/8aPL0eJO2zDV7mVKys8HU7r9yvwh0j4Xjx0dmsTC6+
kWikOjnmZdF9gQZDuOirDwJm52byHfYBs+S7SjPjKyMsvmvqilOKmCkbAA22RcUDs6tseC4t789/
DA0MelvM9y0rGoKqQApcgsRI/4uP5bIwnfrYpUYOT9bWH/77MvIh+n+/+u8fDUYAuyxrjwZi2BHk
pI8VCieyX01v/pImVyBsUBKwPoTSHhzsezqbDkSiY6YR87vZ9RmeaNmdhD1GqWzlpbKc7vq/L268
LTbvtp+3PhkeHMP/fUk2e+rs69ce3/D/EXYePXIrYZb9L71uAgwGGSQXvUnvXXltCOmpRO89f30f
pjB46BmgZ0NUlVwpKxn8zL3n7rOnRR5lLFzOHpqBMmWwxEg10gpgsUx6QMZoltYt0pJLHLbzf7c4
Kp+V40LPMRKRCxaukEYlwUml9Q5Lur8zZWkdtDoQzvr5YRdmyxQ/7bIm3oN7ndhUDkEeEBY4lrqo
72OC/I7MqvTQz5wWTXm/oAgVW2E64ujMMSaR9mkUkBPWbtd7bzzYicuexuZOw4aOJZphQUiqipM1
Hkcvy1a6xnBWHwxSc6wsvtqS2dnEzkHwtHluEsqwOaS4lTd6UpwQ1rffhrTOdmqqe65Pn7kBNJOR
jv5wON+QpxNzMED7NqwL4MLknf9ciyVj6E8Ws9w0Mj9E3Op4VhPsElqL7rhkcupk7s+hD8KjhW2c
5cLIqtAzNl0WkpuMhYCyIaCNgZQ4u1j2oH6Q2w3CvBZF5uyMlEo8xda3tLMU/d38Ojwvvo4Epy0H
+Ik65cdsFu4MdUZRb+zN2QPue8xowxB7nhDg6RP8Kpu4+fp7WCS4B6Yh5gEfJe9sYJgTzBSYEkUB
ROaiWz5/8vpUt4suCglClhKBP1ai8sjuqqp3RiXeY5xJLL9kemPRaK7B28HKT1S5ioGC3dnPniMt
CqDsBcNRx3ezJAdhhTMN/Q/LkSNaX+8oDFyvU0RMYmToWITj9oGAHGBmafkPFHP7YfB5gLtTes4D
grpdDSichqqCSKhw4VfbQl1UJar730ufF9fQBk0ItgAJQHnrmYHcomrSmWeHM4t7+lKFkrvG8rKt
QenHpMy+pbWNpFdvexTDU3Ga+ijnJBv2USGTd35QwcE3tGCDJyDdJaU49FLq7yStNtbRD0uAf7kX
nYa8KpErAlAregaESvbsndRrpfzurbCraKUm6srGlB8CsG4e80g1STTYghTIX4TF2ojNQtgACiX8
dyFhVKJ5SdJPOUi1qmtoylYTvYdyAgExGi+V6MNLwpvIh/fya0rMW8S4du8LtjtO3McfJjXWWhvr
DLp1s/SnKSETy0loRCE5txB2UJrzqVM65W7qm505zGHUY73vJ3og5O6c2qB1l23WYaIajVVs29Yt
L01mwn1dzeDtatuiBL8kiDwvmEj4Xlr9NwiraY0NAaELLcKKlXl6gmaNLsmugR7OcKk4cfwbYz0c
pQy6tpM1Wq9VOChSAbBtpWMan0hxdrdVaFMqpcPRBMC15nZkqRU14yV23jEv9udMt7Rl0iMTTWNN
nLgLazd4h7eonSlEu1eptTTVxb0bHYMMWuwNQgUWpp6xj3dDW5Ph/IQfJVPLcq35CWzSejGj331L
8WsxmC4QXUD3wStnIITknCDb1U0jGt08Opcz4AEfqnH8e/jE4BcIbG8eDA5fGboySvT6GjVOkF9N
geo8lzpc2Hz8oZB8GNJN1tXcSgwtnKiJ0u7AWzMhzcNvBfuYfh+ksX4js/23SJBlFb4UpyrMdSrG
ynoxyvgc4LxGmAW2wcS6apcWbg93gPQYZ9ltioJkraGwQemP0QAe/R+7kGix+F+eRz1Lzy3EiF2V
ykdnYDuqqwy/UE6Ib9DLfaiSpw2ZQV4HzEQ5OnSY3KKMz1xMtCpc9yHW/xyNyQILmbF6/mA9p3tI
vccHX6bT0VOjJPjHSanSbLnmwPYwELm0wEGrnQI5ZvPhwBgUcO1pMKnAIuUhmaiLf2qDh7xPE/A8
oVrOwg0V8B94ze4qiBxwJZON16BxvL0IMuIwMiKapr7HADHWGLGD8MuHcPGS+wywKf7svU1/stQ7
KWA+cNFSILOoAWeuVYco6erUJEmaHH2aKxOc4sJaiSTRD0PChLyAqjYEgCsEI8Hn4T8GU7y0au4D
J0Fq4butOD4vgzHSf7tpxhDGpUyORcievtKsbWD2n2g4MIfBQD30rgUdKSBuIHYMcQhYJa5HNUyn
fr4MjVMfQMiiM4HOQB9tj4doHukR7n1RzO6URk3ksxm68qAnqktXZOJE6WcCo+yMuyQ7ZGh9yOBR
wGqdIGVWV3Y8ZFFQWLj9tkldTxdyLnhQ9P4N2A8pXr4w//Y+NTfpWwb8YjY1vgM3sM6dUPU9m3aV
ovp7HjlDAI+/bcp1JpKrN3oNTOmewWBAMpXeR+iJOYq2TeM4Ww3dq04Gd79hHMYqxkvjVQuMc9f6
xalED/BAAq4tC37X1pfo0KssU9usVIskoPiou6g5uYPq6cWSl5SDh4Tmrn+noCk3CeHGTKcULJ1u
PGF20baFV1vEiUX2gxRkmFDx3NNbIc2mCuDgG+HWSNSKlOKdWXXBAz5uipaPFjyylxOY5VNdmcFG
zvSLv985We0/hvkERL57myyDGnOkwQEdEQDamUs8DXlwGWFyy6qCyN/5lhEYOXbJ/Cns+2A7aiG5
pYXrHfmgRLMer6oyi8BeoGoWFkEQ6P5gl9Ue2s2GoWCoG8g0/GmrCkTfOJ/jE2vPaO+X2UduMqgk
V0AeolRFJ/5G2t+yMC86pOuVDXUTM1D67uCU2+EWTGj9weDApcXDMofIRRC8XJWcuv6rn1r7auXM
L3QmlT5GvevznrONgphEu7HPXm9mh0A33qrIOPTaoH/0CKo2TWu+YKKtriaTakMpMF9UpTDFwduo
JE1WZZnPKl68IikKZJH6P9JphOHkJtPO0UvuVG5YBoLRcHp+VAenQf2avUCT8sMrri91E5SlNxWj
6iuz45B4ApnP//ky8jjATGDXkiGljR+sdRRX6aElx3HRSysnhk3bkigrL6phMUanIHdR58qbqMvN
SHN2Zoq2rcuoOEUzMw8Lgne0q3ZnAnhfm7AtVllXxeD1/PisoRHkOFtNclSvJKc5R0w/ahkyx/4a
O3vFs26dupm6O0ylt22DWaBSRcG+MvROo9WWR2OqupsT5eneoZZfiM7vbs9LKeTZ19NvPZnuZmqz
86a4dMVwS7zJO3ZjDYfKQmnjjsUxVM0xj6zsWEWte7fInXk+DPoJ6uvf9yohnJ+wza6GxttBNHH8
Wlo2PwzfcFZogc0t/M94TziFtRoAQKFrHqETVcTdFb11NNoEss7AXT3hfTrmhWBl7tYUf9DzkEsa
2SPKJ+2L6Sc7C0v5W5WRNeWlmKnKiiAUsED+5XlRUviXBgD/oYqrPUtXfZUXpNYwQIT7GcoBsYYR
aXfuPGqJ2Hu4AomeaNH6EjRSsjDEMx2VAjSt72prrQvjhzRfgYuzPSB6pJhpQQ1b0q2ROwxTijKm
hI4BH7eClU8keFZXDJ3GKMi9TTBqagN8PV4E83saDyzgBhAYa0XZUflVfZjCITkN80W1yReHwsAj
J4yPhZ2XG7eYMHejw3gdqRpaq2VFOjj1puhbd4ft5q5q4R1bgw6QJCVxqPGeLsL5X5KzCK+0yx8Z
oLmjJdvgJcRtviyNNNh1XQfIBvHUFskQylzdxsfOqAl4e1AifZXJrVfmpfMTskQCd9xUXp3cXKEu
TxBU3A3tJuz08Ri2iLby0LS3TcxOQBFKs5VV9l62Ze/vLasgrm/o8mXaJKRI2YO/6typX2r0TrCQ
m25TMDnNciO9pCTC37E9FdsZDYN0yDh7oXVnxFOTMMwsg3zCb0rf/ou80l2vJQlAPJL+ZpoSDGF6
LyMpD6J3/0SjrEDZlzaOC/ZW7HenfeahNEsrEazE6JQ3ovfsrY4/81CpANjF6Esm79pSi7L0mnmW
s9IiA2BX5TiL57feMtBmTJmQzjz/TzDYcKJlAXPeBmkFAiQCTTIaw1Zha+J7OuM5ZtxuuKu8t8xj
TFoi/mmJFFZpaKc9CTfV9uSFYxf0QwlssUux2UaDVt86ImQ66eP0KBr3XZqUFQ3d3kpMDuqEWVG/
lEYFBL4V6mRJL9wPQfqiynwXe254mzLhv8o+4AFUR9pWJEgGczFVRz1oyk0QWOzjHbVqdSP8REUK
mAKB5mUctJ+RqrV1alnZrbeD7fNA1cBOxkL1DCDuhe/rR5DN8UkLFEGwEJz//i9DTCekPUWwnBGG
TK2sX590pTLZ9+5gXiAlmSe0YHAmbNM/mwaBcq7LthhValOON5O0k2vsfHmWRvVS9UvbILolCduL
ECkTK/JoFhgIWbrQvTBSkfIw1scijRToSL3FZHHXW9LfjHmqRdeyYGKiXUTbvLhQwzkwrc9ajdPe
CnAd8zd2LMr39LUe+RRzo2Vk1XJiUID7xfW3lZPMmk037XeCveVxMBweapzTDJPBNUpiAyawGk8M
VGu4t0KSf5t6VnAAtY2Op1Z7w0++y7Zb+VaEThqEbL22krhjYZu7V8Mjy9cNdQActL6V0QFmMKdd
7aLKQRifr3pal8OT26ak/VVOxFu1uLHXdek0J4ij7wEGyEs0X1StroNZZYcSnoj0+620E+vKDdCD
GJoHmfj4UnJIFSPHUv2ujRzcAsnHL+OvFjvHJsn4nZreTkeh2rXd8Ywp4HCOjdDeS8mMDOYTKP4J
0nmT+mQdVuHHUjJvPpYVYU8GooNNGoHOelqRszELzi3nWpL9tKF7NAJt5bIWoXP991PipbqDCZrp
L/ks1jt3W7DGxcmTeNtALbO2Kd6EgfbW0rRx3QJp4Qdq1ktTb8gMdnn41jGy5GcqbReXPiiCCNdr
WLzp/nTQgghVWPIyK1YvGPzD2/MSjxQEKi7kEU+y9oY4aJHqN62xg18AW1nB+vW3EeNN7LTY2pET
xJjN3Aa9z/wIxhUUAWx/Ky/Dm6k0t1znWkfwW1swcJ/Gtjt432Wfd4eqbJpPNtTcq86nXWM8LRIv
fXGd4qT0gD68IiHDi11CGp2y2ll6V92TbDXYRNO6zah/5brk5+WGDydlyW/X3Wscd7ts0oDZlUgC
nMCqCeUqfZ471nim7fI3vgkezlOtd0AUjhnHhmooteqz8slD8dBXXUOa4zn+DnraYE7HOPT+MKlC
M+66kNY4NDmM0Z8JOP9oh9qMaIuD1eslWBZAy5qWsBuiGtYWmmmcTA2mRyrUz8wup4cVyguYVfMq
UPYLqLh/P0swyEpBbBiJJ+PnlD0YodpfmaUzTB2SfiOH2v5qmQ3BnrTemKdhUzU/wOB163y05Usa
QTXUWJ8foRiAgWXn2YbJl9TGcl9h4lllnO8ZlJ8XDR/U6vlRGLEofH7UM/LDn9uvzQaZcmSFxv15
McMKxaCNimn+Ujs4yWXey1bKYUlZNkeKxfTRpJN+C3lit1EN0JQnONVyNQIc6HR0YvOFsCRCdHy8
v9QU916l5LDG7P/h2OVIdLDkO2gGTkiMbFLSQDSoPnD3aTAJnDR0BE0v2f9q/Tl3hpMgstAjkY5u
qt3TnEZHc64myp62x63iVwXx6AsGyQc+Y41iAERFKJLmHI9U3z37+V0CdnpjlSjYJZQUrBD2d4nF
5tZRShf+b0aP4f15YW1r7oL5G7Iz6d70P4ON5TPU/O5uSTyJARP7O6plusu5KosH+Cq5GBaRH6X/
xGhhmbHX8bXETLCir/2nJ7TmtdPaNWo54NOJ50IPU2qDt/FmoTyzk65F1JyvJt39Huo0O0nbLz5W
ZksxhWDVeaiGF7EYQDrk802Sx+Wd9sr/1XXUYxUcKPQJ9da2ivStjNjcozgQyKhDRIXgKvSJDMFB
w7RQ245gzmhCgJks3qdEK+C5Rv6RdOAGO5SDa8irFvGW6M9ju/yMcbctZfBdoWY+VlQIVl3dMx3/
77MO7vL6Ag2ZBkBrXRPxVkF8jqDh0p2f2JaR7dqoTpm9kRc16NGxHNwINb2N0LjnlO6K9EjNcWQl
tIER6+6DeVompiDfPR8cRHlj4KTyXidafuiSfvw09axZ1sTAH3G7kkcMqZmYnpFnPzq9yXQRnmMs
P2DBMvj3v0mfrxb94FavFmpJyCYEI4lUg8W9VqXfLxIdPcA45uLVxpy0jppabJ6fdkYGQ60SL2C4
4CE6bNOtYHB+lUV3DWWXv/d1UW1rzUGGXTXRa+CQxVAL61LHFtE4ojYv6Yi7KUNTs8snJHurlli1
dTzqZ3bBOEPmuWiZ1/V9BsnQN/I1zfLr+2Co5ACbCDBZaPNb/EbbdSk/zlRrT4Y7jIAFmYUSj279
1KPxF/Vp+WhQNbsTUbmlVewAeKZIiYv6WtscMNoUFtvUYDbOIArH8gwZN2saMmDIuBBHJs/95LxH
mjy3k0r/qaFm+aaxAQmkP6jbxQMxBTJ/HeW16bJRsGEM3Kt8lkGWbvxT5O22Kykadcn2waniiThd
4n6n+WVN7eHYOUCGJBI65LCtsSlk+QtbCM7A3N9z9DiHgDXvyp/s7kVnblNh4v1giYuARWCR9+vI
ODJiSdcTbtzbUHw7rMAIpFP9B0UAbGrbLs2tM/ADDvO83bRGHp4BHIVnx8vZlP77uWyjl4qhxe75
pX+//vwoDxp2KhpYJTf1+g0wGwt3kz5d/r3YNaBtW3m/I81vds+vB6obWBKIb91oYm03MoQ+DqiX
j6Oqjb3XmuIBg7R7a39WBgpBHAQ4NatmvPFKs61zyNvkVKuuXgYyyW3c8LMDj7TyAzPei5mXXzX1
DtPXTh8oLSCiWA/P8848HMZPgoQ86gwBfCx3X/IIKY8hf+cSX4Wvt+abEfGAD/t6p8Qcdj/3q0jy
zX072JucvS23G6q52mVk+BxKlDrcjxFPzKOUWnOPva14h0/d/lOMolsaEdMEofLkiJSCt4OCC9kx
q3teen2As4HAlhf8jbHA3s1b92zPF63TybEaauMP70sT7L6R66u/v4JDelv3ZFT++7vBfU3gAibK
EBJab4M9/WbgYeyfnz0vJcjoHY/DgidNLgrsUGi5KjUclajylSlxXXY4f5EPVPLA2PxOYKl5fX7p
eUnyQHDzg9v5v37B9po3ocprVYDedpogOGuT9CGuJB/OVLaHTu9MYgAVmaih8aePxvIL9xLT/8lX
+9JK069xlcz7y9xUROJWxY1ilcmwbZiPWnZ035Mw31HM8A7T9OIttLPHVDmbvC3GH71y6zVWbRbb
8Pr2sOk2I47el6nPeUZ7o9w8q+soO6KSXuahLw9NUqJ3bBJtkYyVJ3CKcqQzq/ptOgEdmJE1O39E
JgFH7g8cq9l4V+XQbWT1oev6XvOBZ9Uif4HIQsxiwWcgR1l6A2pihT5hGVtElXmLI39Z6vLPoD4Y
/dOaGna0TRpcgNSXSJPNSCKY76KDNJBOa3p1sGf3MSstFx1hMp+paFRtxghV8EVboWPJJ/N4Mlsb
VYBECeKtUnhoGEGnaqNFvySb4J0MHUB3bMYRrawCG5IqgcNr1JDc6WjmWG5j6CiAKYJmyY+6rG/k
WyJpqglny0e01Q03CIHkMzEQSbClycVYusOCJbJcopaM4SzM9jSmdMjem7vySpbh8x/MQH4yoojX
rub8k83TT7NFlM+Kf9mKCm4HjeG6rKnZgoAeufd/D8y/LerMJf5gtjRAiqsuKy84rmAaM97z3Oso
tQggpuPsdRXvQxNkCQvQ4pBYcuvAVFk6JA/6ajgxw+yuKea1PDLLRVmQVg630kBHmAbryaK1bpGj
uaIGiInhRUUUUDzJfvoeYxufeSxSiNn6aY5fHvK3RaaL4jwWSJV9s+l2DXbkpMcWygDyMNRmep8a
jouQfW5hMgqbLfCuGe07Lz3VLWHBft0vG+p08rAkFIyQZyTzt9XYflceiSPU1AB2c//WatI96QSM
FE4LUKWjyw8LnNpUM0wsiVALW2y8gY3svM33kdC3+UDwienU2ia3CFtT4UBIG4yalQWNftmk5Q9d
ByCRdCWgF6Pw1p5ZzDFum4acyNCOi2Xgo2FVqKQHJc0fmt4tPbeOljUpXhtERvsUJccuJw/s0Mlb
wO72zQkUvouxZdaGdF3aiBatxruhFWb4PRNFJ0+bpVc80WiCNnrcu/uyM67MYJIty8iFBpJ/7+Vh
uO9KbVXR06wccgYweoFfmxIgIKPnfAVVumxMkpv7ybR3YbEKgm8P3/jDg3DZt0W4n1pYAabDf7nB
HnjIGjwKfiQWySz7xitjNdingNCuusyOTz1ExspvGJdiOirHFtyLbw+AW1k/kyGZDxXqifgB3YDN
Vdr9BmP3AwgHccupbDZFOVyHApMcBtFk5lgKlFmr0R6+HDOAjBjbzqxyPjhW/IZgj4gtbqf12FG4
9tY3TdTaMKzfCk3EylUTJc2wMclw38iuJv0tY62laIIXRluYWMnSjS477+CViCYTgHFs+sAtgiBk
1TdRxMn0LdZYHWfS/8Khyqgx/yaPxdzYvdFeJTpS24SWOBXNN45z673goMxduZ0m7yNKMYtWI4tK
CyPmYQiNL83GRpcr6+aHIsU0hwFbC8zv0LZ5pQPth8ugdJMN7c4OunsBVZiyONnEFT6Lg7Dd+OrS
IRWTexK0/T9k0GyjJrLXgrMXVBTvN7P8rp3u24vZQpIZ0i47n0yMYiy3oAV+Bnb2a7CIPBbNDEaC
ur4MUHOd8/lWcHQp1hY8WUQvXbUHBvwx8VjuCJlYt/ZrwfzgKiMI/L4BagGK/cYIcvMUhh7CaSJn
s5jEGh4AHFVGAdlGwvsq0WmrEUeE3iXJos7JjOgJuJu6Za2KX0TDXEKpihtkdWbGEYAjphqAIqv4
dz2DfRR7RKa4ghj7ivRP3do3utYe2l5dx8wkoBgZPDuimzNnCpruFJIJpsJZ3j37lSk5gIKiNOjO
LdlUizhC+q136YMEHTzvXvGjK9FhjCUmUG/qylVgGOupIvoa+iGi5+iYgR6f1TyXwc5uLtGE60L5
x7gUfzRGP+usL3Zxn2iHas4oVtx6DHWmaYWBv2eyMwed5z3C7xY1MuD1PxrwR9Bf7rFsnBBNuv7B
O+mjDOEWop3bOAoOilkT/W46fQaelVesFtUqN1DxmTmKNM2CJ9Kmv2GuwSoMl1npY6YWBrjd97oA
KJuk7Utcau6h8a5lhdMan0ixRFWKCslig+HGIAeH3r4mJUSa0SdfueTc2cibVvPsYMbkPyoXraTB
Qp56z9jLWkv2mAxx8QfVSU8y90LgU7j2HMIazEfrkwABWf08GdxrohqjszZof4akuRa4z7aFTnzE
2Is/RZZ9MHlBF+XFf4q2e8uq6bOajAv51BpomHVhIn+mIpxJpxLuDfHXBFgfg6r8GhrQNK3ef5aj
sg+ixpvW83WMtXBtEyrGSXDvkCV/uLtTziK+0bNdanN/2M2ODfva7sM5wrB+AehDl0Gmaz+MGAog
xCGe30Zkhh4iJGFOlKk9+OmTsvuLQv1/QKcAF9wLD6k7kFDh4zRptDI7tGHYbtKM91KMG3UY6TO8
Mr3EvdpgZPg9+fqt6Yqr8HPj7NTxoaz8nQoz8eHM8hBkOgly6fCH64Z8U6G2ivi1l97zM4ZWHOto
5gxGuItcC6PNID39YoxvRFEjLg1Olq3PobScwQaZ5sxp0IvAT9f0Bz48vOu4oXdDmP1y4fhEWmuv
rSZd6rrBtNnIm61jUHmUWq8vvZE05bix1i3u5rNZ0L9n4KBUZSAXQTLS5ek3I8Lu0jVoW00yFBhg
Ld3Zjo/IcgWf9T4p4i8mO7p3mMC84TQ1v7KCEIlUmZs61bfk1P/w9OJ3Zg2omcAiMHqHCyGiS6ab
pKozB4+1raa1DHg1P1kb+C+2bFrunWa8Q6mLnPyXERU/wqH7pxgslDVYcjYMa3vEzOO5r0DE2knx
B0fen0hmd9xQOBHYCeycgYqwa1zW+25YHMRQFQdqJlbI5xL/y6JwIfzIinwBhIjWxmFX8VoMxoeA
LoyVO6tWTJcTD/B2FucelufpgbgWB3Wc7eIQMGlAGHyUIIp2cxckEzCKteH0iMAsFGSW2S6bYtin
HdNZW5AP41EIPiqT3YHQ4VkOqzjCVs7q6h4KcAgt49OlZfnHpqrNfa91W1XbS6Ijp1OVxqirKldd
rYLp7XQNEMn+7nrtjgF83RNH89ZwclUzgNJQr7yt60uJzH5KoPyqztn0fxpfNGuDVFga4nqVoxRu
OrfYFwZmFXMITlGdcyn9rY09dsKvdXYprhZN3JFvUahNZaUAGjX9p+MX4lqknn4F3904mr9zYUge
RBZvUFNR+ozTezBBGK3M+AeWH+3FFHWz9xG7LAZPfTSs7VaxJx4MEBRiNCvZoTSxdmPtgFMgEsfm
LtmxqIVuXEAm8eTQX1NcrWnayAPt8n8GPYshM54RKk22AWvZ70u8qJFPqs+oMwWDMRdiatcYiFg9
QnViYlK/uGD1k68qL46dDQ1rkCvUPYZEzjuI65AF0S4L7T299CYnR3SRs8rc+TEpCvn0ULFHI28y
cxw3/3t+llDkj+XJ6OfZ/vd//QfzIUcaCpKSK2zDgnw3//o/Px8hk+z/+g/xnwivbPB7GLSriaQZ
pwWcE8SmvXZI1GH7ha7E5omIaNDP1jUvNepmFAJZ67wYo/XLr5eOEUqWZihP4nC4/O/fnfH/ZHs5
0tL5B4TEDqlYwf7P7w5UDL3P2PDd+Tw34miA1u8n3p2wdsyFvJS1HW6sVF+nsTk+hGxQNoQflgjO
PHa0TV1A1WP6dsI6IECzcJJkBpPlVNsR/6F/TPh48CIX/59QMlPMAXn/41V1HV05hm0rqes2Y7T/
+X1XtQL9k7Sg954LEzi08QW/N/ozd1QndFrpg8PpJ1bSbDdRYf3VxMDLgQ+mmSQH4Z5jcW31zOGq
caONlTr0jlsfqqFbo0aKX00jfvXdMd346IZZWrUbTvEWvWOqP7A46o8WY5dWw6CbMGuTYgEZQS8d
II3Je6db3anNoh4vcW3AfrCCldWABMWsBAzSJM4gz8ELeE54QvCdHv18GlYlLgoKJbluvTK/Na2o
X3gBTMBdJEBoBaCvOirYhQsmlImehccQ7uES/ZyFdbIPObIHmDRNFHIqQmvb1WC5YMjhfSoLx+Gn
a0FlK7Gh02s1xy6DTBQTgsuCF+5m7rZrEGycDUbsEnEb+xBnQdrydxj4nAxtG+WyPk8qD7ZmMBID
m5jNBj19ebAKDQb/fHl+Ckb9PULHuPn3S0mQBRtmZ++wGtiLNTFjNB4S5FHNf+r5559/1A5IU0/I
jTG9Kbiq+VJmWIANoz1NVYEFI6c1FWC6V86Ysd5kzcQZYPxT9rVzQ/C/KOdhYuX3zgvTIcI9BLBz
g+4n7poRSDqXpIY70RKdzMkZXZ6jr0LIcS86pCQ+g4z1oGUJJXhLFEloMFXI8eY+L0qoN/TI5hav
VLTGzZNDWintnVtr/9RRl+JDhvRB6GV+eH5qxuF1ZB3j1PpwmNL00TZWuWNWyxxVu0wNuViTNM6d
ixQUgtinoBbcj4GE2C6KiEQDMPsDKe13oyqQbjgkPYCd8E7PS1YmQCrsGqypGWinVM+pifWG5Bjq
rHvVF/ItBKjoatH0MmWZgaBwMlY+tZQIfPuH7xo9vi0QKNIno8cYWDU1Zb9UIck1CRNvdpwo/Ed+
Fu5k3oziHDuuc22M3LzV48WOTW1jtY17cAYEBX3VAK6VaqCltuSBNBoo70U1nm4D78oTHuUKlbPl
ww+oq2bDCsRrF5MdmqeGvkybl6VYvZLDU4fJw5YJzHQcND+7EChWsj6svoGOkmVqpw2eDFK5y14c
BuniJTVG7cG0hLUo09AlI8qIQTVxClkphmU83yfNfHdka9dXyY4kv/yjK7J44bPeklVaPEywgnAy
JqIUZpAAGyX3ZGGAWPcc5yRqlZDxyRgDrKt/OgLwhdkZ2LPgWN8SH7dAnuX2KlBzDxMm0PpqGyHb
lNZL2x6qg4HddkHyQp3W0GUrByN1hL6CdWx4GB3/d80TAnXKeJomEyUvrHrDKAnKUPm+caJqb7gF
pTnTr502hvUl9Gq8pDlKMq902ZjMX4s4b8gvw3pS1Q6tCiU0ClCnLPm5avJoa+6FoLmY77YITmgo
/vGseGCZfaZoME+eSTC6lWRf7OGto+31PrSjCkNgXKfrysQSOdJ7enMirCxIRufoqdchKVzbIc0Q
YGjiGzXF+BnMuHQ3T03Ygj0LHBjBtTVgNUYNniKlQufpuMEfXLvGjr1lsU+hSK56jptlPWowPXu9
uEVy8ndYZo924tZXGVYWxWoRv7XBM6f6kJtpckJcGG262tEvms2Yw6nc5CBtVLxm3p8lLnAsqZJQ
lzyCbDMeYieKvtoZ4DzGrU2MgWCqgd4BOzpaDsNrfz19QAS+TotI+yBuYIBRdXBGREHwY632HbXv
kYGbu3PTwd6GevOnC7r0HiZDeSGk2140UrYXFIzmemxkeLL6eNx1RveVd0w+uh6z8GAPqxRj5uip
+qPOPkMTya4v6TGqPsmpTyBgJt2lsdp5u6LlW+wa3dVR7sELxDkkQuXqeaa2HzOnIlAkWOiepHaA
mnWhlmIjN9F1iD7T8L9V3SbN2/kFnVeVEmOaRpgC83/1u4AtdIp6qFGN7/eHar6YTNCWbWdYa2gm
PEHtUuxYtqWvE3TunU3DQTYQpaL0QDMlZIPboDH3/03cmSTHrmXZdSpp0UfoArgorllGmqXDa2dd
kx2Yk3Sirmu0NA3NQzPQTDQSLbyfmfb/V6SkaMnCovEiHvlIdzhw7j57rx3Rj7HWkAs+tX4PYic/
odVUu8zyZy+YcCuh8eO0zrJryavwmg0+QFPfH48sao3fGn//yx9KmZt/+Wf+/FWUUx0hHP7pj//y
GiVRefmOzv+8fNl//LV/+eMf+ap/+67rc3v+wx9IzUXtdI9QOD1cmi5tf/17lEIvf/P/9f/8p8uv
7/I0lZe//aUsmvacesX35fet3Y7QDXAGwpXCxKFluhb9xf95jbdtMJv9X7/+t1pv46/SYopTikSu
I6nQpv55uDTt3/5i/JXVDTkDYWK9Frbj8m/mLALDv/3FEnyVELpyTVsaFhvXv/x7qzf/lwnpwFEW
/5GOYf9Drd6Azv44tf35F7f/VOvdkX7DfgbltRAfdvk4EthJ1SXU3A3MeuR+la9mEsY6BxMdYwOC
9KlwxtuuAWvCgnUhcEUO5yt37VjI2HW1CWsB8kzeiqw7ipai1viaD+BNGGS7DnxpNRCh5enKkEUE
wS2ei2p8wNW/dnwYv62BZA9Ywr2MuLNcYyvsdjssq0VAnian7zY0d6NydiUtXSnNvjbuotIQR9mE
T1VzaYh/rHhq1RrzpZt+lfGbAdwJ5YEIb/diklgxFOCE0nxJGmwoznxu+3dCWjdOzP4houjBCJEs
2+IUhJBU63ErVEuM3miOrPhfcKNsgvIhdbUtYTmt059tcxEWLXi7RMNdfDYAJfPywwBM7fa3M77V
jrVJlQH1zanCi8kCg0a2/AtHPE4X8UtYIpndYha5Cibu4skN8yZyWiiJx+UrN7sahzupU1uYirsq
A0lnBCMNlsnVDLHEZuWgmJpg3Bmnwsiv8w5VrnOsn9JV3zMYc2HeOOHZ4Ombps3JFNHdlLevmSIL
j1RB5ettyJGVlfkb+6dDQxcITm5Go+ZQ49BDq4+6tZ8WX2GvnoriAjg4n1kBOsU2tV9sEbHWevAl
6NEgeikMgCN4jX4I9u8482PnWM90iujtR4uoWAnnjPuYa00HJsn5UnMeG43Kc0Y3k/NLIIks5PjL
Bbd0NumPmR3dC9ptNDy3HUxNNqq4SGGpKy/D62w0pkfa2gPAX9oonPUMwaLbavnOsfX7wD+g0x4m
50eCJmuoJTYmoJuYDFOC7eVMkUoNZSx2uYKhZNSGSynrTWYSi/ShKnZq5WDkqKXGAq3bp45xlIsJ
074zlr4Uc6fL65wAbVotD9ziER1/1VTFATst7NcfnsY7CuXWtlW+gRQlHd3umeUfGzXd9T61qQnn
hiVPZVflo9l/D9QlG4tAnLRUAfsCXcJ9n6ePiOvZpREo8aMdQST8xaTd0T9ETvZXwFbBGzgV6S5I
boNRW+vgKmO+xC7DFDuoOCwaLKd1tnLXJH2xl/AStNs+6VhjueeA1UqfqecwjfDDth4Ixse0fOhL
lFKdISA1tmrc6bagEukMT9Xz834PzhO78rvRw2guo91QxycD1K/H2PmZ6f0L7Zf7CjeqZoh1nJmf
oFZOLGZgWCH74WldiyokbEZcYErx/lCjZh8bJCE5VgcXmZj3ot4mIZbW6qVhKJW/QFjzzsqbLzeX
9A2sdA4Z3MY3ZYoWB6emHY1L0QJc6PLPwShWfXDRqwNCx5VbQu9oZsAbtr53i/a9IQrsIEWbYuLQ
oCHaVU9NDDdsFsGS0qI8mwOmekwMd1tmd5i1iMnWlyiKySWyy4SXZxsN1zRP3ZIADOLNK51TtFXr
T2Wq9i0evT6Gl812kM/NOhLNITZeSupXmnCE64Efr7TtOxYbry3sQAgm4BdxNS5IMW9U3c72nW7F
KfamxhkP5m+BBQinesp8nz6Q6Q7T2zm0yGP4k9qT7t6BMNs5k8tAWB+KJPzgawldXQteqIDVC6FA
LzcRXPp3ijUgT/ib1sE7/WJM6M46cktibwpZbzhXek40rZrBAbvwYVTpNnbeJt//Gg0EQqMA0oje
XB3S4vzr+fkPTQv7zcPmj5PB/89B4fydRcAToOlHX+3vn/USDZiH6H8+HdwRsbrkXxftX9PygtX5
f/z39vJP3//zv/63f527+u98p9/mBOevDleMqRxpICRyQGYa+G1OkH81bMEA4boSwrQuDf71f5sT
pPXXRSVScOQN0zGF5Itw/y8jhDT+qlwDx71u2Yb1l38fnO5+U2x+m9QYpP7tz/+Ud9ldEeUtAtgy
h/xR2LEtQ+ckKVHKLH6QP5XNS1O2qJRZg5+jszw48Q38po3UQnGC6PvUTJyRRMQtr4YeNE3VHvWa
bLNjvBQoCitaJNhj4DvIg8X93M1eLMdHt+zZNy9SpIVHM/ya4JIsK7VnCvn4fI7PiQ1uxZrfplDH
Z2QqdAQertoEKBXssgb7ugEHs2qS6Sws51uPq9VYawSm6ECAXhNvGtN/iXtYD/y3wR6wFGm88lfx
hlEoF/gJbT99wt6RH20Ohhuiq8csmgFqlUHDjas8R4rj3NDkdynJH60ujWMUfKHWkDrT6z0FAA9m
lGinKHB00lAgKZEDHkQf2pzJr0M94ylO9drKTazSa4gB7ng233USZCbnQAzsNPkcMyiszTzm16ey
yRmAbNgnKmHz26cJ1D1hgh74bTT/w2T++zd0uZT+9IZSfy2FZUnyQ9IWi5L3O/0TxFAIywnt1+jd
I++HaMBs1bEG4gd0E9WyiLp6fJ4D9zpN3WsCxM8okG/x0nkfaOwqY3O81ZduR5XwuJjOYXfdJhYF
RfG9MbkAyDTtSswWyyJWu9zX/C1Ygtvffaj+3mX5v/0SyI3K1eGbukDx1Z9+CSCXbqkMfonZHj8G
wvy1Pt9wQrtzqEu08KaVA50M//i/yVnBspi7Tcu2//RJ6GcDI0atKqiS3W7SOTtyQoRLlx8nw3mQ
xNRcrefk8R83j7/ze+ocEP70bi3nA3z8y2dcil968e/frTlnkPTZM7M9IuzQijeZMCKw8L6bwWyt
ZGBcs/o6R0ubq4305WCwRQMuzHz7f/5RDK6PP/8wSOdSZ5Nii0U5X+5Fv790JEu/Riomdw4m0nOy
/K60O7ly0oiOFJXcy6I5gXF51EWhFpkuQmMPfxBVXY9eBTDd0XycHOLJIlfJeh7NH4cf2TQHgDB2
s1VNfzedA1hgGx8b7jZa6KlWBES5q4HB9203rmWqb9rKehrK4qviBrPx2+GoLRsMbVYvgrjq4hQm
HudU39CfLxLF1gPExbMXsllI6cSq7Rj+NChpNccLqNGuWENs5qfL6T0aFtZujANA6DpGovGuVWTh
CvaX4PmfNIsvyyVrZhhan2l0HioI9jStrDLXf+BMwancjX4oGx8z4IX8xHBgJ3opLMRIanzZ1ufu
hScsAS0tOQIJ/ta7DocfS5eVxugaJs272SSIlj6aU2FelZ3mrCgkQqtolhANHOFROzR+ej3isPIg
zMH5CXHhA04uiXbQhlWkj9J1QfOp3mBXqT4LlutTOoPENEcvdofPeble+bhqE1SmCPBdOviOV7iw
lTo4ly0vWREEJ/oEcFTp8eOYcSOz8oksQpLcG055/esFc5cjQqjyna/Ft507fWvQL4IFAFgIua8k
xO1qsRUIagyCV1K6VNzwevQBNnt0peVxgZ5aZZepMxhriRa1poURSB8jjPTeG6bCR7NJX5yUXJEF
g3jbZZa7QYDD9awl4JbFHvxGyMgIn6Wht8bxAXoPIxVtQrjvZofIOcqLMUHTlap+ryMsU/jY7nRa
/tyKwEXfD28qjG9ho33aAWjpuvuRuXwbLVIkNgiJlVV/srgL4PiRfGafALOvXwv5axeGwIN3xqsC
glF4RnP/0s8uFWvSfJt7JHUX8BLCuGcQtt1BK4LW3i2h5RyRnJ8PEefdwqitY0Fd+gKJR7ptDn/5
pumoUxuK+RrYC1aRkj4vCdfcrvS3tuyumxairD7SVZoOr46vcau1OBXMIVeaENFtOMMhhj7wtkDb
LRG9Trb72ODP9Oypvc+Ay8wpTRDk4rVmYwvu/4FtPLOK/dar4qlyi6/e5+Nq5zxWYWYkpDdpWyXz
kqaAVf2G7sgBBJbUQTRjOaDWoET0Xj4VaWyD4fOvYIENGrHDZLKQKiP6RdgATGpO12QNGEx1smmz
RosFcTzSEqBDauaJiR3HkB4pDd4qN/nycx6HhEbqVRhwYlGDerOKnBam9i0Dk7xUGPuskqmryEhq
sgO/borsrQU0sHHwNa/gUvCinoYIz1dX33UVLdfhVN/TiMBa1vZ/zP7RCngV1aOjqyf+Fz7HqbJX
1ZKE1Wp+RV2S9TT6pwqjLnAYDh09MeXGSJ5rkyaH5dAl6zDcjT3ObWEyI9j4ULKWBhIxHlJc5uk0
fg7J/J4sP7GdUb+ouzgqsgLuDf/AUrwAuJlp1DbkeSjZdkjzmPoWJQ6VftdEyAV+1z6UHOzDGMZK
GGP1zo3qHRnWX1FThpGd7svFVbFRXX3KceIWtbj1dUrDk+GN+UkL2HC4ZJjT4aeAhalV3RsB/JcK
37ReEbBv3X3ICiejriFhoy+kdY5EeqOn+juGFGqROUs4g6Tavrc9xXf3Sr5NmTprXfUUUmXmsG1J
M49K63aVDKHg+Y+a3z8TEysPYCASbirRJi2pHY/MEquxvWdVf4HRTOGLJS8dFYg4Mml7CedGetSt
55t6UNvR5vZGTfB6osWsooKaX4kYfTBjqjVhwUlNg2Td4xiKbQC5jf1Gkh22QaiVniXvZE9Z0K+r
L9QauPy9PM/zeKl4zaDUXEdmSlWNTRoGM0WqvugkyTzAD1CE+/ydOF29wvP3SnABV4h/7mB2ude4
sKmJpW2AWPUKF/t1qgU4Ut/ADuAsE2wZisrJ1w6qmdtcupHgFyffyDOC5Jyr2qCZOXXXgcvdoMkZ
Em18eNBHsf1k3XWeWT/whAli2GSRalDSLU8FGkWMbVzXzzmqEetxso5xHrz1QbaxtOQNyeALjsUb
vretlQ+UFhrhqu9wG+VxgAdrmd39YVMQleLCEbknE66RIbtUfXzRuvCcafmjGZjWJpTSC6rOOpJp
YIGK38fRS5fi54TtE1kzhvirNAirbTA471GMl7Q06Ftv6ZMgyoLduxSkv1lEkHB7kKGAWaZghEFp
Yr3YJ1dClfCGARuH9JUiipieET3G4CxD+SHHmN6+ZaRzospgU9hG2969NUnoAtcrbrIxB+2WZRFw
ByBVaX09hHHyjGGPjF5BDJnOoXFoZqiPINt81hBFlbzE1KZekR/j34+4cKzGeLRj8wX0VHPqrxQd
eFt7XPpi0/aEJTY6otqs4q3TIzD603RtxqD0ab/K6BJDYOD7BEG/URmFRgFLYNAU2WbstG2LJ7g3
uCP5FKjZGnZPdl1Ol/UEeTiNYD6hPKCcbm13wsM1a+tcxPZe4mrs8FTscf6tEqB427GxjjR94vTv
1HjT4S1G6t8aSivXOvMD7592Kk2ku6K4FalYETsJ7mGxQnGqLJJnQb2hEmwMyD8a4w+FONSypkdf
hFe6iYm76DM+S4lYq5m+OT/h8yiWwZEutwfWMfiwcL09qEA5R4O7mWcU/Ci0gtxXc4Ob1CxPKFfb
1vDdox3txom9uYL4SgFEfjtatoW2a1DNcKoi0SMDr+tFwciNnvrk0X+04QYyptHxVxYUbKjug8sW
bmmWUtYX3Ei7iG5YOgJI6Wg4l4wJikP6AuqMWjHvx/R7ViVx8hA7hjk/hYFV7DlF9WvatFZ+O477
aML1DEulybgsnQm/i7uYdv14eKJ0CcaqendmPFd1RI9i6EAixBX9GqchaXLFcpejEWifmmdv/VGb
auB3wI0kmnedvk4/HTRakptsO6fTRWHb9AYsXZnQX6zMoXIujjDPaeV1J9x7Y2A5bJg+6/OYZHSi
gIjoz06LAWkoLH9XNfFtrDvWJjLsny4vXZbqPL2HuoJZpr/nJs51YEtv0aRJ3hOr207lfDRdzWcX
T84ml3S32XjgIOn0V9zZ75rki2EQXyJBxSn51CgY2I0Wh+2M+Jd47rjuObWOqRfiI8pVg3s5DJZn
6HzFdpNYFLGCdedQUCJz+7ZjU3jlTpRbyXimOnvaN3YFcZx78NomfHccKUyZynRapYwSNk6qlIQp
LMJq3ISt+aBPWBCSkP1auhwVy9za8CsdhhBQBzAMylLTXNzEiXvd6OUTEMEK66p5Y5VdRdcztRI9
l7NZjw2trdMmzSHH+fl0CoJ2vIKWuxIIBAakBc710yUmtkuMcCQsJH2aglDcHVWfGpNddoXTJyZW
d+Bo8Bxl8g7m4bztO1OwtVOXmGmkQ3XYiiaDAfrEzMvzrjU+AsYuTuoo50Qt7kUwreauaVbNpLvH
cpoxMPTOXsxkPg07sEkhO6d0Lp8W+3TmpwG768a9Uhl2yZl23jWwrYbNKUmcvsNnGj/nmq8eKVCl
pIFltJYEgzfZrdq4S2t2jpoMmsuzw8E+jszdsLvAGgYm+1Ci5oNwePNjPiSMcOyLtO3gEhSeZy5h
xe2IvCkwL53p1Q78h7iP5pNdMStZ5bive2wJABgLGs2086/ag5zuP8VWHSuGCVVHkQXquvwnsuxl
qrIKuss0CNcuuKB05mkAejCQPnsO+562YIHj9+xK935k9qYg6HUunPsY1h0Dm6QatsECnIVQcAYT
NIzb2bbnN+VS0YYY0/Xd3lXx08CrXH+VUi8PECyust54HWieJw41QOxPO5OTg/PquNPO6co7SPiU
ixjJbrAhmUC5sleO0NB7WMKkkX2w0pFC3wEbdt7btDyAZWWuWP7FFJUflgmPbVuDM5JRPAKdNWCG
hzjsU/NFKjD8nnLwsRRhGNTLrRSFZMfBqqln8X8Gu6EeICh2Xdff6EhqpJo7/DfWN0IpbkS7OAdE
Viw9eXcCZ00+IQc1DAiBxPJqaAte2Xm+HYY02XZ1Hu8DtglOr+e3g3PQk2ArMtL8xKTwSkbpOlZP
rG6e7Dp2bntFrymd5PhKLC+J1DVP76UkbNrFe2OCg1zQu64b9CBZcKdWgGyRkRsruqGk/grkwDop
Z1506RFRoZkAINaKSP5rZCFIQSQa9oV1wUqOZUUY9c6kserRXuwcjl1rm74t3trl+E3g9GWIXXiu
UUID7F2MFREAcQJxjFAJ24xh00PL8/pY3FMuBomuzn4MfTmXlNaVPpifgZthW+W4HVbwnLWQz8so
Jio8llusxvu1NmtsYyYWzZ0IndOk4xsc7acqyO0Npsiv3Ao/rFZRo8l3jWZAwbH+A9mCTuE252ND
ceRcCK6IUmc7PtMMrSDDbi142ivRRwQwtLT2snC4ksl0op333u8Ux1yueoqUOKzN3BGA/Xl5bEMz
azjHm90SLLHyYOOXIKZ03xhOfap9+zbCPbEU8NdB+RxbNZb+nN4nDCNfgRvxwuaM36msPvpAflZ0
m7DFIQHJ6mfQb92u/ob78diN/VViOPztKczwJiGmQMnh9DiDsbGmcmel3JTHzKDTq9i1xK4Hg5+z
aa2cZzkEFEaWMJJbGhydY6HZOFtz7baolm8xoMD1hbhhuHoZFNEVAiLp8vVYC0X+nAUDiT39BdsB
0+Ymx3OvJZq47btmTzMBj7vG3gk73daJOT0QU9Pq5D6PGbDmPY7eR1T0d7PqOdwq/4YP1AZyRbD2
C419kFyHYtjpOTW77DxPWVWgNjp3ExWra2WdaBU+yznFfd3koWdYKDi27b/wCyebqvWfwwCQTVhw
ySm4a0YLMX+Ig2vQQii39nyyxttWcsIcNBQvpjSbCjyOKfpUnCAcvIW1vDQhJJ/onNQU5wK28O8K
9AlvKnl0VOnzkIxnO+C96yMIvnMCmsmazokGXcah4A42C8G48Lpuh/vJmel40iBRcvte8Tq+T4H1
1NoxXKVsQ5ieaYbjNtGckZ/dSI6dqG6myaRAiDu5j4tp5bDCiViIEv+D15/nghn1DrHGtijRFf4R
QBHZPMMHBBBSY8dHVJJbXAUji0+3cN7c7qWzBsyGBd0pufTX4yigipfFS7+jsDiiDHs892byRJOe
ydKeEdli8O+qItjgR4FEVk+US2eS0wvyfDskOML1aSOTcudoBaajdj/O3D2SwjDXvRtuUaSXQPQ0
PbAcR2Nyi5dCIxQp7JojUM52yIghFweSN3k6w3ZfA7W5EWl1Q7/fJp6xdEOoI4gJXZ1TYHweOAZh
4SpYQhrNwSoWiAbVONj70IOyNNsSusMnXGX13VzbKDyyPFiKLGai/Je0BSQUymuugJhpPBqQx4b5
NiVNO4f3MNHEUxiPlDlRJckrQUkCaYaOZL5YoOqzzeNQEUdLJbvBBvmP953iD4hZ82vbfAk374HO
dMY+zKM7B936oXTZ8dfVzp8rHE1UvCinXpe57UKoMXEETTClYP7MhY83X1CGqbAacgu4zkIo8NS7
PTLcmCQGKeRqqtdpDs6dMZFDL4aCwgvWxxqvNldEkvFoopXI3rHiuSUOR3tDQKO6AE2NrY1GrNGb
ehCAmMmGbeeyZ5FWsp8TmztL0a3MlCGpSXV7RdnRwem023SE3lhowYeZCQ6PdehspFOh7RusN1Px
w6Ce70rStw73SnNW3yP+GG/2ySD47k4adGbPifbi92Sj+XDqHmR8bABsElc6uH8koZ+maE9DMDwH
oYtpjasV4VQc++Fe6pDgufMImK0UQuWuJylhLDjGCwAC1An4sP+sq2jIum04Tq+1E3g8bqNFbnmo
lPmhXDpxWGLf6aYRHkUTPgOVzLdDjUQiUuc7atQLfgqI4BgJdUoTiT13a92enlJ88ja87mFsjya2
x4OOo2CbfYtZr06SEJwnRuCXUYcRoKY+OteGcFsQk0e2Yh0livG+c2m2jnqH/Ay/JwIAve2Ufrpd
v3MbXqeJZxQ2UywMzncsNPoZAJcHS9Q1TcFBV5LcY8KqW1co0DT4cLnXHmH8itxpcSA1eNv6meNR
0qCdOHYSU8Up4PnpMqmFBmycVqIegasVRbFtFB+MvAt+zIrqJT8rbweK3K5E4pQAQLszoNsfWXPv
oRHBp+0Z/gT6jU7+qvwlXy1VvM0MxwJj68p1K0kl7NK62EYNVOXyPa5HWgRC84Zbxtqt9I+lW3FK
dAT2ISfcYCF9LTX3+6QKvqwqvKtq9AGDyAGm3Mhr6/iQT9DZgCz9dlOIIgpEm+HQG+34IIY+Pmhp
hsgWrNupwBsMJnpgJThWCFduSF+L7LIveFU3tszeG719a0KNHkK3NG/MKsSM3DCkq1l5NLAOFp9Q
LqFnMYizNJt+H4Le4jdhn7DL9YQEJer6FOKwJccGD0XTNkO6dGQQHDlU1SUL9IOgsMD10yfKM0ML
71wSZu2KJCDgDcu4A+eSblIuzJVUcG2U7yLoGDwJTCe6Z8WQ7DRFt1kNA86j9/2LTARBm66CNh0g
8479CvDim12Dpq1MMEX6LkfjPCoHHEkw/MTdYEJSNd8b2eKP6YH5VUU/8zDAWiyrZRD0/WjfJ3sn
MSHbMuit29Y+jLI04M1gZ5yiQ0PLi5jjQ1KVz+ni0wC7CQX+IWrm/uAWlD4XkJ6zmPqbTH4UDiyw
jh600I4vKriu6u7RQPFk5z9P67px+C0JNhCtjbYcndXameKHGN9mLJFPCBPj+KqueNK8wkf5qeCq
uWQT1kbVfmqGuEpiVXnjYkUMBPzHqGMMHMZYEJ6dz5qTntCUDiCNiSbKPl0ZYfauJ0ijadSkO2Na
0MgQD9xkvDR2M0CgIEiEqXmdFqTQOVJuyzh3iXzxO49xzbftS1ikc0OpzZwCGGxPZfCj0W55M2tx
T00PkcrKtINNls5b007oc9DoOmCBtDL78QE+5J1Ok2ZHYcxKDNl7YhB4xIabBBzlrZwqRHBRV3rf
WB4ZkWc/8cs1yINDGnN9zXO3nLU2lKnuwY484Szfp+GRnVi9pzfoilwhaoNA0jUH/9VpzLUhmD3l
LC1yNdFCODz2moPSvfCB28LCEpaNZJqw81u8s9S1UK8X+Jc2cMrtRPhEpvKp+1QLp8sqJKJUrp9y
41bWOhNVuiT4gQGhGDgHvJwrFyyEx4e1n5CiDI0VUmH4jxaMoKwcxMak6mbVluZVHyZU1yl3VVoS
Xlcc75JCc7ww21Dt3HijRASmoBhb8QBAlIW92MVltJ/I3q9amDY7c4qhrK3NkNypgwRBKsunBKLT
1kOV7VsODmC8KorOi+p+xmYT3dG6wZrBhAdfDI8kO4LbvN6mdfxI9VmzTTigoAAGH3pE0QvcJ5zG
1wPZAgrFqD4EnuuRKfsGDezv6jy9hoaVr/p5KVa0ElrqWmz30m7fRqH2zezugeS/1X3aktEfBm/m
aW+B5PUiNXy2NODkMnU441g35U0adl++kjPdCIbJUUL9RHM2bar+ruVKLun88JIas0wcVz+GzJ+b
pKL0vgz7VZkfOl8i47LsIibpWpux51nRl+FDBb17FUqzRDvSKb1r2w8nL+/UkIAV2gx2KQ5Bob1a
EwOaHp1ExviaafOz6w7jVgXSRTfmySnM5kqF9pvpt64XubCzZY7uO4iWpnuyEFsNl0KhHiwxfs2m
2ELNQJplJAQmWnh8tOuj3l6ZnSIxUrZbyQ2bQAIHU6RYjd+kpKeIXueRoJGIMB/XBeqhPvwEaXoM
ze4c6oh2X3qFs05N6/JMoyPYDN3mQtaPEYP0isor2tVsmJMYzKrsy9bFQzmoawZhDVi0X21Mh+PY
3OLt7K60yPju5giuwNQ/4zZ4mbqCqcE1T5HZ7ZewxKtgBVOQ58R6F7JlDyCce9pkPId2c8QH4myz
Ja/Q99bbAMxnS8/nF0s5MnF+ekoybIyTGC5tVbpXgT0Azo9OCvTQOkj67KS12nudYGmqahz5Cf4P
OpRgCVbDaHg0BfurpmxZeJAOF3XN8kCzuamRV59zktXCKI9uURlby7Hv06AzaI1NnrmIuDuhDK0z
RSdYRH/Uja/WwGW0+5Gbohx5w+gfzOGGJV9uVT+Ffrg387JnftDBErJK6CJMgNyCT24evToF+rJr
utVaRehGctFojUG9zy2vSZhbw9aeo3Y9aFShxVrP7rtw/J1Z+M/wGmjbiXd4IheIOw2LE/sisD7L
QCLX0SC/i5Hlm2V3R7NXPNeD0dhSI2oVKL1zwK+RVnsWExuKkp3j1GvuwaqqxySo3SdqbLZJfwFE
2dfaV6qNHJ86xSKwlBta91BaIvAzYTrC98/XUsH2CEr02klNN5Vu19sM/BYLao01I3w3mcQbK+Ga
zCLr1ugb7smMTuTkvWxU4LRnGYO7rygilvXWdQKiVmO4Cep542rsEWveH6+2+kMo8jdBxrE0bQpG
KNLxcGyi0pX6VQF6ckUcvViH+kxz5Qiemoe2mUfhWlr8I4SGjqZGIrynTz0e1Jq8VrxRjXqHO5m5
zMnzDNwxtVk8N8D/oZHlY/+puXgIAqvvidBBhh2CXcgBbfFgUL1JU9061ty15sJamqzXyo6cDSQw
mq6i4MqfgCjINK+OARQC3fwAzGFxwNwB6yk3+AM54UOmIQUgaZyGUtaZ4a6JWMHIuaMFxWgeMksQ
RKo0ABX8nhwsSTqHKwgNggGJHiKnSk8MXMiL4lfhGs7nApU4xZ25pefuJVFass/j6Tuvlx6rkUGn
IVGwaDVsZPziyRg00jaRLrnXVGvHLXHLQnhjoVs/TVNyVNCTNrjcef1id6PpqdoW7aYKJqYv4DRO
jLe6tXUNNqJ6G6bgHGfodSndQxIVdltyrywAzJwKvqcyzfMQ280G5239KzEOsT/bxlCNLct4Hbv6
Whf4Ki2npzERdxXW3GxNVJlF6bL4dLRhvOeCfbds/dMsjemxnm86O3R2kwXFJe8XKcVJKLhus+Oy
5W969nMNELasdbkag/Rx0OJhbcU85dhPbwjGfE94YiiBocAwc+jMhFkBzo19PNtFOukxaPJOf9SU
BSCmv8Hm5KERWRtwmncVTwvP0US1HgiKQqG5zxyu9xAXyfuk7dn5UTHK9elNbnhf9g5iY+6A8OXa
3fHAnjdOZsKlyYbog5P0PYy+pf+wPE+x8SBixQl04EJL42uG0WcnoKiaoU936psxiE7SwXuU6FW3
zjFG44GD+mMVF5WiWrEaoREtGkbMCOwOncheMUNykjWyxOtFG65Vn29Yd8Z+j4kHBA5xeKDXSBF3
QR5rdLr1D0jM9xbVdqlzalpzOCXDi8bR3UuG8dQPnwN3caHZJKZVwy4A3/Ts+k96z0NUQbgn4yfp
xFLyYvrBpzM+NpV2npYPvCXsB7Jr6UiOS6onWY7NMeE2Sq1V8EId64YtSQt6j3NVH5pXFXq0y23O
y0yZEYflfIIhBicsR4TGmZrdW210kIVlQ8sFnN1A3qu2+VzLjo7JXqN32Cg+WUSjgoXvZDfRynXw
R1HCZZv62t6p9ont4/Rp3e0c8MZhJVgzqwd1xp3IpLVCf2NN6aOqs8KNE3a2Ebs0HgNsdVPjwYb9
yxcOw2ohAlFS0lcojukTjzrKEsec/FkHKsHhA8uM+QGyYqUJPorWONa3YpK7yhHfwqarRefTeRj0
fsPhns7UttJ3pRV/SsvAbEHvD4ZvymkcJAUzQeeIo21BF9EKjHnhuQNiRNTb7yTRHlre6gppERIS
HAAMe78cfKk9f+MuCFYs0W9iQ+2r+jAGecQPDxiOiQS9x64xRHCb4exc6y6q1+KIWZwIKgxinls+
lKQeKAtrpl9vMVkehHEoTbicIk+H9oN4H6frAMbjSk9meE8arxz2KOqd57eU6JSIKQV1uJGZEZ76
jNYCEkzQDRhHlMGGCJ4ZdVoJkCnkoKQsv1hcc6c31mm/LH4+wewsJC/UoJYbdNJ8Bia2NMKouJpw
L0bcl0iBPw2A+xuN4rXUaV816FXB/+LuPJYjx7Js+0UIgxZTh3At6NScwCihtcbX90JEZWVGZHY+
yzfp7hpURYYxSMLdgXvPPWfvtafhXHPT2rUZ3gqhsK4ncB+svrx23cRDveha5uEYy6SJ5WK2ABgD
p4rCe5Zpxiz87FbF4QXEs9Qs4MPIvszRT51F7YaZjZutEr4yjRjZQnoYDAgWBvRLzibCyQzvtBgV
lNon98jyuVXG8etmBpiVyA9Vnt/Umc+keBG2dModCbuYDr9moX4QwO0yYp9M6xln+gcYrZxBwfCl
0xjtxoD815q1qzHfCl18wdUIbGjuGHCM9H4v/tLSN7VFmgSRYJHqmVJyLxOTMenhqSwCmue59mzU
8b2ZDK+T8DwCjaEVt+prTwmmh7DXbioWPurE2A30yqTZTt4ofoylO0m/roThydm2V8s1fHMaYCk0
Ckz8lV689Isgq2/Er0UKBq5rWNVQAgZN3KWKf7LaZdzBUFafgV7FWGfpMB5lIf9UpelzhEXLkOjU
GZzyAgiisU6GoO5pQhA7I0yNVSQY95o2ErGko1ZhVZKC9CVeBrO8dt2qWeMlQk/y/jGt0GSBx8As
skDaqt5iYm8x+gtRMixpaE05OXqBKKOsA7qw0aWv23/duMrMZlS1utcIC2hYgjUx4EaMLLpKbY8R
KZRXVdw9jllIjDaDiFDJvvLvEgfM6ate6Rgx+BfdABRiogmpY9Kg81Ffz2LhpnohwcoJ7hTkJrlC
PB+KzlYXMmwF20ZI7lulsIuRg0e3qOSQ3QErOVsTNyN5aLE9V8d+fGi181T2G3QJT4gPP8b+zoJd
YtcTJLSkHgCMcBHLraKN/dVazu5RZz6B3mC0kq+Wm6ryW4iy5rUV+2cdtqItCGpqCyPd04LZZryA
sth9UfgS3Sr2NUJHdZujR/HmylhIVVDFWScgWMnsiita519aGz3X3ZGBxgtOSdnNciJPl5kOonaa
BzU5sEnvu0Ha3gMwWGV+gPCpxbI4q81aTYl972R6htiwdmDgNQbhNifMznZxrl2YV72PdVQ5etvd
zm0MJRmYnqPJGNMWNSej53H19ypY9U+C3AUfIWoW/0OTT1rhzxrYdCYEQQELTCf+3TdEmkU1Z+De
aF9kgjR5iiO3AE6AVLpzIglJZseWqtUstrXUoIXrq5IAPxHjjP5VlSkcD+mm9k/KPN0TgczZu+zu
lxs/UqeLURJRHg0fw3K/UeQMjEIlGm8KPFoC1RD86czV0MdVsIbV5dEGDnZHu+Ksjlh+VXkbSbwp
vQCVyiyl10Scr3//diwGwZ+wDwuuAicjxgRZYlH+RREsD0HMp0yCyQw0MJIEqMUUsSoPr1Ljjxgg
WA9Z8v/4DGTrr36rYi6oCV21VPOXz6ATDQp4gcLtu+wxnYja0PR3Y0GPL/dHjEXNFBh1L3F8SweC
69LUYeebw1nkOgedliRGeqSU5Bf3LGS4cFVXoK+aMzfPfBS3QrbWmbuTa7yPE5Cf3wVZU2Kg6Gp3
f/8e/tUtRaVjaZqCZ0PF5vHzLZXjgINFglQYDAysbbayYCC10UeXWYlMqpe1pfPdMadwjeUMaXUq
XbQ4yRx0VA++qWwNNJ7fhZJdQfHrl/E2LLNNFfDZtyDERvUums21lgVfYwbeUChGgQPZuRCIT89n
/Trn4Z3co5To6+4sFdMVftbVjCC+jNUMPo2MXauQXKqNJQBugSRVO5nzfqwqt3//Zkh/fr5IIzMM
g+1IJ3XjO77lD4L3YJJ9EaVNtxgklF3SS25ITg9iMQo9Ji6fQrT0SwaTVaTFT+oMe+ByymosKGP/
Py5F1XRoLJauSfiDf/5ceNvbFttKh/9zWiv+kRgHoLVUi1JR7fTWeDWLRRVQTjfLSNGfY8J5JuVS
B5r3/Ur+kUHqGL3Tgym+2l9dUj+Zq//KRvXTPzjeene//oTlOt7/YOP+13X9zxmyZVGXTEDmLCs6
+nxuhz98cstl/cvVfXrNcHUrTHl+NmT/1ff/MFpJiyEb1xQiBlGWUPXzrP0wWvEVPmLRwmlhwIDl
E//daKV84z7Ef6HjEDfp5rEe/Wa0Ur7RL7A0A3ecjA5Q+0eGbEXkl/y8nv70wnF//3zLEUyTy9rA
c94r12TXO5xSj8F+2vf4F+6l7Bxs2lvIo9CmNvJa35nXGvHUxrhjnJW47XPyaFUOYUtsz8zy1lSv
8kF0Dacs71Q7XMfZWxd5mIgF/p65uc3hZX/LRpuv8cIO78JWrpkI3PS3k35bnMp7wkNuEq/c5kdr
k71O+yq0c8oWcqAR+bPD5P1WtjFYuYoTrlmlDK/aG2eCuuy2dJL17JRomILZiXN79mJPumv33Zqw
U69xyZGAkDgdIl5lSa93RQ8f5eXsJdk2F7YjMmy0otmqpHCZ7iy3nVbJHcLipyVc+63WPw3zOrgM
t6VNqOFwdP214FJ3ifRTGRWf0JKLkI8j3dZtg8vZBYOLeakX7DZ+ZvYku5arPPa3KWMXamV5Q2Cz
XbqcLpk5xHiCdeWxo7CLOO3CbfVSZYuxkrBq8cYSd0N27qI1kcufoYfIfOsTYn0XCBtVvo0XVtsx
jekAbEnfEe6h8TmKeJMlbNjWI4F7ub5PMBMY83ayzkghhDXwEAcVuxcc+8zVjXsTf0F0wExlJ1a6
gpPhWPct+PDpDijrfnKKc14SheNNLtPY9eimO3PfxxvhOZNcY4cuYBfDHSbfcOk2gwetjrpDut6a
F79tPIUq+FKcInNdnzThYqGIkp61XeKIG+0Z6S2iyNVwyOGp9dNz/oTAYM39FNVuLsuntLEO5EYd
kLcx0dFhUBq2UDkF1JAJt+xANFXH8ILWpxggJBgs5sEjZTZi0uBBJu26x2HfbUVAdeWNHoLe3CHe
z/0DE+V0WyC93JhHTXE4u93WNrb/D+Ec3aat88+X1L9aLP/XrYXLGqibGuWwikVUlSw2zH87yP60
Fmrq9zXjB/TiO+/sr77/x1qof5Pp+YgWJZROiwLW6G9rIV9RLZGvLKva8nv5ym+mUxOrKvQ005Jk
RVO0ZX/+bS00v+n8e9hfsMCWJVH5J8ZTSf2lyvvlwuVfjYq12tZhHDOmDWg/mOWnXKxF40k2S6Zf
jAc3AmxvC32/dhv1Tl6v/ZFz7xbAZIGMG0Klem6brwZeCy021LerkAAKzn4mEfLDPkOZ0hyqzIXq
inoKZXjmFCoMKbiC6a6QQc/OKznVtjCbjkJlngJ5me/cJtIeMlmZr/kPmrJb02K4GELbvxqWgzfB
ofvT9x+9b2snMoGJn5/XCgxSeMxEs78kysGHvUAziB75gUab3Tjt+MCi2L50nh+h1HORwI0czN9V
hunt3mTAdhNew+iLzPXyPbnltDEHnArthTkzsbhF9rQdT3KMZ8YViDMlHC96H1+E6ThBb0cNVMS7
BJklCdzTMRM/2hEt79ng1IR1JDtGjFEV3uSyQqxnt8Y2kG/Mjb7R9+j6VmJ8LrJ7vW5dAkRo522I
W0ujhyz0LJLaqYcYwKSDixqeCdVizUBxEsQbxUBeekRCrNVPFjb9bPoMDBXx6Q8f6D+qjP6PPMYy
2caGbizPjshD8rclDXgX9eeSBlTLn77/x2OsfMPNZ8iWpVGgQJux/v0YK9+gnIs8jVi4ddW0Fr/m
74wZSQNoiMeIE4esU7f89hjDmKEKkiTjX050Trj/wD+uqr+UNL9c+PcF44+m0Rp1XdiWEa18/T5p
X+vpVGhPiaLSFHxBlMRUGUSGsTGC66jD7vPPAUS7rrrMHwO0dTO6axZ3pbeoLOWh9vRj264nnaje
TT7uyeDQwHobmsTYneDOcSdJ3jDQ8Mz4ukaPEt6c6lpEliAavjR0hebhIJ66zZjsdcoLPwZbukrO
/eihvaHZK9O57fh19Qu3daHvkC4Bc96BugCkUNEnxBCAXGfK1vTUU2MXAlS+Sllvh3Bb/OAcNDaI
iwfixEzzlL0QOzx8Wl5+MDFAge3dyOETTYF42E54SpgyyN0VA7VMELzcv0vts/5iNvPRzzamSBAy
je/6Zq629OkbY09nVOq3sGhQPE6PgkVTbRMAUjFDR5ERtAUlM+EVbC/vrjl2x9LTbVweu5Y36M7P
dzh3d0Lihda5xLRHjhgyJk87aJITXZt4q2MS4r3oUHi+C76/Si8K/PYrV4vAlNkmHUssLqE/2HV0
tgq3LE86JN2Hhh5yjwPLbcyHviVvV7NVCQJ4B8Oy28QB+cPKYEdXQFpNd0bAb7eIxMZ11uClnDZw
FGOHBEc0mWDlzV2g6ycE2s4ouo3/NjPcglNuLc0ETPPFK99r0DYthNbGH9ainCEsUNedsrbj/XDW
xUO9kw/1tbzm1/LkoybY5W+hrbCE1/oL9v1T1rZoF3HnEvsT6Guozrh1uTxsJjdRdBSYKm5kKj8K
HKN9SLUnwPpGuScOvnnKhUN9i/uCPj57w2isIgSzVEzVMdgVhEkRPPWS6m7re9m8I/vQj11+RkAW
gIS+B2cmbq4GB83gabILNekUoDA34g3XUhebYFzh9GJNb60XOAtsSbTHWFNBroxP/sBccEegh5rQ
B4ucMvvwkYIrOC5NKDmBoDgVp/qEO/QpmN9xJK4w49At2hNID3zg1Xolvxk2Q9bdIL0RrXuuHE2r
3m1nMPj6gW6loyB4NDWvR3urWRdCInNxy3sTP2gY9BCuLTmWr4Uhuyz3Iy3pwqRPKt3RkbVDf2OG
seeHPG0jrYLDADtVu4+Be9f+LS6cZcw/2+ojaohCcwXUbsxtxBeJudREAWw5U/BMcrOL1UgHwCI5
gVSQcwgns0YCIRyRYnHFZIHr5mHo4Qwc5slGureqvAqfqx+ftfu8fJAkfevv0+KaShiKv/hpsvqR
0DIbzDdEVvq7XgPk4blk3kN9/CIx5Y9wEvMRiMwBqyc4qbRQKGGFHaRBLA8ueL9VfFIXMk/KbyMb
iKYfcKTiwNTJ6fr3YjMQHsfg1KdQJh12cmSNQQnTUK+Ds+7THfchRbxq0k5Rb5rgMrEX76xg0ymI
ibzl6yjTaCZ0Glon5shYWCRAPhNk8xC0DsvNUzCpNqc3yL04JNw5OjLBWLUvevvwH1sZcyTn9G1a
MAmAz5psfP99ZawvfLc/AlgW7Nufvv/Hlip/A3FAQWqxmVIGa0v9+6NLANBNURS2VFoM/KGov2+p
qvVNBdQgGvKynS4n99/qYuubQjUMqEKXlraGKv2TDZVf93OP4NfLtuSfewS1OqCnrtBEpjXxqD3B
YGmIrl/ZEueBBbhw6rjcEFe6DXpjBUu3EA7qtcrLdaLQez/jiWUYeZGYBkWq9SEJNz4IZCQa5zYb
1/JY3EjbmL+pgYX9mbxufqqGjtfy0T5CckR7TjWCepbkjcecNW5EMp+NL4hgJ9TsZjCi8D3Lu6Cg
iE2O6gnLW31Hs187qGTlCWMCJ/QVt0XQrIynUsafsDKgL5SYML3Q3Frq1eB6k11qbLriMsybvkOT
gUEPr6wd8FtCglBWaFrpQ6TBukk2UnyYrFu/OBnIZDkTeHryWCl3mnjBRMY0ENtPluzCImD0eC7v
S8aDLAHmOtU21SyusFGYlwFVOanw6YQBtd1wJrJZjTPDvxORKbPL7ENS4/QRFVGxyQU37Zg9Jjvz
GaY46EVcDEAng3Tdmg1NeGIl6KQEFSKrdxRAjrEYhfrSa56HlmjfLzzUiC6xl1Mxt8W7lt2FY7nX
1g1QVoSo0Mcs8VmJL4AmiTqprJchuJf9c/rYgFH2LY94V6xobAvRyYDNqpr7Sr0YjDgLg8EIypr3
lqAgFLLsHuRlx/lmhBxGogczPXIoSTg5L7YsTOaAoPqWOL7mqco6B9VAF7RnscKV0H4xumvEvXaq
+cGavDXkdQh8WsSv+xC1z76iUHWU2KfSVVSlZzJWVkrV2db8GquhGxdH9jK2+SC+h2yXzKdxwMQq
BrtavjOSnYY4gNQcYrl52zal5NOF99GxkTY2yuLTIootzI0QY8Q/6lvlWBwkN/MMss7RDrsippxk
Q5tkA00kf0SWbR70g/A53lTvIVnG7w03XX6KtvKZ3ZX4Wp7NVS977XgDfNSOuzuLV4ufYmhX3Rvl
CaZ6KB4qO5JPATirp4U5e++3O/Eu5eS5+wJoTxkom3yqmCYgsq1a+mogLiR7M92k0UFwBCwv43Oc
PNTL0m2w7qvbsj+oCB8mHqETaUGwvELa12hu9glDzelTReGMKmd+Bv8zt3ywrz10dW0tRA9dvlFC
e2FxCPTKPM28FcMTgQV4Py9iI9NwZgjrdO1rHLt8KGlHIRXY6UzcwI+By3/kKYsTkKyzBCt0NQBr
/t2WYEl0c3/dEv70/b9tCYz9cBqJsG9MiXbM7zsC2wATAktmz/j+pX8fslR6JfRPZFopiiX+tCXQ
KgHBosLfE0HlsJf8ky2BxsuftoSfLlv7ZVIx9kUg+lnVc0DfK8iUOSioYF1ya6Uc3nw8P7kHkSNv
toZ536rXfPICwVWKszF59TsGjYLsPBhbGTZFblz8LBslfTH1fZO7Cbk/rLDNhrzfWl1nyylsJYSe
eZn8L+rGLtjlRC3JIa1h2ZGYFOnPqfrpY0LS3zX8pJb6obdY5wmD31ZkWNHsy45jtasxs1gHo90j
GCfUT0WulpWexC+IO5bgR7qxLHqwC8xLEZyNFPmPkxtrpom4OmTSLsWHERMGveiYbJvG30WkCpFB
ZEMM7+tVHHUY54ZNaTzrGczD1yjUvDnrrmydK8STq2CNfKQ9xcVm9g/isIsyutciJyn+aDeIUok+
wACDD3MVblAcjPidoSPX6Ks4zTRQLxbIQ9Bu06tizxTS1k7j5VWjw8kuK3ZZ6b5Vq2L1pK2w7drD
6osnX6N3tcbCDz5Gfu9SJ9xaohMhkPsCfKnMHuJphqkFmhuywhdUUbzoaVbaJ3ygft2mbntEqk9u
za56MnRH11xKzNjADz17Bg0cStoI4gkJyEf/FN4jtRALsnUqd5Q8VjGRzeQR7+zu6+NBfYx35Xra
CFtIxifE4zAurXLCHesO7xokdY5H+pqgQ4MEHaTelA2IWtEspesy2GgfgqfcRtQQLUNSYAPvoM+W
/b4pQaS4Iy9QuVjkLL/pErF1vON29ghp5z92ZaKVquomKC98S6quLuOlvylWGZ7+sjL9xff/WJmk
b5Yi0VYyadoYhqYtE9XfRlr4DTSaOcgWTUapItP73/s/tIXo/rI06RCNxd9HWvR/LIh/Ck1nRZQN
Rf1H/R9D+bWN+8uFLwjkP/Z/ZC0XjG5UJ5aXNaWC+dI+mS/1k3JbP43WUTHPtYX4ZqW/+Hhpvxxs
lympo0/KuX8imI/02wx10hLR947CHhEkyI6iskPZUSC+3ATtQUS89L2K5ItLZ+aLVitGux//2njP
t8EpPcQHHHdP5VP9RI5MA1QmcNX8QmK7adDOIBcVK6lOYLN0sKJDj/o693dN7fX1BlvfnNpIl3Aw
DZ/pLVIzA3gvcDo3dJKUdMBP1hnCTD98lLHaW3bDJC72IFfAjHISN0Eyi+DJS8i+WWkraEMrKDgr
JFI2OuKDeDRoRDmK+aKZL3p4y1NkvZXnZt2sQa805VsQ7gAVRqzmJY8ZsvDsrVpLxq77zNOzQKRU
AwyBrClkdNa9hdZs3MJ2EGKvIRyZXk17GUnLo8rF0qDNLjK1dFtu58MwcABXEUwgZfFpDIdbvMtE
A3lCae2Mxs5e1BIHsJiYFxkusg+WZyJcTfMw2GjBTEBZT9nh+sOtWAxbNBXuKIrbflrIup4OwlAx
sdaixytH6trclXBSRGG0S2QdKcxd23R2Kmn4sgcHFQ1H+XVFZdalvZ3QSQvYoPScFFfONzMj+Jaf
pui+PTP3EodbMxS/eGXSAE442hPQgOyh8F8SDuSr6Y3iTNqymNrcC7GNCmJGzjxeBvC28u0YAlu9
tANvCJGRy+G6q8FJInl8VglPwmmHfJLi9CCy1wAu0dbpEnm20+WTdqLDgkISvcHsWJskvmGdG1Gc
Ci9yUNBPPy3E6LfZQrllEpQWJbctxOdkpdEzEm71aTNYNxhyK0hg56Z0mhBN+GMHb6TKV9gG80vU
7SU3qqEiic9oPk3u/4RZX+RMslvcRYHoFrhyCenF12GwiWXZK3LD0NaFG1qQoleiBVKEjXBP/8Uw
8MnACL4rxvfI3KQn5SZqVCTL7ardpPtoqzFXxKHq5WuRzn+zab0W+b4jCunR+BJXbLTtc2t9UsxH
HIGUxjPxwFmH3EeNYpfO5MaOfxd7+o4csgap8ooTXbzNcIiRlAFojYBe9N4raz2vh4t/yTJmME6/
iuj62YNznxN51jD5c9o3zbfbSV6DE72WU3FLtKqjbKpkC1n/zr/TTrGI1RKv0z7dzCTCFsmGGOZ8
TxyvV5qEQ20HJ7AFpwGy7BEbkcy2AGPLi7h/063iFGv/MMICKW9nJD63ND8JMWlHMGS0aBYarmB9
TMm+14hjqUmS4D6sKfTZs/KASLZXP97l1hE1bxu4rB19ck52ceypxXuB8/OuvoP1VYYrrZCcGfU4
Wk83Wk+eHgExJhVaXiHNSybj0d/jbNly5GkmzxIuA2aDUCAYSroD+M1pnAhpfbgZaYuSv9ERJ4qr
LU87WzXn1SBddMtjGUiqXa85xovFSFfYIFbE5bUO7gBX29pu8qiqvPBaLn+j51ReJ7jO2qFCNGNu
y2VC7o73HEbt8hWoQIgi8cDgimfRCL2QAwWDK+Vh2M6gqPtVbTjKKDvyMrnWipOlev0XuZi75jAc
LOmM0N7uKke4N99ndFOsHh3SSeZcL8InQCNJdEXFrahBs2XYvZbw8rP4dvIpQmxF1OAtsc07UrfI
l6CuINAX7p+Wnedj4al7eW9sk3N4Mz2WhR0yuy+2wqU44I6nB+bFqAYmm1A6G2Wb7VNd5XZpiysi
ZlbP+Yq2Z3HlBDinfBP1S/c4+E7QhljBViKdg8WBwIOtiYGtGytNoFO9w+G+6i79vQpjmhV8uOnj
E9zYcmk7zytHx3/p4KGb6EdWaxA6+KNE0TYxWT5PuXFEN1632PujgxxXNJZht6+SN/60ipdiE671
E3X3kTOamb9PzCulW2EPaRVNwcCKEHz5aNKieOODxkmmVcmeSBycQjt/6DEdwgJx9UeJuR/GpRvy
XR6ti3HRLjLRyB/FmwoR7D7+ZOWa2hWeEYwGxEA4wW33SGo4IwlNIOzUhc7j4maf8WkMBNyqJ22r
bXmNQrdBFq1+6uWtCrVRc8JDh0f+PqzPxais24+hWbX0o3lyWbRRoUJCILaRNMb92K5r1U2kNev1
mOj84LBcE12kpFdj2JWSVxuuGSbrSJdtK36LpydZ4zYFZ0RDeaCQTK219hwL11y44vXS+qMp30dM
N8tQvFiYRoAtxt73Wur/8HH2v+VNG0ufEcaerNE9ZHrIFO/v6sbz+3vUvubR50+n2r/6GT9qR/Wb
CdGaKpBxvkRhurRQf9SOAkkTsrzIoagEqQfphPKbfxMBaN+gTdMFVRVJQT+wKON+a3bK3xQg1RLT
fxWJwFJY/qPp4U8H20UBaErg+ilV0XkahrQcfP+gBozaoGvBusBMVlCyAPHg/IQYE+dYVipbsS23
kVUzRAfJc5j1dtfGwbMedaeE0y9quhv4AZbXZMaSoFSzS5KJW+ymBs5PPrxqfcPEoxEVh7Rd0eE1
fSrhTUfQISXnpgmRWpMUTAhVjRzHTG3d7yB9ZkxFUuGx9INtWi11VdIfy5rYpypj2lP63W3QqGtV
aRMYUPPLHz7Ov+ABLy3rPwjEvr8hsiXz0QBpkNBnLNX2H94QE5SdNqWs+tosf866OYB7dbMRB5c6
wdIIheFeGHddUvHcdBGjuxH/VqGMm3KoHpdGnpkVKPtXsJIEJyvF12IigWes/T18ehpPHaCDnZ5X
8kpNMk6oeElysA4wgci8FY+gejYd2Zi0zTgCq4TnuQTNWUxMjcV/ve3HkvncGOme4Wvrv3/t9E3+
JDem6Y5uz+SW0MA7M5r+6dVnZqRbcObYW4YYkN3Scqxb6zSO8k21jJQFCXd4NmnyujBJMpRDyxXm
k58ozMfaQ89knnsAG/5USi9lBCosyrJjqb3Xhhod/RBoigQABgil6MaRZRzTBitgJwkyfVLprQ7g
5mgjBD9gDV8hHsBxln2sEqlrGDMRExJHa0zJ6yRn0zBEZkN5adXEb7M5E09l+zH1AP/qUCi1vO/S
7i4UEM3VogBHRLuasXmPGW8F1eulEmd9UxKpgRYkvq9bcY1AY4eAn7ys0MUip6xyLTt1pasNk4tQ
Bi9aWF8NMaFlbNJohUemwim1yTVHSn8Ns+FGV8BhjuXi0WqoR5niQaJ7S+P4nrCU2yQMHgUf5xdl
gQDKiyWjZF+UMAvX8FEpnYD1oFHwKdux4cwdAWMyKje95x66ypNuOBl0HltXq4gE4nXfdQ2Rv3KJ
gUANNnXhcyRKLtBjjE0a5J1nVu0BMyHcgjLzpLkN93k0YWqZAE7pYIWXCKnXUIdFp2D8EMtYA7fQ
Futmhu1CNpcO4rYJD0ZhhDtS1J1JmZCEG7HGrSiahWBXBNat9GESD+ryfzCMGJ3LsSssaVu0gjp3
jOiwEtpJSnyaHRFE5Ds1L8mOKLIPweqCmzKJ0VFbM1nVQzOBNzPSfUGq2BmQ74s1dzWFjC5tYbEZ
CPTB73U8Djuc0YyHh8SNoMnCQ4M9C6wf6fQ83RDL6CdZ8BqSmCJW70D56+eMuHOPcCJHi3B6KaOO
4kdjzN0iZWwC/4EMuGk9oQsacGfiwocbJgJ0atWOUD9dOA5ZBGi2r5Or7CcGWAyTHiCRat4sL4lZ
afZZVOLkxTl2iMlKH/2Zzz9F+hePAcLBxr9vVKlez70BSzEYR6+pFt62WG1jURxPc6aTvYZP+4Rd
f+50bHIGEqR6yvM9MYhHPcxEmyTB7m3oTYAd5fTk3+cyj1RJeDNp0kSPxDkVcUvAXjY2zHI0E88x
tj9BEY5aY8U3BUZHodRqCjyx30lqdCM18zbXdP9laLq7xQGtddbwPsjWNq0Bs5lFw4/uawYPbXwK
zai5KzW9vhUo1AFWia1inTCuRddWCmW7xO/limJ7DcVk2mp1GeymyRQArVaStA0s36lYyxitTyr4
QR76KjXezFFFjIU7Ht8zJ2DYnmsaikB80pc+vw5kGtnKZPjbPkAEK6UB8/Kx2CqD/iwnFcGNXXEH
+7sg7Hh4UDux29Wqj4oVY3qIQb1bnOqzSEth8a6PI8cZ0r3tKivegyrgHGMZT77BaZOukgEuoduR
PXkvTLjilYqWSJP5UFJPgIvJGdcf9Qjh5KDRPqTx0WCwF3UK/cVxb9Tzh1K0h3rx4ssG0Fq8+cBg
Bdzv1jHS5CvxZu+dNW7z5KAYUgSTsiTl2V+uN6KniNbXeqf6FRcaALhXcwmiLcdXRma7sZ+/OoTr
rqCzZhD/RqX4LmY4Wum0TJCiZqgDCssCpijPUDkh/mBQNLu4hpNUNgoSDpk2CAwDHZZBAtMgaJ1e
JspnXGAH2oI9iBcAwqySchIO5lOfhe0hDDOvhP3hJhOx534u3ycAtFcS/uK0VWxVDJ8IfSMCByZu
oRDAWV8iv3/Ra2O5Ra0SIIWsAUeKr4Dt6LQuEAdguKXTLmAHwmTDBfQAMwAdB+wHxWy+sLoQ3blg
IRbSSQ2sXmw4BMONmBeARDfArRvl4T29JINxYgjE0WKyCFKe31IfIAeEX/iy4sDhlIE/rNEnHm7S
H4VNUQxPsAI7mBEgLeIg7ValQLcFRtTRxO68HiBgtGk42gyna8KgIJZDyWiM/kmGmsHS/ZKIQIYj
qVlK5vTWGD0jlYPzd+o2IsnWGEmXugY5hvO8uMnqDoNFVlX7HmYHZY2bimm7zhWL15Uiu5hrlEQp
ua2ILtlZASjOjNoYgKxBCHDSAfqzSkNcD1kLvcoiPSZMTBuS+LpasCK8wWwdyB5L8Luz2IurdIGQ
tLRHAjO4y3De2MMCKomijbWAS3IIJiMkEzlFKCIscJNCV0G6hBcT6om+4E/8BYTSv2lQUWYExt2C
SekACuQLOEWHoBJBUhkXpEq3wFWKBbMCHI4D2ATBiaFxEc8aJY82OULL1LGyHkliSZk2AG5RYARo
C8olC3cpZJcWwkuDKs0UXKGHm8gKneD4b7ZyGVdO2mr3vZprUIgBxlh9uabTQO+ARMcFKdMIxbNf
LzZCgNZBbF1U6DMxrxCkWWXXmeA7OYSaekHV9IbCzQlBmZUIkE0F7QmuTbUAbnJqGYjRS9oCWIoq
Vd7qlBlwopLXQ5dOofWoNkYE6UKAX5kbxjoJP3DGmEcWOg2CPu+kwCilUR+mBpI7vcPmM2LXG2D3
pkk/2ZOc3xQFGDKhqkk8xO6ZRPGDMQ3XiIl81oAbj8kH5QLeM6vvnMBH/5OOyatc3UBdbwCh0ekK
BAT4PnuBJLSXqugIwcwTJzGDGPcwop1SMI1tWTZEWNBYEdvMXFtpvp3V3JvJ4yxh0untutLJhpJU
BT1sCY4D5gCYS6tdF7pxyky4gb36mMn4otRaHT0Qadx7oiES91ZDG1efqgRRE67SdJYPsL19ZICh
fMQRpkYB3ssCb6kwm/Em7UvQ9/VbE+GOrXA/6iw1bqFQupnS7MnpcJfo9IaaQkV0q46bWIQCNPvF
XjM5fnRy9iC32p1eAdAYZNpcndRbmwj3dUMSgqmX4Y01Qg4wLFlcCzoT4hkfWSCQGSZAlHKt5rGJ
mA4x7FlU/mrfiR7ofPqK0rCrI3wIM841Zf4iEGhwJmDqNKt0zsMFF5df83Sj1EzpKkGL3UTgQhWZ
Y78i1jQB6+BDHBcOocCHJgrRtBsS7ZBl6lVH3ChFz2DdmJdpvuJkwpdo3galUjmgHWiNhfBwFa32
OgnOqO6fhgwSHW53GCkNNWklZrxVaJuajHVmHCDMKaTDWFr13unNEUEKDQRzfJszubFjof4achPP
9II+HKrihJI4Z38GBE/lh+ixkQJyHLAt6EnhaW2XQBArNx3I3Zpg0Tztr5o/BucIesQqbdQ7S9eD
Y2NhTSAqGaOtBdBTymPHiqtt5of03uLpZoAOYcPVKOn3skNNWrLFME8lm01eNqkqrAmWWCswd40v
zqv/4u5MliNH0u38LloLbRgcDmAhLWKeSQbJ4LCBMTlgngcH8PT6kNZ1b9VttWRtpk1rUWZVWZVZ
ZBBw/4dzvuOH6GeGSD3nNcpEK8UaQVYawO1br0UYZC3eD65P6eXraboRO1uu03HiqmjPTSg0yNQT
1S4bDWP6zmrUInbM/91Vq8k033XeNx37u1m4bPn4nuzBWakkRUeQd+v5vzD75B1e4DbwAqSV1Zto
qnXqBGR3JC8IaRQ/RS5/hEgfRdEmcEIm8qwx0mTAa5D9CBZxjnaR4I443ccavuFGj0eCQ3mTMO6m
1IgIypiTth3DuU6quzn6K7SBSxQJ/NMZtxs9OmK8MxEtxMNGNS34+2ncK5+pEEXutnPCTzzGkic5
9gOI7XXxGDgBUpj+6PT9Ly/yGcfl194hSrtJ4M8MTrEVUcguhec7G7NnyM+3gveOLc6IuVptR78l
PneGk4rYayhHUdXROS8yKwvWPEq/wuA8TXIfZUzmoqDHTmLoKzGHqenTe+SYL0HMjqQL0Xwgr8e4
HJM50LEWNqNLYxtPneDwa7w0Bu/GiZCYTzxJ0aZzkmuD4MWNnX4TGZW7TOF7D+iqma1DSWhsXrKs
neGkVvPLxGiMwxfkRs2frIfgMkOdx0VOlrPIjHYNsHWWisxaT41XtE6dczlHFJPQw3E2+OOp69O3
KJweRtPmqDI6eysaBE1okWrC9s7Re+zx9QU16bgu97ecIPZU9kx6LZmXAl0aw1FfCAGZy+qYG7Yx
+Isk4lYre+aWOYm7JmzVeIpZJfkm+yz5GCTGtBCWvKqgf/UjlhxJ5e14il+ozm6SEOvlAPN4mRf7
xO8fEnK4GIAzeq01lEKq4ZUdOuoT/h7T/RJD/CEy+h10NvznjGrgkapP2TZ3fQQaOMWVnPVQHXSf
94Ysx1p5n3DewM88Ev27igTnDKgbGA+3zMhugZbfZxMTha6jhY28LXASsQqCmakqbFKiq9FYZRCS
5+EFnosdIq2MuTqFDGYhc+VCzATdpeQ6c8lcETu4gVSEbZeCrmrOvhc9ADx2T/xYoAn48bHBtL8E
oL6cHHEUtOptzEmT5jMYtX0XbW8s/AQ5lCTUlFGsDRqhsrYVf3cG7XtA8aEvioAsI793vlz+a+4s
AnPkhyqReSFcZbmEvKgZ0T6XNWMY64oLdNEIjrspVLtU71ZOa7IVNNkaMoZKFzBeUSSXyb617Vfy
tneYpnJwLdmXk3bPnmWfgyYYsOi7h5TgNVRqzVJYbKXgWn8LjY7QUcaaUgWfSkWLPw7WCkD1MsvN
V1VTcY7ejGmWxgXq0MUox+dW1d2WSPJ1FtjuLmJtAU1piHgzdTYgoblt7qpRwpax3pSZDyclgAPX
5KhSIaykY7JYaSM2mIke7EcjAbuGjpBbhzhJHQVDBQUVJgn5lEwWCM+s1JkoQ8CBxA3gKyFwtXtU
Hk1UpE8JyRzFM+xEEgZ16EhVsqYSteEq8ArpY5Fs1KXoZ4ZJT23IbfmQmRFkaaboVMj3Zt6/Z5V8
J80CIEGIzMIPB4YYqd6uEvHoEtV6lH6KvT6GDNOMw06O/mEEVLmSkkeft9WZ4w7nGnRlTMCOtImE
ckZFt05vCRcCYlhFsN3hkGA6tJOrLwGlTtVpEltzmqvkexmZJhnuPmto1OqEx2wHv0c9wTdMHECL
XbBT5Stvz7DM7I62MhqOWZKg0au5q7uCKtAXczomN3RdQ1TrdkxRs0sRRHeN0n+yFLW31sv7KXhu
cttdRPVvfNNvxiaPtd7COZN8IDBQ7sIugJRnw/2zMjpVs1jrZveTDM5BWclT4lBLyzjgEwq9E6g1
AmuGE1zjm2km+D3b8oR1GlhcdwVEEQMWDXdRYHHXp5IriixbijqARYEE86TPLix9AVGcggqiZMtU
A9Q3d1kS2QNUUPudix3YaTXxBXZUNlj0X8PvqSvJ4grpw7rPyKBh6KmUV3EUvptDBZpdUC3wD8pj
+2zFz3AVrKrIlz7BNkuzVRC37a1TAippJ/kdh2jyA0G7jwm037cGew4x0WYAgo7pgvr7VCbXQlfd
lhLvDC1qX0/2a2OS9NRAjaZvo4XMoC6UUh/XaJbYndNMoAUKcvMlM7QSo8OS0dZXNpY7tzMotDz/
KCR73jHAHxYrsYLjiUtxMuXKzJ90zWFd58769+LQtO6I9ggfh5IPxAx8+V1FvPn9ZJMD1TKGg35n
kvbVCUK3DVqQiPPOhOHrDBUcRqO+eIxhAqc7dVXkbiwHui+X46ooun4l5F4ocENSiHcCVsmRgncq
QBY3Zkq7RHCV4jqG/R1hvSTlRYt0AkRT+onhORuITKAj4iLCfAo4lDlwp57NgOxyxrDxoYrhAxrN
r2hgu8v7Fcz5rbT6/Y1V2RzBE+8Mb9pwSXYM+MS3oalXqOTX1izeaQMvpRz3rdU/FVV5yk0YFcXA
c93vc2WQJoNJ3kNem2WU6HmcIroVoFUfgsD5Ar1PoMx7YzObcDVYvKOQ78TqoWlihiVjtR4V09sC
DJLhdc8omyPwKMK8Cat75dx6V8qi9ggfgwc/7jj2E4wgFWWB39MSEliV8BFCVsjre7u0950iNbKI
21+jztdC0hUXXessMFAlB19qj53eOJRq35Fdc2zJeGUxYpYeKYzBRD2cEFgFqxwImS9rtZaEOvBZ
jx9DNz4ajuZuUs36jry8XquRH9CcjekrdXFLM3oYM7ZoWZ1wHUfkOdf+VwXOD972ixDZZ2OJ4HGE
shx+R5ajtlWN1aAZK2fpV3hntcTFwTeCz8K6vqydUtvEk2NcZO780is8CB0OCoeeyGhzqNrg21TG
dwroGXsiy9yWkG/inetDZYbWoTVVThP8YVvJjSHmMnNmyV3oO+taEWpbmfktJ1eDlUKGg2oU1ars
jW3oJaykOxaRrgkKzeE8mbLgVz99NyJwUQBWkPdt8l6YJmUJlAglpy0dOlI96tJFaM4AfkKZcu02
uP69UyXArJgoTGlysBjnFz1YoWaZdL6/m3d/wYVYt6UHG7R0To31qMe4xI24+3EyLlnfntwj2Lv3
ATKd5aF4DAoaJhU418FMH3JHB+Kk8S4QJ3i1nJ/RzW/c+M/onk8dJLx918xve3dfhvZL5RRI6SEj
s+uOV5VvPEYB1R5iK2DrEZTwfvypbGs6mFr4ASf7repmbVxWnElXqxZ6g63HD1uU4amT7PyRW5Jo
oCWt497Vq4oZT3MJDUWgCXJzz0iIGObTC/rutbDs6wBFJ2xhQlGhOBW969RSSvfGr8Yt0QHOrQW9
xMcYpYxn8ZGxfgDpFWkVcekO33NiROMyzvGutS7XS1o9sA77NCIezqLQ3iz4/56s1jWwYlBX6gGs
FSHZqYlLVm2IrEBRnWZ0MuFdTQexHBlMstpG1xNY0d5Th1yl7m5gW7a9pqpCo+1DmVOsnvyEAkma
qCTRY0LtgUIfpPh2JPVx3WyVjT4wMYtNWI3kliniOOrO2FgJ7FJn5tGWDrk2YkLEU3VPjPa7Q1yl
T6FZU3v58TWNab8EBrz1KK9pW2BJkwz3255r3HgcehOrLfFDHFXR/JnT7GROsEqQjAGK9lcks96n
eXCInXQ/tES8IJih62A8tojsm++kj5DO4Ox3qESs3D+bNrYGMlS+VeejrdDDa61Z1V6jN8fZWfAg
QWYq03obNdgh8rjuGUkz1R2/goY0n9CTz/5vjwR6L9gp5D1ORA9NwVeaR18o+BZ2gtU+CX1BTDRC
DhLh0SkVzfAx0PKVtRip4tiLaBqHTBCE0JyAGA7sqJiIeV+CbFtGTHz0VZFV80mztUQqN2rim9Z0
JrARPo6ut5bRFEJNrn9VfnHiFYYMmUV3KhjXeuMK3MnISHuwpzVb9mxgzGIEDdrbIcJSIIjN8wLz
WLvRnTDJNCS/GtTg3jeibV9j/wCf8W1P/ADowqBUgMmCDMRn4BHmkuYhB9AHd+t30zSStaL9SFhp
vqRdXxsdlrb0GJb1GeyMtcqbbiAQtDihJ2EL90aD57BkgJVarEgNvDHf37hBtWoYra5Km3kDGPIX
hZuqKJ1vG+CZR1OiyTZksGHsYrJ716yv30WWn2SCYiWC/8lLCReUiKV7MSjiryTqQlkzwJTI1cxU
X3XCeCtb9FgEcgdHCD2bIE3yFe8DkLA+OwUTSj6J5r4K21/ObyCku+k7QkraBvRYaeISc+6TXFxh
ToG+7S5W453Z15zdlBa3zDhFfCO+wpXbq7rZ1ZFq1vTaTK3KNfjmcpnoSIf7jK1P62wSNReJ1Kuu
n/XHtnV/WXTXnjiysHiH43UYErroMBR40V2aQ02cRGefel89Jxknrqc5G8WaHytdiL3NO9sKQ4bZ
XFRBldSIBpiFjiyv4V/7ecVwjEiexswr8sR0sPbS2/4QxtZuew/XT8y5U+OKQP9zcrOYAvnBkdMu
FeFNGZ+z/Swqgi8/6B47x3pPy7WRlsO6bvpXQ+fNJSLys1Vnp7Tfk6oFRsp2cF1WPCNea75EkX4X
9vhD+nlS2rScaFlZ4vOj5La6BGBRcRrHvgCktanYEOLZqP2V7aDPUxGPf2Xny7C+eXwgC7syX4ww
vTIHPJZ29xh3fFsdbn9aw41miGPPUDTO+lcLwTqDU24kAPJONn6UuXEXEFRI/YJGuWruC4sUHhdo
/MIqgvcgnn7qGpyhoblE6s7RJG5YXISnrcD/e0R3GK99y1iefJVN7VZbrYQMqQQYWKsub/OLXwd4
/QwN3CznSBIgbBKEPI7ssMcmf4I2RyACm/YIFj3Kco+ny9BuU/8RZhBQ2ozbxTV0/FkqQEfeT+ea
yQ8vMicU9F8w8fTXqoShONUTMk8XcaA9nKs4JAAuNO66lJvJraMEqyxCPy3cUYs8/s7jlAFo+wy+
JnOQx+wbXcEh8+91K9pNJH7mxbTjDv+NiFqBskW6OuiXvuHjoBauxwK+sUeeh64qTv+C9lokTwpz
11K02V4mPpnyDpOpyL1vA3XMQaX7EaokmzS/OUUkj4ZnvSOXJEnFMZHGigfsQU01Ms6JB5ndNvOt
DPpbyBOdYR1zwzt3nsvy/4gX+h37HR7MHl1iUEFzcauamTXTxRjbW2meTSPY2qiSWqdlDqzdCjlO
KBb6yyD7Y6iuWTY8VVUNJ6wZvzF/WkqjkhtVyQkbfBXwh8lLzK/C1B5VUTFYzwm1nVMPwpb+QAx7
2OtqGeRavBLZ9NNyhTmdsysYY6z5tJAzV0gHm4GwGr3fkrb1Irvwy2ddsCC9/F1i4DYLf4Vl/2QL
uyZ49z1AhrqxuuGZrDTGDl76mdXz9crsvc4YswEeP4HInUDKk9JU2MGd66tbFrloiVNcUJPWeVst
lyOeXWrYRKUrPbevRcmuUEUc8z4a2fmdTIR/yxTLN1nKJwk7EN0iAjH/bFizL4EZ1D6p7Guiebfc
vx9Snill5x9SOjb24uyNSNKbOdpPfqrfmP+hUK3JdlNc85H7Vdn0DlgBHIZan5Wwce+D6Q74fILO
WUU++2iLnq931bipLBZvOqzKhe6Ed78/UddEnQrk+peXFNugmTEbwwtY6QXg8mMQ82T0OY53SeO+
4LOvermJYEWP+NKfy67gQCPIZ+fG1ScDinMV8Bx6CZkTln0069eunNPX3SreFF1AaSqfgspcNwZI
tUprSatNs0da+mb5bdrxcPitf06bC55PRIw8mmWmqpVPlMueEO6vwgoZG4I/bVT7QNPtkWHczY7L
Qa190wT3qjPIG7KKLYl0KVIjyPtE6t6lYxyDJU/7XZbmsOTtexpZ3lscF1nNOdRI64NYjLXfvyDr
X3Myb+mK7p0MZ1pccm2KETOOdNkSurG/K6XLN6jGFmSATo2JfbIZd9VQnRmR8NkWzp1ehCfm16cM
LxLzB5Xup0ldWp2TN1M0WhbBAdzOZO15SGfikRUR9anMSG0rXHadWrwLW40EppxI3bEe4Be5c3bZ
yeuSa1UVJ2DaX4Yh3nM3fRuKN846b0eAEXPaiag8wBVrPXtv2vTRikcfXWbAJHdiXKzyNQPlnS+y
G4KbMy8g1n7TPhVu/FoFHcUsSBU2o9i1Z1opU/E6QxepWnuer/oLXBH6XvjPQlKJsKpXC1aL21Yn
Mnw++YKSTIDQ7lfBAHDdqc9EOa9bDwyERKeD6Hv4JmizXQ5jv2uz/gI5ApGKiO8AKh4CIkUIEBPf
qnXPWSKfGif9dExxIEfOXeXKOaT9OdYYw0wY1AuPcrTK8QXZSAhYDjIwMTx06ZPESiPjDdF5Iukf
6JYfnSnZSejjZj5lzP7YHWcnBocb5kQ3JbBFFgwmXd/5nd0DG2F45gJjKaQunq9/B2Ae3Cy4Vhxy
y2JApVWNSPHdK7nYu0T7Cis8RlTWT5qs7jxFBRK59pM1nxr4g8Qi131OKnUqBG1DBKB41VviUA/u
V8M2A97fayOxQuoB0aETRl2GQL7VnKmOw6VWOtYKLT5NoB08iMjM72Y9UwwbI9PiRz8PjlpERde5
KFOlpGsv/RB3vJkeO9Mb9wXhcOxj8ncdLj5Bapq1jqwBC8cWI1UVux9xXRzzoT4PofGqx8UP/xeL
ZSzg2k+NaIONzyCdpZm3cwgEwh/lbMwxEDB4H/sEkG9RNpucUItl05OIY8cM66QicM6DgWHRZrdD
+2a3cB01ikemyFyOghWd4h5cDKZ10+roIu1q3PSyu2PNC8Fg7NajYI0VSmJG3IFr13JXxtBfmnLY
DX0ACoH4B0bscxoQV3s7MVqSPWlR1g/ygWAZl8kTL6DBZoYu1U/kB+FO49LScW+pqPw0BLvjVPvh
CPqVYInph+ATQdeDoWGkKo1m4/XpzzB02DXCjVE+56NKL2bNHF3os+dkX01xtUnYHa0CoKR5lKx9
/d6feHmJeaVR1DlwI/7QdnTvPIeAE+vLFRMyUu+r6/ljypIZOGUYgTQEioYGq/QQ7VZNQPq5U/Wv
yUS2Rv5Dsyri+FbaCrUA47GM7bb0x3ezNHionOTJavt2zRHKMJ88P8yUizRRYln68043lsiqzT3i
mgcnI4ID7i63zQxIDqX4nsKR1AA/fs1hRxAO9aJC/UDMynwk4zcrxc6rK4guVA1ThDDAtjdZQQBn
oFdv3STOJmFHwmJyy2cD77ebw5O3Q1ovEsmAdSDyrK9MFvfrpte9Qzcg75SKiVNBFVHoI0Y5it0x
I4wgJr1DdU+2LsRpcuxrnVpPni8ZfZb9fdPmH6pPPw2kHHRA3TkwIoZcsbG2BnvEfC4cviXrhYaG
msS0SXRJ8KFL+1sz7HAF2HITtFxixDPES7jKrD0HbRPID3e2GfYZsRhJyGlQ5Meunt5NUeCoIO50
X7c44ROKaFspZ1my99Z8+RyzjyDehikmQqeSIAwutV4+6cIPdhU1X9dyvVXAE+b5T0ArXj2P9o7p
8Zep8XNv5vNSjtaxY7OKdNbZW/VFYDWme0boiPQbHv9lqJ9t7aVuGsLonbcWRSNoColLCXDxQOBD
lDrE7GU/hGM5O9sKr5bN9JwQhW9rltrEPuQ7wr4SVYCh8UnoGxzQ0NqTHHAwxATSrwJ75pMa5toh
loPAxsswb73Rh2vIcsHx8TFFNsnOuqGtHJF2m6lsv8uysG9l+RwVnrWdJv8lJsaayxdjtO0F5WGI
zDfNIfSLzf99EBmkLihkFGTIfUdzN48g+ENkNcfF0O2csH8oiZKmvkk3SZ2Ey4PheMmdVznrcvJO
BpSwdytstzGf0tqwgHL0DnNuUX03bv/tJwzRnNECmBegCi1HyIZ68QHi/tdgE6tktAqfyEC5GZZy
OBeY8ogKstjjECJMxdXXexKgX6ZOPPfILLFWPZWtAbg11tGFmJmzGvhpog4Tp4j0sd6o6XUTgr4A
IK+0joQSt0MEJSsRoLysjCWHOtPD4t7vFX3shD9Wlr/CHFSRJaGvTHTRbmwlm0baJCfXyVdTCQwZ
DSoGozOqlVE7PJr2vtW17sCo6w7Q86k0sDTlYX3vmqwqhTdF+9aUnC+Si0WzxteeJFi4Mv25w/cM
zxrCgN5nV7MWsxC0fO8r3V2P1VRu/Kkngss0MRGAh3Hw4Q52fKR4IMkdSPpADqXXAUxCPnhMKuNH
Q66C26DciYJIxVntgKcm6ZgZWpxGTcUopirUcGbx4C6rOPvRTPpdmXvHilHLKtX0l6gTL8zbKfgj
D//sYCCegXMvXJWTx8un1Rj1qjAHl4kTg7MMwIyw4i8KjCcIQcDWUhvMlE6+8q0pSRAmaOMRlZ93
aP27qrYAX/gNuTElkrehcDVMSvRjg3Lu0mo26QUq3FaIjzbWvcaa9TpaKrjWnjAxQVXU/y5hAo2W
ckayHY/D+qSnuXdhPhIh1WOoKq4dXDYAUsl5Mhl/GvUYn7VB+xnS9q4MnWRb6lZIbp3xU+b5S6jw
o2V+8lN2PfqG6bWezIsVHrS+SNalqATSUFw3U2ilmxQ1uEiIrq6rt6HN01Wnq3m0joOq0bHY8OuL
xMEOlCqoesjV3sNiPDx4E21D2Or5LnN4N4BmZHifHBUZRzE0j0phcXMQ66th/LRasHxlAYli1NQh
LvytG+dyT974STrqIq2sPyQOSUuhHx0ybwgZYOBkbLUqP3RR1DHOyq5x5OJK4oRnJJ6REyQ3bCe/
pkC/b/vyziAN5ew2yaGqg52McuPFbYiYyMMw3bNFfPe8iC8qonHn3z2CUQBJ+pU1lKemToNQaGxG
Bwtpuzk+j8a4BZ1+guoCErlQ9dq0oiVa8Pg0mF/KHa9itLKd3iXQ3KP8l+cO21jrnLWNggL0rFoZ
ZtHCYWjpJzVQ9P4Y0Om29lyVyrOYafd5gIy8pkrqqGf7Ivtus6C/9G1MfgVGbZfxsVfVoERbgA+h
eODItTaTE2NLIj93OE3tr5wN7pKSfjMxna+MCHl0+ZXTpz8kOQMwTyFIMeJLrotkV83nv7ZFECZR
FQbp2mQ7tq199dBr5m0oL7Fb/DLjErVi/1kODFeUFbubccINMeXq3EuX4zstf/xx+Imt/MERQOPJ
ImOiMKR8B61nrA1U2QxOFuWY0XwREIuPSWB7rVOEZO5kb9wss5/KgWkNWKVFG+b1apz2qQ9Tja8Y
BVE0XYeMSW2e4OojuY9wMfchTtkgeQXD086rCFl21SFLbSLIbBClCFHJmCNL1DGQAfnuZF5rsSqU
oePiHFbgWfBVWcMDecIE4wqCym07OLZ1I/ZKw3zWOOim3OmEzoN5Zu3JO5utYujfuRmJj2wrH1K3
ZZ3D4rrlwKprNz+aklpnbC5VfNBQjy9G2MAb67MNEIaYdFheq6iVPB7g3iv3LH8OrhjCU9zQhsVV
sHUC1MEF5YM3X8tt0gdo4OWmZuix7zT9ww2IsiwzX7+blbauFuw8RwtAxUPAcshfDMbpFk5hApAh
eZe50h6F0bT7IKW4Hnz50hZlvUp841oVrST2w2blZgOOGhuXPKG8uTi8ILswNGIkG5R1vjWouywz
CB1srQPcg/8eKoN4wwQAuNPmmz5AGFU56ToOwHGNutuj4KKyNA0NgzAlyUbmNNop/unIsRhqlUfq
37XHmNcLb6YVEsFqIDAMYyo4Z+9l/qZIPYYcVTvu0KywF5+uzIzuBwq92B7/H/m9/oy9/p//FmBs
fUbAUjgDNgG96hju/4UiACH/L06w/93v/4Mi4DgzQgDwpOPZLgzsP5xgxt+k7iG/xiRmGVLn1xmj
t+H/+G+AAgCjC50YBMuDwSUwj/3dBTb/K1134MuCW55h7v8SQwDf2V9cT85//bI9sC5/dj3lTVCW
bjcAanSsvUbnNllrvip4IhbV7ntf8ngSYDx53TaX0aGaSGWqmMhqDAXG6q6El+GzoM7JkfLCNXNc
3DnFysaHaWUN81oAcrgjC3UoDO/Ft8s3V5UXQYB3wQkju5Nvt5sGBVqOVDhy/VPitgDrolOSiccs
mZ7z7NMrJohM7rEjc61vqn0xRIvOMs8VwTUsV85UVIuk9b8956HscHaCUuwnY6UxvAwBHQnv1JvB
qa1CLMQ6/MePmK7KxQBcAnXMbcAh9fBGJ4Y9WXSnLGcmRn9KfwTcaMD8GeusBBK42TQ0TC9D/ZNt
Bh6jaOFAmXTSaxs3T3HZ4lCzNlhL3j2d9Y4JLIraNKoZJVXDxgieVXiPtW2D+HDTF847GZnrsUOG
b9oH2+OY7hPaOuF/+tkLCW3LMvqVqolE6nSZYj73Abbk0mJWeg0k+6oCqx1xIcnSCS6DJlDSFTPP
/xAqfzM4wyEZ7yNCuso8I8TSXjiaRrw8+p/S3fmAyFXAytcjQi0axXmI211kDhiVfAcvjfElES3E
WXDs84esTc4BwYdZlewCwuUni7UPgZONbd6PaJyqarxM2BU6MbCj7KBuAu/0dHY7CNwSeKLxxjIa
VobPpMfg6shYBJ7D4koO5ZJuYmmTad/EySlwfjXTLTB0mF/kIYTTrouRNrEgCcc39nshPrNs5VYN
eHBrXDTQGEuKwaR5KjIbpW2FUHpCwnGL4+OcA9WY1rtdk8E2dKtwTO9H0GJBpRWbwgeoHQjnnGdb
N2cW3kavRhbeR/UjSzraRn9fR6imCRmyQnkKTOsa1xE/n4qxgDAuTRFZp7StL2UcMA3JiscJZMZo
BeHKJn6mUcAyfbFyZTRQwAdPqRWv/t1dtiVP2wcho19/tcdyunDgSQMQCnw+oev/R47gfND9w6H6
D7//D2gUtECJvdaCsgJOUAfV9x8cQY5TfgmPoxAAeDnR/n6sQo0CEgjLBdY3v932OHH/MNcClML6
aLmWjhP0X8VG/T6g/2QmnY/Vv3zhFkziPx+rnqXZE49FvzDypzRdBuUR3pBFFma+apNr/uZlG9hE
ckA+t+ggou16sYrr1yK7EGbojm8ssRjeizNzd4eCH93RCL2T4dez5eySn+Gu2LFgNxOCcFx0dF+5
RrRb7t7D9L80jf5goOF1xI6WqQ4hxXbHQXsjEHVpR8TRdUtjl95VZ8feluzcgyXGFGbXK//eX1Hf
UiOix6Hg6XDWxHfl+JUlx+ShKAkUIuKUbySfWkTw0DEwb7nW3sy5I/ZmRHDcBhmVNZyBAKhiXFse
lIWeI88+GdU1Dl6c5KLQQdTBjx1b9N/OLvcHRvFAXNuVzYsSBeF6QtWrJZ+j9zCNb6045hZLJ+az
kPP0bG2WbyK6TsY59ECIgmEdGZbp2lmDqMA/eU22t6x79MKkeMlizVJ3cvF1gRjRN0a3lmvf2oa/
E3yy7pZqe1IIkxjz05L/fgR4+/tXQhaKzv+3QCUe3vkJFpiOHBu4Jl7hfw5UojOfEUffOTF049+5
+P/4+/94a3kxCfnwmGjzYsLu/M+3Fk+YyxaFuB7Ao84M8f7TW0vFYTuCcT0sOIcv5z/fWqjc/GHs
Bn474v+lYsj5x1roz983ypO/vrQsv0uPWHdeWuOkE0bYZm8hIpWXwHhCErSQgA1btvS6eOU20qqR
mZO1M3R7m8BmxgDeBzcbS10mn9LsmWhv20TzfYioAoynyfmOWdw4xyJ84F7LR0T87yFbIjxh6NKX
tX10iyc8ageNjLeGAqjutz2K2SEN96FirfBqQ1Zpr5QwLfZNtvBPhTEuGQCN1or4Sj14LlrAkBcD
q67xUcCghj+EeTYy75ncYS4fK7aBxsr4e2jUvzH04Z9fRwQrGDN4gSgaT8yP3z9/sHkY3X+4jv7h
9//Hg23NCzHuI9IUrN9/8h/XkSlMMmxcQOm6dI2Zs/DHg+39zbN1wBNCWFL/a+CD97cZOiYBjGHJ
t/8l0MPMx/0vd9Gfv2p7bib+fBelaRAY/UCJXxAqyZZWP9ch03oEkmdjwfZlYcH2Pg+wXduTeUtX
UFxwsNjLehXAd6Wgxk32ZclnZ+Eutd24fDRYHC7R4VUrXX+AFoP58UgSDcuEM3PDoxntx7W/Zgg5
x8WgbD3qaxt+QbU8TxttNczMmxXBJ0vnVJ6L66Ajz1y7a1WmS3drIOb5xRaWpcCnmW3bZyIhNkgo
I30NN3ZDMLK1SU/dnPlAXZ6olQmxNkgOpIvX6oXytRJ4zn5G+2hEBeNsQAPr4ZMVwNRs0Yv4J08n
8fiE3YF3GPSQ9NZuuSnHXVEuVXQmdqVtztNpQH1mOtHWZlGelc/Fh3Y3Ee0IsRtJK0U7Pn60GeMi
R79PXhVptsi1MGO1V5kffVjU7hY1bdpth+ElI7ih6veM4xVkbnUImkM7nEKXBT6fPvP0eqvFd36t
b2USP6oceTXvO6O8RZCV3N0Qs8xD1q57Eh2T9tJ0x5wzQ8rnlutYhcDGf/RxQFwG/7H9aLSN9yys
q/fcJRup3wz9qZR7MoWWL/a6kc/aNwtUi2TeU3vAP+GcgSLRjuXgh1aMlcVjj+lvPMqZql4OC83O
FlXzjlAyYuOdZBcvP5ftY2l/JNODe9MwlfCnZOPeMNIlSuTAOYns6hILb/2CFOW372yNkjtSzhA9
e/q2t1/9oVixF4G/jWRuYpIVYNnpbHR6WyBakCrtfkPYbMYyLGRjv6S8x35SLaKH1lyTfhSxNVx0
z+GnfxaHOXuHBmVL2v0D6kDA6AItDAz+z7zasbnhF1gKIN4FW7ypoboqbQLLxl/NBMaeKseu8lX5
HRH5YZq7XuEqPFj1/+LuvJYkR84r/Cp6ATBgE8BtFcpXtan2fYNoi4T3QAJPrw/LkLgkg1LwUopY
cmfJnZmeLiDzN+d8h+95/0GmwEhpgmouDES0kj/JU/8SPezHF+2gHbrdwneMHlgmO2tMxwHmjy1S
4o0T+PvkjFbuMt27Z+vRehPX+nMeDrFIdwa/cXJGqwFZq92gSn4Q8dN8nBjI8c/DtMoPnBbHVjA4
LZFF/LZfxcdg0J6hSOVeOKnx6jnJe2oH+UgTtsY3ShZSa2El3QAH25vZdiwxhFIywha+Mt1n/5fh
v/lmah5PYKahhmFJcmJ2dA3LEhIMltyUcF8yJu6G+0WW1gJeqF90ZIpw7EDu1o9euE3kNnrL76R8
7oopGLS9TtXXICorEyNophsNTGbVeLddmd6UU7iJvepgsxjCwbAiayV6i8nH6iOa3HmH4x8Ue79S
LmoDJDjoRGbzhBcLzG/l3pFbNCa3CTmPuP6HixUdQd1NzYmxbSHO/4+7KZdiy9Bt3SGj0fzf6jKD
++2f6rK///l/u774hUHwLuwX4hL/G1Zk/gW3HShdnR6Oxoistr9dX95f+Bm+4xMnRALKP9ZlLnAl
Mt18G8sA1dy/gSqiyvunG4zC7L+/cH749zdY20dNb2kzS0T4XTzc9gbHdfLm7vMj1MiLeFuEVNXP
YKLWv9LwIF8jU8HbWdMWknkCIyadzipqntLl3igfWVF5+rGq623xikmc/ffa/fK4ybKfdvOH0+O7
hAzoGrh8lHWYRLsemRmRsWC1dCubJjo7/tbPL+hcsZ+F5jYZt1nygfy1JOaCX3xeefOaKbO0EAt2
6yH8HLwvxaSGsi/W1sQuNsO6hyfhVexBVreAdvkNYYB1+rru91blcjkFZfSlsOCbkOf9bGdM+8Uy
EV46Lp62Jzx7346sNj8WcGEzcUkm+xwdj5s+OMWdeLDUu5G8aE/zBvV1mLJ7fnDuBTDD7F2ztwXo
J93/QCYTgppEN2ujCnYhgDRra8bEdUk+BEAymPI4RFfyt5JHDPMOkMiw3PrNAzJI4tuw6DBA0yDR
XDjTynM/bWPYnfi/cvaNP/wMalSy2DLzUWYPk71xjR2E8WK+tczHauY6dKEprcGFYOLl+gi5Tye0
20kA8XdqAhytfrSFbbPt1vF3iBjtqm2Nh1yuxz0h0MiNkZlv542AV6ieYfu1uHEOODz3x/q2iNfx
o1gNxL+/4OoZ99NePbXXxoLldtcMG0Tk0wM2FpBL+YDFd92sB2CiSB33hb2JZxxa6+SQwhqE+9iv
oIbTajqchgmp8RWQYm3vwbEslh0iE9u1G7PjP+J8Sfbl1kg3bPHSbmVWu//HB5YDZYGkSd8xwOf+
j/W265n/XG87//jz/+vAoq3isOK0cpZu1frT+If622JqLlyX0FzmTn8+sCj6OV0QmCzRFg683L81
knS6ju2Zf52pW96/c2BZ9kLe/VN47zL++fMXvpynfy65lTFVwlIRapou3hExtbY0FsSrGA+xX/hb
qwR91P46TUXFm9PTDa9M0dgOV9upf5OhSRYY4SSgsBb0grYSHGfJp3FNXrjqHdZ7XO7fLrKNu+kN
mmm0Ch/DBp51JfeiOnn5C5SmvbHUj1zeMNXmaTsT37DgEjJifPFUvNg50T+xuLcnFsUS4zAaxt6/
Im5jyU7fiOIZ9x1UFlEHitMNDf2++yyfUFVMZBHPK6lvJSZKbIsXy9wv4h7LpEMghJEc2UDHyExH
PLW3SIioZNWzBj7W2fByuL8hOUCbaDpBxUwQCIub1LmKLW5GjGZn2whUeeM1ewP7zRqEzUqsvNXH
E/X1rXMfPvCCUyVlz66NAiYIYaKV56wPtDt+vWOz4t+bViOAgegj9g4KmSGHZYZ0oQeRG5QxLDXK
R4z4QZxfCroOGCuB/MnRtqTHbmOxCbXW6rd/JfRoxbbylL+Njw0T4LXY+kfnaBzLc/jgt2f5oV34
QviLM3Bg7cyvPb3W5xWF3erh+FGsXuJgOnE87KKH7MfHtPUZPYyfeJfTDf/EcjPaRrfjpz+ul78Q
aT14zoW/Z1S3QKd+Xt6OD7+Ygvf5HTuGj+E5vhPRrrhxj+2hP1gbtROn4VI/2CeDcOsjsM/N8u+q
5+5DPY/nbzJKIXdO5CmpnV1kFZlXiJyOhgb08n3WNhCEK6JOaSX4P/C7O2T99m9s7Fv3vvW24hrl
9dq3bkDerSKCv6w1wSA7dCa76pzY6KxDwAzraW83h0G8Dr8FGQzavY/SJXrQ+Oyvlca3mygNlDRJ
kGF5QFQZyPsRBDsVZ7/PNtGbPqvt1B7a9qbLPpS2K7n4ErS/ZIlSQG7l9JqGJ6Qu/kRZH6C82HJN
0pjKS70XG36hXXbODmJnbOcgMxBdoYc2xDm1b9virkyWNenNNNYfKvksP6PlTURY/X/9PP7X0Eud
HF3qMYby/Ddn1DLj+tcjkF3zUXz/x6bt/qGO/Odf46/HsvcXE2UAA0NGda7juQtS869jEALzCLBk
8gL4h6Qeb1mv/m3ZSSAxil0f7dKS2cBh+V/HsvsXm60sIejLrNAmB/3fOZZNpob/eC7zlVu6h3qF
g571KtfGn89lyBeW3dWMw5ysDm95VPJk8s/cMaTb2nMYlFATbGDpIEGO8adZZZCinfK3GNEF+QZJ
4bWK7nuru7bZkuzj8uJ0nZPhINYP0qMe8FkcchN6tPIx1NWctw1bjxP/RhZyDZz5qzHE3jAmqNZi
i5NGdmI/V6wqTWXja83hCFpz1T90YOlgCI8mlWNT6iu35KQpiFKG4T5PCPjH90SH1YQjZuU5dXfM
5vTUThkht2VRH1WvjjDIzWOCpxzECGnsk9i5bmSeDWYFrCY+eq1f0AHZcyhCY42UZhE2iQFXWsFX
MnVfnYGuEFyRs/F12u1qRv6ZkdxmTrhALBBWRNM67xm5SM8yr+/qFuUm4hB7l0CfgMSt/KC3hmYd
6WKXqhibs2syC3DNm4jE88aq3xxLKw7DXdgBOJk6m2uiax7DNmLIA/WcTwPbu7Aj/VDheDmNjeIX
K7SbSPdv8frR+NdnN/aJisj9A8rB35KiqzV9phCWtmqbzn4oiBdyXTYWy9/VXK/dsZVB0zQvWp0p
TPJVR4JuvrazoTs6UyN2fpE9OGiE0xRx4DQhWJu6ls0qSlTDRws7n2Yt3Xg51La4TEAiJNyCfRkF
jZ+2RDKXZMyFcQrN58VKMtSm43DMbZ1NTzkCH/cIYh61Q1nPH05JORnpXpBioKnZb+Z2/pq2JkmC
5s0cftaDf8n6+tkQ0ZegiYD4pTahsDQoCibG5MaIt2YPHciH0UfSGUeyn+srhYechWtrbFSPYaXU
7mvxmkSGCJwQ3mTXz86tIk9J2HzT9TikmAcE4IsHCesEaHNVblpEd35XtOiwWIYD4lu3nvbYhWG2
8fySiYI3yrVdDAxOsuanyupTp2qoLhEnPK9Jy7/+anReuYH5iVHZG7RNVYboteMxAPYBffyxSmV1
MSv/kNJxBFmPJpWnyVzHH0NW3MEHXCKwR3dVNTReqeBtc81s4zu8KWkriUUFrLBzZH2xsICdQdfV
bR0t+CmFwohFc1qjMscif/YFWrTCPbpN+xH5tC3gtTxbAAFpmHo6ev48NzyXseONZ/B3ECf86F4u
GvBW7/XXxMyfNcfcZ6hid36XA9a7Y+0IkaJkVBSG5TeyQlmLF9BkdyZeSsv2nKNZzSc9dZIzI/hI
9p+RE2nBFCYFKFF+FE3+14Qmz6doi4SoAr6Xp6xuzlkhukAHILOO2waBvP3bSI/5f0aogpbQGvp0
Wk483CBb2KsaQG3Uj3eNvqiJRE5QidIM9NzQyVGXM3xR9342bJFy3hbdpH1MqQ1UKSLJJc2R/yt/
F3tiXGldqR/TJh6OsolCBNeEDHbuiar+mPfGqhwgktAevogCitRcdmtt7m5GUW6rvLS2Bfv4AD8p
dAvJtGcoEjSpnjfTUQ6MuTy9uDdyHWmzAGNuoQ1HrqghICEqh4wHubGlf+ncFDyFRp45+m5qShTA
PSvNQ+G9gQ2Rp25CQY1lnIJFKlSc5UbM2i8u5juDBMaRB3uLV3+fzKiwSpxEasKJOzsTMX7KgJQI
KOigUwnN4wzQjTTfbC6jbdecqlS9c1zBzczM+wINHHCWNN1m5ZKTXXvmpW3TmzTr+FLBmMBqwHlN
+qNIiIfUTXZC4bBJkoYnHifNGoLkOclNUHwp8P32aUrEI1TQzwkfMGNjKmWRsGYdPINEgnFYD7OO
TiVtZ5iiNMBedwBB/KSX26mhF04jyicNyQUoxrZYiEmJ9lkYiYTgLbIbl9QeCUAV8oW3HFA4WOMu
MDK34kVX91Lr7oRVo4Ktk494xp/goL1gG7vnCy/PzBSu7jhe/AFYi6XXtCdUiIXQP5VK7qZS04PR
HQn7GZlP6LgrZEKaJz73y2zPOHD85gZ77UlPgGdKuwo038zPmgPdrHeuliQCKCVOWYj5teeDLiUz
WP8Vfb0Km01f002ja0aCIUjNrHKzCYxkkkHXps9dN9/UGbHnJTsuYmmftPnY9vKZY6LFb8kEGJ7m
sWihZ0E3YxLEZoUD0VuPzcW2/WOmCtwEScM1Nl06o3rDrXyOMxjtvRwfZ5hAR3tRf06Jj5nS/a7t
RAUMrwmaNskcGHIXYTxGOuYO/YswUcfkNfcvElnmG40CDhxqKzOyMCfoLuoRHZkHn+jO9Qhm0jT7
6jjnzF148ZDtyKck7ahF0Jqy3UjDPMbbAa24Z/kglUWEnkBar0+sIyYBf8aOyztHz/Ze43+EPt3i
KDAF6D4gQXeG9BDVVbs2ZvpE/BDs6IEVomUgjw0PZm+bP5mINYh5bEYa/21EeoW5BB9GYhnFxvaf
3T72uRJa4jkoEjCv99xTrnbXCAPIEGxWOfsIgbnHcs8/Wgz9WxFqp9ZuXqLI56FFsLPKXaLAZ+Gv
nZEZL8jsdZKGhzgagyKCsTVFZPblfiehPjvErO09bI5BXmtfpXTZQTEOUYlzanX60wZD/qYm7mQ1
juWtwdYjjAsfqrZTbZOwSE9YMJ/58InwiGgZzcG+jo5AU6Gg4uaEgjrycYZUGoQhJy9YTdTb7Et3
UokwsJiMJ6r2N2qMeUnt/JSPF6cfNlJAlYuNC+fxRLAr2L4+fU9b96XDVRJ6kXWQyI8XGPAmasn5
lmP+Kwb5oHlZFbDG+PJy5y6u7EWNhkC/njwgSRYBJiiIOyT4/hiz+IUFu8q0Od3pxTXXtV+NRPG7
QguMmqQtlLPIlUHvYH41Bhy/+XpuQ+fG08mxylMVNDk3Rydp9LUkbHZTQfahUh5hMUsqpWueE2dM
2Eajrci6RyP3Pqa8/MkFdWqnkasTdVmQZ/CSk8Fel2B11npUfNeNeHQVIzzX4gE06nYn5Ydv9z4v
0CIwQY/LMRQhGEFo5gHNsea8um0MSCVOvWuy3FqBPregQZBa/oMGD6kIRPZOGPN69NCs9R58KNPA
TWPOzlI3Nlw1IAqS5XW1a5hhusKaHeLQjzCQjGRixC58sllUT1hZm40rOb1rwpm1MbxPTMM8mEtx
ahMwi5lN8oddsQMrN24/70u9OaUz3L+aYDGcotu5A7VOOFeF7L+p9O+iL3fpMLxRmOFwGccAsmhB
BdkGpqjvVZJ8AnuGYFyyzJtC3SGjrd720r8xYwkKJ8LS2qcMSH0VMxucq5dUul/QmCEkNrhkI+iX
veXjCu7sdoMuPd/bw0vYxOFmTGmr03Lc1CBr9plVnlRMWZobNURBHUJUBBg7781zKsZrqbv9puoa
Anf6+m3ykVJWEykeIGPPmp9vWq27SM2i8BnEc60ydlHRayp/zU5F+3HkSh/k59TO5Tp1NfKO3PCL
F9HZhTEUQD8j/a3K2LlqU/pbV64WyJJoZnu4xUsBqmY+aZmeb5VDWrbWcdCly8fFFEZUFkWKTFY0
Nut8SAWVpdrMFYoIbFFJPz/lHaN2WY8wIqV8BQNZsf/pqMqMjZ54bOvkTy+106wvwJbM/S3YlGGY
hxBHyk1mlyZZU0yIFZcDeUFE6tm0F4NefNnFffOc412bu6dm1M/4qlyQhCBlXY+5TrIZfckkPOnf
p86nVFULsLVmUCsavw0GAjg6hX5D+lYaJBZ0tzQ9eQmL3xBcYtc4H76k1HQ9sU8mwaBNi4lZJdqm
w2+2Hbu+4VNSv+kgKxDPxauP+Xy/dWe+YEchKRwjDxd5/Yni7a1tUJwXlqK8WFjcquB1E+IzHRoD
p+P8MtfoJXHJbbXcQfikkGAOhfHRq+42jKordqDmAD6JYfTMbC8z5HPYNwiVcsgjvJ/gNDH8Teq5
H7Ar6hEwkmtSFa+FASksg/q5rRX2aldBAJp0++iUMr6JCf0wMeY5vNArlLvhSxEVKDY1UEqdes/6
HMoL7JaN3jc/fds+813D0p7bal0ZyDehzLE61Mtw08ZI19fqubL8Wz8xbnDDuNvCD5t1AfIJtCuB
LxkPICCcbDcLGtrMpP7g2D1qUW7gzI1I3W7KQ8lcYAWhUB7AAD0XKU+E9EkgiT2bdCYqkx2Olg3F
4RJcKl79DGGr4vQrB/2xaMrvgQscnqF335i06eDKn5ejdjVdPCsdUQeDWplVxbPfvUCBAFzidXfs
P1uvvJrdlAR9XrxpJergcOi/54amazYzAMwcNZeyLk/zDP5i1NCwVnjNUjkTAlryrRh67BvRr4jw
atbZdezZ7IBVpIW05nCl5SRC1RcdPweHVshjVwMMBmxOUAOQPoiVXCOl/Qk7cyxZIhlue1+GRALl
PSBgb+fYIjpjRN9i/Vi5PnV3mBZYLcbiySVVy2wdufO6cA0o4zT2syIRA5isILMmc2cYtS9QbR48
sub3bUP0bDjx9of1KZknb6esje3yJ6hzjtW6PhdRFAdGyUo9bbt9E6UnfJ+w/xneYkIdg7Kmp2x9
QoV8DPZT6dzpU2LtJz886nzvIdUfdaGirV/E/VoZHfPAun5qG+sTMwhHq/S5+5ti43i5cUzg2W5C
n3MtTohan4aUrGSTCWCLJR7yxnnAWN8NcX/Q/JFYOoPAuca4Vyn+QD+X+HDoQ4wlaDKi/F/DE7jK
AgXLHNJDwC2+K+T8a9smjAjiQTkp66dkdEqeMF7rQXzWXU3xmA/s+ZL50dQJBushAzRpcpVueY15
inDhdFdHqsfQtDZD5RDni9tmSai6jDD0V0NIfTGXjBrgVrzWs4QHpOabuEqeMXplFQFIMFUxm3ge
TB/zqBt4qAQuDWoVLlfh1ae8S4JJm4GsK6aqdWaidO5nsubcrDmVBZPsXhtuKxyYiyCc40874v1A
pKlPjyafi+6qbilhjHUZFdFNwv1PQDyU4tq/nT0ieYm5Z3sOnzB5op/r9y3oNpKP8RsCdDz5Rf9p
WLPYjcuWSjG2rweqUK52sI7dcYoIx7S9d2AAiL21QtH6kHqvYT9aJ0Z/8JgzHYWjX+woqMrJ5zzy
c9by8lNYA1a3pbFqzO6uM2i6vB7WXzibRZC3B3MCgOha6s10FTT+bAbniHawcOrXOsxvROZHm7lH
ei23FHvuZFwqeyC1QoOVximzSaYsXZsuRl+pNe9Vy/JEppi8ZcQywGmrLQaftfR6+CqgBud8Os4Q
yKxi3A4J32jPme4EHPVd6g5tYBXfbQ+CWig0eXZG8GCoIOmHA2WxKGJiK7K7oYM/An/WWpMQASGw
ukz0AUHSTR+t1N4E23geYvPFxju2IEHcNUr4Z+YxP3E839UxcxNmovfKheBVsVEwc25IEF7YjPkB
/TwJ4rlgZTK9RWazjrPifeyKu44E+02EelZonHu0eHI7y7zc8pgGQ8p1oiI0N4UbnvBeQS4nikvG
twAZHxXOMEDTGgEKygEK70XRqq5TcO7jH8wYpkBV+2kDZk6BrO+hx69dt4luE9xLoQmFnnlTvqqs
LDBaHENJx3ZFs2EZR653Z0uJKMQCyjxP2kn4eOM7srNcrTRutOOcQosAt9w/2E7+XKXdST70HPar
dlQfcbw8QcaTdOsPM9R3egMGV3W8TDpZMf3NNEOWyGIsqqo4JmG+WOK3lAdbm28L0IRN2MyHBZlR
g6WCRwjHc+xZK+VR+aZPZ+SjjGDDBoxxeWel+m+Pu9orM7Zm7UNodg+D+zC0w8O6aP01zuIXe4C/
ujAxnDbaIfzRNgMnlKH9tDCagrLqXrEr0nu17laGhP4VbrPtFp8ZBsN7TxPmlnQ2exVyr1Ain1Lw
ThSs4k6MPtSLOt47AJRWWQ+1azSHJ8+3jrqTcERP/W5KE9Q6mtFuXNfb/2F4d4b7KXNAUI1O0LPd
wG7QWjQLaY3KLF5sz+S3x+1onEzGxi7Gf7fkozEllERD5G/mfCoTHf9FCjvWjvpfrxvsA9z+XVEQ
qWebDAKshAxFSa7OZBanSMlbu8lZNI3511zazyMJZqYg56mtuCJGk7TDvtvomtK3V2cyOiIok++Z
a36V1HOzDpvxJq/Z/YCgAKqh8enNIn3UJ/9Z1yCRfsSUQmkKAR6/nGCyaVPZL8wherp07Vc8vr3h
7EuFC2YBiGJiJN6toa6SZkrRCU9lBZjHRu0HKyRhQxtoigFHG+GuSY+TPVUnnUycVuXW2TPTR1Wi
tO3zre/6KGDT9GpqYAmGlLq+zCVKNm6E1MRYOYQzXFDgoKapyY2H5EzvrRymLoVjOvbHMBuvqYr6
0yDtGxwdH05dP+LxfUksGl2Uf25tdRsoAF+ifIM5Qv1cxbdFof9C/8T1o+aFGw3TobF/3KEAGpnA
hOJ0blFX9AdopEBnh4O7ZEJ5NmVn4kBjgv/iOd37lNvnPL2PMBjR9QQjrsRVTGAZ5hp06si6eCNJ
aIAM5wAJ3QjBDJLfHfHOZtAUYON67xltE9QRW7Ei8i+4DO8tY3wKXeOlVnDk0rAJRgJELAfBpdcf
DV9zdmbrwWMMY2wB6BIkmR7DMDLNvAq0b80+chawQQN9f1bi0CUSAEfn5fC4AIGlGYvkyRq2kOA5
7gs3RzjXZjt02awEiBkDP+s/xGIkc0G3sYKibYHSw0mzMJ51JGY9CU4N3PUy2o1ZWO9gw1GO2VXI
gDlt9wjwalDgqEFfmfLclzbvpa4cax26+Z5sBYM0vwEdzgjZivjoyf52dGCh0jMQQHPKtrF1qut2
ADxJSSlr46tqF+pk0n92Bco1kOy7qtaPDijTzJT7DJT90v8KBm2pKmFcDt+NPsBhM+iB7frRkZeM
h5SmxGdO0zGGaRIZgCm3QfGyTC3KYYtGgZjnuX+dfcUwvIGnqua9Ku2vUYeoFS9jZAHAt9HNJ18t
88KecqduvJu0m25M5o74wx+dJt1oqM/5PMkS6eMnyGYrd7SPSvoPOCMOiqFnEuHqHuDVSfNkwTrY
66xnOBjpA8YvT/LQkgnDQqCGGxwWO1uL1IYB7KadGZnHISpG/XWZZkSMy2Pvqxi7M8DyewR6dBoZ
hWKR6SQx3Ld6estnzUdD+BDgAiLIUvNa5cXeCQXKKjUzahKQNiZdHvJ+uTQWwFqfGOFO78YXmLPc
Wawu2iGadyz1+NWOGHKeI2XDkOaikL4a112Uos6Rcb51fZSxZize00n7bmWy1YH37Do3/0p0iE5+
ju7IPsU12TF5Zr4YsyeDrGJuh3LSgOkXBa2qTZYu2pNvKo2qDNpEVzrvE86UaNWMYOBtt1qMtekn
+wEQ3dqx762tHsK4IO5sJSQnfmFMH32cXnt0Y4RNc35GFKxIdM/ZpH8kM6+s0xNJkh/dw2AonQG1
fpv32VWO9o8ZD8xwpX2U/RhYPdp7bXjS6/7VubdYj9x0acVOwEFZyRw8Oow65aY3fdMTnkhkRRpV
MXpPkH+KjWMxnQwBsy8bmMCle29RrsErEgc/9atgiCAQ2yHysUZRZ1rsFISHGd4o2JVN3q/nWM/A
LbYQWjn3ZgYmKQG/LfNPGzxUM1/csScftwzfpCa/Y4cc295Ta20gRUYlPNjOWN2CgLvDmHCaZlQN
JcRN1+A9VfoY3USJyefrFz9FbF6yKb3+gY/KK/PsWWPOwj4yA7esDtNknGstW3Ic4uYPjVl1rMMe
1duAA7s1bj0r24/SBgoyPiWD9gae+yHXF4UGNRjAd3dnGPeOlpBp1sLqa6bYA+noXGsBnctHc13J
utwwoI3AnTlf9ZhcfejLjuUkj0XV3cvuSywwP0qVG9yOv3bqoFu3gMkLcWR3fTHt/qaPo29/qukP
5HhjQH3KKnQUKE7nQxUJGGN+Q90G/hyYAO6gWsd0pdNEdN5dEsbfsmfobYEDjtMJdduvYcU56MbA
04mQh5hXMW1yrhr+Lo+R/c4mxzAI82liGGtqTIgJinb8Iqid90rnP8A4FqbIHtJoq+bx5Pby3A7q
ydD69tCU7sfc+N8i5ZakCJXrxOtfuezuOQhyQoGSXeGi+7PmTTRGzc3Ux9dhRINW2yTF9U596Sq0
0aozbuVkvBEid5pqUJsWmEUGz9c6jvBJLbknjtljjs3pRF19uaoTREh47o6R2732LlIYwlkuxTz3
Ow7Ve81oID+W/qE1aqbD0tx3tYCTWeu3XUjC7KxfTK+HFGwu8+yeZ9X1mO8UDF+gPK9sR37EvXjg
+rgIFlEHCG8GWTRxLJ6UlTEcGY5+XJPfSmDKNE/+tp4ISG1dLqUk1qtT3tPp5xcwPxyQPsAnvALv
OlcSGyfU/a1x5U7R17JmY5Y1R02C5fIMPDim0xyyiqsbXsc2L3ztMqmJ9zKdf7wqSknDi28zHf2i
E0YRc3tW87M1rjyPWsam4puwDMO3Gm+tlLl353hEJufVsch74gfcghP8Xo+hxZQyXwJZlx+5JYv4
PH5cSJSZym4dVQL9yuHiDfnyPTPiFxg5p8iDH2bZzBr8yrvzOp/jr5QkXNk/FUFojCZ3oouffG+p
8cH6ESXQbVpSBlvXfW+Zx4Td8JCM2Q40GY2NTB+bYv4AuWkTlFizAFOMTiYMGUIXdw3392ifS96I
tlM87S66niwr955jX6Ow+YUs+dLCcEXRVq6s3CU7J+ZPPgubF5r6SCckoJQs8MSM8yke7rvZ3E3R
crEL/le7HYjjRrXq897mNsPEIfEKRnjk4aYKlOsf/cgSdJQOKpDgtNDPhm+WBfDCWWpvtGiQ1MnO
MKD3goDkZ7isRyIKJbAYiHsHFi2Obr6EHXyJaGkBOUh9IHsIzD0D6FMMi4QYwn5f5Wjg4/Ktqos3
S6ezo15SdXptOqgaTsceuXhIh5LUSh5uX3t33Sw85EbWbICAndOEF6nOC6h9M27ILGPR6dDC1XWE
/KtgRw02hnFipC5AofU0Sx5SC9Vf74RUAe4jwT+vmckZTzROfVMK9FK2k/7MHhcgRnR0ai4BIUhU
y+7ZrKi8uL4NneM2Ij1v7TXtwB9f3/UJ34zcZkrT+s8oAZZH0j75KeHJxDKjYRU+H1G1SPgqQo0Y
qAL7MAc09+13UgMsLrTveIqLI03OsIaTpJ+T1H+sDLG15o7qhyKeZCekXU3ebEOH4KjGkYQqtOrC
niC7mevwLWFkD52fhqBjxBLgEEfCEta3edg/5pF6TVQ37vq4vksE35KYVTqNU+dexlB/VxqnfCH7
i+fXLPeTqdoaB8qwZkErFcknyxngk77FqG3SwZ6aC+xdY+8gc1hi3pTdsp9neAkXcqoRneQE9Fnh
SKfX+o8jq8El74TGo4i3ErC0KnWquITsg9iKGHom3M9uJaCEg9OrpU9w6AJX8Qkb3FQmd1g2aHQp
pX3flgNzOWPRCQ/hgESoURc3FXR9zUkyC9iy/SCyDpdeKUV1l8XPdMftEe51QhQAzl+PrJbKdBO8
uxWDHrIrqdPNR8tBtA58bOWVoNK6LATXlGKcwYojShXUeiguxYhdeKzUvdtQ21UNVZmeDEFeuk4Q
sbdzC3CPgwXiuGYvvAXqtJt762Zyxo/R/DKn/LkELbVi/maAQ+chXJ5RwvH8dggvZbssBEqciWld
fqWhedODZyprm/qXqaB03MW9n63tMoUpbM31gTQhgH/lfEtK7GUo7GkFjIxlzOBR0EWoRKRXg3HS
wyerc9CGeAIGYe8FKL8ebbc+xw6sTFn+zhEbxqHatqm4Jn11zmA6ziZkYAdMzKo96RKeGCj8q79c
hmJ6KLshhyCgH7Su7ViQNedxRFVDtHDpJ+KUYxs9GlB5V07bQbj9jJRH5nvCVoVJZ60+LJNeSveB
hMsGTi9F8pGidFzN6XK+TJxJjORoNp0OSMv0bM0Yn5I0+VJEy3HQRLy187ji2OVYGhfILAsSVJHt
Z2eVnws4cVVX1o80Mnq1aesl7MhgLCzJgd73GOYNqWrcVKKKYFC3/Jaenf56WXYZ2wUT6735ZftZ
KpwGlmiObo8at3Tv5qbdZLZ7jLz+HkjjrZfCDpbqSbfIBLQjcyHuindD2O8tmoxLkz0w4B0YRcyo
ZsUcPXvwX4doeM0KuInLvQ2W55Mv7tHRwEn4F4PaLx9JdFnGED7juv/k7sx2HDfTLfsqjbpuFjgP
wKm+EEWRmhWhmG+IGDnPM5++F12Vdmbax2gD56ZdlUBVOlJhpkL8+Q17rx31FPEG5KhObd/CIrrm
43byi21cGWfWbjjXVYOBpHm3RJNakcaIhACqVeUs3wmF121q5Q+zprYbyFGJ2ZNBS4HTvg1Vsxdo
q8YgX+d6sWZJIW9aIKgQvPRHU5kIdiJ8A4eERV8n+YBbaRF0RXqqSt6ImpgZS2Wz0xARkC3yptQY
H6VaOsdqwKgacBrPqiFYK8q87krY7/1AVSj1yYMPhamcezfWoy2fzW1UM8WrevO0ZAEwkZkyWso4
nFyGE1ewzwqIi7cijLkPBh5bcWN60ABVZ0arBwt/28gl7jRJouUtRcac0W3Tk3aUtd1G74GjmSGx
Laq6n/PlvghwVWn9fSnWRzNhHwmgcpvGyAWbiMT2clirUvhCG/CiqmBEZYo81C8pbj8OBFZJjDYL
aTurDtO+syKg38ouTWF5gc4nBZNiNJM6GlYCi96i3bb6cK+EiAQYXrBhZrbIVIBUwbjGfOHzgMgY
zOoGaZWsUUwwpeYH2MIcB5oon0Wcll1ZHZq0EtcyMUwyEk0EJ6rqEtlxGCBMTaZ4I8IhUePY02bl
wojpFT/sAuMCyscC4kS3gcmLDExEi0dI3fom0eZTI/YDD5iB/b/A5MlQMcgQlwxPhaKvbBywMd2q
DdTPrNdffsHxl2Fj537/Lmoc14NOYaQWnY2aKXXGtn9jPX5TSXzoAgV5QmAn0o20iCf6Kd+aBTTD
pAZYwMf0glzdZIs1Nyyvjf6xQQe5CvoMTGq9NX0ZaDTDgSpmrlfgwhx0oHZWdebuJd9oge0PtFmO
WYFKr/PmzO541Nt9pIXNWu8WRp9skeOUJf5xDCqogp2GsiGJOaTM+5n0w/JhUHMkNDNpESHcyFDa
ZOlAge4/TFmrrYdceDXJgHU6AZOiPp4lOd4ihF03Mq11VbYn3VhwcuV07BWMj6JwKDVkHwilOntZ
Ts0cKr7IeKKqy50eNWwJzfAYtPKeUEIceVyY2YWQ7yDkDVxrMVoXP7/0GppDFrN88qXENisOpGoq
ni22uSX7MpEngdFaYITFeJNl/HSmgX9H2KBQ58MoTcLR8tU7P5qRzjYR7fp4UzHOsAeahXCw8i2D
mS+SYqpNWLVvMcHnKc5jYkwtl5DcdVDGiAQyPrwQW1vAOyKy0wY6THiOdEqUXukfJD99U5iG2gq3
SyfxNBFTcMdMDrYqVPUdzOOFqIPQaymIAolxJMFOhaK/WC3EdJWaMWtqk+HHjB7VJO4Aj+HOj+tr
HObrcaC34tkzEda2Uo15XDP7pw2rlY0SEdTKAltDjRk4UVcNXtF2iLiil6nhB2+VNHeG0e4pEh7r
TLsNJNMzlk/dEt0gpspaa+NXn5p4JRZIZwVu6lxmAF6H3MptcG/F/bQhd6+hCRkOdX9OF5NvOMij
R4e0Hirt3PTc33VNAlIpCxewQ4CFKLTCpNqFGbqdeoiInFUnKmJqWhKhsk0hgqcW+BsZcOvkpU4z
DN6zsXDTUKz2klV9pAouXjBvBFGnBtGd0FUb/2gSA2aXEzk2pZK4fdWoOAWgpunZ8lxAgiPHyKDk
ziAtsMkP6mwAoQaFG1r1UfD9h1TqT1ZKnofGQCCR2506v6PqEO9Y8m0IYChtwt1uMwUreSUCDCyA
DNcVqr6p1+70AK1JI5M4GQ7pXSDthD5PjxIL5WhOZW+Qk1d/mD9UwwKUWz40RPugTS30bU3POGpm
cSNUAYV+xs8znYxLI/teXxT3BfM3Ix6FPeJR0ioHe0QSIY1oJ4uAQqBPmTrUMnK8FoETcV5ELgi2
IPIej2O/yfslqmMMs91UtCMGl5GJRpAiHWYaRam570Cwp4XqCXXvSQU+AwjS5PNSOU/Bixg+Dk37
UVvYMLqE6bnKtkIkumbkUWWy+nKgvU8HKUDwNGbxWowGOi2Vg4g8MkpUki9WSqoPG0Nit5WGhB+6
qc6Uj81wuuaH4TJbIwDOoEcfLDzPYhvi42N31SRnMnWfAqBFLtPi/TBgu1CRDdUE/cl1vs8DQYDM
zaNgHmn3NQ4tTRWuUV3jvUgRH8+6qTDBAo6SGMPVslhFDeM96hkc9iCx10GGlICwKsJvxRUaam9e
jsxeoqdvwXoi1rW8hOQ4Ir7y96Tghp2M+LaZ+3s2x9uqgxgFo/tdnqWtQC9K9khkm/1e7xHhN7Ai
GUeLrtoaH8hEH/RNFXXXWeZKJRV4VW6prPYZRfhd8EHgFpqscMeKj5xWX33sOsEnWIKFHI1rLHAx
TcInJrjREUVGpX6ravCQM8g2mBGT20kqHiaenLJebn24fbYxigyHADFDDyg1A8yRJZ8R7V0oeT5a
gSV2S8oXD8HGC2oANFJ+RuZuuE09voYyAnFIPx9+GQyrgYe6Z6C9X1VkTFMRSIe08UMMUC6o6ojg
b5hbUjQ/CpusIX1M6a5SExp2Xpu3jWC86HL7NUwcfbzBKR0IZYiVSU8pIEBba/MEqelegs5zxMDK
3mjeVeLdhKMyFDCD6VAFN5Drn5kg/Q9ZpP+/xPxpKuQnS5EUenNJxYfy3/tfMLBo/IGfPNQ/v/6b
JVFEawB2SgbZIUrYX/7xK5FKFBWqK4hUOFxURf6BSGWhigECqImK+m/szTfvC/ZqhRcuXhoM1upf
syRK+mI5/MmS+P2Faz+B/oa+N0QzIg2bcilTNxHJQ+C/xyX205WanRl7qgTKT3MUiUS698AP7vrB
xRIi6dt+wc7bfefOxIUq0lrR3wU1RMB26EJiEk+9KtkRc3rp0mFnNspn/SsxnyxQyOj9Q1uevYGh
D+dGch3njp6bubU3PCg055Z4Goiwn8HPB0gOz53iLlomgWFd4+YD6klWtiSuJJh2GT+B8g90osbJ
c7INJ+u2ceZJ2nNluRbkaKTtq9Zmobap1mwXXH8dONwZYNuXBN3OC1pXH/Zq+hy2r5GOD3CZy1Tb
QbWgKCNX7DDpNSCr4qeSgJRp/jAFBKHMHuz2hXoAlC1cAtMltvVMThXSyenMiBf1oL5heWfckYq1
MzcwGbRhZWvZG/9w3InGVpXQb44T+jCsOUvMqx3Q3yE4K7U9P0O7a+Zb863ja0+68lFsTbI5R4/o
yx7KR8VMMhkucaO4RbtH17Wq1OEItZToPYFFx2EhUovJTd/fRcFzMkibrrpm47tuwUow/s7oOU2H
WaDiHbMkSceK9qc3uvU71o/28+v/faNL/wRhxYQRShUAgAWO9W+LG/8cRgIngK6bTBtNka98I/0A
nuNW1nC5we38kfQDeE5bHNL8Z3ktLK2/gEpA0P772/z7y7Z+crhpei8Zg46LF8DzRaHYZy0/rhuB
iK4Urg/Qc9LNIu0kLIhCAXWttm7Vet3Bh59QLKZP89u4b/cVfoWcdE7DMUkrttLYrvxmZzQloplP
8aHDZcLKIXwmVQkDWn2J9sE+XTe2ebFO+kV9zh+VWxJy3KC8H6RtKGOU9RLXwk4cXJkrFcmDMqKj
Wlcyk+h8rfZAaqEJlxetulH8Y3LMPqOX8jwcSX+ozAfBDT6Qio/lmUkEY47JIBvCxv5sOEYcHKev
ojuOXQTYDbu0/IC9rFXXAyLTG2urXQCb7pWzeuqjvRxg8K2uknQae1vS+KZ7cowRvK55k14nxyIa
Azc14y2qKkGjgEF/tDVYbPD7UqMeXQfp48J5MbaNp21NR9kSYu8AGdqINt9jRaG2hpbJIWFuzS21
pZ2o8S64NevCRj48tMyw52adEWysEd9oF8x+fRtdUQOQmD2qQu3gih/ds+HI25n9ZUNEb7fVfZ3A
1F01nszwZRZ33XiKI96aM4FdmVts/YEF8OLOC45B9JqLnlwdw2bTPAV38kZeqx4i8m2zZdtnphuh
BYB0BFVP9pa4nh8sVz0LR23HVtwJd4ojuNElPaUnTlXX3ADZvIj+Wq7hqqJdn/YTo2H2o8k9RJmU
fB2fPaS0B59KRGu2Y7BPr7iLcwaZFSsaY21BumbBBLVTES5x+FzTuhjFDulUWG8SAVr0dowpZA4y
/l/pkDSZLfdenjy1FEC59dgq+Wo8C8F705D1ydn/JoJkVjW2eav0kbTjtL3Q+Zm3omfR0VSH8iW9
Gdr9TPHr1qf5Ibzl3ehRfwjH9DbHCvFkBWzDsNAwBnSBsOf30z6GVCM5lXZk+kHe2HzFBlGmsVuo
ryxiUXgHYexB5sdMjkaFPPo7YxtQ8Ar00AP6qhLd7IoeF6EkmHEQuoBNS/+KPCtMIUWv1OEjYXxI
TkV6D2I8arbED3fTeihdoXPy7HW2QBFKXotqZN14QLNBuzqpfogj3TOfFHJArXvSOfQn9WkgGNpY
Kx8lPm20I70bvhZPqPh0cd2eej5soEIMsouXX4rEGNMOMgdkLx2xPsKavq0c2FcQT7DzMD/H2WKe
LGsX45tnYoSiXSFh2mbhSlnAWksRSBQ5TPywzHRd8lgH6fXI57n+FB+Tc7wrzhXcKtIhDmjBCQ/f
q17upPzXf2yuzVn5VD510sGd2GG80r/UN9Jn66Y76XO+V/nIxTto4V5905ylHMdWfIqZhdf7sX0m
6XcFkNFX1sL/UEm7UO/ei3KqIU22zf/5r/9Q8Nav7esPv3F+4R3edJ/1dPvZdGn77dRe/uT/6xf/
U1neTeXnv/7xJ9A6YFs8whQJ2jOV5Z89yHjqLHScHytW2BE/vv5bxbo8qcA3SjxG2E4u7Odv0DrF
5OFmAVeEiaqrEOh+fZQBrQNNp3MpumQBbOVF3ypW65+ArhXLEDGXi4sL/K88yijLf/co++HCl7L5
e7O2Pjezryj0dEOVvGopdKkk/tKUsyEkZ7OIDhNjrUErNr3mXyekeqh31pZWopngWJLyXWi8GWwn
oDgOZLVru4DbIDYwJXcGt+GnyCIx1UvuS/OVx8LWMvY5eb6EgtwbXbCtcflWkoUSwd9lYnKIYD2O
5HMplXBmnsCyEzkF316tQEJ0/iZjey4KytqYr7L4mjbHhrJM68d9uOwLFnekIjth88y4DUtMBsLO
uBaYCYrc31pU11qK2kACbGryaG3uJRlIndrdCl39kNTCLV3lMcpmD23tsIqtS9UNTwGxjWP6MDYo
53P2owmWZAErEoOXQaZTR142gXCbtE1gzI+RABaeVRTZ6fuYqAiTSr2VN2F/X8snEb61fp90eN/R
c+kEkHb5oWmVu6z30jZBx3g7dqHDxHnjVzKNK57lTM/cWimfDPVGbIKDyqC4FvQLmN+TpqF1YQ2I
dkhqMQYn2m4SzzGJADgxtIh9SrXQgJhDBdEpLYuNT7xDIGAxwefso8/AHILmQKxPcRt5qjV6YYys
YW4epLp405sO9hBse1G7ijB0UR16g3TIYjxnKHk6jTyO+TnuRhv/4woNRSZsjYZHurXo48mRY0sR
tPeG+cqeHcMaU2moAK6EqVmupMfZHNxo9tDp8yaAHWN9KofvIUuimoz5lMWhpk6PiMG2CQPloCUx
aJ5sCW9fyYVVibzp1VdCSnkeTEdBzRHGMNJtxbUW9ysU03arvGvtteX5m0/J1S+Eh9IgxhcpQIx+
UIzeCqHeRESpWaq6UbX2tWP0U2cbJvXM9R/mglUHKavYWIPAZ91roKN5NTmk9Qw+UbG3EJpxT9Tx
+0JzqpLwOQ4fkS+seyQUsSCj98TE0YGA03YpfnVyyFZWTVLWbPEA6+25vkNrDjZQOMXoicXYWFYi
dgshF0vtVhiMbRR36L2D8TEmXTyZh7shHbF89Os2tFbZAFHJih4FhF/xi8SPe9BIXo2IQNKFQz6I
R1NnkEZ9zXUiZEEB8FGguJGN1ypRbEkR9m16GeZLw4jfKvdqUxwGUedWiT3LSp96Tb+3hE9EyXCC
IztjKpVS16Got3tQhrUseAQ6OXgFGMG9GA3pjoTO4oLD0jo7BgE2rj9zuTM2xNi44ZeiIteIE/Bz
PqYQREuSeW3iE6RyvdrlSnEqDQz2Bgl0dxnvhMHRYRHt49fnpG63hn600KuG5ospPoSVFyqgM1X5
bVH9z4zvJoOM7n7Xwr0roqeIhytZSytJCNxFOAAu7z6a4FgFonYc1YJvnbKp0diOyU4kbKcymsAy
9+91ixAVaDSfqLqX9nF/7YJznp0D9j5N7hAQvRKigJ3MscZoVxkw/vyPBOHbKDqI+pcqMiu3Bhoh
X00IsYfdTFieclQm1KfVJVJfyJ3ZyPJWsxy8SatQ69YBwdZp/zZ3ooud0Ov9bod3h5y+5M3XekJ3
NdTN5EoOxV0B6QDEdfBMfquTGGPIulkLSEs0B0YCkB+wrWS4mAPdi/z7sZ5cBrlh6GbSwzTetfTK
emu8Cji9S413UzfyY+5XJvPWN60dT34jEAzGqB7Ht8kAE9FVHZQHITCPpdizK7obwtSJAGRkEsBI
4wZ74C6Ey5Ga4E6xuKC7H2CHMpls6G4qjjoZzeZUl2tfAFeRUdszs2cBm2LFGASOduAYTE+bDZJG
4AQiZffX8vnqxJtJNC9V/GXJIbLGlkMbq1EIZmLgzMBJ6sWhckOMup2L+3FRBhonxtzYAio0T9FG
CnS3MrMN5zWfTykaPZTSpBG81PIT/95HHrqbSdNOTci568ZtR16scsAPjbOAWQb6t60vsNdKE7ed
UdK0watEiBDiE09JsafHY/RWj+Zbn8jPVV7dDCmcATTjXptQvFvDhh0C6Y+sUg0KeQwZSkSofewU
TX+jYGeWBDS7KrmVieGV8M56KtxZPPfQii2fASc4b+RSjpJ+9tWnwlwT0oMYWpsu3g3oglulZA2o
AxZH1g9VtZncBIociKUen5HE5zJWcX7kaGl0jJV6h+xBIEtiDHZzUG+GRN4X3atcXVskRAY+qk7C
JkKun4XYvIQ+R3igk0XJQ5UM+yB7+qVe+lvSjCnaAOqoBIUYjBWon/77CQcwYfl3heHvXv+tMPxl
vEH5JxsqZaAMJ/9bYUhhpzE+pQSULZA9jBd+m3FQFJrLn+eqdGWhU34rDM1/6qrKJVLCmgxf/9oo
U9apeH8eZX7/F9d+wkEWTdU1ohAtexHJLq1kbdbaOcphAE7HHI95D4HP38FuccP6WPmnsTiL8VZ6
ynoAp4JqKwSqg5sXP43GJUynmmAVY7a+j0fI9KTQMhiJNoxQomgz4q3sryKuoeJ5sacQURqz7ttF
txxRsraig3Lqi+j695XD6myvl++kkB9GnVD51UxNQ8BZRx4PZ+6OOaf/pckrycJ2BwDyjv/f9sRL
AZiEW8WAM/WWDGJ7eI1GUnXRTjV3hvbVW8wQ2ncDlXlmQycXlV1+6YDX0DdpeyIg1XrHabgEB75W
pAyQE0JIrbUb2iNfsfqXsXTjbsNwAWOiBcQ8U6Gvxetk8Zjy2JeSoxFXq0UGWqjrMtTWxH1A18Rw
ULrEj6DZAPyFjg5vjzR50yWcbgXRIbSl8D2mlxqnG16wpHwxO0yCM9PS5qSiJowOIGsJPYyUWwZI
E3YDkdJ31cdepd7KWFfxaVVbA0Snr9AeTvd69qLhXsu7DaRktbujBs39fTHu5PzQSZta8dCHM4VF
YerO5EFCqrbQBI1uOTzcVgToMsCVxY0SH9vuw8JRJGHUOJe07YYtX3syK7f+ueMM5AeDa1aVkaSs
CL2y1b7C4tI7Y3EfzW8xMbB9CBjIYMVu90RDfiCQsgsv+IIEXJiblKA03NwgPhSvJRONkK74NI4u
nM68d7L21GVIadFDtQxo+xumAxmQvqIUz+OLSoy2qNphs/jl3qzpSe8/uuGUahf1ICCLaXgSpLbI
cHxVXQPgLfxopp55z616yo+kub6zzGKDq7I57zZ5gXOifWy2erox3yfCSZGxbMz+a4bOAgbHiE9/
5+ORlQxSNV1D9P7nmx4467/vmzXzp9f/ejzqssYJqLCXMUXFYNXy6/EoA52EZMYMVpb5+vfHIxeB
UVD7zyHIl347HuFOKkswiSSpMlPiv9I3szT6g+Pxuws3fhoB92ae6XGLCUITBQY4wAqRs3SvNfy+
+ShRLGt8GFMsXlJsHqWBcd6TiPcWArXZ36f6u2F4VTnxUJdchaVHq7WO+TL21jqABRIrZ91w2zvl
pMHVsyW2nuJFGZHuNWd204Pv0X2r3VaMnfhs9iZBtbamvJILDiHlxsoqPNlOtItGpre54dbigU5R
dYYXpFAiMCFu4AeG1E60gnhhWyuiA/NVf4UrBHTEyYVzGbzV6gE1maHuuuBdThk/ewxpKF1rnNLQ
eimPFUKi3IZ4cJ17O7fFm+orOAENu4wHzUvX/jqzmc0+ECxy9pfIIntwFW9+DM/+ReCbTIde2FvF
un9D3pfyjHnrDU7zlZZtYRtoop0WOw2vT0NDFsfmacaxkYy812+QRtToxGyafxT0PCpG1Pm26M+c
Ws9BfizMXSDcSCinN9B+KuG+WErxUrpkF119EOqHQHd6ErBQVBnuPB4LgwHdetDOSnBlV4nLMFkH
+Q1N4YrMRrvvz7VLHbiqU9k2kXeXmN0Un4HDOpNBzM1PBeD4gGbrb30KULBIKils1EhUJX9SJHEb
/kGRhMD9+9f/egrgzKcEAm3LjWsuM7JfTwEFjqAoqr/RtH8rkkxOIoo1QLSmIS3JKd+dAhKIVECI
JpERELL+yikAzPGPToHfLnxBMX4/PQtmrZzSFiPHdJMfgtc6eE3TjZ+5kvUK64hhd8Vja4CIfIkP
iMqrmrn0iuZh3DRe+a5VKJugjmxy80xhSczaOb3EHwaMpkvzFb0q75C0o/q9pmf2600h78jAMhB7
v0lESxslpthpg3Vs7OzU3IbipRIuleT2qqMR9Tsj/74S0cUeaEXkGqZXsXP6Dezto35DcmVUr+fH
PLNvRTjQXq6RsXkeAmS+aGzXLfJ7YHkN7YanS7knPdWHmQF17cFnJDSJki0UIMpvCzLc8PaSdr2q
Ga0gfhJx+rJMlb0adekm9zcVZkCdEHaZDC9kX0uNIn+ozzomUVZLNbduxgL3orDj2BZu406xU5eO
nnFhjtEezHaXU64xcnjItiLO4ZvB3Faho8FDMO2MNzIDwuHlVrpWQhuSHt+IqNA4vkYyaJbICxH+
VRtKMVec78RjxJ8jN/2zu1HvW/m2DQ9WkDJRvIzBqw7ggfFRcpdVx0CTVkF+63vNO4UfUm68ZajT
342CFckO58UeXfa6eUK679Ssy0QofBVeOUzFYf2exPcSsQtJdaPXT2O+Lyv9iLCIWGgmBnw/uWQk
YAfB68h01KR203xb6e/SwJtYEVHVpGAthH0pfpFpvshmPESS7CDiXfW4IH3nVXVJnoarYjwoHzXk
FklwIW9IpBRQyySsCsKN9gGfYQXR0g5dsp03mChWDIOu8lFwKeq2Uu+p+i5349BLZGd6jD+Ndflu
TtsyOlTWJXvs7MohIli5Yv/NvuInIkBIFHDHS48hsbTV4SExt4Nx4xvPLEGLvfRcNbaIrfIO/Cbv
VLzn4I+ug2TXyW5xKQ37rHbzO0NxRP1vHf2ks6KGxsLptFQyf35cIlD5edmg/fz6b8elwuKb5QTZ
OMTk/EDslql7lobShOltissa4rfjkjNblxHCkCFA6fTdsoGV+tKJQnIlhQAFjf5XjktcM78/Lr+7
cOPnntIYQF3irecOI/GRiNpl8ejqvpOOVy26n4oL+zAFOxGftc5NMjiFa9J0gxO6NuNck6hGX6PY
GMJRzJj11YKRT4Ybr6jCHevRYshoV3aVxojsncDEnrDAGGpgsjOtdiOr2DUdoKmlYTANrYOLyrq8
t4i0tZ7lYBcDc9tIfEoV5iLyZ9z4awyQON5Nj2aqECwbNa3TM0wD2JC1eyveM+kFupxTOzyWuk2e
N4xsq3egdAyaa/XPfPAJvx3KnRG/C+v8GKiexK3k6yS3iTArWYnCyGaOa1rPRvH65dfjyteOUgH3
ivCrZ+E52lrQWTZG7wj4rP7W9YWBTMs0LEjFMo/hP6sviIf63Q2DGfSH1/92wyxNhsmQhinML73E
r/UFwhNuInZ9EjBjlcHPbzeMKTGi4QsywWiI3L6vL7hCUSXh0EKCJtEWfFtZXv6tE2PbyfIz+Cz+
8/v/lXfZpYjytvnXP2SVfuV3Q5jvLtz8CXGvoiYGNEqX0RN82hlrqAWO6uIFZbFQfS1LY4CHD/0T
s0M5urPItAD2E+4nedsa2zFZz7otWo8W5uwC8S/wB3gBqR1my+I5PTT6qnmN0Lh3wp4PrDGgHt4U
z+PnINiD9JxILmVCaW7lzEnK98y/YCtk8ZZdleQgjfsk3VXg8PBlPaA/62AY3CkkEilfWqa5dU5v
bLrTTnbNY7vG3M+lj+8z8VOTF9deip+1egLztoq1h9C41aZHKdfctHpEQnuZlEfGrl6LnEXoP9p9
6+HSBfbigYA3iz1+n7W+bj0BrZdHiyCfwZUZ96nmMprR3OIQWa6yC/f0UHs18KS8slkE4Lslh+ow
aHDSId4jk1lzEuVMpe34ttRX7CWL1slA/ZIXFLjaV8Uz/yxlnvES4Wdnzrzyb2t1R+zZChlPDjgd
SIzqQtUZFpcOy5cV5LPViuWOrbws0DXpzhw3reopRwBaFT3SR0FC0bD3L8lnYjeNI57LYtcrz9VW
DjGaPesEX6ssW0jd2JS5M1eLeiS8NZ9kzZmkSz2uI0ZQ6ey06apl7A5TOxW9VoRIBOBQz7yxu0mT
TZJtpc5rfW8cdhLKGtv6ynwX0X0NVyDZTFsMVByWE5Rc/PHrahvf+u9DtNfGez1nzQc738H0umq/
WgYhYbHvJwEFrmfQwn6Ft8Ku3rWDx24i772/86GkSJhXFY1H7i9a0D85lFRpedr9KBkgvfTH1/96
KOl0LnB2JI1DSWQy++1MUnhGs/5fnuXGMhn+/kxi9GswKFEYAstI8n44kxgZL7pZHYGs/hd7nuV0
+92Z9N11W8vg+P31NgI8+q9/SP87qes2N+eewTBJYWPXuNYZ0SrWJxtmh4287YxEaqO6/nEipe2o
nUGLW/PJpzFh5iDaNRoeGSPAJ55JKtAkPc4ZPB6wd9sscwLrREsxSh/CU+JZm/Ea2tDWPxEkldz1
95AV68qJ18YJ6zHKhGNKQ1VfJ8sGzqqwhPYwMfFr9gnj2LRn8ThvNc1T5zvK/graucqk05leMPb3
6rAmXO+KSjSJDj48IRoe/BIktwmf6XteHCV/Ew7MILwAaxIISsV3JmJ6QAxWcH1zDIcYeTOo5KgU
QjRDCImCo6L2q8Y6x9h1nkSLmsTrSkJ4OOeytSAcpKKyi249o+UN7Ea9yhvLFarLWH4C524fIMx1
DK/HNQyHIkJnNCM4wsLdetJ8NmN0/msweMOASsDzz+MOqbq28QeLsB/G4HuxxpFka3a3HQ7WRK+V
rg7Pp/tw9dVB0Y8RKCI2bIFr++c4PpPkY9FdFMlGis6sMCs3wQDSipojKNcZ48cSSsHQiUoLEBDz
zpiqRA+fWUEOlQv/0Cx2Je/78BhN7+BCEd6/FTPnvBzrDr6LVYcUodHXKjiCYDzU0cUgYIXOVbid
1H3FwMRUOYTIXVoXLQmIiLOM9SKrrGhh/t7HCmUHVYwsa/KfNwespf7wWPnh9d+OFVWWkemacNcX
6fwS8frrucIxxrmCqIjuYDkhvq91RFRLpkLVhTtF43J+m6WgphUZ/RIqxHfmyPmptvmzWodz6g/P
lV8vXOfv9f25gj/Z0ISaiBQ9JKV+pxD2mNH943i8kcFQYTMPyLdvSTL0yIvkyJFAPH7WcPtmwHMk
aLJ06iNckGgG842Jp5ySnSW3i2IfCryECqJjaLgqz2Qa7BqHW1InA5mlirUpJXJuipV4I0ePob/D
5xGq0HMcI4AZjBkQ3BxpgFjOFrV5yCSwsKN8b7ZMdoSnnhzz2ENKRFsxjA5J1Gj+RmWlmcdO3bTv
UfEA05V0iFB6aAU8tTa/hnQHY34VoVknp1nPt/USXABMpjwR6sCun00sDBpFOA7draw8t8Cl0VLb
WXCuw1On7sHczdZNkOLiRABKorNOsrNEwjNq4YK851A2PD0GIxx8jaRBmxDWg0e5uu1iwii3QBhT
VJbANCZw4QxNxhOUzPEeG2E94kc+5Okea3ayUQZH3aOW2hEziZSGiajg4QQWedtQw641Y8c5SDgH
iJajf650Z8HtsxunV3v2B0osw5ZugkMknpQv/31Cco/66yJu5q+8PLXCI4JG4oNeQ30HKKj1FJdw
s9ntyaBhfaTa0bxZgPamzSs1Cq2c1M/kZkbGxci7++yO1qbYwTCjuKslmI8XHPBj9FwgrZxWFf/T
+Dusxd2TeR2eYEHKFtQqu0NdmbLZAW1tMzPCfpUR3pjB+mJSddbPflJCYzhr02H2Iqe0NprmCtmT
WL5a0Saphu1BVj5kiNn5sNV5PJxTKPIAY3J3wXkX2u1UHTVXoUYjtzgNrn2yVhaX0ef0xuCO9jD9
nLAY4C7vfEB1ts/FjTzoOtvgnexsv1orzUtlvKh83I9qf5lUD99wTJP7mavXaPgSCLW4ptR1x3G8
UccPgEhEmnCXGIR/FE6dXMo2wjzRT47RHOB7OqiP0HA3TxbO+1xyugYZByhPBB64oMAiM41K4kOt
mqux3mCdLr8a0x28LxQsPSIvVVir4kEyLw3Q6vAwH8eXOVkBlzX3qri2Phe36zV4gootNgcJQDWh
UUrMGs2dxr+xqlRTiUKjQGTlhACU9u1PSsRlcPO7EvHn1387y0UMS/St6pLQpv8i6/z3Wb4YJ5Zh
DgJAGlEFM9RvZ7n1T853RbZUBfUI67rvznK+JC8aVHJ7SA9nNvWXznLtDwY931+4vtSQ39WItRlL
UHMxQoC6qhfxFPgKR7yfRkcPbPVe/yRegSjF9CwxbpWUtfhCKG/eXwfCFQLpThWME/NL34dFtQ5g
O4vZXoI3h/yLBvaKJABJF4ycVak4ZbUrQfBP3YvMIjibngkY3yWtuVYRyhktNgzNltNjUT62zRm5
ELFfiJFUTjdPBA2Z9zfdqtc9sbApZjYVJR5H0AeTnf9L3Xntyo1sW/aLWKALmpd+SO+3ty/EdqJn
0AfJj+if6h/rQQm3j6Q6VYUDXOCiH6qgKkk7M5lkxIq15hyzJOaGbMFmiQ61xFCQ1kdlvEXFVS/e
Q45C5qOD0KYTi7MRP6KSddRj3l3YiNz4ZGHcMqpw6UZvCocxbqeWg/jjHM8L5yv01DpGym4vrX29
SlAV+UBnMMfixj+wl629s2gP0HNFtOqSJ0mKWLbzr2xiypdhDPGn3E5ottDvxNpTtJy2dNdbxBRw
Izfxur63+u38CwiKzjbZsJ1tGPD5u4F5hGuTYbtMz7VzFn4MqmzL8hdv+nGl2UzLYChJ/udSv9fv
7VN7a56aVbsGdLOayTTXPZGaOLwSIqAfC2CiDn1n77Mj6HbUoYU8TmQsP7c4WBCoQwZBmLrOtzGx
weNmxEdQrUKYANfOi9xSwcMVxGYbLIdduy5gpOCPAfAunqcIjO4iuMv3YgtlhnpWw/LwWF6g7Gy7
XXFOV9kaUcFlzoiz73TipoHW8Zm0i+Ce4bJ+zvBylBTaXp/fLL/kIGJdlzuXzXarPmMwJeHeOoCu
eNdB0YIayIethNR7z0gwvrhyTb51xrqstjYHaH9VoUVQxOOeFHOMbh9us+N0o53TkziLtXNfH/1L
vg3XyQY73cZck95jMMKpXqfm2qQqhv3GxORptC7sc15zBVRumQe37O9Tab5aiMm85jK9laVPzMPe
UDMpbdY1sEcD5F07dD61J6I76ADwRxw17Gran171Qhr6FpCQ7t33ScCfi5aRfEp0tkoLqhXQdoCK
JvmE3X1x9sMvI3hMLH0nE7VwDDgaT0Bf6BBVdDeu65so3Tv2Ovf2stmLYqsbxVYgcBl3Picpa1Ey
0CpOILNp/W/9eE228f/vNfrbZx4Xq7hp6/ij/XlpRseAeH+W5f/1ev5//nf2pX1+kbLzVnx8/fu/
/WM1t/74vhqzZnsenUNkDf9VmRt/2LPZbdY6mEjQqLR/Xs1NOo38jodtgaEmv/Wvytwgeo2f59Db
tA32nf+gMjesfzPmdMj41NkimNEyJPitNG9sXyWeoufYlehL1YBz240hn9PjC0Ry50T6h6WsGvPR
xrHC5tg546HKPLUJJSSAfKxcyMdIdOC4J+oS5/jWnererpkEOiHTrKyRV5rpLDoEkQA/FjHpY9EA
YcJljcmDq3zW52jk7WotnU63aOuFC9Okcmg4VlcRAn673ygtvMpLHoNEhq/KA2Nqzk23tEUjztai
EaQAnahaTal2I/xeohQFsKECjhdZgtYTObANwX7Vi7eonza91WDJib7FOtbQ0MRnEFfVsISy7h0j
RJ3HWvOrfakG1Ej5daoigLPFS6552HOtp0KKiyAxeBytDSFOAI20Ztdq8lBX1dmY2mChuyam2VpQ
d0peoZeA6Fh6BNCE2HuGRfigKeNh6JJreLiLqGjenUQ/NZZ1qcDeNGjpV3VJJe5K8444JZoHmUYG
ZAuGwDGPAtTBjKnoJvwaiTNaq955QzqOqwC4kxiTW83oILTR2P0Oj/5GYcChpEsoAumhYpv3NOCy
pkTPNcqKqKxYv+Yc369MmBdSVCsHveuqSzt0s6AaOk++p5mUjFjAH8iE0M+49qnGe+QkcMZAAuQC
bmia+UeRFdmK6iBYOs74niox4SvOtirJ36B79lekWS2bDCK9Nguk7Ty56lyq06o5aQGxUdVsU56c
/gZa7nWIeng0Q6acnYeQzCrx3CESaSpa1V4y9y51up5hr06mYSRXgUoOtesRx9FQqvvIOXKm1yKC
BzSJj6zsKbNjAx92d5mcYJG4o0AoFn+qmvaI6uSH+1nnk0EgwriN544TdxYtHgLDgtp6qprqM2xT
+jv9M4i1q3G0v7wi/WqU7i/92P5ySsofA/Wz6G7CkOts5tmtkRtX7eRi0zOuuFWuh8JZFdGw04L4
voXp33h43Expw7PMKUsgxmfbsPN3cE1vVcNLz474FWnJ5szFHGkDxyVdLXgRaI8wLuvZZwxJMzCz
21qPoRGD2Ixn2OY4YzfbkT5R4kF9OedQOU3onCNlTDDjOk07/uwmdQHkdO4a75CKZg2nNFwpx/jm
af2lChJ3lXlQO/obwiUTmDX82JEXghVqzdDQzOvlWoB7KhFULxLIolo9u7p1kllbv0b6HN12QeCS
XeicgoFbLg976IAamaXjwwC51GcFqSCZ5uN0VQe0xTA8MMcbY1mvx6iKKZysk2ZWe1hmqCNmPGoG
JxX0BRZ8bjsJQVVCUg1TCCqZ64SXQufxk20IxHl+PQisaVheOxBZxxnNSrNPX/fQWhOBkTOGvNXY
4WthkClQpMZZBKsWzivkMWKwwUJ2JaD9FBYsk6JHFzbsWAHvHFNESyNRYDpdRamKfv5pJMWGpHjp
UGYbJ6GjVmtAJGFB5dwWxIjVx7oXa6OKqffKA2zB+8l1jv74OcwoWzNkRrA0O4+gJki3jFGri383
wb+1i/GBpQt4ulrpkzgEOt7PGI4lecVIQE1IGqB0Ceqd7RHmqQdxeRKp9eaRpOb0pGLoLQtDN7hb
UMxovMa32HQJqTEUtxDH8lyaGxWQ+gXX14Lva7c5PU7FVAmpxWTtiZJ6NeUw40wdjdIhfkzz3lx2
2UrM8ODSvhvsz2iMYEHxlLBnIZuANixaebDQoHZQiNMOjnELlziDT9wN1qs3A4urXuabZoYYhzPO
eIzAJGnKZqYTPnEJcMgBuIVjLCEhq6hNOW6PT+0MSc5JP0HACTh5gqAMZ4dnLeWAjMOX9iKc5cy8
dWfsMoweB+0tgy6Nec2MSh91SKy+FmUspqRtZIq8xLB9h99HFjSk3OUISmxmXI5ydHEkSBqar47B
jwHc85Ix5SkqMF7z8ge97mSb8jrrjWcCgD4b3/00AzxO3LOkEQdIPKzmWVbcqmUyba08vwXHj9hv
3m7sgSfY7uJ1WgcnJxtRTPe+RaGP/tUU1334VBsoa9KmNDZph3w3cK/DCjpUjQPCpY2ipP4tVfGu
C2tQRWxt2GftfWufI9Vft/6HbGBjWpq3EVpYbXIpjL0eVPIMsOOaDFPESzE518AU54Q9MjxfGJLy
J8bkSi/S60ArLkHxphKaS7FWeUtpOLcxeUIKXlcigvNEvsVaVBw96mQXpuwhviGWdaFgmM77OYsH
OiIN3tIQezDrBnWxWv3s0pKAIn9EPz09lTb80qp1YHvTxXGJeVn74Ec1H9P05B+p0OjwZQdWzXrI
j1mvaJNDT+vJbAhydddw/3AJ4buxKELp9HlZ8ke3KmLHqPNzZFlIkzU92PbJWAON7j9zG/FSX83x
UA6xpbBV910XfdrhAOdi5M5wOuTpdfSpenRcBZhABnB5vJ9i+wSSXG68gr5/3z1XikzsoIlmxnft
bMuYtQZ0MBLyZrxWjbstPDYAHF6HoqtXQLWXWZDv66Z7CaNHwGfEOCUEDHJrZBoker9ENVa13jrK
zG9+MV6ZunvdYkFvdf1Y694GLybBgRcnZgSQHSwdlpYeUVPMaXdSt459F+wSvaXRU7Yjgi/NcHaI
o85k9L3kE2tF095BP6V9ZVMt1Lh3oExDITab9yoqdxKRZ0ggRBgOOLzA8C1K035KVEmCRMppvE5Q
GWUopLzExhGWxN/sqMDymUJ1DQGdh9Rx6zSfr5lXvmeOfiIuYICWVHWbYKpvSc6Yrku7Pwz5cBtx
bikdfU2gBHbAsdl6cAK1Pm33Tt5JIK04wmFxHxtMR1XtsND37GyEJFmMHKSHvfKZFPps7cUouVoe
KGizreKwDSysClP9qitHtJujtUxH8GZsdtD7YLtuTKDuDUSCxLv30r64tUT3YQ4uR1PU43nWX2Qv
Do7XnSvYTURQLfAd1Vb7kE71fMqr38OyLlZhi5+9JrfRjvQ1Ibg1GvKWWdCEUByKsUWRBBeQnGya
EW16L2cEXICnAg8ma2YnKCxK4swYbjMoGcwvy4zpUbgw6cRU7Iu6IqIz+Ii07qJDtMWWmp2tYnie
zObO6UPwJe1LxUDay2Z+pzN+S6P+ucuad52IW9PS97pbAW/Pi1fLbUs6w0DVpMCjafeXkMwKtG03
JM18KA0gVgTtYUXY6/0Y44objHhFUBstxDj6FrXRk4Zxaqu6eXklo8Exshc9g+vQsDCFEcdoT251
De6XF/i7uAY6NYBECCF8NjlRy0YqvqZKHDWR52ezhadPGyMgbQqvAPbRxgFnKr7AsYF1DRZxBMyT
Zrelz/Y9hephcDcqkTCTudnjahpX4AHXYwvqjZ2cAlTjJcqaegww/0ibYo2D+1BZ0lnLCbahAN1a
YXJe2A73pUF3eeJRjPPymPriFFOX9ZbxPpnGKZgoJDL71lbkBOaevCdh5J6Q3ru5VqKCGgE1NO95
yGyvP+Wu5J8dySSH2CGKKdR46iNt+oI6ttJhPtJOumvr7hQOtJDVQAUaZuVdI9DQoShlISfGMe+I
ynJdlhFfW6Qenf8xiw9RY+wsl26tPZftvmofeazdR2C7SEFpZgcunDOiXa6HPNiPuqhPZVPtCvNe
AS3ehnDpFvlXRO//22D46dmHw6ir7FhYJqUm9HwX05w1mNWyF/absuyD2SFuConRM0/DgIenNG68
CXiiLOyDrXLogirbB14rYf9SFPQB/eusWbZ+eY+j9TYPIXc1MVe3GiGt2VjTvIKIjpZ1xuTLJm3M
/SzcVe2L6gK86CwynpOxolwdikfdBftn2N0Hqdeb2ik39gQgJKznHSej22ymct8RO4jO8zya1pNS
u9SwPlXVPzs1np8Mo1tYsg6kTrNxUly2TW6otfievtzX3MU90lmo2wWyTKjtAGCZwVSbKuvivcbk
ibRstLMJX5tXnmWIKbXQ9Oehy5/zMAvWxHhcTJFvqUpHgLD4QfmV3Niedi6NftprFk3LsY90FuE5
E8qtHpyIeItQA+bsaWFz1dpkKmCr2FXK3ug2HXkNWuTJVTBJzMD8GnTqhBJaIvpUh85dXwc75Epg
VywWzwaq88FKGClIWwPb1CRvg8iBObCCYfvlqGvZLBpMrgdD07eKlN+lhz6th4jUhqBeWonpMjF9
bgQPj02gL8qGL2Wo9YPLRTrMYQsjDE9oKZiaCL/RguyVI1y1cQRGUah5y4mJcSEYR0wDu/scmKdr
oNmmdnoLmmGOuyS62ZDTYahxykf28ERC+WrSxmYPtWTtUM8exgglPS5yogFTZ59FNlMZ7Od4f8qt
GMlprn26ibqmoW/tipdBFIzfGJM7YXpnVuBohcDDrcl6n4CTX2bNcK3wIvecZrUuxsXT1v1NnxHS
GfkRql2O6YlI1j4ceR8asU82tgV0q8/l5S3SWMvacXyUDfPpdMLB0Rv6hqwltYhB1jIOxHxdCDxL
IcawOCm33No11kl18AeNUDWM46FjHYiYJHIIyGLZ3wKGX1oNKt4UUOIejvJ724bDlsRZY5lUWrWM
aIvYTfya9p3JtZUFUFODvIhsXFEG5o9VO+yIRIKh/RT1RXxf4w4VndHvOw5gY4PbvaBRQQVj6c9T
DbIkbA5tFTCfG2bUHsKIbsh3xcixfDJWUYUzD7rrE4ISfxn3FKTCrTbEh9XHxyIK01Wk98dIw1Zn
sm9sHLdLV9zsbPIWqaamBW5ruOKbOw4GPz6NotfKVoxPg2TfYyNm/qdu7DF3VnPPyCWSjeeLmLOZ
0SxHC9hk0YNzqbWdPTDyJJzgoekfGze5S7zK2zogjwLACW3L3ekaELg9Q23VfBrhoHmeDNTanAQ2
JWhCuF3NSvMoLil+mlU0xV/x8DXEpBOVAe/NCY05MT0+ZpFvrvQqR8Vh4er3i1Pb6GAjxvk2ky9G
Stk0B4EJ07oHou6+IokFZAHN8nvwTRsmePN1CYSG/v2YXqWiugHm+WrF/i43jSc7AAaRZsYiw9br
0p3P+g6AsUs2QqV9Gp2VbUyUam1K5J4jnruYs3pqcS5UbrNPeS08g/PGEH14EYu9P1BRC46mMtMx
RNKpCOx2nQnnfiKBwYvJtBIUQXnTXdvwCGSX3HcVKcfCjz71asrouswpQvDJzduwcxjC8B1E/k3r
u5sqsk9N7kI7qvZtroDIUGysbCmQ80Gt7E065tHK7JC0T2i+wSJCgt+h+E+KRKxNoeNzjrkcmo7t
vpFUMelE8IEZUzNrXsuM4akPtXt9xKEzwoAhUDm+IkwFV550D34F1hizPVn1SznQTMitGjiRuuEU
+ZW3dAkm15DbfnDVUdeCdqO7MK5opywcAdnVxS0RG+fa85ag3plVQmYkmHJ+FuvKyNZWWTzU16Hv
n5vK2edEVI+5glIcPjlufda06daVaq8KjAYFqS5pduxE85AX7n3S+BwQ+kugMbykKpwssU81ygQf
EVEJOqBs+l0ZO/eG9K7V4Nw6rXdHstJK6OZTozixpUZQQPiw5lyhrZkpXAsZ6VDl8GCLmjs0BVeh
OWjyKGLiojwNJenbGYNuzvNr3Rw4E3UO/UCDjOihv3RRcy58Hic58sN5Szsx8zHa5MGx1AXxdEWU
4z50/M+yMK7I3WwXmcV8DFeWGOJPSCVvkPkpPQv3rXffVOUxVphuc752gjhfQh1JZT13RXv7w+JC
7vqhfiFce5MI+epL/TaM6/va0afdGPrNPhrgc8YgAXZKK65iOmfLLOaoHafdS27op3Dsn0kwfElT
sXAH75UD+WlK9WyjheyiIpwuTMwfRY+nvdM5n807Z6fPYz+al7Zb3lWaQxAdHzUqqBXCZnir/fFN
jsObMHSCXOF4GtFn1J+m0mIIkUcEDBkbX6MIbM1t2gYxUhCxJ+LmUrAmg2qJ+VcCoVZ1w9ukUTYY
HponPiue3B4tQ9TYe0qWaK2RnIhPntwmznxIDZKHwsgwsRb7RrNpkrXycY7uGJ3uYtrylOKRGL+/
HNtuMNivVZG/oKS3ln4nMQtnt5PDCQmB8V1Gr0raRbX1RfA4pFxtr07VphHcnQBnUaGgg6BRjbej
8RA32CaoDN5yPpKiIIrWPUwZI9OQip1le6KhVr/1VN10zxpjQz3kbP57pjA/I5v+1/aLrTD/ar6T
m/4fyen7kOFf/3W+29z//gf+58hPfznLAfvJPOOv5ziL+qt9C4tfJjg//s6P6Y1m/IEQ3GZIY84i
chuN1X+NbzTxB1N/ROse0xgHpLuDcv1fKnJsF0g5EWUyev9lfuP+gUUN6ef3sZCF6e0/GN/85lQV
81tiVOVBUXT4gbzWr7P4kqg+M+xTnfIF7HU85CdFdMZiisGEydql2pGVtf/RUrXn0+wroUY7hKY8
q+aWYQR9Q/onw2Dvi1TclT3j0iEoj+R8nHM87Gl3XSTd0Y/WBLvsurc+1yGDQkBhEt/s/LS47+sp
XkumxGXu7/FEKDO/Nf2a431zNrzl0Jj0LvmzQVU+m7HcdKI7aR4D8hYdkReFW1cwgMYGXoR43FB0
uR2tk1Ybrp7qzqxXrWWALGT7CYLq0RAjNjmad6S39QRNV/o7tCDUYPWwzQbxYkltxdab9/l6zMh5
d7UC2vBbMDlvU9nyvsGUEGRYO7AHdIHwwPfaavfTDfRvhP3GPDD7Fyf2x3ficbtgTxQQIPTfv5PI
aMU0ELSgGu0hzfXrxFBMWvtT36vzULS4QYZbx1DPWd7+eL7/0lQw26P/9NpMGh3PRRSMuXr+/Z+0
Gb2BLIpkMqZNHnQHVVunDN2Vsp6xNawIJNjX7ZtDRHYj7XP9ltZM3TL3Qc/FP1wEbv0/vw/mkwaN
cd3AX/Tr+xCNq2WNDjk26t1y1zUMpUlnaBeisrUf6s+//MwzS+PPr8X9/91hCjfjt9fyS7OWDADo
hoErBEp33StazLp16QuSGuzq6Gn6daSr9w51WpLdJFW9tshKF7I91H5OSI91I4Skm1y5e40EGDNl
Bu9IRHM+hoLpJaSw/M/vERYIwxDMcmnLfL+Hfv6e4M2FekN1FWlOTpyUcUUhd7E03kVnMRZAFWFx
CG0dhopoDP7h1X9V8Mx3KB56cpsE9TyqIXP+/Z9ePcm13FTMEej01Mx9G+J/SUQnjXWtSWs99vHe
nBBLKPk8WtgpjTo1aTi1/3QRkCT99sXxNrDn4P/3MKfNgNmf34ZB4LfvBjymFtnLK22wT3QMT0ZE
fWteT5JORBIMd+BU1nXYnYgUv0mZh5ZDQNq3sbTzfhPm+pXdDog3fPZ1O1//w4X6862FLlZ4KK4c
omCc74/bTxdKl/SEgOihNkxYZSofQTyhK5RhV/7FDGOIjmH8pedBfy6KXZOwoJBOZe7GasJdaVj5
Pz3eaAV+v2KzZRoTAJsKNMPfbnVye1TDhGVg6OmSj1XQjJgcRiTuBKnESDnMlbejjIGyFEO00VP7
2RvK8OD4gdiXLWkeTGH6hUsc20o2TfKfXy7EZTPVl7eIEdz6/b5SrdOWhk8+RlJ6j21lPduG/JTo
gLKkcNaRlTXQTy+WXXdXHr4UAyFqYTQE1Q8URRoUo7///r5vf78sxQK9g8AJjl6OnZjN9pc7LDAm
i3CNaX5DzA/tiaLYr9n0Rt3XTsnwUaru0Rmn8ugYyY3mAMkqRKtzNFLWpevmyQESJ0Lu6tbF82fX
N37mPjl6aW+yyji2wuXg0MK/KjVgUP/w3v/0dCD8Q1fIeoZoBBzGb9uIl8c9zQlg2k3v3U1DNix8
H61dD5of8YSSCEkF53tEvVNMrk5gFhfhZYQWFvgWbPM9990bEtUvesaEKM97HAnMbzs72koCYZcq
LMrVkEdEPNjQrIop7x5S+svfC4bQD+UhoC2LU+4H/uSvl2ukK7/ew/RrADhjpLJmCOash/n5qRc9
K1LsU2eknoV7ixqYGGRLIfhuKmLiuxRCY/akVXPWRILoSTi0Y/ysWJFkCaYP6TIU2bFNz7J1T96Y
+Axd1OfIt+XEAdKLGu6Lb90T5PsRTdEtoRsYOGg2xCFxYH//Hc3u2d8/i2BloIpz8b6637U1P60P
2diZVhTRwK8YHqW0greZV7Fginra1exIsdNfa0ZR7lDfcPCMOlI48eSBCCJXl3TiZTpU9T6UsKN1
5Zr/sFz8mztIgMaG0Y/Hd95qfr3SGekLbVgBlzONvjvZDnE6tCHzVVPWpyHyvJWrgwdM1BBuAtDE
f39txK+MKTYZYRMP8B3jMu9y1m+re9GWcWd5KVKeKcjWZQQjVxWAneo4um6pRJwoRQhuQkfSUpI9
By/9smnOHtE13NFwiY5Vbzya3Vkn4m2XtMpcQDMlbps+NtNVhNGRj/Ivk08AIZg1tUUIws5nGEpj
F3FPvvbqwoQhOi3qLC5h0XPyFhF5fUaLraZN0yeWd4N5PxGXuiYAZjLSRwGB1d6DiQoH5KPwIxcZ
jHFXMiHfCbO/MSrnMShLsdEi96a0HQJ35Lhyx0LdMNSul3mCsc8eDXfhVuZJOUG08iwK8r+/tn/+
YsGgs5xxxvRnRMZvjxDvaCL6iEvr1ADeeumAHRjdM6svEMyY6RB0LA7BHRO4+OnvX/r7z/51SeW1
qezwr3Hfc8D59aYyG4+ELYtODnBU/Jg2gyd8S4NjvsUeCcF4J83hox10JOnUoGgvJS0kjeVdmNAS
QWi5vdOwgBkELxFFiCAkrAKkXBl2K81mUuXbI/qs9CFvtXOrgrPZ4yP6+w/x/c7/04fALWeyEBk2
PZxfPwSF8BTkORdwoO1v9eG7JBkqlvnRSRGJ6B7tHk4ihe4jr+QIr2hYcjXSf3obfzop8IAg4IFn
xFKPMPu3a4k/OXf48uhSWv67HwXLFhF138udpgXkbQ7ZG6hIrlge3reE6P3Dy+PxmV/gt+tgoQuf
Rey6KVCV/3od8qQ1w3KsyD/lsVwTyQNe2x4eda75OifSZexIvz5XBtZhDhDM40sCDzVj7nok98JD
fZVnztKTOlkRLUu616AdamW3ZapMQ3z0GGsEGHSjqN8w45QblatNYkMrz+KTO9KnUuVbF4b+svLa
ZluV4jrVvYOWoCLMIIIpXerE1lY7Rx8e25qRZdJ0z6GGki/IK583C2SyiBXjNK1vVyhfITeR/hay
yIEiZ1wZHoeQ3nmWth2dX53qdnDYSqT11Pg0dcMs3cdRqS199j8ajkB5y5xvnmd8nTl+uZom9y0c
ESTCxdUYH7ftIXwMvlWmbaAgC4n388JdpGkK00VO1FEszn5JVUr4EZO/ygPJP6FWaXr/08P6I4Po
UjoWD4ww3mn6v/odCvSJ/Hb6rCDiVa1uYgPbSpgDuFNt8KZ0pE3eDQo4d6Mz6VnLobQOc3hIU9MH
45/VqGyPxhSKcTcl/47GbZiJ48hfiDMbhHgR0yNFSVOCFZ0sK78liMy1SDER2F0Y4fqz4hK1pmXV
59IrgCsYIDtzbJH4+6a8TA+GKh7DONZApCanSPo3w+QRVZCUBtm8ycmvIw2gXfZhOjKi2cw3nk5S
LeMSW7pgwjh0XXtumEk2dn7J0wzxc8G0OZirUW3wTmVnPomJKQwyR8KNMY6TzoZ2pBlfXW9Y56H1
MJI4RPYfk+Ms9iqSCnF5phhz1403wJdzrGM9jc/MJskviIPtUNkwYZH3fE8gRc5BnoNYB4mOp4iT
0SqM8m/pFG0V07vFpCHoDIMHxUFyw1bOh4e1STiw4MaZ3WdJ5MI+ntQ2VRjFjNzFbE2IUI2UY9UK
hPI2U/8Nq0QzWMOVF3QYDIK7VBWflvSD7fdhvdLxcOnFJZeHxmuOEHBRF7oefWEt3zhOHy3i8R1N
WMdIoETc6eGqlRjiDppXww/rpmZpJKskJvFgdFx3URqyWVoeujONgUgAfHbscH4zWTxMVWkzyucs
2duvJDRNHA7obnale1u1mtpzJu0uBsXvpYk7XF+J6La6Mramqij57DFDXUKQSmIuzDZ6jtP4c0yn
d8cAOGv02gJhSLOzTK1cE2PtLVFYPze+vy/d4blkqSfNQNZLF3nFihgX4lK9tWMMw2oKzWdZpu3a
rjhUNgoSX6apFdxiHHlEwHidG11gFk0IRheZqbC9a/au9adNi8YLK5lznbHlLr5n53mGtFFRmcsw
8q+tKQo3rgS7libEtXOEwu2rEOrpJonYOn3gHDxOZcMf1Ks3o2Id6RPGLkY0fI2jh/VjIhYT4Q3R
zR65dwlFZW9reKx8Z4FkrlnmU1AjyWX+kzjNnRnr09IsC9iwtMpSo1oGoQ0TGEEISJLWC9tl7HAp
fV+2Gwe5xKA5K0lq1zWr8ZcUAVZhywYwbA2HWDUHr2M2A9W5PXB8TE9oKLgryjHdymZ4IIw7AAAw
bcJYOw4NqGXX3QYjISJt8ZG3ROmQIBc0FPlBjpKtoOGu9+7LWJYrZpd8PSnGDy/TQliL3aLRsdKF
CGq3iF5rhIxNkIrd2IfdhlWuoyu20VXX/lAKdzyf2zS03zr0f6OLkrnKdoEbp6u2aTZGoM6jrq8b
WXpIzfRoPYxoYNBuNJX+NhjpKo5RWFndGGzGsL1V7K3rUXKatqbUWJq1wI/cA5fAVNgF2kOIn/Mg
64s3atXJIwNc5bsgZrQW8PDaMRnZnoieq7pdBQYmkslAQOwU8acc0Oc0SfGRWXs/l/S4POPZTv1z
78uCwEjUTr5CDD3HnY6kGHLLSHJTjXPjFOOBrNFHdxrLHceRay8nl4J5NKF2wdpk0QMcLxcuvTMM
P+2BTMKtSaD1OohRuUS5fHFN9BqIH3nya2FsCap+HDIOmZGWw84s+Lx29q60WuxYX25aM/3yzZqM
OhE8NwLpjFTVPm2SW4/jykLTGa4jF/0cm27XswivfIJXBQoGsx6QvaTGMfdGAqeppdaBi5Amn8OT
6q7flx5+j0odTCPfxwFXh5ss3HXVqifg8NgzrI2YO6Q21YSaxG2j9bsw9q/jlqmoYVrdKvJG7NmG
u2F4eIKRV+Dalh+OxRafuOQZD2z1SYoTpxy5ZxLysdM5wjIYJauG/cV2d1NW3R2JoeV+JHSeorVc
Wa33rbEkAnpCqIdJW1lV80QHYRWgFNXbaREkJUNMk/HekH8itnyMewRdHp4qK8YKjIEDdZE3mUcW
ey2Msivp6PehwY2BVgeAYdHoUAXzBIKfCE4+Wv8TSNR28PxjG+nJto6zRz5Dc8z0tDmmJO8ufFRG
W5sO01U3Fdx8g/dR0I070C4OllNrnCspxZqkd7kcZz7GTGI6oJOTBj6uiE6u26ACJf7vnDsmhMjJ
uJOD4kjORH7NwgeKiCJiGrMHk7Z8Y5mLoeUb12v3zatHXgYrgiv7I3vTPracO7IAEn+60+sMBfys
oqBJegk8fWBB6pd9RbyHo786eXzihHOFgBHZoFhFGhjVRCBfVLdx4h7lWB0l6s8kde97rd63GE8N
gGkj0hs65Hvo5xvZGfXcADq5hbrm9PnpBeLip/gOgnFRMpRcCMHZYQ4bL4ntMnVbouzJXnIczwyG
sVdp3U1Z1iROevFKD9S9lqo7lXE8sriw4wAJZlbVss2g9vWGay8Ivzo4B67cxqV79hpnj9L3ochS
nNbvXpOv5g55RU+/y1l6vCy+RY0ANMUkezJ/aOPsmdX203aaPeLDTZaixrWsO9N7DznoewPXKNHr
EHVAduXI9HrqCLewSGZGUlv1N617nSfWwRMDomo/PLUlarKeeED7IprpUmWkN/bbOuX58KfXISUd
zNGg3GfZC/OEG8fkfBOJ6iol54wPWfXjRZrhB2SsatE5LpE0BdG/2br9v9ydx27kTvudb8U3QIM5
bDtHdbeytCEktcRQTMVivno/HPtv2Ia9MLzz5sOH+Q1mRuxm1RvOeY6ePddC7YPO+dSjk9se2Cq8
+l2Lny5Fcu9UhC1oTbXie3LzEvlRZ+FrGLEh5KoBVM/Fh/24YzqXgpgyee00j2qmtdh4ui+ta91a
a2HV3JliAMM2KUQ5YXMYJ7EbgYAG5lOAxqbJLZLiwO8I+xIE+VGO7hmlpYd42M6MqygB4rB5beeH
Gq7S3vuUg/lQ+gGxwSynCyU4gIbujib+R0stxYZV7KVpPuKtOQ6sfbMUkqalrlGdrRGcuajLghON
76xY1x71tqWyCnKxDjWkboHjnnryP8l6gIKV/2htgZIdon2Vwk4cySHYOEHJtzBh/j6P0aQO98iZ
zhPanXbKn5UOaFGb9m0nfqYxOaGb2Rkhm+IEWVZAgFRF6N5YHRdD7v1GWvg6/2v0qjsYusCeadrX
0R3Omf2R85E5ISLVLh6uWZgemqTB7R4h3ombtzzRfe5NQmCbGDVyrqu7UPEGQ3c4nRqSVpNJPiJO
Raf83MTeSZk+yjDjqeftbQrrOenkyozqW4t8NUYxCdJZIkvOMUVYzrAnDOE+L7AwzqwbPrNA1esW
J6TA/6BGLER+hg58bDB4GFnorah8H4TRf1TiPY7H67yWY031XpflyXfLcwXNSCvDVYEIfP55c8+g
5bb5cwKpiSN2BH8fRtE9bEcsLJF5T5LxwY7yj25A7lgQER+oW1aDOdFCHxlhzGfvvUYx55iuJi7R
BuEKtYb52c+hxf7MashXYcHjsGOMlV5Tf+OhKbd+i3cr41g20Nu6QvukZVkJrJVthITC7u2F3mvc
6tpvN8OwHeKHmszQ0bia6qT04WwOfreezCxZN39JXY4PWlFt0lEgcB/Q1Xm9u4qbeX1pZWCdmnpv
ZxkaEIiDdtxZG3xxN9OS8b62oTtgjbH2ZrIh9L7g5KAh5I7S+sFfxYNY1w35GK3d1mfVFmttrKNL
m4w0XZ76oGXDAlzr72na5S/WrDaZRRYFAeiWTAm2qiqKt8L5ykojPhhm+GhjLNvH2X5ojG6VhcVH
yLOl94O51YXS2KnG9rbl2D54mvoe5LCX1J+zOgQotwzvoaGXL51D7AZpIsvSDfR9GWf6say1vzwm
ltt1i0uo65ei5HSpeHM3uRsfzcKBgF178mJ33NhNHb/KyeFWoPQbs3IbhHl11Yel8NLsCN6Tcn24
NB1o4cmrHopxrJ5T7WgKtBpT4fjLzGJpa6e6u7eGEiQN6Qhosam0/bAWa8cGiiCnBplk9Go0LRF4
nf1rFejUspbwk47qj7BUIzqNPpSNwU2YNA2Ab/Rg0A8O6vcwK46mj5iKbLlTArILPg6uL4qKviN1
Ta7S8d4KAo/TGM7Bv8/P9pTaJunUrVZemsa3FtSOHcWEsaXQIJD1hlcgSB/FU1DnPh4ndi0ea97S
GdQmt0mOnyLiu3MzueldlWM6NuFKVGlwiIVzS1K9eKlGyHtOBIJsIO2X4RSIIdvmKOwSSjj9T0ZF
sCxQv+9C8/Xfv0nE1q1q+YWk7p8VNs5HIxOvmgqKVaDTuUXGHHFCo9L1RI1P9pxvjk+9btxqG3cY
zI12onafzXa6wdvRDBBMfKdds1EE/ZcjbpddhicAMx59DJEMFariatr8+9tb3brnwodiTPYZLVpx
6qxOWw45AI3Aq4iQEHjoS8Ne65X3PaVjsU47b16O1bguhQqxTBu4TKLuta+SYWWDOJJIjzcd9qwp
rw9+Pc9nppLqdpxaPMWIEAMeydK3M2012dZDWvTbFOHYGbUaKtwsYxzUrcM+R7YZya8BIdrCMxt/
aZNyzshUaatBmxt/I01WuQpJ6MCqaeRVt3f1DI4KY93UTYMTtIS1HUj3NthkCKd1jHN6QvaIjl93
SSEayv4oTEyIvZ+Hm4B+dtFGW8wL6mI5UBqVUa1DUwKbFnOIxfA64DKvjBY//NmHCVC0walLZfQ6
dnsRxWetNBF6RQa5cD7zkS6xjr451fshBzpTFGWzrHyr3to6J6ybOdT8eTEcyoqwFJHYK40Ata2W
LjuwB5us9vOtk+DvkYyytnoD0dqsLHlnp4/iTGFDybuOuWX6PkvOuYeqxy6yTxg5off1EHij6ZBp
SXocs+GHk5P44TI294Wv3/KSlFizTF+sMb80ofBQvWMwMVDIEQxhnLWa1V3SKr5CA/pCj0Z7LIWx
kuiGN11lpKzSQr78jLJ7oY0MAfTxmM/EgobMROSavbzqaYR6uEfwzVIWN1AdrUvPuMtmtPCEA+VN
UFzJaupQDWOSixrn5E/6i+uMEGJbeN626+qkjzg/pZU4xw60b5O3l0yJD0o19mQiJYOkIDgKGaqN
6iG/FM5GJIX23vbxqbGjd2GDFPFJM4/0vF9nnn6rp1jQrDAisS3yqIQb7UPsFtsON1hcJ85NRdaN
2Nv4GEb9JTPTYN3GvXmwQnZ6xpAv+A7pL1yFSPJ77aIscmsiEh+dxLIu0vF2umMA8QxWk1nLU9fa
P2Nnjvuwxh066DEXmK0tiwEiaTJUH/iOjjFQFpgJ51bTN2kYr8GB74bYPbflPGJqjIOPTHwBJPrT
ZjyIjXIfZRkVo1UeHVkd21B+6Dr62io9l5K5t1vMTWtrMpCZbnGUX8yRMCZrIUwYQU34Ejr2ts/H
mzWFL0ah34qJSn2W5DOtqkabBB5NQ2CpylVrTl+xLW81dxX6hp+5gtaV/WCM8U+uNZcmbSwmftpv
9KB8+zqp4aFWb/4wvumDOmJ9+MS/LQiDYWnFzMqskl2ZxGRKybHfaKa2L42MVQiPUkP4Sbgh90hZ
6HcXXUCnvRAITqnwN49RAB3kT7ErUcKXaYiRKcFOUdZPemVtSpW856qJqCrGD3NI95nyLpXZsLaO
r8WQWmtTsvvPWeKE5W9I3EbpxcTSpMbFzKpNa5YP1MFfVmvN/f4eawET13rFVUpZzyrJptH9bP0J
ehBaVGhtv41wHqagWVseXOtGe0md7l6G7rnGqbAwPWtj23XH824W2EXThQe0Wg+DrwDN+ULlW2yr
l6rAQmjG43luqNhS4iFXayuxoWi3LuNJMoQXjobZqNdgx2nbnvaHZA9G3w5ze4ynB9eaHsfEXhRm
/JAYwUtY6xfwU6B4yMVAqCuK6YZuiEu2pnGceM7ccVy052yQCLFQFVGAJVupGVSquK0mjc7Li6Zb
XcebXrfvuhe96oX+OFbIm6fB/vbY5k7hvUj8WyLtuzGE5dLwvgqtOJg12Kp0MMCKaNFtwBLiduFp
SPqPxrd3qo42OH+mJSVGvyHeHWRvS9RQm5IQ6OxK0/ntM5zSTq3qZWX+RlX5k9oppmSz3tjCgNjC
0ajwW7LyH8rxRNrmJIMX7V+hX0PJVMWz4LMzSuc5SYqlrRFzkPJQ4Kve6BDvSspj1aVvBlvQGPdl
TsvsxrFa4Oe4W461zUNmwaHJL1QMFtt5lO/WxXsZeLSCdro1wnpWnhk4tWb/S6/E1ip87urkRgbJ
EXv6zm97ZP5a8BsP2U8ngofExK5UTDt7rMEaAm/xxJAwgX3unQDCtydvOZUCTjemBmg5ZhEXwNXW
2iWzVicI6SLp6AI8HktE3ly1Yb83Un1VGCn+1PC3baqfOC6fkXBcaDwws3q/On79pZAaLlPWhaQ2
DNC+2pKj711vfIZDpbNwtbCj9+G7Om6KmK8Q6Vk/dhjvWUER9KWarehQ0gtMMKL4CTTtK3bmXqOR
FTPk8Q3L3ZdbyM8YJWkwn/bRgH66kd8MDVu8nuHWHvpnp7Ofwqogx6+4Z7HGZILvUiIsdKhMjFRS
XLMoIO6iKYhRkbMbCWaLITDrDVrIoJPRSiXAi5pWygB1kr+Dfanq6GOa/b1t8jp/zoxSf+g/r5YQ
mGjlCqYkcoU8kEvb6SiUyrNTXE1S3KTmw5hNHTbm0acz6quE1MKlk0d/mdPc2P4vMq4UQs5YAbZw
K9FAE8Jnh/Ydsz8j08z7pNbLONbo8L0vwi5np15/H+DI+qm5V6AYI3RCHToqBPPH+eUjrDLuB1wR
/C156LwbZktiKwD/MvKf8uza1uFLUog3WYR3FmSEHZoTa/uQtUJ8QZzz0vAXhBZbmSZIqQFq49bA
M1K6+DRqS8PI3G0MNeZsT+xw2/IIN3WCuhrBnnOOrPQZJ0db76VmHqXvv/SeoE1s7hoAAtTVYMcK
TpPc3ZG2dyc4j5FbLA+eRpprV32lWO55JuQgaXu0E59129wlcyA1IELArB4ssnUQisex0R9tSgtW
/3yO6B53otW+Guw7jLLVIZT5RfTmZcytR4bonxj4T6NCEn+dmBCGmXXCt71x1bB2/Al9QrWh03wN
HBTprcVg5qGpI+yYBX8psR3gmka4d7F5HsnTa/rordMcbDRRuexy59DraPkbeo0qibcF4dlV7t/K
xAKvTfKZbN8GlVwGBr6AH9TPGOjfIIYyr3kz+0EuUb+A9jCHj0HMEGDmqr1rfuYDItHJkdcpJMad
wdpHVtVE5CackeZza2ovdl9Rtmk+LaShsOnirEcTeBpdaBHBwKFWKGwy+qZ1DcL7gmglJf+qPHrH
or9v+6+2ai+JDdAO3hVaWn16sBks2CE5c3kWX5Vt50A8e3abytfXrWwevNYbN1LTIRwEybUPe0am
k/YyWdPnWITz9AYbq5G8BzJ7CO0dM7Z11vACx/Y4R33Gb6m6FL7fojnES2AVqXdhBnwPPec7NdgR
xR52OFUHz6LhQnZsroseqa6f0DQH+qNfIDjR63Tj9gonhfvgki+4dJr+s2iC67gvTHPZdxCx5ueR
9PXPMM2kf2YvKgf37/MhGRVh4oMgJzLqk0WPdoev9zzkJIbSUdu24o/osKmt1FTt8JRjKfMyi3xB
PIAmcweTTKal31qXeZo5pujhmYR5i9aIvylyhyzg5uvIbB3fu0C+205OylS5npXBsgUN6RP4WMy7
Q21+45/yKniRpE43vGqB26/9zPodvW9dJ2Og5Y0XJqpSpxlOkiKlLVOX7T3tfM2nU2jBdzxqvwWb
4UbICxrmD9oGNiOS9B7UhNt/A83E4mZkp/0gk89pktFq9Cf2oAkNN7hp/G5fnSYAW0kJthArAR99
QsSDNsVISQz3Ytt0v/O/1LI+2zyFwpS9sV0cF476KiturbKytpDqH7R4+BuMvl97LKEItOAO0OzP
fuTtA6jAl+vCABRHiQCqM5aLwhrTJTtwgIWaOtcUTIvays9pQ42vGJsnOY2b1NvXct4aJtp5vk+V
E4AuASdiIF1wVYm50aPsEEVyi9GWCqbBRvzXTOa1yOHpV3F6Y/xx4kWOngRRN/QxzUGU08eA3hOX
fhYdYmi4bTDH9Boh+OjmHYemWVVv7nkc5LsRhEf83iB5DRK63UzbyC4kkK0BtuGq7tEEw0i32FvR
X1qE1rqBUejoRfkOsQY30Th0G1FX3hLxd7Btes8/pbhRZ93rJtWN9lnzyseQM3QXWUKtusZmJksa
d5GI5t/khMVRfEwm690pm/qWMd4yI5c3qcNeX8rhr50S/wK5s0ygFtEQeBvLGu5gRkj9CP2PZHbE
sev66UdUByNbOI/RSl8k9jFqaUaKplcrzns2pYW2SyqIoa5NTHE7ZcW6WGW1NWy1RAhw4WgxGYeo
Fdms7uhNJ9hHyxH/NTmyo76rwhy92rCm3s9ObeW/eOgSljLV+q3qdH0TskBhZRcwTqMKEJVLsJJb
MuJv55laSNdiNUdH+d95URNu3ge0e6V2gjel9jqkgK07DacStctaryt309VRv2bEdGzMrD44qeWu
hKIUHJT+aPaptzFG3mtrPnlcrW+gtBUW8wQ6kUD034Vuu5syq58Kt3BPoy5GPtCx2nu2fmHRgggx
H8QRrQU8s/HSi3fbG8oDPITXtvWmnd9k1lmpa4Eg7AD0J9qDJ1McBEOmuSdOyI1FqiBz9IllIX78
ttbfRntolkXRGYvJH77xLywRRZ6RjgX4Iz02vGNC2laUH4Jw/MXc95uK2l1ZXvLKYLLBI1Q/OyZc
ByqllllbD6y+g8MDK5MNxanPINDhN44crD/CUQL9ygqr2M5zg9c2Co5WxqU7ZHhK3bT7M0JanxmU
U6c+2ZmBBm9NxwHtSu/Vc8O3WnO6lcxw+2k1FSl320XLrXRpdi9Wa7JA7qI7P+saQegcYKebyzI2
Zid2YxAjHeebhKFNb9McS2fddkG/lHWcEkO8NevQQt3pkkXrXsMELlTQGY/jDD+w4OeQjhwsLBnc
Ksv/LuY1e6WzYZf5ummYecq4u9OnMZer3tJuXzYhOWExkyJnpCN3deQZMYyb+Sl3vn0YhP00mvAb
pmFawwYjztUj2bqR6gkgDtusnj2pn5lfpmFe65FiMjXg9PtkSI+6+jKp/h4il2G/CP2DLtjeM//P
SC7rRzKHPyw//8gQ8l3NPpn2BSq4DjTasimd/t3RoRA13XeCsXfHvv3ISI6Vkgr39BmnuOXmcTr3
oUzyhzJWw4rmin1bI4qdM3ZbHzjBqndIxK1jM2c0NhGCaoy3eNaRpygRKgahGcsZgb+MAXR+DTGd
O01zc1tgkYXJenxQ0afhWHvXEZesITzN4OvXXxsmqsgvIMXEI7BWIlzbkZZibF+p8QLIPtFfZ/Jp
GPZ1MJpqEUWccSnTMxgobxbznG3BjXrDOQ/dj3yhuuVHIlNrUZrNl9K0pyE0j9HIDLYfn7s4What
mZxpXndp5RiM2f0/XNp7vWiyg83HOCnnxZ3ArE7Wo5Hk8mh0FVkIRGZiD5dtfRvZ8dIaIqRhiZ8t
UxzbLaGGJCF3S2INX3WGX5FJMNtQP1S66yzGYroLFBA+CLAWwqs3246LQLARQkJo4vKtvPbFaKgB
yTr/K1DghRl3HONy1pGWemlq5xNv/cbxcMJr1bEKze80URC6cvfdSowjFdU+DDS+x+029TO4HiFB
VrOIzVd8Dk2u1p0svzCYkxP1pksGJl6XXZGpfmkdCSxRysK0AOa8KfORRng2rBeAyePUv1eguI6V
m3tEJLD+6jlV4H8A3WwEy6jaRQQG7mHI8DVEWvWe2MXNsfkLACDcuko/YAuZtxb8igissz5xqrjV
+CeDkq9F82W5/WM7+k+FBCrHmG2jEB/6U/MSDhKWRyqPQ2FzdwcrhEB7J3WWtkIf6Pvix0sr2lks
CGNTbGOu+VgE2J9buC3WO0ycO7fUHns6l3UYUl831trKi2s9L38wyZxcnj87goeciR+eJdrUWdJZ
DOy7J5ImREcIcOljGsq8U9An721jEc7JRree7rGbfyn56qH4tEyxKErwVaPPNpZWOyzD878jr4kM
ElB9vV9YkbbLqv7bzvIPSfmbJIYJjoUiMGx/C8X/wbXNkUuP0KFKzrTP2IpfM3vYRVmw1HMGyh6N
lYOEzJ2FnMpgF5ClIRS4cDFE0IYJnsURnmub3g9/VC7Zu3Te3oeAb7rtY90BvfE4aNvMooZx5L42
orkEXWoWYyXG+QStAaf2dLZacBEevDRfK49UMnPoX7XMATs7n1P1sKQ64WicBn3JvY6nErFFgk7I
7tSLleJBT3Sd8qzLWPDZP/2AaM7R94nyd9Syw8Jw+bqHFd7mYQ4phTjQSYb1o0diGkLJY1Iaz22+
6VsOdxtAcj/ymmRQvat5EFTq7n1s1GNoAQWyyudcrwDx5GsjlA9etAXnMPmtDQ8DzfmUW0ejEsx3
422SoSSrRmw+TCHk0pTFVorhWPIO+qjCKNl0CILBucCdzWs3HFR99ukHllIW73GJRz0cs9soNEKN
xFdt2OdsysHNqWlZpQ913CE1nOCohVlydWJGI2lEWHQWfVoDYoK0nC3JUPIw6lMXQ8UdiNXFWLdw
Z/GySYBL1Mg3P1f5jsmLs3R6qoR5rAbs4BGhuYZQH2tskzXvcdDKB+q3aDl06bXHjZv3tFVAa/gk
0RA4Xn1IcVERb2Ds/QRKTpha3aoLB2z2PMYmMe8F33PEBH68SkTmgot7UbN0Q0Zk93bugFiJUDW9
RWlt3URUPKeO8ZwW4qGHb7POTCbwweQeuqo8ta7YTLL+iXQRbJRM9ym1xq6zxdEXEHMrUVLUZNdJ
Z4BklPpr4BHJQlPFh9P8VW3w2xTpX1SHVF4tVXRw7JvgIWqjXdjaNt04e7ZugN3hIQ5F93TBLMoA
G7HBwMy1g0tSSpszNR0dHgftu22/jlRXi2T+yGQEaDGb0yTLuue2QI7D3t9fBAVZyY34ydOuQbIZ
vFpD+6hbwztjARyP0CgCEkHjS6+5zmb0x2IpO/85G8vnf3Lo/+fA7v9vXcH/jfCK6vv/7AxeEudS
/2qvX9l/uv/+J5qE+vd/g3nlj/gPzCsbAmTxPhELrq5j5f4Pn7D+n3XHgdfKf+NXAxaDHjak/8Eo
bOtsVeDAGP81v+W/g17d/2zxSs3WM8wUPv3k/41T2KTw/5/E3p6O32/2CuC7sSBBu/+r6y/x0DKP
OuSHwakfJ+tX2kPy2LizTEVx/HkjCH0mLmrdZsZOslwDysC2h9OKATSF0JzSFA81/UygNonREZhY
B3dXGDdsev4SMPTGNuAUyIgyH33tNgEnuqxQxXBck9IQOT+VPNaAWbJieEnt6FCYWEJr3ULD6hOu
xAIzYzcZRc10Dcf2q8wgDk1BlK6q1H0IUegstOxUmN63G6V3RJ9wq6MdgTkB5Jt5B9YlwHAAg2gZ
IJSAkaaJFg/t4lNuHBIul4AJTmWwxwPumCx5YqtyRoRyFxML0HRHuInoyUr6bpyYauWRDFEXrjoU
6SxgsDMQTfky717+LS4GNFaoBMiRqaz8zdNP9KzjPmbCgHiN5AfbQV3YK6wtOovvtJLuNo7Sq13n
6zTTV0ODRQKDqM5+2BtWnUQh20zFUxPO2Y3I7jpTzux+RR+dWovEU/7S0G6hTUgV9AdOFSO46ON0
1wVa5b7So5Xb8plZHo+lQMxIPWhfOf/3lWDP41jjX450AzVDU+48Tj5apPoUrSoPu8y8p18ybn6T
JqNM15USQUhk0uviZBFQ2JEFEIouB33VkBED4UynLi++gXZ8eSjWJJ7RVRkD2WpmLNBEc1Cysq16
fo5RcK+zsSw2zliJZYpimTWusxplx+EP8FDWXX3C1D35sj6lMSvXiDz5zGkPtQDrRX+KMsoKj55G
S0WzaMJX956xwJFKbrvr2oTiVKMxZoxIhYtVwfNLUgpMa6tsN+ASKbhEUFlddXtgUaRp9drwWb1X
vf1YdW537gjKVJqEZO6DP2Fs5hynyYHqDSlsZcRfRorczBSqRRrLjMuaVnKsqG8AA40o//Crx8C1
nY2qIe7wcsziOI+ZfOUfhZi3iJKCRqkE5XvxrlwqHMQxK7cMTPT0Zz3MnIvQzVddooT2ErJD7AT+
VFNNN9s5xr22ZPzCsBXKrsgehbAPNXuEuiz2vuB104MZkMN9R/YslDULy4HU2rVudr9BG95alX1Y
bXzVzI8y4U2JJPmrmmBFYFe3CLSpIhLCFWZ8mVVUpo7+Mh/dT9NjOGiPLnSwLoWbieYtIh4YCQJB
teJGqbkc4BiDacqjo0rzvZq3kWninqTtRDDCQG5NY/2GDmHVGDBUDCApPVrKbQgc3p4Ti2wHWBjm
C4pi6y2BtblQMCwXms/4l53cR+e/BKB71k4um2WGna9hxFEw/d3LUZ3doZ+vf2damRPrCDgky57t
xSLhdkWs+N3q2SOEH0a2tbMHt4uiA5YcUgXmc1+uD1SuR+EraJ8D72ppGWD6HLTixAg9tCHRTx1C
jtx6roiVdPoXCyAcjWK/bTF9rAU53+kQnKuGnwyAArjp35xzb+nULSm46M3WukwhRANYF567i4Ls
OYtFskmD9lq5rG6ZAa2nfBY0mkz3tJgvROkxXvP0+lob5cmsMRNihkTEXZggGzvnI3O1TWTxibcV
Wv2Q4F4sHvHRUrgxsm6lmvzEl8OBChgRuM1wKoaPVGR8IsiUfJ8dUu/2N4qajXScdT4Zu9pym8Ms
Xg2NF5CfbJZlNi5LPm+wz3j2CoS42Il2tNHL1JxfAr96jMZaW3km2xZhhmu4E90arfq+S4pzw2+i
w0jJJki69z5+SgfH3McFVhM5BuFKp5occzkCTxEfdUJtbHSj2qj2MbCsY0FpuhzCdKCvWTqhO67i
LIL6Jh6GvpGbLLeQ9cjwYKb0YM4M37TmQr7QeosOAaRxm4CUaPu1MlCuVmEE22VCWqM13XvRIPwr
on7pD82v48X+OtOWeaPjMbBQe2T6G7+7Ei09zMjwYLIjZynDjC5O2NfWGYxDhtR5JVykM5bkt+oW
amBF4jvNUirWxPmwnivL9TB4/nrErLOWbbsWVfAVdp45cwvJsREH3OEWN4iB8Z/GDngoviEd7U3h
F8FDHquPAVXsmBQBqFQ/XXQ8BmznBKmGUbixB+dcxuhz+EqV29hh/mvnT0HwWQ09C0nIUjFoyk09
tANBRPoBRfpbVKTWchxUdkBG/WiYJWsbmrJ1/ZFMa6bxTFUCjkHy3xYRCqZjIdJd5yRn1nkQlStk
31zL7iEAepQiK1hbOHXXkbvKecf2bWU8DqqId1WAs6BGAycjEHZhuUaB9xVo7o83G3pqBkGi6m5T
DLZOj4b1KHgaEgYkMdQqKLeDtdTLqwbFZwn05qIy7BpRKV6SCQ13QvQdLQMRO4FwTm7v1+fSMNb/
AIVMMsXBSzasTV6xmXMpzpd3PnHi21VwN0wSZCuD5aNA682MTB3MvjrqueD6YKivWvjKlgNuAc8Z
fjGzro4OB2nW2w/jlN5V2N3sxPKXLuXNMJwrZBN7qkBjoQaOhzb2n4XQ/xDJ8Gl++i04J+mFzD0p
hfywL7dR/O7OkDYH/uRke48MQcixNzlKwgHTdad8d4+n6ylJ7bcZseT27TcuDgdiaEk9wVrlHw41
gTG9yjWJpsKnI+Ce87VrVrw7hXu0U6qfngDxfM039ENo/t3OAAr1yphWLpbvviYz0m5ZnsJg/DOI
Q1gV5QetPoOz0v1UClYSCmqo/S7Fjxdf4imAkMSuNsTX4y3i0TzFFL9gNacvAZk4inukEfRx0RDc
QqhsS+YujDhZ/LamFd2i0GFrjGIbdfP8Pw6Yi0atnF49j+jQkOQYp1pxblfJXSn/7v1YNtvEPtde
TXB42LT5iSLtNVaMzlKmtSn7HZMnxMHkE+HpsmPQ+3NnrHEvXXwsEPjflgoReDj2OLB7bDRCBctS
TcFSzUgNeDznwWPsL8VzpENVx3bdoV2hPB2HcDmmrIkCLyKIGz/PEBQh5DPFMyZC2yYRoD+4kYzx
KuMerHFetSPiWCYMFYmbTJzMhK+BgevFiN5MxHmM9wisKraT5n9ijGOcUOOWsdMIalb+bk/2PUoY
eegOHLJkZOfg99zZVNdIVSnBywynRuJjXSvT6uomwyWxipKBHEYDNGlccuW+b6UGVJlsDws0ONwL
ch0yzvx6m/J9XfGPRjzuc/kJGGDAfK3FoAfb3kUuDGHyT7b5a2valJ7BR1UW/RMzgGdbQib0o/Gl
RKffeCG3ubUTGX9IqDVogsK4X+pRuZE+z2eqndeJiSUVrHevrBDfaO8+15bPODHn28b3NWw0HQV7
/BUZr3YPuQANBDtYltSrkNUwRmVY8KO9mX+1lWYHjcv5g8OK2iARF+/N4RpS1YQQGKQW81S5N3iX
jklGPIPrZAPVBO+Ha6M/m3Lttx7hgRLt0DpfpYqLVc7vWSIM5X11b6EOkNadcyFA+t0CtPhRwQ9m
Eh1RzxkSFmESELXJASJeoh2rcN17ySVyOsDvj3UNxly6kI7YMVS4OltmyGyarhhXYRgSYVHMWRaR
mG3MzOn5XSRd1IinHaRvoGnZB85pGBOxGK5BnE7ZPnTaztK6WzanZ2gFFPyxN/pNWA4HqVv1MVWb
yaoBJxO+oRHCwU+EI51YjoF4jrxEA6HPcLB2xoRRSwI7k5y3UzhuIDNiqYQvyxLPO5gOM3oxI8dq
S79542Qcck/R8QR++RAgWm0cUGVBzRMeZ3xZCMfM1iO5HahAu95+QlJeL0xJgizsM38MrWVilh+j
63zazmycZBiUwUvjwj1Jo38o5jABeGoCWgJqnWqPkuwiXkYYcBGy5ASnVwiNrZ2xbBF8tnAGtXkt
SRdDCJ0HAvuIO0v/igT/5DQHGeDVcPGJDXiwE28P8Py/UHceO5Iz6RV9FUF7CmSQDJILbdLbMlm2
a0OU6ab3Jkg+vU70AMIIghZaaKEBBpiev2e6OpMMc797z03XkW3vm8XfjfDhRjhxo0Qpshw6IOIf
uHxPEp6ck5mfHXw56C2fyV/gHGES2G/+toq6p0pD6UbodIYAU+doYJ2EXDe09auEZBfFqLC26HNO
+O1ljORHntEUAf1OZf17CQ0PLNavQuPxUg3Km4zyvkEEO4iQhBwHyO7YabAeeO9nN59veDg+osjd
KQh8KeDcQ1uji/Jpo0dDPoXWN3TdsYXeBxdy63Wfk+l8JjZwvyifP0M//TGMcT/hHXMSvuoGHqBK
vB+0oPSIupQEw50rnnP426sAjqCj+KtWGi1Y1M01gTUYGtwfpeB1FyQ9RniE05DTgMjVN4ZUGJQc
7tPlIGTMxLrFVupANVSG9Se0MYf5aj9r7GHmFtXRJz+ykqZ4ixqKkyr5FA3OTcBMbGAnNvzppb4G
eNlyzSb3ZEJZLAq1LrBRhNAXWZUPoeE891AZMap3KdG2EVojprsjOd8bmuGVvspXKYdDnoJd4eFU
qX8d77w4f+k0AlIR9FUuzCasTQ2WhQ5WZFsvV8iGLrfR3d+Z9+K5NwyR/Q6asjobzlDtQ7figuTb
v1U4POZQKZ0F5lDANrFk0yaEWwkCyju5kCyNOrmXJgs7e6kJJ8V4JlyHU6nHPkEakAPMZ4dhGvc3
+ziCPs58SYg70wDNmdsMPE2lgzlR8R6yQKgl2Ui4mwnhLnrVToUGcg4azZn0HYxOj6/euWBf2k2p
8Wiw1zGux253A0bIoWbcmambbyXsTzFyf69IG7lQQUvooJ1GnnY0qZlwQwtXPqOwb4shsbG1WVsJ
YZTZBVsj9Lh1A3001BjSHB7pBJfUzNl/ipxxp1v5aMsGZztGnxpm2kM1Fba/nSgb2Qij8Few33Oc
jq4GoQ6J8+ZARp0D+eG73SNwyns1RG8DD+OgUaoyxr9CFIHa17+cVe9jB0/imVQ+Kj4s1mEsfgXA
p0FIzOe6Ki4eZQLmX+SpBrmmGunKWGvVaMjrrHGv6fQ7gf5KQLLb4E5j32TF3TQwYn0NizWhxmbQ
Y7FYpKuASxp3vHAzaMRsiLTK7/uV+cBnSZQ89eOrC5PW/QundSLOsHp1suPwmshhXglYtsw9GYNw
pHU15jYjtaWwmdCWkZI3YWqQTeEvhv75OnTl2QxHeir4XjtUmhGOrucB1BWRDsjGdrIOSuR9jd19
iLXhAE40vipOcGbkBGsR2W9BEvWbkhy0BvhSAHJQXXr5e2pEzkHVgvZrQv2dcvtdFt2qtv8sMIFH
2MBSQ4I7aMGJxgabzptUHiOVmcfP4hxVzJtpAY3iaeRwPgIfdqEQB8F0Z5tMd105Wmv8GNN+FumX
H5Ty6JmY18vYXE/1eMsbcWhgJUSdeyJ+vAk1AHmEhAxygBk1bGT9LpIzNddErqDwSK5tiUYpK5jK
uYYr1xqzTDPiax5yEOVVAMIM5ntfM6yqJ/OV1MoplFyW2Qd+JeCbleY4o4uMj9EI21kBeQZmtqqp
D7AHPsyobpnawoMecni4HojoFOVy1sxoATzaTKG+lhDjCeCmaj0UOPplhxyvqdMIKBK/N90lC3E5
T8CmzoBUm5pWzfFpg9nrLS89ZibSPJmabO3ixgXJYR79CJUibmme7Sf3t8vlq/Tz9M6ZxXbhiT9i
of9Q7YC7j9bUKmMO61dZxvGXVFQUE/wozBHGKLt6SDqGKNWMrINpeRo9Lrod0+OC38Lfr0oY+6h4
8FfcKziBhgOgQDmvvRDaP+RCQFYD741bY4nK3J+GMMNpTuSbM6KDTA03eB+29Nly5lvlNOEhK8UW
lmp0nskpDmWocF4IvLrOYO9tCA1XaUDNyJroOvo02BTVbQlR5dweNlSyjQH7s59573Ne7sENvNZT
8jwSVVoZNg1e+EEB65Pq6hhZGEUMlyBfXjLPOUQGeNxidCicoiWEusa+RC12K9eCzFQ9TimYKT//
7JNyi9FgWzWY8IPJoVylsg4qBbEwl8WTY3DmnsVvoePFMZ6fyH+Psri6L8z2NGTzb2NuLsHA6Cty
vOSoHsKoM09FMGFIyOZ1Tix9B4aE0oBZAoueIuLKprHziKMb3eRtE8d6Djnok8tEjZpa+5azoBl1
vS673t8vHa2L5qEVjX8i1sZ8vRYbjksvocx4c/1u3PMQmus+PIcAJI6mxhZUHeSSpSPo3g/+sB0N
enOSdtqIloWzYZbW7QLYGYjtbJPjrC60vLyafk6XKsddmdDtg+10xJ+/y+npbsee9idBK3jbvADk
6daLqH1i5skGEyDShu/FFyMZjguL8YMV/lH2gU/BugNdgZtNEKbsRHXIzOgc6tFkRwXsfV1A2DVy
+xVvBxBi373ZPF9r071UPc4g3CzVFj0Z9pKR0U2FFCx8hKS0emzzOdsdph47qaybQ+fjg45dYg0O
vvgjXwXnMN9nKo+MruGPIMhpE9DR9n/Ez5fwlzMgjRG8qCLWwRaxgzPNtY4iUsFmdsR0zNI23ph+
/mXkP86LTf/jyBqPLSSzCLPEWoTQW1c2v5vwdSCkh5xLsNFziTLb8NVXDnbGBWHTsNxzZ5XPoaXe
pChphl7gbHW4dGYRsERPz35j+sdR4Xoc2x+1YHzE97aKevXS5YFeBuE4L4pdYYAeB9B9y0UB7AiY
/6rUlSiNu4mynP3edwU9cg+iI0vGde298Maja+TDMa/mUztUDsNC315lKS/WYAab2UuvWGKxMrgs
mAFvwzpeKFzKY+4ejOQPI5mpVUMdBHKeMSH/e9wA8VpWVBadZZNzKnfDfEdug957BGslH+VMX0tg
B8Op7OUd9QfOUWXzH+dQRN2X0dTBJnZCuAsWS2c8GD+0S/DdGjz7OLNd3mnO3JM0iAgii3XEYaEp
2G8GyPk1MII/VTTf+RbjXS4JBYKzGe0cZtwHWRkPwL3idQWD5GQtUbQRcfzTjuYfYw4oPZjij790
nSByf1tt+YoFDlW2adZzcM68AkUldB6AxaObBkiNHJNMkDNZzyUmb3grIoYxCJI5dSGXZsD4VHrc
15ewvrhlO2+jZD+3VOXQOHYoIaltctCzhzYJrZVTOPf6uiwCbeF1efoS9UWi91Flg7krp+CnxCu1
uCCqUqvJDiWaJ8fUfmwHTpNzvDcyF6MuOFVvCgFwVN1B+O233/FsSH0LS2O8ZHl8Mgk/ItPxfjv4
O6cBl0yfZKjB0yuMhpewqg9R5tyKBBswr+gI/GBdQq1fNSq9TSg6Kxu1cV1G7o9Z4mXrxq0AYb42
CaKjOsORiLPpMg0pW8L8gEXaYWbXim1meNfI15xqyCS0IZ7nijtTw4ZWNOZFImKSwAo2+cDKYWOZ
cpOvtFCXmVk1lk++eAuGIJHVKzLhBwVM03mS4BmKjAt0lA13nAFubc3psa2M19CfxK53+udF3dsz
FbMDAAeAKwefIsBk8noQD6hvg0NHkky23OIfIZi96huCV8BQwdH1jR9KL8V0XiTtvIocZPg259uM
TbcGGYyFUy7kAac17Bsf8Pv8JzF4XLms/R5N4yUP0uRgL4LEZSsvsO1+lKAgaPKvZg91IV0c987r
ivtOIipkVTqfHiajLi9RdCq4U4LkyL8jHaZzOvvhBE7zjB+VGU/DGkbIsNpNWxW4gEYUbbLOwm80
EA8Xv984Dr/wzeZJYSkQ/GeljFcWwHrbsKSaNYI9RzizjjT97RqWH3ggqr3VmpToaoJHnCxP+TBw
POlBaHkFGqKfVs3BPPiF86wSeYad8O7ZndJjMtAxhX3RzU5RHtEYhxrLgZr5v8VhuF+CJ4Cnbyoo
H30fGTGbyu/ORM8rQ8/AkeNeJ3t4GRZ6F2WNSVea6pVYq7OdI07uYy/WgjNX4pbD0xRwD2ki+CV1
45zT6RT52KeKwn0GO8sna6MWFphMOXdgqZPNXT2OfHqktbeWnd38htIMp7JAKoP56C2UIb+fJQ66
/n70WJxrET9VETcBKn8wTDjIQAwr9l43HN06vKQRCCuz5p9XA23QiYnJvM3eM5Hdq0rV67Hlpu71
Sq0Ng/NSHHEpT+fmI62zZ8ENZdO2kT5YsOhasGM6ZCg5IBk7mKmXhFYvL8xe43zcZvrm7I4Bzc/z
cLY50o9E4eO/ma0KN3Qzcfc1RkhSqavUPpQTwepzYiAuRdSHnQJ2tDaNiGPJGX189ratKzmP2rPc
2hGvrkEWhWxa2OysbPgRFYJQx4un/IeUdUWULpIxn6xhpUdrqnc9oKAVkQeDPke0zyaYeM9rh2b7
itFoQLaliiV9cKyILRcwxCV+/rqf927HHMBJJAV8w36aGR8vAT03iyuPsI2yfeeNM9+6BzLTMw+C
cewun7gH/d1PQHExU7UN8r6MhEtVvLrEgOsS5yeVnVQ4LtRONP34VC/M04cE1bJN7ij/YSjkx/0x
9KKd7Gm+D1qVbYKRFQ4w6aa28m4rE/MCam0fLj1BSmf+aetknQ52dqITyTP5HhGHzxHEocGPzY+o
Hy9SLMe+1q8eP8ph6fd9SFtbrCEEjjN8Wk7S37nud5+lNwzYlh7jWgVtrjQ8er17C7AjjbQUUH9H
nUb5ieG6QsXWVcZ+e6eNnbNB82hIjCxE4tqMPbO9EpmauV6yMcx63tcDnoI8j59TfJzbCkoKG1/A
DJjaZp7hfdipY5eHWKP6/Fc1uZfW5dUvWL9XYj9VTw0MmNV0Z458botA7xzsOtmWjwWm/2sPxm4d
YDFcSQh7rZPRnFMGxl5KLRIwqgdPS7WQMhDsB/vkK3njdbyhaFRwJGPanBwXXxCpqJR42cHq8u8c
eLm0wcnIxfpgB8IcPfAC4IgqXO+hsTEbVGNI/5dJc7iL+WHCmoIjjgipEh4tRIOiaiYEjBDSWgOt
aDu4pnOu6CVaBxW7l34Vajh2AaVnePpxlkb+vEsCOFJzggkEyeIiy+oVpGZ+wmK4nJwwuyLD1avO
8J9pK6NZtMLDKSWeSQykGiPibsdgsLSFkuFra28N1MK/81XF7fxiKC7HiWcs64F0CuQAxl5Jr3ZD
lXyqQByIaebbFDACNJseGQBq5IAgd3K1jmK1M4l6TpoL9YBCUp422sFpgl/X5oSCRzW/emLcxX17
TZtsPsSm8eTO4oWL0Y4r8drvwte2nk9ehi9mCelplKHx2ejeM3zu60lEN6Ocd4GIQTdMO7+yHzzt
YExLrJsArLNVq6g9zRhk1VMFY4RTh60185T6CYaj1Ft5+VUk7WeHQLGnzpGeKtbDjeUT9rBbvIsJ
kEHBj+MQB9nAuT14BNePiMWE7eGyAfp8iKQ8N6HDuhRZciNyak5bHmM7LqKd9kivso1sgJTEWSt2
I2G9ldtY72P1JI0UGQUOQee4ICXkC+QotWF09jwmHJcjR0m2SbEvbeNXUcmd9GmvD5yAebtdgIct
aQZ3mBNgyBUswenOKAd5srxt5zCBG5y9y5LONRYmnTdr8dP2GAn0IVMYZBBAjA638AnfEKJzTHyR
2GjNNS/D2IODCOlJDwFKaEwrBuMOYq8j8A/g6DR942Y7BPVTpp3l9JlweGBqXDlPmBRgaeQTtAg7
AS8YtzhxEWxCduC3vwS8RAi6qL2sPcR6ujJL/5ZY0XdsIn7pBpSpDHxN2XynHnkfoYZTLJffHI3o
MIzkqeau6z6lPiSwkin4qvX67zlk2IMXV62nKuzhI5iMZbkCM99d7qpuJln1RmkabA4OCdieqUdE
9BfLw2SeO2psTRvW7ZCqncjxpyQLp/nCzDFclpA2XIPtPnnF5YA/fWJEyit1YANBSLMTG+XcQ+Bh
pSh69eREwSECQ0Z4nkRUEjGIcgp2RokYzBSF7d+UQ7cz4+arJp/JIT18rKBwhTFER6DEgsEU7h96
h/rC3/wf2Aj/n/SG/MMhqLmx/7ND8OFz7rQ3MP/8n+yB+n//D3ug+W8B13OTf1m+ZVEZ8p/2QENQ
EO8GZuB7AqOgCQ3/n92BrpR4B0FMQ921XfisXYVu+e//6sh/E9I3PROjX+DgcftfuQPt/wa6pxwR
FC2mQI+huPD1P/8nkLVwiKMaE2dpL4quRuZlBEuQ/qGbIer4d45t8iKlJVnkiTyAp7jHGP0UHHED
nyZueFtqAnl99AMorOkngZV8HOtp0055fm8NPgVMJJ2c2AV3037RWd6tTUMSuQkJUjFuaX03gEUD
ujyigFKZYXaC+bhT1mfJonz5p6/p4R98238ph+KhSsq++/d/5XO1+Pv8F/CtZLxpYrkUGDa5Z2tI
+T/9fYMsL5cp4OJUtMO3xe1kw55T7oOEBj2nWq6xl1tb381IVHiMozsMlduFPM3KmpkWxSTmZs1K
BNAZ1EibQ6I80Hhdd2KiZ65dbN6X3tSz1Fdc9PdMMLt1YGhTX9VFh9ZofoJKvBWcCNeTyShw2PY1
lcfIuLuYgq+1RUwTPu15VO4q1mOZUFj3qaZI4RXeWPK7bNvXxsCr5SQls852aTZF2LkPZpA8dqJ8
7lqC4DxK87krrX7nsnWMrOfRb6uMd3Wa/M4HClL9Kn/22/oNEAAn5DygrDV6rGqzPJLov/XFtLbD
rF8pwQoOD/Zd7/wRrb6gCA/0J62oXsA2ODe/k8p/6avptxFA3xzwElUh5jvEeHkzR+ZJbbe+TAFC
AiGxB5HZQDyjqbs6wsKaTag00bTYJd1iJkn2rJsWp6/hpIu8QmWHUFc9SHjXvptRYBSzv6CKbmXc
NeuygEQVB+Z5mNwKBppx5PzAbSBnUuJJ7x5iPmXv1AvPBZ/1ONIAVXxOqf07GjjrU+T9mvkLlCuT
o1QdDifoYel2tEAx1yYhN1lYj96SiV3NaroK5sUltGxSErpMuHGmbyLByPBQIYjS7WVg2fue9M4q
NVB5BCmdTFfIK32qCviOKAFmcpXC1ZBtaO4bwdUlzhlCiXITq+zHa5e9C20tR+zLnJZV3Q0/zUS+
N/SBnxxbcGt2Bnxi8SMp0/dlTP9QsXjvN9FlsQZvNdnjMUzQlMNp3c1Zs+98YZ3wdv6algHfOoek
s7ApoR27EyFhQItx/U0p9MDXYvS7iX4axvfGtz9YkI65mjdFPmy5ZkVQOrilhExvAzIVVU3s1Ox4
Mggq42dp1Qfax5dZBD+NjbVkni4zDqVVnBtf0CpI0nPYbZPho04/ZxdtEoJC2OY7vnR/syScz5O6
ehWxggAdMUpKqnWk+3PtzO92k7U2vCze5WXxB68ZbcmFoOYMAvRgAxvuFoilgIR++jE3T+mSMuCq
NrD+3yoRvqLBPiWh85z7X5YrqrXyovhQpuzIcewc/mIud7ZC/MrAJ60RqalytCke1FbjysLAN8yg
P8yu/1W3vOaxQzAwFMh2aTuxDATDuoJ9Qti1QP6VzEEwdkUdXil8dEjaBYZF1/CdtcRa0FRNcIwd
6PWNy0Wk5Rw7u+lyZ0z8oXNFDjYEhhAWyclS/rWY7UMTA/8lSupSkBCG/T3PZgbjL2C4NkZ3icnh
II0W3L4CBcpEGKsMD1rvx6DE26SQ7gPnhT7bdB3a3OCTmRdXWrABWpyT/kjzWII3di1sDniszn+M
PEm2Kqu+4TGtqlHtpP2IRXFjT30HZaghDOUeoSi8dm5e8lEGwRqQ61dqGreEEA9J/eAnG/16zYX4
jhCPukt9Y1eL0KL8CVG1x1I00gAXRdUTizowKEy0Rj38mSQlsRgG3UQP7PAkUbybbFrtAwWfSh68
/JPBXOY5SNEw3XjbleNNLYRIUqaayO36tp+Kzwis2cqaPGag7gLjgGFhxznwQGgfFLHFumHM+X2T
WCbTFu7MlJznEfH2TA5fJld3Ul/FdwTOidmY7lNvsUyFZbfL8gXNiivSYIbDFh/7BTD8rrTmPyJl
8mj00tpYisfLC6r33FLfZDY5mDLWsjnSOSmoAq6dcNVQDEI0ecgf1gz1s7/aXUINeQzkDeYzm+Wg
+0T88k4WoM28QpSoGHus1OamjtyPNgleuGLjjZa/R2KbRZ9ePblDBaBT0IafoDq7eRrVvoXUemiB
J1ANwckagpYyW3pXc5XgaqwfAkCui7C7/dy7D5Nd1Bx8yYdV7pk9BlyHE5/7JH3O/ja/NvYVMjCP
cH1lVIdKEk0vhhMfwtL5crNqRbvo+Cjx+MJmt5d1MMP5Gqz0B3Iu+sV4b7JvItcFV5fqkrNRdJsp
YSc00IcrRm1YlAjzttWIBYbTrLSwCEjiciOVNUwr8F5QuOzG5RmplIk8wWxb0HYPzCxe8xEKgKn+
RtLYhNYtV36F8MfnRtqoFQCJnPplSojTcVVMuwk+M0TMpFK7vo4bIK6twFvdnow8hTjsb7IWLJkl
gmechkcDGud5KXfY363z0Bs3MRIdLDKxV019TNJwOI9tZ+CwJQghIfdWE+fyGNjbJhRZepzq+a4c
uhLyIRa10h0mnhTbecxQug2gFV3u7QvHj6ERAurihrEJQlGhIU7ZvqwZS7RioGIThWdE6nG15iMR
f8B07dWIq6sM0OKnwjhUNracEMmo0dqRq1WkVutJXP5sgnUzRkWtNk0CikGaHwHI4B4nxbmyAdup
4KEPNrbWqyjl/CmYz+/gatDiW4DmjEIM9qWPyyeNXW9rF+ah9OBDTB0HtZLeqEbqW9/Z0HpZyXUS
2gGqDDh74PUol6vAnKmPx3IBeuaxQXrDaJNtzJ6fP4D8NYL8NbVO1zRszwMtPHuN9KUZ5dTzepe6
bnKoA74ZBL8M4Y9ZOfvGUljrMTDVWml9kPsiSGJ4aYNTvM8+HnjJC8OKgf8gxj2UA1jyERxnhEfs
Ai0bMqsGOQycAciTgAcYIiFYdpXAtKQ1TM0sJrlRbUyLmTbVLbeKMvUt+Q7ymmZ3x2QH4ATPLpMl
Hb5FKR167zka+WQzLFxIqXODB2LW6urg9cMT3oGtrZXXxrTeSGg4WxdR1tXqbK91WoVg2yLcFlrB
bbWWmyLqelrdHZF5K+Re3IxPtdZ/U4Rgmm2QoD34mVS7nrHwXvIJWczX+rHfqfcJQTlAWLZoPUVl
9rXeXGnlGc4EHnnEaJ/HZ1WXDnsZu+++EB9Oa5M7RMG2kLKX+lIjbLda4R6Ruj2teY/Z2UMCt7UW
zge9CVGqbK2SZ36IdShnmGztJklNttCKus/yt4EXdb7nwXwwTH4jJsPvXCvxhsG8cCkvr1nEY9Rq
vb6sq3souKAqIgYyogmvVc1jFIc/CrFfaNU/0/q/F8SvTA5/N1lKk2ht/REjtv6AoYHF8MAiwBKM
sOk7PVdwJp/Sd+adNJS7G6mnD6wF376eR+iaV58BhWBQYTGwGBlczHqC0WB4JFGktvRW5wdL4fXB
12YqHrD+mQJXsesYhxhx4q2nnt74cLwTBQeSfICsi9oxnys7/6Db45rr+QrSkoMIU24yRi8dIxiH
iIWeyEDb15NAmrX1tAafAUNVGh0Y4xiMc/C6UdLrBNdQ6ciLcJxVFpoPqIqrXs6XauKJzDqSJeHY
pusWnKqeHKHA/CxKU3X1VGme81ul50xKT5wm+1D+nUCV8laYzcEZvRfJiErpWdXM0IqsI3GcqCVE
WmDgZLCVMOBKGjNHB0RotRh+GSWnCD0N0y2DsOMd4rRMygY9M2sYnlU0sv+dpXUcDb1JHXl2f5TH
7U8u3aMj5q+qjj9CSMGrTmEQzCQjOlSzQk/tKj2/G/QkT9rWIar3Wh7ejiYQDz3zSwR5tC6lSaK8
VwH+w0LPB82OJY6A7WnUs0Md8FVYLis65HI9XVwCeHyU3uupI6kKyMvu71C3faQclZY6Zo1kKwrt
9GdiydpELgGrnOEcE774MXIF81O3j3bFAvzL9xn70rZ2t/TOn6VWrLuMSLOW1LvBST8gvcNQiznq
IMiBmDZfPDViHH4Yt4aSO0mkJ7AAb0CgL8OXe5gY0GZ6Usvo/S7Us1tPT3En+Vgz1AWYNG5sPef1
9MS31rPfVE+BUwSkWs+FjaJeNqATMfhZGinq518Dg5FTWh7HJrwnIBTtIGBg1pD+s2WDQczNu6QQ
5+Mo80OaM0y0uapTJ/AR0kS/WmL/QBnbHvAF/9/DdHD65N43aOrts53+d94Or1Pk/IrEnK0T6S3k
TgChpVhlMOLLVTrLg2m0ez/o72KUuN1cMuFUzh4J8pdM1ZPyUbiA8XmrsR9e6PSiCRRKCvGtUJ1G
utTmlmXSjLwR+YtWNQaeQEQVC+uiTIZWzkekF7OFjWAzwbsIWMgh8Kl9pSoyRRJffmp4BNuDFAre
shMjpePEg5nJ6Qptbz4HDrr2UARyN8OBhst4iTjVMrbHFMVgTPLW4CaBrUxGmTU1XXioEgb0CcWM
g++8gsvWo7Tqheav5Ary5oTVhujDgAmvC9haSOHA4rZZ0qaLNUJd8Wjd1q6WKAGb7QzyRdD7w1yN
wNAsWYAqgH9JY78tpnfMh+bFac1HhzK2rZFDO5gmakpMLzmHyvjlzOa9zLORGREqOxeiSxGY4YXK
l5ajZGTq9NcMvbVruvu2rz9Li1L1qUfQXSbJcKZ4aXtjugU6myxwNkQFpkoncs5LZryOcLSw0B0z
ufzJHD7uqEMXnoEqi+4l7oejFbHkwWGApsi41xv7vVePmCc4Km9zv+Obb+RJJOOOReSqvOPcpThq
vOgQec1PRe7lTEvsHp0diFeNaARTncgBYcJFyE3d94e/H7uK/cfRjvDCGu6jkXacP188FZ1sK4Af
1p3xttCchlMAZ317rsoFYA6GX29mtl58WwYT7HbyNQ//HDvFfZ16RBR6Tmi+bQdrBjHLamIeUeCP
5IDosNIybvB7a9sUzAyimuPlbPNKCQ/fRECUfGR7tbMvq5GfbiQ/PRU8qdA+ZV3BOcPwjl3BZ18p
j2KIsb1VE9s3dg8WAYdr5FAPhyYFAMeQBcxKP29M3M1cpuXvxai8LVSyn7p2Ww6E/LVoZbxPZPxj
ASNkJOBgqaGn6u9/nZIVX0+571+D8jiP7g2+rfMpSM+Tbfjqk+69a9WzaWNazWKygpAROz+6G5bR
w6rD4zzMy7EzxRPkAbGNC5jo7gBgI5qyY+bFp2YYCMrUGIeKVL3AbCGuyZ0iyn9lSYQWwS8GoVEE
ehjiYnEoWx5Qb++D5rFi5y0ecgwwMahMv4ReUWPqTNPcAxkwzmtlNPM6c13CSNi9MJq3UKwK0gfD
MfJoaqq6cMW2z9AoBZJVtA8pd6iN6aGGU2ioM344hcantB2nI9ZoQJYG11azpgPAqObxnDvALZp2
bPBeBzsWtXSHKFZzHbyoGowmJgZvU6bqj98Hybv0J2dTlFw3i7L7rRr7URXyMs6gdc09wb5iy3Tw
0pDBd7EK11m5DvgQ557Zcjjy+ZqV8Df20OFBJTTY27QrADv+rsLql8oYa/gWOsNSd1wi00cPsXEV
grRFK0QRk/ZHZxYcQQRtTFOydeu7jFeDPYJ7UkLShNgldsLRPi3aKSDIYipMvE3NBGQyNM4BClRl
6MM/ozPmisuH5TlqV46sNx2uaiuZdkSTsIhA6TvOwUmEoB58GRjHIraPlW0/daZbbBPwe7u5RwYi
FwOAjtVAjqzLWRb8MK3ifDmxog7EHbss20HzXzbmwnlbIKikuGzZge4jTjjrguO2FBwcl2m8Vpmf
XEYv2EZO9NWYHaueo3xG/90ezXU34k7fM30j0oXmu+pQIMhMLWoNpQXI5QgzVm/5mOawu8fq5e+y
1npiEzclKhx3bFpXsZgsRLpChKuWa3eICHTwUuvT4hLhx+h5biNg+izG8BpxJkrCgJQeXH+gf8mP
qXtjAt0gI0klZb3xZutuGcBPkF/DdBcZe68Y3rNENJcovlPYA04FzFKhISnU1Vi6t0boBhspWL5G
3WozRf1N6J6bWDfeKKpvfHtCuuvfLSe+W9DLtq1uyZm4X1KcASELK6gXEAIOkLz4FvtpRMtxPnU/
6z7DSo47hNQrs9d5YDA/+26/Q/lxDmVXrenrggDq8zEW1ibjteyIfG78BJlz0o0/2NY2vPS/QGUw
qi/6L2oHYHnAsMipC1p0bZC0f3vsB/i+Hsmenk3qhRjgh7jKJ/i+LT4CB+hlxiZ/KXQvEd1thP+p
Kqo9G38l5UWlS4uRoM6IbXV5AFEBIbda+YFuPCITw2+mIcxu2nVALVJAPVKse5ISszxbFCcNamT+
LLunRncq5bpdCT2F7qRSrhaL9dopDCaJM3ULbguDTMUKMmwgz3U9/G4HfLncMPJNDMyobeh1UiQG
0cmd4wxARdkoH1hUVyw/PUOJRUcuPErrYu9B2dZazxExDfHlZSwN3ATlQ1xq8qE970wqpzKhaAvz
kKpSKsqB2d41/IruaMQ9z1WbnuoqV3dYVW3YcRIQ765Fet8nnUaoB5XZHDbFgjPG0j3nFvFTGK9g
yOt3S/dleRKvU8lPe8gsTiuyw4Gt1Bfx4J8wMt4SEF2ZqZ8ceriGmY+yK819gsuDvvaBMs+a3i5Y
qMMdO7liyuLdXP0rfMzLVUTeR4g0aUJM39gcTZahsFeFKT8Y8ABWI3xPm1+3lqF+0XWXmEh5csZu
HQW0jDXRKeRSFdKxMRLaNcFhbdP5y9PtZFISiKFPhtFjjMOACrOSJrPg6phzuvFyDMpCd52llJ5V
uvwspvXE6aZ75EpXt6NNIZkgG977huqDKzZOIgU8xqio9Kp58OvABxFACLGuspcmANKKGIxEEu04
t76UmXMXzQxsckrbYsrbuM3yJ4K23HkEWa2Y/hgbs1wToOmoxgGgAnxVt8Gher33nHh9HzR/7tAY
x7gaPo0vGlr4pn7XEB9bDbb5AgFqa3njh6m75wzb4mfDWC4X9qtmEG+elJfCNIgt8ONteLeMLXjC
4o4q2nkY+quM0PI8qY9aTDMw3WtaLlbRNILh1VnhLeriSzYSowiMqF8HtfHIVPxSOZwbdNdU6UzZ
qe48nHfwIIh0BgNe/dnt22uJ1mBaMAuCIFF7e0CgHeetSWDj1lDqR9v6zF82OiTdnG8niv+Uss/Z
gB6FaoYvov2U+fgf1J3HjuxImqXfZfYskEZhJFAzwLjTZWh9IzZESGph1OTTz2e3p7szs7qrVrOY
RQGVQOa94R6k2S/O+Y5PGccxQaDBFsYFssoY0wLzpR0LZLn3b6YVftTkyXejoO/G8pmgv5rucmOI
woWRDpudmfurcd76Yv0ocJohHY8J/EJYyOhX4W7cGA0FqJMNZAuOcr0JaputDXqSPnKnnT0bh1xn
JtJVUn59YS9rCkJRdLKiwdgW67j7Pls8IbXOXwyi+FC4MV2m7tZUgJgkIa6x17mNXm2z7KenTjGs
7GbBDiMQE6isaowBH1o7S2dASp0GiU+VFVgIq9VA/+1icaEG3Uw+EkeQDr8GVpQAA+bngJjJyYvh
NVrJtayYp/mJPHuNfdv4fXcoS4kgMSrfiSd7XYivJEzrFMP6laSz7C3Z722ddFnozEvlFhye8DAO
/gJgDCXlJtAZmZjxsRLTZtVR8Rhz/yNWQlYXU5/gjE33XXPlFLD9h898bpyd39QKyr31ZZI+wn3B
DtIzvBt/LkOhId9ywnZLD8a+a9xlU5gskTx05XCug6blFGvUtmmYxKUtYpwAKsduwpg4eEZ3Sfxt
uWnbCKcxGR8ti5m5jYFMCLRBnYspb2nGD0+tKCam2N52VRBt54SFVSWcO9XN1ATV8sBCEfurw/a0
M6pLq1bLoe8y5ibQX85RPb5kCkL7bBALI6etl2pT7ph6yFYnpFJKUFBg4PPdJIexYFJMNK9ZzDg4
JcUqGdG8BN1zDmdli9Ni23D9kbGT783A7S6n4asVcj3344LnJV5viLhw8d40yeWKMDcAj3HF4AbS
x3Nqd2ov2h4cQMPSo6Iu8UfK/qwlgUsP+OTcNkdRPc9NRBfCG8zH2fmCvpPsi20yGtGhpaeheZhp
KxvmELkeb/NqB0VjQVcc/b0F7YUhU1EfEScNObukaAF50wxsD2xoBKkJLctMhz3OXqxEeelfxrV8
c6QFKR/TWpiBl/ElAwy0g6g4QMeH3ZRcmHrU6lg+w4XVRUtoT9yfD2rM+stBxQcku+Ultkmi302I
tcHwVbuUvkAw1rMap9e8Ddw9q8dykw/OVdByM0VV4dzIt7zzjOO4NGc3GdOrZC3FrmFktWGuTqMU
A1at+6PjfQMPc0L8nWjTMhOZ41Lu/dKoQpGV+3gg1d2qYmZFI1AeQJiUaajcvalAVZwtYWFP6HcI
K9tigji4AORRQJKnYlv+i8en3lUuukZWqgztWQbVi8sEnU+ymRU9/hSDoBH4WA9N5n8Uo5lcB9TL
hs4A9+phnyUQaKqnZEpBGI0w6JTXQ1fwy3Zv4lnlMKgF6sx015oGs2L2bwweXPtYsKxC/vSMnzXZ
11ViHxyLizUeHmRrLbuyX8nZTIqf0v+QYpEXZq/QATP2m6K+JUK9b44sjSHRkn3HvJxhhU7xs8Eq
u1kbh+tA9IzZBfZxXZdH1HyI4Io8Otp1K8Km/mGNT37QYiY0JxzkfoXjpA7i/ADtdNcHXrQrWxb9
emYvM4b5dd3SGCv/A/rtRzGnv8hGLXfr6N2kTP4Y0y24xMrgKi3rWxWIzyZHC55y1Ffgp7ckAKRk
44hqtxoBiPZWnoj44ta1+3Ak1G6bmK9U9DYcVOrbogFr4WGTkG78WDo0ULgTop64wRh+pNF0yJqI
vNihtSjPorTeS6ek4cv6lzmpJxxpzCtIs0WTrH1ewxBfyjS+Z8IeHBJglnN8w3nLDt3Aj1JNT22a
goBRBO8tmY0oljBLJv2ndErH0HUWVgJN8OOASN8AA8DQsk5OqKDS6ORYmmI4bZ5r5Mc4bmdyLepw
tRmYr140PVqg1C8NGzxkhz2nzF9NnpJdZtBdCgNolCWH+8oi6NmeWaOWUySvF6Y2uHCWnZfnEStW
G4GEzQOV98WTVWc/KckFYd0LBJU+UYtEGHv72B5fsIygSsbUyKhoio8Z1Rh0leSFW6s9GqV1IbGH
Auntz2Oa5LcMuCd3vXC49q5Na2ZkMAS3kcpPosv6g7H2j6KMX9XQpKfadQ6gIdcTOGhrseqbjG+C
8rl6bseriVKV6ZrH2RYxJiw8NKKOQzRRgYabzj/Ptk2VGU9klz+hVfs1WXV58vsfWamBODiN18xG
HXljMkBwJTDx2n8MtIVqWhr0YbWyT5NMdPBbvhKw2LOlXNfXMbFg5yoDzJLblzvb5C9jqaGOlecf
R6IEtwJq0K6ZzNdkiqBuRpyeSWQezdonwr3SwQtSnMlvGk9wqIlMp98gTgfHVlazjPWDGO3MkjSk
t6LWTmL/wo8KjE25foLFNvdekskBxWcPchdMYFEZRXHHs55svAkQV2Q9th3wyLz0FJLD8f+Fyu3w
XV+/l9/d3zWD77NuljaNk/5//f1P//T/iRQO+Jwn2CAFnitw8yGXQoX236viruth/C6Kb+N/qyHt
cdf/CZv3X/5h/yaRE3/zULKhkOMedU3fdNHBTd9d/z//h2H9Tfq+CwoPDJ5A5uIgT/t3gJ78myVd
nUdvuoDyECv8p0RO/E0GlrAkE7QAZR0ir9+/gfi7/r8ise4v//xH0ZhlaQ3cXzVjluSvtz0bLY8L
xe+PmjEQweizJJCZosFaPicrM/9yPmC7fJmW4GbuFAzQ2XrlzelZUvv7NJGIZdS7R+QV0VEKPxaU
y5hZYabMeuuiutmpcGr6adutRnSMuvx6ZbJ6XpCFElvH2Z7oUnXBXxNx22/smpcaudDKlvcwas11
hMm3B9yFe6/ZWj0k46gBAUXfO28HJ5DUiJT6WZO0L4zRRpwdLLjNFrkblzHpI95NyVa0QVW943qK
tuDnmQRh/R5ae79kUPKagri1zCZeC04dISFWe52OuAeEyaWdJlSr5Wxd+u18xRp7xqmDrqpRxIWo
aQhAmyS8pVUZGmV2AXXMYhBb/QJCc6XMAE1X9xQwnaK0AlgSdcaVxSqX27kk5mM7Dl61QxJ84asM
KUFug5gzQaXlNiRpp2OSMtonsVBTxZA1TLv9gVaCZC2YGPeNRztufmT+wX4UBv1QPBnsetnAaZqa
DSssoyThl2CnEykVCWSpaH5pRnXoR/VgzZYLQ5yzjOg1i6CgeQjton5Jsp6n/T/ejf9Cimjph+Yv
DxUSTwdopPCF6Xsa2vgHIWKUN4s1zUBjPJAMrvPs1/Odpt32kbjlDmX676PRyj1iCkXPwmbFArxQ
dS+t0CbsXU63t/3nPxOv8z/8SLw4QCltyzGdv2pB+8IrqrGjVLMsgtbNNL6DPYipYuwJyUbtvzLO
E77xq2nsh3/+N1um1l3+9ev4w1Fjad3mH76OVcwKyTq4G+WMv8iOw0wu88fKRK3gUxsGA749Bicp
U4YLxwQ4NRlIqWTbnLiWwNiuGN8dgUECB0QSegvpnrWm50RCvGRNv2UPr3exHRhzwfCjGLhQV5lG
kG5b9FM9i+9E3PkyXQjg6MbNOopfidf64WTcClfrO6wOMA+sJEhV2V7GFQkm2Yj4qQXGvs4Abqgx
tsaAHDuwswfT6tNd3gcBiT7VKR+FPE0uA4Ae7etoGfdFI9RxILdzs+QM60AQEPjmvk0e+bAoprjH
jUburTR9i4ehPPglUQ/VRzDVrHs99jDYLM5TrB0rZJ8QX7y+q9R4baWOZMFAV8bivWYIFY6oj+Dh
MzVg7jnVp9rIUYmMqCjjSu1He/5sENucVp+lTOcR1DlG7JAy9GuaxOGTydqM3m5ivlpJA2iFHRwk
a9kwTsWxUTEw7wjtmCK6zfEya9dQZZdDzJWeIJE1QdtKesO5WRkUBwbiBsN6ngVkkX/x/Pzjo8vZ
HPiOg6rXF07wF1mvFLWTwrlnscGw3KWo2sQKrFcW5AdI7dt5qY9e0jwOhQAe1w3TxhOEZw0O3shg
rm8LJo1WHzD3W9v50sAvEDlMzvnfP/85xT9eJbbniMCWwrYE1S9q8D8+5pTQpcGOmTyRob4jCS3J
iJJDMnJnt2ypeQiYg96C9X/PbBIN0CLzm7bgDyGIuJnt6RrLzP3UkMESTQyQLe9r6tubxkszsO7+
k249LZsSrvWe//kPbtv/8H7anmdalkQg73jCMv/8g6NN8JAFewW7e3XwJ9PfoaN0CBy/DOYx9EF9
HngIjcv6qYuq6VgGSxwObCd4c8kmRPIT7xgqSOo6NqFNvDyqGbR8nzZ2aAYgleG0Mc24EaiMLloL
oWXrcN8QAB04in/IzPmicYaHuJ34d/0pC8fSTnbgmf/Fb8imtvnzR/XwumhZvWsK0mRN5Pd//qgO
hkjUcDRFljmYyDTmV99J6MVz6W8MD7+Wmz8VTKs0uYEp8AhjfHK/EePuhHC/EFrikAPfD8Z977At
2NtEt8BlcfHq2D1tPqoQ3H7AS+wxQqwIl68A8bqWI1NwAQmRBMb6PNrlU85C81TZ9ASMGKqx/a6Q
7ewlquwbu+wO7DN2XsuCvPZZyaMtQn+OD85ByGJGWLahuGerxcLPdR5zj8mmnAMv7I3Hpk3dvc2d
bUbY6Qfeh72fRXc8ryFzsu/Vx88cuNn9ssygtPvyh2XeYWnQKgu8uhOi5qFqAtZ48tXOh6u+/7W0
T7l37dWzvfcXagcIcvtMXCcsaEVcqrOqXD3QYP2nZWNplX2t7rEQ6gmOKlysRmKrmycGESk0bx1H
1o8eCKWU6CCC4JXHLMsmyIlGIXgiHIN9miVZ7FBxdD2IQT1aLDN49INvvQ2yvkD8+W9cuc5gmJ94
79Zs7J2Yr6kkW3Qbd+zjsOTvY+FCA1/977l1H6VABZyUJfwkhozA3SRtOIISWYgd4oWRpmi8Er/l
lmhlOZ/fu3q+bVYYaGPnPprSve/5Zi+Raj2C7iGguruFS4e/s52epNYn+onQ2inW5V0QnEvOTT2K
nkQa+sV0LBxWwfmB4Bm1USv6UhdVpd0be9F5hOH2r0XNLtKKD9UswXOm81NSLMuRC/3oFz3LNeqy
OUELTTPUZvjj2/JXlQimVp7zXdbWM5MRN4YO2sgNvpQ7wzSB4GTeSUUdzm8GNmLmFzENaBqa5SHr
rH5XcwmXaC9YEFpvRHBjufWaYy/nXZVlz4YEomFHHdvUfPggZ7q5yhLEt3hyTy3F7dSyUVcNOmeh
+L3XKfvFcn4Xo0241SWZCygask8FOGsbrbq0rIHflTgR0Mwi8/ikBNGEeICNhm+dXPOLqpc/ZpmK
a9E8EUK674fppmG0UjA1T2I17qokoYwKPjSkdWnbj9L4EY4eAvXlZzuYrkZfLngTvfdREUaUW3pp
jsaQBxluLUcQAB/OUpNpkFbEgRhI7Rey6HYWq7zOWo5iRvRF1xKahj+HqXetCCogFBnmZ+8aSBmH
m2XEfBthoJ2E/RwvyA1B7q6bylfamUrZSVAbO4/p1XFQLQQ9ca5TeShow5BjF7CfkdxBqm66PVGu
h6J7sPFvX+Og2Pva/eekPjQCtOstmuv92nwi1ak2RXeXB+qnH+1f9dxe5S1vgYjea+tkAQe050sB
DQzsMOvjoKzemglAatlbC5ytHI9hwgXpYPWOHEaGgFy7s1HFxChmDxXrPINQ9LpvqxuMCbeDTVkg
PaylgekmW2GoK8hFCMOL9d0FDtGTxdSu869e3xaz/zXZzllZSMnqplq2zYS9PZJH1MOodla9qcj8
x2jC0rLa3c0InCMGiXDIjC/G4AwPHkpKQpJ8ys/UBjAsS5yZBqwF2/4m3/p68v1jZy9P6JxlaPgR
+igGiB5xWBpZWTr5PrrqZnIZSGxEWu3zrq35MfXUg1PMd01wZdgxCcaKUTygiOAMS9EF8uecvbwP
457Ih3Rltcrk+qZkyT3Js5KWH1KEnLsJTWPuPcZVdFWuzneMKZ7wl+pMVuZNvOLPGcrxellGwgRw
VpKl+72UQb6F3scUHPBcKdsrZxShqTDpGHVwFGCxeQaiXdcMh3ThwHQE+winhcEQmCfRAwiYctLo
kYlvvGmbYzClcCmSPYNGPSYbqBRATRIbxLCf+O40wIPaPE9FerRm7fjPcXis8ZuTwcky5+rBN98K
W3q7kQqP54btEIX10fJ+rX32KiznzYErmsbqMhry+ziVl1ngHxdjuXBYum17TYVbwW/4eELoVrEl
r76nn4RdAFP9AL9lC/XoOKAV2yasOjbjsFwHzlScCg8Zh6eaS+JT+DzBzW8i5tJ0V57T8ZrddwR1
sB5b+mPtUVT7grRMn1U9vlcYMI1W9ZTYk6AwELnHfgnZ0BC8lHLatZ79XrR6PZAz5HfdmF24vI0E
CA4JqW6ea/aWRnuzJqzbZVcUZ6ZJ9tEzGY0FAu29WuZp13U4a7JZEn4ytqRQyB2aUlQpPShwsuRP
dTmhZ2PziFkv2OTdtd2waLLcbD5/GQ0r7awoHxqjZye7qECDJ3Z6vVERZ93Q2O4RoLCTcUmgvySU
CV1to6IdteMV+6hPdwXHqwZiO9InqMNq7K5Ij9hjmMYvTd5NBek5ZotLdVjrvToYk/klNrFN5fUB
+cFHl3LsRKOLuwqyq99Bd1EWOYTtwq4bXdjWM3h3JyT0y7IuTA2rz8WQjzL5xMFOmeZyL6Nh/coq
BYBygsbNmYW/5BmQ1WPC0lIzZxeTuMepVe9Fjwllbe4ASrH6ce9Znfcnl7kmxIjoCk4EjpPuym28
x8FZ6m3mRM8TsZcgybB8I1GoF+bhBNTfW1lbYFdjzltBv1qMIThgWu43RepDF4ymZ3IUbwBYQVea
yzVMUtY+FCPoZ9SXKliWkqL3SbVhorbDrdC30z5J3hnCYxYb/EtMJ6w0SR0lhK+MuezcIfnqzfoF
n9WhndOTqyoUT1oBwHuQ7bwBBRXyGCcWP0YJ0fX3NzpW66lgIFNBc8Ww3CGUrtXBFgYuXXXvJIHa
EcX05UtmGpnP1AdtpeyW70a17IjL+TGQ96jSLniQrxkrr7jHjWc3JmB8EAeLC57QcnZYHgI0SknV
3k8eal+LW2Vjm5QR5l1smDy5HuNPGx/BFLCfrv19Xo4YYEAE1gtPRoy8lE1IcccCg7kQyPXOiNmG
zk+VATGaMcDWQN5FpuW5i6eLIfVvEYUjZySPPo6L02jgg7ed/BHRxMU6sQu3A3xCaqkZ8bQshIfu
BwX+Nd2HDYt77iHxJTBK1+NCwhRQ0SPEGiY15+I7D6aHocT8PlVVvk+JYssJo62NBGVVvqfNytGN
c/JZiUUyKeN8taxXLmVQNRLCM1L1bobSe0M41W9ziPdhNzrTbq0tHimMAnnroHErkQgzQpabKnqf
LBgt0Lr2Xsm603HrTwJzox2gpEevZaDlcLWbpnvhGOgw3Cq5qMb1VKIRWq32eebIC1uwgaGdd/j6
kv0aaOqsb/1KTQPvU2CEaIrra9Ia8x3+PeZZGk8aWD8OFFmCHwqip/IY33V3i09Cgr9bnjS9E/X5
u+IEWnMkPjJvjvzGfnGBXcUCFgMkkT3PWz7gKlDu8MAc/kIkxb2nxEuULwsahmcXSPFWADfbOywL
UyJrgYZDAo5LmCBQbr1aXTpD/qiStD4MWF38VvN8G07eXkD8I12awAvxohQSON6sFL0bVbTfoAGf
wO7VnwSdschbQfkAAYdjDo8IIVoxPago/ZrZcc/WpzsYhN7BQynvgjIjSbW5XNi7YoHYTAEa2Txx
+oPm6QWHhst+4y+xOtQkfIgIccnUoZEraCE3DPMupoqydJ6H64ANlK/YZrXpsSYbKNSs17zgSSZR
9ckhAcsR3iWZ1pveQJG18I2Es4MSpUE0FzgXTnU/9P6Hn02YHas8zBCucbqbcg9gBK8aO0xtr1iL
tgFatFcpAd9j2x0LYhdLp7hHewiiIUXw4qZcywhcUENeW0N7ZSoP3ay89UBYZAFeSdnLkLwFkCh8
yKT/kLYGg9n5HlsU9xkrZuAXhB249p6SJ0aQymdkRvtqkf/hQVpYxIzBobKGjRPgEPQs/5ayHNa+
wcpY5tpcVVaX0unfYIsSIJmiiZd9sksZAG29+NyQLD37A1VJ8KxcZNOdhSiGXPcwqLs9/e1zKhrs
VjdGgdAUpinYyrNwmsu6496sB9sOWb5gjikuxPCWB+SvcBluCV948NG774PF/m6+fuskvd/pBkLg
yv0dxwZtwlvpz6MApGrbqnAI2HG52WmEC+8yqiR76aaxbC1HROA1s6I1URPz/zjnVWfAemAAVa9A
LgoIJg40er9Mbzg5OdOj+jLy+o+Uyp5x9nZ1UAOtJMePq4zDbO28PSxBnqlS7RVyJmTQKDWRhX8t
JnMf1fGyxz78ZmLMqMT7YR/4/gKJs3pJ2MW94ymMcN6WNMhB4bJyDFy0vihSePNxFHzVBhJCv49f
jBQV5eBFnNbBU0x280307QzmcC7RoW483a9bSEMCIVFapIiT1jLe8sq3fAPZfYzPJcTh9zOwToAH
HV/bA6UBSRb4omQBPObFaYGPGi3MwL6a3X0uC46f+OwZ/u3qT1GYqSn0M7qf30h7dP7HTFH7BMYC
xPFuGPkFlB6El7KvmR+VD4RxaIs4r24Ul/cFrNhzNVWPfjYP52Z4tDXLLhi4Ymxz5G7MDeCHLRxl
Cy10SMLBJhP1Hvz/AlAFHxVOSr9XVkhdn4Fi3FJMYF1xuTBjMdN4C7hskzL3d0yru0PLe3dExG/F
dnqyTI6KHDBPZ+Ks9ZLsBs8kywmqUbxpDPzts4Wz6dAt010XmQPFULuTDAtqJ3kTKbvvvC0+jULd
2eTscIFR2pX0DbEvJxrLAXlYzJGGCyklQEaN4WJm7/jYqcOQ55E15nwInR6gjxIIGfCG9JvmMEcB
1zIMbEMpUIm93ktDe2Mtasyku/abRR1TszktpUFHQxA3OOPiGFlmffRnfTX5KHuCsr5qhgn5pChf
hzl/T5fYPGsnUkmcjeNa2S5hQgUwwXmIqNXmhR9yUXz0OnGRLd0SxEOORGDkp7YLLmsxP81+9Szb
n6BR94XBM1xKU/vui7uYdAYD4F3INJFl/ILLpRjfAndFzVXhiExU+7PCbeIHfUhp6S/97Ug+LuOI
q/U2G6Lo2KJFUUzsszVcCgRmnnmwVcIe2fdv7cp4Xp3bWKSMj7Kl3fQxeBMnsw5lxonbmu2nzTrJ
ShQcFCdG0r7Su8QfNZuM7YKzfEs/sCvSBmSBIw7SDlSIXIHsoRTKYoOmxlZOtbOb3N9FOtc8ocvt
k+p59d8bF/nWwsz4TPAdQrRpORFAt3FdDHhjCV5nKirWDz3nkUQUPSzpPq/7UNHVG0kprm1nwj68
YNXPy+yj9bMR0CHo467FAb/0EJwSGyf23FzVUtU3sEmhkPkFSWqMkbKo6647b/z5ba4Sln8T2dGT
2fPsqcbb1e0Tmwiu2kR+83u6Js8pOzI4mrcnHIQEWATjQyS9R2HxF6KXPvBuZMtrCz6dSJbymMxu
et27DR+nHZMzluLH2vIvWiJBN/yLmnxn/ZiSKZXDLIBPsp1SmnektsBNQe2Q/nZRUMG5WfRSQZgO
I/ZyTkA/NzUL0y6JAoXRMXyjGH58bxK/mGEuEHSeO0ejifqCAKz5EkdRddEPa78jTXrHmiEF5h9d
pIv5XeNNxLZj/2ROf03H67+6M2bFSMN6Wnis87yQdeVOP3VLO1tEoMQJoibcsyn3hQjbgFEfPLTW
TMZD+iEylVwoyAQ6vpkpJX0Gtnrv1Kyps02qyNuZGVjmCD0u5ZKxxdUDIxhcw4zxleJj6q9zV5Y0
PneI3jbBtB6CdfzICeM8V3IutxhVPxIrfgDzwNM1yousMtXWC4r6EJCUzgd2+2MAKozPjwKYuGe+
zWQOk5J0dgAl/T5e1p86ym6Ybl0Vqfyw2lNXczd0YwSx0iBSVbG+yRGZksWHttHkECNwYWvgeqb5
1xeLWBcoukW7i1mCYAZ9ETN2B8BJ6uyVjnFBH7WftF01bpoLu1rkqeGSWc0xuSiqiUxIm7q0qzOL
49UneiYpX0vTwovNsYvtzf2yG5aVMIDu5yheABy4bzXoBuYY6blIly2QEPPQTfFLymGDkQKMD705
sQwjEUEJhMymIx8ndourcO7kF308tVaTkmA+4a1RRU26qNU1GKRuqna8LGrS1HCIW0Vyv5hAGXJ9
n+hoJFP5yKH3fZE+OZF7j0nmjKdQW/eXl7iJ3voJ+BxCJTSuDq4mFPCRrms7GjKCY7Ee45I9YSHv
0JRFN+s8b4u09TfaLGc22OO6fHnnEAdprCDWkf2mpEMkb6FRIdl776IazzvrqiBtl2EbajqMMlvs
s5t4ZdIxORouYZfxVR+Pn4xdaI9JL80Zh5YdAww2I2g7uaSkXexYQ7tbqZC2svE+QkziNcmno+Gw
gUvMe95inFjtxH+wFBdeMiD5ci8rLRZtcehy0J5+9xtgRPO9wbfrWvGI9xqVE7ZQ1QW3eUmhV7h0
vpmnXhs7JhDa+ck7ZlF6m507dP2pDTbD7xbeIepXjwu0qefjmDHgG0r/0Szw4i6SH2Ky3f0oyVU1
/PEkZuQu0J/ijlSmlgdoO8bt19LxEfjOmf3OXBwyWU52a71j1uDP6Nx9U0bnJmuvmS6SuyJ1wiye
tBp3G7BXOtWypJEWGJ0MglcPCOn8MNXIPVW4b35swKyv2SspnoQW8EfsxcEGYuawcQUZBmUKkcZO
h2Mg0HoTjO0QCNE+MMz+cMbmtiQsAZX+Y42ce2tdwFPg2Op5cLw2v08DDZBrFbEegAh3VQ+OLQ7u
0qUOQMDmW+XkeMZcvoSVazwyzGMeUzuiHI43hiaJG7yvEINoQY1GvAVCqbNfrd+Rir5NlXgMPPhS
kGkQZO48EYaGA7PhLFw9TtLE+MXQ0jzb9nLfE3QXD9GrbxL67etpV+7QZYqk4jc6lZedeeUg14Zq
TpyUQZtJDNeVGZM2x8wlMSxva5A1iJnek0AveOqEud6Y6Jt2RrLnNNHvCdpKyySGeamOs5NyvhCJ
Kkscm9OEbmPy8WqYg8fdz+i3S75BXQvyb+IRN1r1M1CrcSbeef10TaPBasTrMNgl3ZPttuceyZcr
Uupf74vU6aPT9dgdV+MHDoYR1gEdvcRVubJRYA1EYShl3Go91+vvd8/XMXo5eXqxwdwLrDqG72Ea
zvgvd1U+3Jg+MXyoB5VHPmBLQbMqkOCqqtwwZ/dC86xHl1WF9gyLBehu5qQTLFnbxenSaiAv1JaF
OT6oEn5dJAQKkgLjGZcfi+7XWocIAggmNZhcQcDCcmPpqEGpQwdbgXs749eT6EBCDgUcNSFCBXUJ
7mljrchrowEbZxCMPypnVaDINySr7BbXEaEHLL+IXMMxUXcjSveBtsEEarDY8iYzuC5LTShOzDuV
sBuPCpA23dLdTzpoUYx8jmYwTq7dPEwKO4fQsYzCYoa09KxUcnq2uC12pDjf2tDXDr6F/r1FPWMj
/cX0SOQjBE6eOZALJ8+8rG3EaP0Q7QNS0UCBtHjb0qeUBMkBqW+tIyW7igG7DxvK0XGTps6usqbV
pKbvL1rluzfIQjXexQy7EtxFP1NwNTrEkmHwQJZV1z8MBMpEJF3G5LmFv0MJPJtEJtMXzKaJ+wM3
5eigzEXFX4j5PqgbS6mJo8gQTR2t6WRuoeMK3hmWr7euPvfncqc4kzuTYM42tbmy6/RcktnZlc25
Xy8MS34OSvdxo/sGD5QcYTcHeVPJfa20nreO91WObHvJ1rtVZ4RKhungn4hEKNQxNnjjeNWCipIF
Kg00TIffGcyWI/G9HQcD2hMhlMBDgJJDpWVKCfwdiOaewzL0Nb3OtuHYJQDtwBTtGwB3IM6jOwXy
jlr1AztMtx8VoxGpuXj1ynZHBTG29tScdgTdjVgNYE3Xw4OXDUvoNO6la9M1xXaVb2MzO9YzLmVm
my6l2DMaU2LtNKuvAtqniFflUEroTQOqBxMtdEdk9mJewDO9hVRCiwUCsNUgyyy5QFWk+YA54TvX
2mzXRTAXF00RBEY9bVXRNDgkp88VUCQrbaiDyn2AP5nlxUNs1bTpYBvuEzCF/Jvo0MtfhYErSgfK
pCYKBa9hdRZF97/n5q2Eephp/uFv34/dvpSajAgNi/zVCclsqbmJrDZj49nXNMVEcxVNd33PImfb
0qFYgBdb5nlMjGAx5prKWGs+Y6rNl5rYWGh2Y42Pa6sXcj4OlkPE0gVXEDyOUlMfheY/juzFNpV+
OhfsNrge4ES6ACMZf+yEJN0NjiQN8t5j2MnJzxIAdTJTJa8II82flJpECbFyX9sGG09xSBy+t0lT
K13wlZULx7IGaCk6yJYtni5NulzNB8uxf0kYBZtC06qlpmIWoTMzA3V+0zL15mwwkmsyLiH8FvF8
cAYUpk58l+OsMTV10x/hb8IhPToGAxJTaDYnkE5M2VD/oXb2LGHDvrFQYmmmpw3cswXymU3YNjT1
09H8T7AVkDdnHP8Fautucu85ZRh46uLc1wTRrnZvhWRBiJsW1d1+ATUat1a+bfnlSyCkpqaR+ppL
2jVkktjxS0OwRNfbmE243kzjIddE07RngAPiVHrms00E+aan/c0KMgtsRASW5qJWSHQFoFRPE1NH
zU7NNEW1Bqeaa66qrwmrsQJ04OXvv83QkbZ/DtN8l2kuazzrJjaC1VqvDEpjt74MNMeV72k7abJr
zJ+JYB2hu8RpYmv+q9Qk2B4k7FRy34EXvypcuXDeu/mZuI7nBJDsrImyiWbLtpoyG2PL9zV3ttEE
2kYSG+uSqFDEgJcmZIAp1BTwFSsAFFwq3FnEapoO7gm4qYvm3I5BCvE2iMns4VKmWi8OtLPytruk
+XKAvCmBCWV9Uz3pblDu2Kynn7lm6yJsCgEGcdJp7m6vCbywW+673rl3NZtXAukVipPC4yDm7YVB
71jGoarxSng2eD4Pyu+geb9wbZOr+m7UHGBTE4GJAaJwv/X8QKAkeQBM5DFwwGPDuVSz/fbJ5kSa
vhVyPkGhoYcuNn2CoqteqGZAnCCxabPHoiC5MbZgFmM2D2tNMZ40z1gA0qBgWuwDtIRDCfQ499tr
D00pWfLwkL3qnci1beaCzJm7eIv76N6AamBpkrJHUMZmRf6Z3Fvqs2EOC0i4e/9dDg6axTyWBwRc
5XHQlGavsE51xgaZNvWthvMVKffC12TnGjSJJj13IJ/5dXwJm0eht5eD6hAG2QTuIv0H10AgyP/h
7kyW42bW7foqDo9vngCQaAf2oPqOxWLfTBAUJaEHEn3z9F7JP3wi7rUnnnrCkBSSWKwCkJn723vt
qYHE7GmGNG5S7qu6O9oz9GSHOfkAcLrW5Om56p5KEo/rxkUzqDWfOjDVCRv/q/VDrnZ8wfEWLbKg
JaHQfOtQ1txLIK89XCTrzoOCHWqcUpLwQLGceVNq1FKHgyVCv0QO1K5B+8HjJ9vEPvv0pWFQy0V1
7U0/OXYY+zalBjotGu1UwHjqG+TLGqnqPPrlsYQDhUkVJg5kKHYyJiR55nIgoyZTHtXgPWdVb2xb
uVlMR11ICZ/ytrDW4ODAmvfxiMy2yjSSatRwqjn5xhzwIhqgVez++t2PUSRir8l8dz6YsMQBVtJ0
7GhbjYWfgnKqdNOgAJUajjX1xUUwG4F2feyHRh7Z1h/cjkSe3YDW8huKKkyuu2g0/s4av7WoZmMO
zPxHyFzZiNw9+d19Sd6xENFvJw7h7DsEMGbBYLprRf8QzOXKWsxfkRMfonh64WBJQAXb/QIdTPaR
vAM/wP8SMdyLz5kGiRmLPDeZWAcj+9GklzfA6+1edXgboJDZGkc2aTDZENFuSiHSSlDd0Wp4GQz2
SDX1U6J9NnkTsL2M90Ys07vF2dK0/geVgfCQ+1LDRRu91OC4jjtSD207VWyDdC6vw0KGHDOP2rhw
QJpY6J6/9i5MxnkTWGDY4IBwGsJkYuvAtRUpBxVnOzI35WPqvuVYvCsGiTydTE1DH/NN4w1/Myff
lUpeAAGROW55OrUNfAMNivM1Ms6FHTdSekQxF3t7jZXL4cvhxKR7EeJcATijFlwa0UI1HqajnW1l
/Ya8dXYQGllXwq5Do6ABddbA+HH5GlxF3F2j7qYFKhZlOo8JFLzIB4fXElJct/KPq6c8CGn8HQ3P
s6T8dDVOj0nG+wz6IKr7v72ToJhB3osh8FV6Zi9aoHwBWqRnmQeBjNRqbJ8Nv8/I+Sh0rNNtcFuw
2jwSef81RhwuGo3/0+Vkbeod3ai9s34AgXpe1z7Yatj1E1VPA00LBYPCBrIg7aHsohdNfh4pS540
gNCBROh6sj0U+E1ZrcEUSsN66VzmQSOTqflz7ML31kcpLeAbJhp0GP8gD2EfehqCCLIP8SVp7xGA
Vp5tkBCM4K/Kg5LuHZsQqgEB5Vkz0kGI92jSsEU0nhWEiwABDjM7UlOAn0jvv4E0+hrXqDS4UTQI
h3j2FhCK7trReEdCM6sI3iM5NugBFkJJJ4Gf5tpCZgT1h0Vf7Mam8pCzGttrZGNMJrTnQaQkEaMR
k+vBYhhkds5hyftkPWgUJY/Vaq26X3XuPXd+/1TCrIxhV0KLpgnKhjcA1NKHbtlozCXXLMdEj+Cq
kRqPg4ZhggD4G2o85kixi8Zl/jA02E5zUDOv8LnafQxbE8OhvS+1YYWCOzRvCJyTcw2MTzk1nwmK
wcoYw1e2Kr8m9BC8wxA8q+ID9/vvyUh/jW73SaiZt0NDP+2WqywIUDRYpUK9azMlSoHSsNDMgbcF
Y2iflgGgLzaUuD+7HcMhzVovvsn1sG0a2pMJh9TQQNJRo0nHNv7wk96kWwxsKQ/+IEHEHeGZzib2
C99Es3TbewPiqWL+qrz4IYaEKglr0P/TDOAv5btb+FDWS3OdwU+14ai68FQjuKoxwh4UPtJEFsRV
jV51hTaiMP6OHTgEUD0ZjmpUa2cBbU2gt1KKi3arga6O2Dsa8Co16lXCfM01/NVzsTPDz8c1KEyW
ssDcITA/BC3Rj4a1fm1pkGwNUbYW7DpSDZl13QK7AyH0oDb+WO/4xQDQGbArDQ2onQp1LQPnPtbo
WkfxiiYrwOpjcCnAt6006BbPC5ly2Le2huA6VWuS7LtjD0eIamS1JpDYjby38WgiBYHSNdJtqsPo
dQZkFwvsHnhjewfbBnW0D26kCeT6nVZLSMDjGjeCRvb2UwxxN3nxKC2Ix/4PO5AXOjfo4OroOafK
JMGMwabnoLdxo929Ry7bfwScjuH7tC7YN415i1K8hGhjob9r6Qtvo/INQMVzobHDNfxhJ+WMGATs
qjbuyHQdSHFXgSv2Z7P+NHz17AcZZQC2c+tHm6FClJD1HilAa2L1OjXffQ5eQAORecDfBwMSYOoB
dcgM62wND4mGKCfoN7serjLP6RnKchjyXodwl2VV/fbgK9FFyUqI37LlmItV65nk4/SSW150URwy
cWql7alXDSVttb7NlxnARah9HE4Jdz8u1lXJIm4GfwO/ntZlt5TkjeFksRWPm4hoC1H2jE5hVtHi
gYH2C26UPZyL80/6pjeRN8cUtklYgZJTi6SYtYlRJiQXpTS614FynaLfCxca6IjLc+PURrYGkEpE
9ZUSPx2I8F6wFLH8uQPpnTD5cI0k2y/esk+SipZFjnXhwi0qVYsK143HMZHcsMwXCoeVN+zZvIqp
XP/zjStYV5zc9cfJrpYHDEMcDlme/rZ2PfSbmTzEskT2AW7b2i2TT3JJf4K4b3Y8Rg8l8cG1zb3Q
VdlfEkQex/vewJu1bFWgHKKqS78WnZ3vYEHka/sSzjNdiR7HzYWRxhDFj6D7BnzFAOe6gSyPneHA
SruvoVv0lI4J1ExZKVUWbGV65tz1kH946/5gFt38AMX5LWmfVIvmxTvqcLtyedWcC72MBHLHS6HX
gowpvRdTY7lnj8cy4pKHA9fc0+5C2yQcy8mYwVN0TGCzF9nsUCytlbSFtfECY1ezv9xwpAPFLLvz
T9TLXaJyb+WxtfZexiy9Or+zboCCV+gZ6Vg9ZdHCJjVP34uG4eGkonJNEO5vbrj7drC2Psn8XSJH
LoOOQXCqqNSCK1TmydXv84rZswN2zPKPJEjAAtkZ6nl0by/g9ihr3dAWjcdnfo8UE90xMJ70Zsgm
gwspZ7ijgJQmJ8NnBJ/n76PF6aal6jn3voxu+WsK/2Ea8bRkEd2eeBlBkAZbrCmSeL+G2vK4dCOS
ocr4UHV3pwJBJ1BnfOS8J3gNkauH15gGU557j3Ss0MBEpQdXgN5TNe65wgxzqMV85BDVHlLeFuYg
IazfRlD98zbQ3Yp5KUV6N5d9nrANkK19sJbqgQsRlmFCOoeR6s4d/XkLAZkpusW4uCnA0bILtVl8
2a5yuTL8KygCUxwWKMxeySFbDqiHGGgEX7wq9TeqUWuv9aiOSDgco72o7QwSoFUQDBNYbWt/HBw4
JtkNg5A+BcZz8DrFNj6H7maUTCYhxpSXTpcDJ0vY7aV+psK2MUNkRrAAHOn9rNl0Ubc3Mrb9M6ME
ATcp5IxlsfWe3AYOgEOW3BFmQwEfehCWCKxbVAEqWb5kJigjgxmNHKo3FuWr4QRPY7CAbq0hlYUK
tiKnY9gdYs0g/90Ep5u7k94xx/PG6unczEC82NQD2snObEdafQO0Hls45zmZrlK/UGtBaQ/ZsTdt
xckQtL/Nj2aNdrrvEOnJAmBijWmK6WS4Eb2HV5SzaeGEyM9y16YA0HsIcTz8vOOQQgmtRcbfDjdO
4dk3LmOxBmxBC1edZOscxa7z50tX4Y0WMomvdAg/sCN7EkyTmT/ZGzWmw63gRedjL7k62OnaxtBu
x4DoG07362Jb5nmyhismCnGvNIW56eKrv1yyaRa3SLXlwxSz5lVro0/zF3zKv5tysc9BpB4ZiTDk
sm9Dy/R4zhDEscrguzEil3n26J4EfxGHea3M5lwWAoS3jeobhxzEBWciKvHOSorxLbyZvSM2InE2
3ERqM1IXglmCsEo3gLaoR076bRwBZQZe5Q+i2MEgHsnWN+MJYM+tljS1QYaAhTvIF9eq4JxIxVnz
PasSee942HbLUVlXnbQkssZ2Z8AKMGKMraXGerY4mmk9pDByLs23IB+5lAY60kXxtpjt0xgl6Tfx
6bVZdqBll/oFJUreomQ4mQW47c5bHoxGqEMu1iqj9pZ+mvLQN/meo7JDWfrAYHECJBBlldwbdrUT
xE43hNrEq8ym6zSXpzDXjZZZB0ullL+dnh++bOgYSk7JZIUXkJmbzqHVqpy423xIbxTephzrXGs7
66HzqW1zRNMY+/sYgxioJviogCQYPW7kg5NwnnejOafMBSOn0772/titjAFjTiTqqwURf0e2jI7E
vmSdXar26Je0MFS+j9++GSFlliUL01K8AfeKT2UT3vl12zzb2isy1+c0y6AEyNnQY21qcWVUsgiq
8ixdEIc/v63H6q9JBoNLNNpWdG3dxcKCQ6t/lTMDjS3rwkXGkScPtk4WO6ef3zm2ZqGadC73vtcT
HMuHSwrt+CIQOwQW7BPGs/k0GkQO4ra7JLB6GNMiFWJyuUNvt7S9fDbPwYQy7xmE6wRtVyoNzatG
jFyrxm8pIyjY84yBdaVK7G88ps2BcCRIEqbkmAiK4CQLuzpmnXdnexnPSoKGnGF/hYSDjgWgOuz4
WXaNoINv6E1Tm7RjS1Hl3UGQvj6Ab0EAVePVjYPxkhm40sp8oop+GS/4UmYyKOa32bTN2pXo7Sp8
kAxWXtPCoPwrd39zLFg2zBZDkISQ1CpFvTsa5s7pMasxCDSfOPwfKPL+YjK1C0hdrnMgUdemSD/0
3mJveNZwNhsKgMLqhKVr2nYaOyMIugaxNT425XlhEPYAQLSCPDTSTYS7/BFYxhueq4tl5NORQWTC
ZH6iLddNDz7bwXdXTndtT4gIUhDzKEsG25J6i03mQBDluEihXlBcFLU9OARhsyiRdHel/sKP1qPg
EJ1xfWUzkoTWcixgZYaxh1MfbyjEC3/2eWfa4qoaSVxFL6dRnhTXnz/7+VXQOgKbN8tbXBv0tY0Q
SQdDpgHgE9c6saC8VLS03ljI1G1xk3QXKweteeLl5sGUHLjjvfufLwv29ntzG1eL/c8fyLr27gHa
/WZUj2bJW8Pt7eQPP188zkeHwl5AJIoONdaDSalGT3R0CYI05ChaYNKdTsIJoyej0B0itRlvLQD9
HJOM5ZP+Kvinvr9q+8qg/HPuj8aCfVRFxBdUA/W2y42vjmrqX7nsXhLxNZbt+BZAKMSdkFSPTUCd
adCCOR57b9ilSfzp+274qs0uQxoEoILZ5RWG954u0tl0Qeet4mKxtrVJWDeYR3WFqX8sW6+7GBVD
DP6/mMMX2DB4GzgXnPY3uh7+OKvsDvhzILya4u8Bjp+NoMtaqpiBwBw4CrCeeAmqp3Yw4dIhMa9C
BY8uAeCeJdclYbSRNvYt03NHQ9JJ8DYXPJRJ7FJm1aGVZLaiRNrWx910SE9Um+PDo4mYaRqmPuZJ
GJYoKus4krDfXIVN/FGU7MkAUiC/T4uHB0JepyzcYNIDdukuDWLML4nicZAJsDtyiEcI1pvYg9/n
puG2DlgX/cVaS7zReuYNOCBU1Zm84S0cO4X6ACYD0/yq69gPVGPIwyPAV+IIycAPV30R408a2pGn
UA8wKox98nCie2CIjmtU/8OSMnWTsds2EP536UePNIyATAd+v+7NplnnfuOzBah25Knrmz1GvydV
7pzamddhmAOnCZZNA9vgmkJaLUCZMxW7nyUZaKfw/aPhQnOxQcfgmFan3JF7Im45w6V6HbmgOatw
uC+a4KNKbdJuCkZK1nhMyxR2pcVhRelNCayxzS/UWa5dzngXnKhfEfWgK4gbOLpaLKQgYT5ourdX
pWGquxmAF/oOqMNOsK0cB21kLk4TrLaHhU0OQbjwl7LDC6HDahPYeFZDhv59eaFrnacBmhxOHXmp
SvqpUw8e1QxzMPTF0a5qNuhVdOuFDC5oDivl9/22RAOmx1GKdVuU94ONASbpY/ZIHse4vjqmprHH
q2HvbAIYuwryO03PaGQzrN2NAzF13RUceg0kh5ypJeZK7pqQACqH+F0nzCv7YEX5pfyWLvu5yZX2
p8BcEAYtAbEF8FFktsdCOeWhStL+NMgbwJXsxY9dHbdBJxEubWleuxdOF94wOY47L54gLYb0EBhT
1e8zJXcGa8uxHqz7nuPLXvvoBUvakcNpAkxabJq5J+Lr0iQeYHbYLHmB4ST0P+KmWHe27IiH296B
SVkc/wmDanjESUKMEI4Nw0gszj4/MkXHPvXEIxaq1FwxdveKZMerwkhaiGIzkPvF4uY+NHoXnfTL
C6uo5Ibxpt2kmPcj2xNP2nZu9oirwVxZxfB76rNPFbKU+YXsdqqe7ifVPZtjcwdpvlj/hw8LwJnz
IuHw7uyxcbq7cVLmlor140C6s+MED3OVeGc9bSYuqdC4ckscnPAuC0EyUYXyYEUkDnWAwA1wIRnm
KWFa2MTTEXZYeMbptbOsCaEWqUOtvIKBCOA9MIb1W1fJCa4cNaeQcDi5gm6O5lMi8LLzorY5+hrr
7FbW+Lhyb/nzH0kX9R3tlZgb5PLpSKC/7OX2aElPM4+fbd207qrKhrs4HI2V2SRHp30HMcodB876
mNGyQhZxZbB5gOfEk7KMGsA89AZ0D8qQf4weajH4DEk76cQsJvxyuQTAY50cMe0yzAKYWpwLrR3M
u1vi6Qtp4mC4tmn0Adnn5DMRvbgtzjjk7GOu5JHTMLc+6fSqBdxQLcef0LlG4/xXFMv3/0bl/ENm
+fdv/+dh+7j9/wGm4xk8xj1fmmbgmp5nGTph/29gyOar+/pvf0qw4rPGB/2P/3746pmt/P4jds1X
+f2fSDr/1//pH5KO/S94PdyDRiCB3rim/h7jD0nH/Jf0IdgEgXQNy3MwgPwbpOOY/zJItbmBH3g2
JB5J3r2t/uma8/9Fo6H+L/HtOTSx2f9PIB1i9P8pWv9/vvL/QtLxA99aABsQZir8lvwqp3ZQymNA
pMcKMO8XivOiMRb3wVNTBtU5gkSv6yUiKpXKh6YYLnXzOzbFpcMzlH25MR4+Ah/YGkYoFFE5bdOw
3Jt1v4XSCqgq1u0Xf7HQhKvF1DO9JJkPknBCNJKHityjKSZAugPlYeLJH4l0RmBwhpcEWztsUWzI
HU+9jBBUWAf05BjXpvGvHq4pHsYO+SSKlpzE+ax1LnkwCJx0ofvdeYegdykhxVWCBtO/53PM7MXr
h51ZQ5ZeoOiCWYmx4IQrO007IvpE7s0G3rldP/PBkgEdHuJq+J1nOAkAX0K6T5o9vlwrRsXCLWTP
J1tNBOSRU8Oh+VW3WM07Y/4uY/bveO3QtBOJr1G7g4fY2pg0yJrK+23to573czSWlkgcM/zAKw5G
Sea7ijM4o431kExG9E4LJWYjNjQtGFEgFX3NRzOqvNlX5T5p+M2PYxa+ynMSw1ZsaGHDZdwbNg1I
Lnv0Hli61DZlkmxscrRhyis9yAI9pxYay/AqoOKIHL94NzDamOwiIr4NMSCFuBcVKttlSXeY13b2
NA7jTXdFtDFic13LBMe3+2YFwtnPfn+yOaFzhv7rkvOjtcIl7W6/2SZPWspn0KLukP0jRlAl8hqp
q1FMBzewcD4k97oJzq0cWC10z7DnQponV2tI64r5jWC/z2AHrByWE6xLGbVY9sWox8+WhGvmQCiy
6SXy9WO/G7mKZus+Gtgqf9KRdMhSnLFDKRAS7T+OPzL9lT7ZaoOneGn81d896n0m9daHYZfffs1K
6if7THLRur58o+r0OTKdL9hYV7Y3/Rkv+GMbjyfCZxLAkl/gdFObghPAdmJEvqEmyyCzBu43Tokj
4R0Fs8t2XzDAhPv5GBcxWYjQKHbmcvOs7LnFWkqDHKV79qzO6anh2AIDGEhuYjn2plH4cdIfo7C+
XRMrK3YjMjwjEQaBeEYeq7DvEeq8Q6gKdr6Cw709CXMDDk5t5dy4Ow3w4l/6KyaSvD5GZuKVveEz
dvJwxW4z2eT1SBKdABjafbOeY7bQ2rNGm3q3e1jEZLCyG92WYDvjOeXvKwuXLFmyubJfxVB8y4aq
i2hI7l281xFqrZV2lKcyzN02Vsq2bmDtdyQMLnfkCnFBWSmbRIp/ttziI8RmvPErLSWCOgghrLuL
g+40ESFOPB4yM6MVmVjMz9izuLsgHB12QA6w1OFBIx98T+ehzXZLYjc5ezNbKo1F9wfnFInphb4X
Nhra6+bgLgOeYW4AkNzyAUtG2p+LnCoIw+H6CYRrUTfcPfQWGjfboF0XsE8PBUzfkhvTtoZ3BHES
Xn3yF2JzhKqjp9A/ce6qhqtutdbbUobrXTNNT175bHnD09K3TwF7c6utTnZm/DWW6lYQbwP3FoLK
vfRT/jH1kA3TummQx0zroPPaoWscIy5xhyO4WYhd7qQ79oTrsTxlQMA2iI9sacRwxSxyRaxZGsJ7
JvO1yKu/QvOldlpnjTHsiyE7kaynKuvOWAFeKzX1T0aGC2q5DP1iXicYY+Qu4p0s44sv8ZOPDBHX
PaTeW1X62G1SPhpL118xN3R1wAt0C2Ym2sRkb0X3PoQ135aaLehsSY//Cond6sHDCDg4P08yjVbw
IBqEiJRrxseNUg35cxUn902MYXixzpUXnoEGY5H3EiSCKtkYRMR2xtzHuzqmpz7K1LGnUZBWDHVL
8/Iz5m3pUvMjB2zdjgV6R8JjtoDYD+0fN6jJZNmMLcjX7sOMvZBMrXnDsPAnKqO3KCxhl/g1UOLZ
eptbUgPtFH9m3fy1DIW3GWqCK513MSRhXKw+yTowypvkLjnF6QJaQcEbDVTL5MVfnhB7QaIzd4RZ
gYHKsOq116PQzuPBLZbnzraelqUBbZGFFo7C7q2jLWZKmnvgm/YelNw2HM1XpqFvQ42GAOYaMoVQ
x9od6cPETOvFHh1QVDCW1odXdjwasu6aV+O9T5mHTH0eJiYYOr9P05WgpI7w/MFwTHh0EXYPY2QG
WnNWluOb7w0D0HBMSUtHdTW/XYOXPVTFIrccgVHCLHwhoYoeh5Dl3fcQVHPjyacHYsPRhXYxJr80
hZGkKEaECrG8jaCr6LmCEUz2gQUYqSvNghhCyrwXrfnXlC2fRJIxULffJi2+uwSKvWx8NBOcywau
sgtIK3qDrqLBZgiASQXGrzgvH1zE0hVKMbgraFLNjNVDjNwjYVWREMjFmxv9pHCrX0FMWw1MjLvY
r491Je1LUI3LweG8sVps7csgSN36pOA8Dvaw3u7GsGd5pjfJDgumaQGxVOViX0f+NKkz4GwL0brH
6r0e4FqtStelc4BiTHpO+cFltijqALDoCxzEaefH6MYcETv/mvZYk11qJ+3oHJXaf6j/wUgd0sar
VYY9OnL3+QQRi1pTjhe99hX7I3OtkaiwpJ5rWlpSC+5wkx7fORSZRSFWsAuEZcEtK6CS9t9YSZnh
CvVLFgMmxe9Fq0JGa1JhFcY8yUhEcnyOe712bAGhiVWBpZqrA4dbnyYnfGm0g8Ou2Uf2d+6V4q5o
pzue5/0hjYoXTHC4GSDidtmJleYWj+017pzvCGqGKqar4/r5Q7YkD3OZ2iep0qdBXKdgevT6GSuK
SM5xRoxnLsN9kZtEcarkfWRufpwISRUN0PZs4TJtYmPHEw7KL5bs/Wxj8qqKYCMELgwSAYD3cSwh
qpNBv8zzTuUtcFvlXHNoQ1oCfhnIj3JmXHWT8+ok0OnzHMkmIFPv0+xAMd90n0yOTahXwcYhDhFx
OyLzNKEeLKNSJpE5bEDKJiub9ClG2uKxiB1vo038fux9prk82FkxH9JloNLLX+4m5m7rfpp+eWof
uv5wjvLoNHrsbLn2H214BA9LFXH/MTScLkDlqGNPCUUynuWdf50WULia6GfZ/pq9x0VOjK+x4ByH
gdhMTnFLHA/9xYcuNaddCoLEpkqN5xXqKr8w8+gpQnuZXbps6InxaTqhOQrm91y9JEsvTgHmWp96
FVwkeFD7WK/Z/qbrnXsVmuUeFxvvg3FOXSLHrotlHElvm7Shj1ebPNikimNsY8ClQ3lF4zFHSw/6
Y6i05xydZ5eb3aFBmLyrC9aFvqvsk6KAKlVD/5Axy8NHM66ZotdApnAuDgLYg2ypKi4KHBshdCEX
pZ1qrs+SXAD2H/cDHE8w/Aqm4K/nFPK1s2kP5DxSU3mwz3sMowj0d0WX3UpzSZgmIudyG95PPYQn
7bQdkBl2JBWfClgwR6lC0s3yK0v8CdnREDvTtmtK1hLiRIa7TestPoBqs2rGttoSfg+473oUF3Jy
mbErovQkugSDRoDZ00vp5S35wHyXN7pqJQMB9WWMzu9cQnFOi2UnQjs/85rQBB2rPOhJdlvX2+mH
uTsZh9ZSwxlJf18G5XedCec4YeAlhUi4xy2/laEeObKku9YENmXkPo/V/otJ94Jhdzs3XruyQZtu
B0qs10DPsLImzkzi+BkLBmNGVIhVPTe/mqJioBN0DB7goNWyyLekwEB6zr98KyZGVzRs3Cv4F104
fziqQZ1glgzgITuFQKgY66K7lNr0ThV4lZt0Gzis2qjDJsJbl5B5Qm+RjNTWBoDpMibwYiIaO8HY
rS2BX6cczZ0dBNEqwI26jSFc7gTtJkvLyqC62oDJwX2S9jz3KuyijjZdWEjJllF98d3sKF1X0ZJt
KKg+GEFbbFDLiNny3XBjZXcZarAqHMxW1m8RgYdvw1PJQ4drbdkb8lZ1YC1aFwueO9HFSNnCS9+4
f+OsvkEJMKYUG4sYKKWOgSrwVBAjuKdgOtfj0dIbosG2t3Fruhs3zgyAUN2d0VofauDiMfhrS9pf
zLC/zExF7nNhIIG7C2ewrnk3K1/Sb5rcScf0tilmGtb0FdffM3V8YO8FwDbh148W+Pw9o4xoBW/m
WQz1n1Ta8dFu7IEDgLWfrXzYGRaj02oc/XuQ8+dA2v7BtHRGkjw8R9a1KAbBQ9Plrhm9Z9JT1H5h
U76vLNDiMNav47eiueJmGdZBtmI5FUugjlbtX2DeQLNTxYZ8a3UvyRclYvrNsHSkH0iOdz1zu/Xi
KHPTmEl71U+qbmoYojpXMxiNK5rFBHYyJDr6ag8t9afexCfVgjz0XCqCyixeF/nyRGteQZ0bMP+h
N/4ktESSmj/IJX4oGrAf6Zw9tAQVeO85KPOYkqzwHOeTPDr7rUloVWDCMxVACEtOexrX8hOdyntW
8foQImTTMRU9Me7YgKRpnwWUKDsDV0JzPSJFJDfknSgHG+R5ipbxnJTFH9DXKYgJXDFxSOG60Tbw
+z1GHz5TQkYfEDScvFrZde8ca49ZPfX2JFFG4zVBjUzZXrx6jnlvzt4rulLzmBKU9oKlIa3ccg5r
ULbDxczuAyIPAHTuDMbcK0sOzo4aqSl7rbqlIL2ivENd5b+SyR1OQdif4f51LxbCRQeevlY2/fJe
GW/CwB0IC8xHmqUfROnHO+6sZTNZd6kTmVvbobLKXwaex9gRvAy9HpPnnyjpUbjtwxii29OQYDNA
yd7AlC2Avfu1M3NWNsVyv8xwNeapoFlnOJazI98Tr3ybJbVtcTM+cf5u9/iwCWhNCe6LurjMXSC5
OzruTGFfqoIheLz8XvJMnSd+RLNPGB9TWrRWwsm3UD7VFXo5V/RPOLfYCcuxTk57MUHUr3FSrtKS
oB5ahY4/Zh8mqxX1GFziGvnZhdHVyWz7zhvYbfj6i+0E7Y0dzlk1/aNw0r95hMCbI2JZEQSA3vku
2uYizWVicje+9h91pM3UKZaMMP00aM9bx9UWhANtGBaYCHv2MQ6yh6E1M99bUTVgQKi/yqXZFGnZ
Uim1jqfqvBQhWeySypNCJNt29u3LxLJOO0azY0NJnRpV69uKY+Gma+j8aTLT3njz9OZ5y9ErGXL0
7B+tvLrwtpy7IiB3aJlPDco/PxI2UbxzGvOYvyhjHtcqXAKC080dFRcocx29XG5LmAa2FLmoBFNi
w5m7lVz/uCbJ+UKiRDfB25+HX01vTC8OoFy3AgeGwnwLpvC3VVkeOs74oriAF3gZ91VnPBoFg1Im
GW9kpl1kGGJCzrQZK6ZvkQyPgZV5zL9Hby1d7eIu0mfb8e4xiuAsasl1y8Z5LIKiuEva+i0d5+ns
aFyvGchdMSf1ehpIQFBvsPPSiSBSYr6ElsLVgtkldG0GCDJj2YqJRS0ppyLjVseQVjpxP3RMxKjD
ZmGMg7sphkwq8RXJBlIaoa+NXfovpOH7Szs0NmnDGSRoilUioGAcp1E1b+PRz66ND5HNKPOTByjR
S9gIIt71gO6ehiIqmHE7p4Chohvxn/QNcy83f6fJsNzZhXuTVXGqRCV3ISM9kIwOzXU9i3Sy7aYM
aULNGHlQ9ivhVAcrChjSCu9kl6ykJFKYJyz1vfSQIYuoeeOZYq+cqULe6atknTbVtdmPvn3NVfjY
irncNPn0UtkFVdySO8biBUSi5agLLajuyxdhBM1JjdA2wq6lu8YCZUUP3WFKwkOr6MGofdoP9SvI
TcAuDWwUOhN6tvtkCCtkKIkJaM00X6X1xhQ3M70pK3bvMsAXnDG4Imk8YbV3UKRCVRrbsiH00pDM
XtsFVD8NFeSxTk1u/R0xTFxXCy50wyYfaMYIEpF6KdgQoCNj8114tgRhyMJfviwmKW6sc0TYwuKP
NQhMUsVwJsPy5Q/2Y58xMjWXNarNSOhUs1wqBFbPS3eYS/Da1/mzEBywApE/GhZMhFzWmAojjuEu
G0rHpszLDQe6eZXuKcUam/nzX1gX2H3QGzi9ctbDWz0k8Eka4TwGHVEPltZqlYzyuJRzRpEcbLax
IJ9m6R4LyrcQPozd1MoD+Iie6duQ7ernvjPfkrB6oqKRFGoA4lV7kou++Eis/Lti3Ad8wHZv3kJi
MMY1vp8lm8A0nfeqT/5YOGK2LEhU9C3LZ7wYJvDJayYx/iZ8gEVe4wCtlLhk9XJoQhtrhgOWvW49
DqBcE7Ty0AsyFbBEhHwKWASAb/h6FJptYqSpVGCHMiUu+zi9yaYezmJA43VzeDMeYl1uOXvMrBSk
RAhDoUAdk4iUzUxUmQWKD5OtjzGSU20Se4eChC2tuXPr4FDUpY7q6on4/yLvPJZb19bt/C63j1sI
E6nhDjMpUqRIBUqdWYrIOUwAb+Tn8Iv5wz7XLrtOy213VtXZe58lCgQm/jDGNxZJODHuphPtiWLG
2l90uGNdhheLthyq9WPpz45gnZlPo7VUfbjaCPxhQFL3277q77Fh/WCHAxn05vgVtoV6EYx4eUAb
3bQKnb41MWapnHJTNnB5Rfc9uXxF/kA0UOXhV9F92if9hDanfnSDtbL8H4MyHXQx35+biwfGM9SL
2Hjxd7PMDfiO3NC52nHDpJMmnQZcDFiWfI+Np6/SfZHS/CBbOngzq80Prkiyqdu0Yx+0C6PrVj3U
zLpxP2PPqahw6NvLoD7wFT3D6E0f+FHpkBOnBlKoXpPKkGCpU7DHtm70YljkKHOfHLFE780wuvgu
HzbUSUO0tAwURO29hm7/ihqix3ZIHh5zoh2jlUPsoY0n0Gseksq7SJm6SD36CUI+aMH1VWV9I1iA
QYoCRNfUHVjQ29QAaEMnszIs81eTmDIqE5k9C2p4SfvULY7Edsxq6CFpvgYfblcVqkdu8JvTuM+0
n8+WkgSSFM7VnxLontOxjqevMDPOsW8fZ5FWNnXYC7pN4XF5o/nNIGx+aJHah9IqZjqrdSAWHG/M
aBcrDErLsNbGxUC7NbTmsBOgeRxJBOs454L3cfEA2ZH53HCPZwyAzS4nREhoCB7aJjk3JTG4/llE
3E5m6DHVrnUUbLgbTJWhEXIezMT+TQRAF0T4YASH+hTW+as3eLtJY5wj9BzJfbGu2dVMJKaBKyve
DfYAqs8Y6sZttw3a8C2Kwj/20jY7BzyQI94hP46fUZdEK/B7TO2D/FuB+9P18jCInlHrhBq9Iv/O
RQWC6OADTA7ojTAw9lPw3abNVxz290I3/v4J5oOHAR703eamehjN5gYC7h6p+IQB3F638yCv/566
jibWd/N9hzrUNCO0tJX9q1XhDZ9hse6InWDUNKWrrJ+GXY4YDdlJ8vyP4YTBUb6Pm8jaWGH0WNLH
IzpDoPzWuJzniCMxMOhbMWM2MtV96RjgFkQlvsQChTQvej9kitmdCh9MYApYd+oIw4bAa9rdNxvz
/Bp5z/MBarDWS33SSP2xUqy4McSyOLIAo/CVOp1+bvq5AhH7yfpOW+xobpQ8Wx4HQWjeW7egEkgF
jT+jfDiYPmdOHa2xcxIOyJok6nHjYBhp9+xAd3T+zVbMQRYOudM+FUo2XI1yOPShNV1Ms73aYYVR
b8AykuD3z7zyixc+piobxiChf6zygpnHM5Wf4F7/GpRPSMNKG+/9jEPmqEeEbO4KU7z1Hs9SMFNc
tLG4oNia23c6ruYLPwGHLm4n0UPabbz5RTH0t3QSvzIO39d0Iy4gYFTTJbc1Qab4UDu5I/Xigd7q
gkYFUbbLmDztDjPQzsTfpeeHSvc2ZTA9lC7mQt29hKlOOyn+VNUSu+wDLko0PoDOJjCZngy/BDMU
vFZN957IbD8okjEIEYmA3GY0dAtoM1vQlpeC3DwM+zyXXT45WxPw64KgS0Ke++7eOO1dFUhLx0ig
L8wYhQDUXAQD1yysQxSl4qANHOFWMEiGRfwTwlSp1xkPxczCMp/XrB70P91MqjKwq20DCydLlZ2C
hmJajMSOM92HXbAr7D+rW9c9L/Qs6m4pdtVFWEY7ksR31ZA9OP655ZzTbPYTBMRL39+WwD36IhLr
RseOE3nWR4E2ejG+dXKdxPbDzHLHjnNyzO4RHzoSRNxzq1GyMeDBY3SjkEDYZI9oMRWkqgFzgHcd
Y6ZpEVKSoPZOYSZ+xSCuoUbl0PNyhkn36WMKnPLkMskxPo+luadjeR9i59lN1VPU5w9OYM6xgf5F
d/XiJMeQ/4TRw8bUoA0NDJ3L7jsd2ksjTg6iS8Q2+bINGJXpabjrC/3P0qcNRq9dgJ1gb0j3MotR
4TEZjHs4mOAJZaZ9gXCzcnvforTgaPYmj4w9mjoouRxulKphxfNkZtm1wJee8yVTdL4NMY1jWSKi
NCTloqfLH5nqP0lv3C0kjZ1VsKp3L7CbmZpSZMSNBGMPF6//rkNGDEMBFxNyOMZgwM9a7GLewvUY
Bu2Xo0jylIx8PALfMGVwY/zHLKX4/1VXIjAR2JwhpmFaAm3JPxfjXxqbf9OVLIquDoog/y9hCXyZ
ZZG1/+O//8d/qU/2P//tP5Bp/Ptf+S+BCZlLQnew2aI0s/AnuMhI/iUwMVGKkGehE5rge5bNJ/rf
AhPh/afQLR/tiYl0gT8IXPhfAhPnPw0bWYorTGEZDn/3/4vABCHL/52q8++fnM/3f+ZreATIjSov
Oo4+dlfk/d1E1HjYHKx3pSM0JbJy3TbcUarhzC0Dp4erMmsYefKzoUXk7+g3Ueg/dk1N6xVzbebK
d1k81GO8tiQRR2zfKf6dj27ImAw60S0r1C1qvYdEd6t11BVofuVwFpA8JWVqzSllxJjGcYWnq0CU
B4c80dafDiBe3sjU2OVYUoFggPlyC3FWPEqrqHF+c8wpC0tAFbHM/DoUxZGsttlIQrUA1wG7F4di
wao5qDR6W5ccZq+qH/q+/Ohxl+twvxethQS7BTCG7fvaAq4h6FNHzlyjdOHfL0OF2YewvB19u7DB
DiCk+2KDT3ZHgW0GcCjKShif/9Tzoaauvi6DTebL4+Qn1UNjd19jCMa6kA4w0Z8uoyw122ZfRC0x
ruhG2A6QkcrlXU7aWXfzaasyDc4Smah24755BbVFRVeTDTEB6ipnmULmYEmjbBn4QWe0MEEhi4Rh
pVYNL/WgXkIqL7ve5AV8yrppt3k7L1cirKlYoX+UpRJg07QmsNFxSPZ3Wch95ETjY20g3dejYzgS
f95q5ptjk0OKbAvvuusvrC5a6Jl9dPPkMZS/kNku/xxtZBNDS/Ina2XoO0vqe8YlL1i31eqd9MRf
UnLp84gMzghl4hb/aJ3+kVzzl2nyT0aRXCUIRNBvAtdW/AOjB97wvCxvaB/xvS0jjBmZ0X21EkE0
cO1wQzJ1Fpv9VsKixrT1aNsmAP0ejyEylT6lxqrRVC8w7LaUxPWyC0EWlPzPbV0qfVXZcsPvkm14
WQtM5SAagwbtQB8l+ySds1pQO/IEMzHw7Afb9ftD3xGEVGr5M1ljLJEzP9hErdvuwSrcI7CLZnvM
qtrc6O7Erp9XfurWa8PSD7Jn9lFM/FLMhSP8+sapk1gjoR9tC10A8sojsUqHgf2lJ1dVPGx7TJmU
E7tCbloD9bMbY59z/wkMeqHenljANn+TBilgqDapPhwr7y7HEnHlEPdrbew3RVPmzFok3Sm+F6Zz
Vz/4TWaYP4/+mmBnVs5my2vfGsq9pZ6VzVrD7P+gR9cPXdffkpabrQcwLCGoeDziViT/2jz4hniR
sL7kyXcm+BOOAXkSUotZy44hJz7pZHyJopKVMbQIy75EEVVIB7aAIpuZX+iNj5WPMaF3PqIPnpmn
JqeGGSrOmwHMnueD1wyrr0ArtiJsiEcUxBDb7Q26JzS9oV/7DThy+n6PlGE9uMVIMUId7mtu4T1I
LMTICG9GO323CSjg5ehbwbjMv/vW/4nljCdvEoueHbNwSXzFXPj8lMRtImX7qaQqYRm426JUGxg4
DH28gOw3/LKY4y6eQF5lYNQqkResNdf7STpuSEYJtvtYD8nTCB6QF796ceiBlo1Gyv0c7p1wsXw9
BCaNSTFQ07MGfGJBWCwQUfb+7GvjrZi8U5aOc59S88VRoCAovjm1fsZd9GpavxHdzLGcVcNl3N/y
kdaSc+ACguYnnvMhdUwPihBXLUVsb4U27vVDYV1SQgywvnIoA2bFMJg/UFfTxJX5iw5F5Bhb2Rdn
Ts4USG0ayRoGOtnel+iSWZFZGnMyOcpxR0IRoJoW533yKRByMziFnF7z1WEq/+tyUJ03hf1+YY7X
zpjz62cTjW7KrfdNWMMsuU+uFu4w5nx0l13dY0WVuBVuTl7fTFyTeE+b+pZFGreLrJ21Yxd0kOXA
Vln7G2k1Co2lRVx1jEUSbR8mDu49JbNb8lim6S3hnbOK7NrlVYBhlmyWtM7eUOv30VMHoswvzJtr
kxOQI/PGaGqfsiS6mnaDf3RgPpPC1E/xL6vQeMoi7xFG4V9o+acgip64rFU3+mve7MayNt+G0f7L
LbZ1Ke+XSebwJSnz6KfgrDGfGddD0n3DWQpW7IWo67jujXjJjOw0hQxRdD3Xd94LviG5y4hwT3sf
lQ3rvthKaA4mUr2RatyDmt10UUz6HqzbtguK+qC7rKFLVlksgtn5deZz6TTf1uCstS7e5J7POpf7
++rgXYkk+dgWjPBpePA77Ul0kUFiCqWpF0LdEc5tzAkzCq2/1OOw7YNtbBvfWeYFRycqfDar1j4q
tPbHTPTP6DFsQudeY5dpGsNcTayyHFR1y1ymPw355xetOPuS7AekIt+dDQKOc3BN7OxvO8k9674T
6MtNrOzX1nQqvmksoQQgM7dKJBGK+hw+YLfLISuCRxmaxVq3rf6JK2SvwgsmuA69emdvK/6/7UjY
cBNmx7wwIJtUcF00WLkeCIQGN+Ag0l+lB3ulJ58SPgKVw3AvbWwWXsMoPRe2/U80/U4FWr/yI+6p
NhpOdZChYnI6mEnWvNY1x4eskdqbBFkOiQMjg9Sig+2oNwE83XfHEpQbHvow6ZsnZInXkWIBARgi
ytjmNdk2zMyb/kWjS941JA9QrCdu+9U20YsziOSqk1QFCzGhcWS9N5mvuRfrZz0cISSCdpu7ARwm
4QAuaxzQ6ereP+qD17AqKf378ZyrMdpO4SdmYqQidZIgDGRf6/qvbl6R6SZVBA+cFqgzm+poOVgF
7Az/5dqJWvWl807Roaexdo3cVV6HN2nOw0FOlwXX27u5Lt8sgi4mvdOdCDYIqHg/XPXgFQezYrWj
I8AazPg+jNYB0NYNyizwQgOLf1Rp9OmgGgBTNtSTjNLNrn8Af39lB2qR0gkrEb0ebG8CLPpMHcIB
1hghLThvLQNlC9FfGngZhvUQ6MkdOpAWDQjV5vMiusmWXHp0FPBjM0M99q5+cDriowq1MZIJYLqD
yY7BzC/xSYfW6yGS1Yhss4o1YmXIjdeNvNwqlK4cuEKWn2aifUhxJxUz2plsfhZj0BCypb1V7gBf
24TM6+FBRwX+h/IGBOiovZi5+5h2PSIiC8MpcCA8Mal1rrWT1UG2IIsx6JF0lhAdm9pdM/fZ5JhC
wFzORUAmVqAGn2Un76kLncYKJWpXsVQmFea8nqlxGT3bHXMozqPevhcCeGufiGHZtPVK62ygQUnM
iCcUH5Ic83GWGXhPskC0i+SAG6GfrmMxl0du/O4wgFjwiYlhkHyG6lokCI0og+6i2YCKOxkRmg6n
Ap/YWtppnPKdV5VqpUaQplhxNmbrvSV6+51W9WvilZQgTbNtEp3e1ANvrqLykqcxOP02W0UytpdZ
T6U6qIRiO352ZHMtXYRrgzZjPai+SOlJN30JVBNjj5WgbjTNfh3bSBlCRcpZHuc5rBqP9VuN2NG0
3B7RKsnFmeiKdeGnmNlaAV2zZO7RJZY6B5hVSyue+LqYVEGIR1rFGH6Y4uRoNfEjOF6OXqz/g4vp
acAxs0qJuE5qOCxy4J3Idnk26Adun1JUVavRf8Ol9ORKfPrk+gK56jlkTWxZFGkOJ7aSxPCZN0Ao
wQGpBzE+afAMWTZb2Tb75mms176wfLA24A+iIt5HqdVTw4QoLXux7PXGXfFrwnrJ9P5keAO5Yz4g
0Yb0c+UV5KblzZZxzxX+AxepyjYi3XFCRic/NI7MbvHlD4j/B2GEO60MGPpN4U9kMliHm4CJWne3
lpGfC7h9ESMOCCRcK20G1/fyhzH+pfTNc2WTSJ4BCJ3p7d6g/2U2WwXLKakAtKVTZ6/mSIWOQZjn
ipJlTMXVYZScGBcdaEuioWKqJFrFGVrQaXKTSvE2xgGapfAwBgCrwTv8gB+dh1RipQvuKN2kAIpy
ekKE8/lrkcqfiMlxo9HqmMU8MbYfkhwCFQPUT2si1yzpvyMCCZZ65uw9d3hhM3b1sIcBis2/MXXy
Qkuhgwk+jDIouHWHYRus/R0PIpeFlXaAVdO0iaDHzqFWuhpeJJPV1FU3I5TYupGTL9t09rDVdbN3
hHZzggrLOp90HGGrFIGmAdiYjbY5e8lBbAfVk/GVIagerG2buPc2OfPAkapVEohSmNomQJ6xiBi6
449AVzIwrs5mhQ2YyXRehEB5FqmjNhiZSGXNbQZyBJWBfED72QKJDUdumAGE6tGvZLYuBmq7Gty+
JmYPXIEZyQ+Z21c/jf4qxuAjSjzk5J16MQsHMnK/M9hvgg5ZJFXWPXhzPliQPkT2kLHFa2FYD+jS
CtByi3HoMcoxlc8EkgUxuIdBP+QNU2CVWulOzJWeOcQ6tBabi7dUClI10QnaA63AThXFSwudLRvd
i6tA3NeNP78CB2B/jMho4pw9VSBBaBnfduSdpK1+RBJ9RgBRdjaDzlr3k1PRHCKDY6/FzOly7ZD9
u88NasU9nO5NTZ267LrOXrI/u5pI2Zctg4SwGPRne/quu7Y9DNS4MnVWmdE/kvz8Gvn1iYxXuJgT
WsEmB6qCxMSKxRzyXBJCTfGeDRC3Ypb1S5hv2wpNJJJQNqlq9E7UHXrqmieO1Xo7TKypw7z4Kdle
PuhlvrVi4pZ5pdWgBOuvxhPXUkd8N/GoUuFOOGLHZaOidNlSqxMFVx+SkmvMDvy5MrVLU5tIAXXM
hkFrnWF4QPFhEZPFMFqa/hxE6qgSvznIuB83uRG99MrcF6jVGMQPL4nVsIyvOM+dNv40UgtZivXr
FWzlkADtmsy+tlX3lhfNA+NHGNYZhfcURx9l271EZqR2vKfJh5gnHz5CziA1N3Zu9eeCQ2XlMMlf
eIG4ppA8GFWvOg1UAkEP9rH3Xnm5YGpIUm+taMtky8IhyMQHAKC1pifPwst70GkDeDcut5A+iNwp
2cP2CuEMY1WeOnqwDn5YWRNP0LavmL37bRyeAxhRmSY48U0HZpLw2iOhP2JpSby/dBPZAC89CYc9
cMSviOpvkwrjL22MfF9YTFsrgJlw2p7ShriSga0do7Xn0PZP/bhOPWyEtF5wWucFDfQ8auaOAlmS
rIHT0MNSOcbZu1uxsEU4jPh3Zs5Qny2kdy4H/zIpvwTxRSCxh4dVlN6J4OqtEDqdZ3Cq2pxUyLo8
ZCM/I2NjsmC/FnbYF9jfl5tG1461FTzxhh1Orpus67J9bAya68E1VtA79lF+Nk28yL4gMXjItc/K
hCyN+P4VaT0MgIlNm/OsZPrdQ/JfdUH+OnL1vRehw2XEtMDLmkPLyBJ5sk0+axQl9OgjX7yfNQ9F
vcITf07ckmIl60i0QdjD1kfHCh6c+/nIzDFZjQoho91xELnSfMtVvS/ClLmIQXPi9m9jA1EWJTvP
PVsk75L04dmd77opYfsBXX2hl3hCA+ieFIZ6uU5S60m1/VfRKbycRbfsnbHhVYzN3i1aJgpYWuZs
Gm7fjy4Qv10+r88IIsy1j3RsdFC5oI5z9NcLIC4l05maWD85PFaYCzZR4SEsY+oOf4Quz3g0IWyu
iD+GYtBan85kXew43hkM2St3fFJkSxj2kaQUsZXmaKwle2cP38cKtM6RAACk27p5JnSVO0r3frKs
9FDd21i+7QykElqKnlswFiUwX0UAB14kbQU/lyGTo15UFrR7Fl3akqPn6E/s93i868JHyZxdTO2O
jebMvWiPrCN1gmUsVJ8rNrfpDrf/iyXYI+ilfBep9j4y7VuFabgNeVpqq9wzT6wx4JNcGY0vMnCf
dcqnhRLwXJgauD2K5WzKug0MuQXJedei5NcaAmPbAAtbyBBCATNcw+jEmv3srsg5uHAOunytn7oJ
lGSsuxvWpnE7ZcZidu1Y8r3uvUeMkTgwHGefONG+mvqtmattaWevda2KdZZAHa/BiIYFr1eJnAIe
AG8qszbOmTu85T7ymdaaDpIjf9OM8lCXBS8Ky7gDwsUDaEg0cX6wosVJlp5Oen2a4EVgUI58ZjA3
tZ8jIcqgdPZPgVU9OPLTxRsSe/2mz3+sbGyZt+avSomrqYU/cy47lbaMbNITHbL/XA9VOYZDiuwF
MbQMSvhuOUKK6GYm9ZeXO3SoTKgkI5bZwNSBd0cwG/6E0wlEDur++Jlb8AvE2j3LEUiqoL/jMVq4
U/CqG2rlmjOo+7Efbl4iy5PJiNNx2JHlOpVITWixDhO0ccCNtxjafPWUCfeg1yQjF/4FkBWxBzXi
De4UWTRfkWMziefOmqt/LfyLG86jqLfJNnS6kSkSX7Yu5I9fes58XayFAyM5MlKwZs6vi1KOlWH9
BaXsy6wK/p50tvvEFH+B1XOWGfKWlnTymki/BQRWRlGvJIQYvAmZUzsjwzTYtwS0lTSEcRQDmKwx
Gs4wP4FxbKF702dJjRqH8TUcvOdy+kL6TBwXp6XJAXVgUOQ8dJPAvMn2uGqPE6FXj27Cbs41sk2k
3SRZnGwc0itxdtlqphEyVdRNAuEyWxzgOh/nV49ClBYggUrc6s8xfUhA1dHlyzQlp3bRW2igWnaU
unyJyHpdEvzBt97TMwh7fi5yNAVysE9uMeueQhMOLrMtu0hmUTYoHX90DhYEDeE0/VM7eAAkzMfE
gM1Z0meWDRFjkgCUUwluo5pYSSPYcczKmIMLEKZ5xetgfiNR+tTQ3w5Wt0Vbp22UBe4I+I5chV1y
yAtQa8iyuxWDqLNX41tURf9UKEtS87AScAuUfTUsBNc7hlUCXEwZ7eqfNYY7VKc6fsnUUwXYVm/K
cwVwY50BvFiFlElBn8e0V6QeZNFrGTrlpQdKWzQolCIPR5rDqoPU8V0iwuHk0NdQcM7hXaSS8iEE
bSXDqQq1Bu7YwOSW4jsfWXHQVNUYUIBfNz6Ba6PEfyA89vJpOjDGleUSCBFSDxRqYk7NQ1fzXCfw
wjqz2w1Umoupo9NEFrV2x/QcZPGATIw1hWXyE1TLizX2mYcjPHQ2zHC/9JIV6pu5Z1hZbnzS8dAK
NjQ5UAlUO36MZuyeIvgwSAlIikAxdkmGVm3zYLjnsnu2ZHXmGx9YMMuRdxZPeTJRZlmO+z6mVfpo
Tf2psTnsNNtqVlOdAUsqANqiOFu7skRexweJEv/Z6XP9iMGwX8ZjlCMz/KFwjs6EP9NW9VseygKJ
d57usGTTaBDEC94+pZ1LkmrreuKB04HW3X9NBbRd8m4RjRIp1fiUQ5rFlNaeyH103VWXW9mqkdXr
DAtGc5vkNrFiHnhV205+MTpBchJp9Vj2ZFsoO77bkftccVCi6wCVG9vRjUWaHwwnInnCuV43EIly
i5pIRdY2Jl43ZhxVZzlDytgkaaWzj6lBOk/eEpg+DB+NOyE0c9Jv0rVutd0em9Y/zUPaaPYF69p7
VeXvkCLfuW+XeSfbncSNuKTZXbgZmk8cy/5SxdgvzTYlD1Q33+IcyTveMJM1IS2CWbif1QzRCMyB
qLkWLR9hvtgYyDTGs7TwkvAjiuaWtNepN118AyMjY4zOcMoRF6jYy9eQqUEY+hxJXu6d7KZfTQ6T
o4GgHZbuxpZowSd7cp4LwR6xahn1VCWh2Iz+4ZXMpiHSwVz29PhLgwfDpqWX9V/jO9eEuIzAnfvW
3GAo7HonRwkWKQy/yJcbh2pZ+wMzPjDuWAoxo+fTpx5S2k7oRBMFA6Rsb61AJe26H43pv3omuS1F
Qp8EZ+lrNBIG7FtO3QKtmPiNq3li1aKmKBHLCd4LQUtiWyLJ1QnSN5U53qrLKIucoWBQN6RnZWiv
ZRY9ly49TVDwhAiNP+B2cunUk4cmHDNWd6/InQin2N5MEeslvpFzpfOb08G4SOk4yi2mU32fspBF
l0qkEi0JOTxuGSRbN5l+K5P+UAaTduomEndLzNhdXe3BALBPCqqUlR7BFr6180NvAgBD5+X4awNe
Lm4s/SOQJIfj7YQTECP76i4JJR/NEcVvZbQ1Ppfah/fG3iWqYtS5/WG0UjQanfNiKkKtTo6l9L1S
3HyTd1N18pk4dOsgFneelz8FM2pZmHT0GZ7mqyVPIJyB3eSUaBXXjPD2XQsxgDEvSTnsLIiIDyAk
cnPz/jsRlFov59e23tmHKGbJ5OkMIipiGznKcRiKecNRZQxPVXcVPc1+5dLsq64jCMx4zxp+Tkk8
A7fwidAHejdFUi9Y3muoAoSO1rRG13NpgnhrFj1mEwOTldfdyxSHuIv9faWT8dEb4nOws2aPDPfF
srUHGD8KI/QyKpHczO9ChmIftf1R2pQ66KbP5NUSZeagRuzYdeEqeK6NHtiVswq87BJRWXWTezGR
/3UJaYpzSrPTPZmUElFpYqyLxK9u9PAYVPg7jOK3qcOzCNp7CDGlbqofU9PfRGZzbWe0r8PiwAO/
2hCUcvJ+2AYiqeOfV2n0Y4WMvvIErTUbPcCh+gGu/K6vvluHXs2bQ1gmrszSTee0qunBDKIDHXF8
FqI7orli7k4GHeMMHuS8TiBaRQV6Rfb5k0njz+6OlXLOLKl/GrUAjj+5oBsnOspyYqhDXG6AiJnp
EuQlbi1mK21/HuLsUxYp/CJ72pJg9OXWmWQRxywtTednrGRBxNRqEvbGt1mmIrNhokjO3ly/6/AQ
N7KYF1/mrmuzbmendcwamKxqmnqATz2pyfplKGb+U4HDLolmuXcIBoPrzBQQgjFMbNX+xSXNeFGt
pdG9Gyq88jY5SrRqpPlwH5O90FV9jyiQ3d883HHMB9fBcT0zOcDNMdSL9VuO14XXSFGhtYCM7xmP
VTseo7z5IhYFZkJ4CQbjJegbXAj2XctIfYENxQlCcRJQ6VHl6tzwi9LgTMzH4kSnfkDF18xjmUXV
mLiPSUxtrMe2tN46zbkMWf6eBNo7CemXQqFJZcvGkemwrmoWzhuQ3DNSQKyqmv3Xcj7sOzzVOtdy
DjrxbXaQbkm5zhIIVYFNw1dEb8RcfPotpY/V5T2OaKIyW2wCynn2I8rPUooftuseSjnrtfTmGUta
blSbqSW1o7aP51yQyNo1LlL6vGFcJPqXosARhmCdyCxmhbr/3s6+/wi6+mTof71j9AsFD7AwrYUO
k26Re/wlVsIgLxKRtcIOtzUIE10G4Voo9OYVXNPASTTYCxFlH3yQKiHmxeKtDmHxDOn+UuWNuczh
xi6tnKQd0P1rV5GrEgI8Y1aMplJgnmY8a/woPb4jZf8QdtpsmpDVct45H5CroYfg7Ab3Q+Dcq563
9861ny0DbgQSupI1O9MBJqi0XZO5JpswXJGU3rku6phup+PAHn2uj6nnD3IOdxxilPrDIJcSDT6p
hLOAruLJravkWbly53juSRcpwVkDu9Ekaeanvj0AiIu3tZ6e57aQQw/FW3PuDBR86pSSs4GxgPFN
ZxlvPZ9MGTahiJzpLuk3ARLPZTcWrz2xW3Hkm4v8s268H4NdeQXIUETGcbQx0IGYeSZOTmTcfjbq
zfU/fwQNvJIMA/QTkLDlUESkomtQ3YvefYp9XrlhqB7Y+72KYCDpziK5ZDSPLUZFWd9drwRk577o
RLJXmUX0DQdEC3Kcu4OOqqGuq5172BP0oWL9r5inZ32dEpkNWUWxXV8JLNds4Wndk+xdBWvO2o0q
vKXIHYbKd12/cOvNN5mHqrPaENSO4GOWuLISgfbql0c/49Sif/9C7npHU/ZGMvKtazxnD3GQnScn
Pc8TTyCn2FUY3cYeuMvU9NZ4ZYGWvwk3pSsPbse7xXDbDxebN2AJ0mif64GQGAuVw8KP9GSf2/2J
EEhRAEqEfsqmOfhJlHgUbsfwixvANNae5pGIJR5qklkxo1cbOCbPoVU8lCHszIk3GQkuAF5NBzpu
6f/IkVE9PkT2GSm3G6S5Vyei4CUe9R9FfWkY8z1dn6Sf2MeAIV3FvmJRTZiZQYm/6FnQrfUgOuMw
ijFWnn0qBozJNV75oWo3zqgfdJwdKBqqFUKZpyYuLrlP7RdWggFz/jkZskCgtKvrcobgUSw2ebhr
S+PKirDZM0E2LWVw67fWmkHMtuG9xmR0YHoVsixnfcxyPt5hTSXyO8eX3TrmldjTfAewJLl3ihmX
rSHj0JV+HVmUHcSAbxnG+FufTYdcYCtvcTBsQs1epnjSeE195IIIYLt7jTFm4o0VzBTpDX3CNUo/
97edLWEbTCRiDVHuE5KJCTNs3jMv9x9bnWmn79RqHbBYS2dBj/QGhhPwJhyWj37vsnQr/c+y69YI
pdy1GlwPm2mxhvQLLRfkM1reBgNjoeNOL/3MmQMRFwkpWnBhBwMTv7g4ms/EJeTNkioKS39OYi4w
8mRvw0CacNrqHcrjOckNGfLQ/jZ5oJaIzA4TG25itmaNWeAsdNel3FWYi4doWbt4jWunwv1alvCd
KwlfQLU+RbEH9Y80M6XaahODPk0DtWsnUC8wuA3wA5ssxbo9xOaDHl0Hv242bNckip/kfciAn0/o
h8vRl/z3JJZj4zf3fXizydQgyw8HUDJClKrSkz8Me6D7/ZrhoVxrsf2p/FRjEZJfc8vhoMtJBkqR
mFijWkNZbhHNRd3drnk3/ZXekO81T9ksvro9dl4NUKOrbWzX/vOdsNorRvJRCDzCsEcWJOqAvrdj
vx2R1SW8zaQPCbpEn5VYZ8mdDFtvkaxg8izBar9j5B5P5fAIOesvKMeXoTTfyoZ1rNtQsrCL3QlN
zfBUdVCZWZ7RiT4RtLfuXVBEqM1J34vX0ASfyBbR6N+yrVSBxBbYtxuXJqlqp3NkfjOpAHMfZOVK
Qqrf/k/yziPHcmYNrnvRnAKZZCbJgQa63pb3E6JMF733XJd2oI3pZA1kIEGAxho94KH/7qp7yTRf
RJxgOv8TCNddUUKJquIuF8+JD8zO+AJNmkBjjjjr0X8r4S2th276pv79lyUuwMgVfjFb3JqGNlGr
a+FxT1vMS2h3dw5hxY2/kBOn1ucp7oY3gxvdECy/tIoYlLWu6Cqrtn/eo9E1akgaDLgN/yiVefu3
glONAPTZb9GOm5CrV4h0U8vyvmWzIXFAaZ4duufR0N3sKMBzbL+ygt+PKXtQ04Zb2g9RjRjkNlJr
XC5VezptSBcMwoI1Xeakq2jeJA55cb3uzSPyWJTmtfCrnTOSMptB2cz9GVhHeWAUAMO7Rx4Ur/Ue
fDFQPeYz0a3IuAvmgLUvxLS3Ku+/gsyHFFKm+6SmKdIEylxjndCd0kdjKNqDElRTXdGign0myyei
ByO82G1YDV9Ni3vTphcUkeeN4uSHePC1YZ+DfOBQMfJTNtFzmmfVHhLwOZg1UnJime3BMfBreOS0
e3evEk5zoatWEaiEyX4HOKmNCTDHswYcw1y+djNnktmx4it/rlgZzO4rIzrgrIEaMR2kGS1ElbRE
X813w2BdqtC7+jSU75clup0DB0J4yuwlkNy34UB/VEVNhHhhfhOdEnoyOFSUv9FS9xu/r2/rJbr0
UfrBFk1gFT/b1Br+IXQmbhOT2MBKOplthrQnKBfIZoaVi/idqbw/DWCWS7RrFGk98ef6aIyCquUy
vZlrbDR1szd1EKhreegqDvM+xURhwwTDTJlDml1w21K4tVee8ZbZPXTqvn0cex9adjk9Jak8OjxM
HdBVFLNCblt7eh8qefDxTm0m12V1nYrhoBKFYF4TFE0FrRGI8TrNNi6WvWXwS2DND54sWCyrsS4+
8qL+qWwGCzZi2E4xrEtC8yPxxfuyMCRh1HI3OA4RFTMe6S+B8DLHz7Zd+mi2yU9MiTv/KKG+ofmY
0WuMQT5URnIv0rZnZi4WoMHhMQ+G10wP/lXoXNPF9YEjtNclRvUQA1gHwcu3eP6xJCa5rpisQXLg
noibErxmuu6khBJVwsDGhhb7bHKhw+EgHJ/86QNj9Yke2KuifWUnBnETOhs5PBSk3k4BTCaQUn3J
UcB8CpbmwVM4YRiuwqOKK0ojKTmx8ksQ+dW2h4paBUTJzOlztPODMcHnWQzYczXKYD8Er4HpvAg5
1MeOZq1NPMuvFkgWdlGmmgBATn6r8hPLVbGdGd0O6B+izL5Kl+hPxDVqcb/zeN7QgLfuRUD6p83f
qxTjt+4ZSBzuadXEJHxwuKOgpZ/c1qIysI8+shDxN5sManFHwfpL1wiPgBFaz6ZToYPuKqCx5JZr
KEbYtc0BadPP2Ib5TC7IApc+jJ5pSYbQuxR76YpsT/ZxvDrLuFdOiyQdxLeYNUlcHo0W6oYD8QEW
FCsYLbcvXCrsXbFQqkZ495616qexmIMsKX4xKvZuM8f5Z3FD3bVL9cgpPqCNmTC0mZpXXt9k/f9x
tkKYSnqgUDx6jJRvQcD8v2Ur/nM//GPv+Gc8RP/1v/A//zmr/rX/S7Di//T3/fdgBeEJhDvMPsrU
+Yr/EazgduqZ2C8JUYD3FOA5C0Ap0X/6D476jx5pZx9Th4lgBaXzfwQrnP9oWR4/ue07ritBBv6/
BCtspfirqjLDwlL8RUL+t5+cn+J/DlbEskrTKITyz+GBwouu2jF5ZyA/ym1NqfNtYDPkxRuA/VZj
dsLGxD1hAzrqsvE2b8uj3YOYmmxtD/KwjFQYNmsXkzV2u01O28nYc0FJYZhRORYRvwt+JsKYvgYB
ua3/Azxzn8TDiWQYZuoRV0c0uLvOw6nFMOfeLLHLFDleNkzJ0c5ssE+pbpkxiIIrZH3mChHU5+BX
ONm0Q2WSzIm7k2tADais2ymynjrdLCTgtNOfdFZWUdLNYrykVBWF9A5wVZ8LujWi56g0ohOpqjtI
c/125loctvKhRpTnWEBj2jS/0oUL26t2LzIOwex5I74hwSTB2uD74cIKxnI3Ug5Pjp0j6n03CvPE
JsAdT2HK5azWld25mH4FvKYVldMdbsKOg/5CQBQzFlOe1HgpA7Pb9OmhiBXCxUioxFn8H89FBc2W
K4BQpj05mMmIZmmHhZa+PXdL2J/J6hC8E3YRMGj826xPjpQYKS5UTLLBheI2b+A2DMmhj/CftQ0h
eWXqWHuaT+uumOJtYs9n1wcsT+DMwZytSkq4U9W3azb/0kAuTlLn2peET0TKsJTioM+ufiX5h6Va
jzCCaHzsK6xsqeSqVhA7HYiTmWXQnCFtCHLx81UV9qEuGIN6VFYAlTr39lACT2zqPY5TTsvDA12N
d8IS4rDgycBo8D2Gb4ttlPg5MG1E6WkKwVD4ALxnNBMm99iz0h4KohP5TFeWTynHLx+pR4WB+cTq
WXEtzXvrtkaikQlxGYPNhz2xWzZc7l8cvGnbkq7CI2jLlVfnzV0zkvT0uU1wFiKbGPjZ1oEFwePW
HgcKUTeMReKtjWO6r466P6XEWoASsyrEtLVQQczIuaFHaFNFXzM2gD0WNxpLi2yX2hhKCoM89hgh
x3lw77iZzA91i1NwBMuSypH+04VP23C6g2cQEEqrvUgsmrhnxOaigwJKNxZUpowcSRBuSEDQ+c1L
XFRE7GodFhjt9Cm1ls/awFE77h0648bJ5DVygo0yDBiAciSx3r/4pfsGl6Rbl9AsCajwtNIzCAaX
mIKXGfxEZnCScp1CGKjurQAoFsIROB2g08qtn4TicFp4iIvxKG+pn7qpOgH8yZ+3MQc2UFwIRJAO
t7LOTqpwn0BOvZfM2qFoMXlTjnXbdrwrXXIlGIzOxCSVBfVqOPMnPIUj5Aa5jRHgEIKXTzwE9Uy/
4Y7jynPg0EjGAsp41kg/23KvgaxlPL5hpjz3czKCUSrVObQQgSujqehCvk3D1DzXvBuhG13zvkPR
nRj1EfGfNrzUq6oLGHbP6VbSamDJuDgwxyFevxDQKJzwq0ouyiPw1THJDhS2GXA1ZoElNzTHvUvf
UmnMa3z+TBoxjjADv10GvKZZXLx3VfXYuQfIRLuwTTmrPRpGvDykdMs0wt17EyOzkVolWvvM278B
fbptaU0SynrJ/ekWLb58HjuABqGXnUbJt+S38cuSiBu6hJAFclaePovuRmlgqmCdOkHXYM6DVWzC
uNPJgmM0Nvqqs0+NWVHdbJ+oPojpQZQVAAcXWC5/RUvfMf5ZvAWJcHHETcMlCLxH8io/ZeRat/jp
pupUNSRAXFN9ybL7kIWFv11qymzTfbsFMlsx4lhlw3uOJt5ZX6EX9JnxYwZiPPt6Aq16HlpXcO4J
pqFckeICVwCjh40GS7fBbKuiO33t9/4WfMg9SuQ5i8bLZKBdLgN9E0DnNIQopb2AZuVNEUrBUgOF
l6wAqT+ac03LY09LrF995RLAJqjcBuNWpR+txFaI4r8NJvU0m86mFd6ZEWG/B3Vo4oY38eOpnmSJ
SRo9hHa6jsl5kZSgeSvizkzy8MsMqfst+Ftlk/8mA0MSpnv345SgZTfDuO3NfJvWqPqpa4Tb+c6p
lbqMAbET0eUvUUJTLQ7+N09BfHUR9XFJONWjZQouLAjuSNq/8OEAfgr2oIxwbjKTracxhVeU3SZz
DFpKeQuX5EKzXXIjOiZwiso8HA2sHo5W4EH37IcjoeE9AXSDwg7/2vMkrH2xSZpw4EdP6BvBoBX7
TyUAG34i9ruGgeZURvTfnoYsLG9HRjQCFOhhGJlaitGCqsN5WOc/qIHDjdZlxQa1fuMwaDEi+8ZS
5WecymILxvTHifCB8Wkz5BhukpAfSLGr28EvNoB0Nc1VeJKroLhx8WIXzAIssuO57mmtcHr6YQjK
UBddz1DcGMNmMbVlONSYXnJSabkDkZsz4k0/8mdUhnaZx5h+Bhw9nmm8FBH2gZHdbuf42d5sJKHw
rrmjDnA/kFQUtEGv0xwiz19sPRtIyvjGJfOhm+Wy+x63XgIUzx2oH8NhhooMHKvHZjDYaPOBNYAe
bEFrAhm3yVZLXJtuU0CvtrkWgAmn9LO4tpnAUdxmtX4rUnowlv1Se+aRAp5LhCpV+nAURE08cwpm
TQkpyaiwXoEiYDLi9ukVMxNzJoemQx/9Ku/BAgbZdIgYtNQmIsjE9Sh1CS4sFS791ruRCQg8zBY/
GMceQnrviSXMkqYf7mlemWOj45K0lrhjFtPaTDZ1QL0N3rYDNrZEnPQsgqllyzgkLdKEvTrnIRJk
b1TU4FHD21PCAvOUO66moiYJG5gH1KFzit3/SKhLF87M1sE2uXgTdFw5nLBPdiff8bSh+C8frTWl
+8zIcH6FxpGORqQO6R9pUsnXI2V422LJDxXQmgdK47dV/8qaGq5BzNHKu8h7j1PLKqQkYj1pu6En
gmw9yXjETQlGN7DYsMYQDpxmFTj8myzzVsUxhs8gb3PQlRbNwIKBGZVk7JuRQyrBjbGYjdC1vQlj
W5ztoxyNlpH2pvFmrHImw9Rmjt8ain+GoSLaSadDb4idGiydhij9XRU5jxPQ7qNht0fPH99hFKUA
guc4r7EnrkvY68oDE9MAJQvUo7tE/cYYkwkfr3VEBZg3lfLAE2Oa7eVrBkJwLcuc38Zr94mZW7ue
0/lYx/hiGGPSn+XshWEh4lXzPTX2YItSK2Xpog4HARukdfDlUUe+jfBlhQ5U0CglMOaN5U0va3Cl
nlnS3EHYj1oLFjpyF1ug6sf0j9HE8A1VyqTSbupTFDe1NQu8qmoOmAMF8mhNxa0C1o8hL19hZwpO
CepeJaPsebTcXdMC/vYyu6LouabUPCp7VgooWmN1bdq9sKx2N+Z86pPmszpty9DWV1eKoZshQjsR
otxJfPIbR6v5XkQDrzW9Ul2RnaqCz67XNaWgdlfkvDYzWQ18yazGo1CXxUnwy8Op2jYW1SZpL7Av
euF5tAAs2iOchbaQKzqPufjHqJ0YV3S1ej5tPWf4EEClHJF9FHHb7cqCXkSaQnhUauca4WPKh8Za
e+qxmy1dAWNS9owSsmireLvA/M+/oNJuakfwOuYRvnNVEo0ilhx9mSQZqDDvnnCdP3Z9/RJhU8Hq
wJATmX0jZ75hbN/WISxhlonwlBnBFV9lvPOC6eB1o3twCiZ9M12tnC7ML/GXv22scNuqAPiZyYgs
hKzfDWgEJi4RkKwGB13aRJaZnaHImEfgT9uWAQu4jD3O10xHHL2N2U6VXaAB0a9OEL11rXDTTQUF
kUV98RLxbES6s05jNdLRLa65yXywL6ggALmKBcE1IKmwxnHz5h1iKAr+OmX2lCHFDS4zcHvG4B0j
bmEOXPOccpI0+W/Axth+0p2ikPdKLlydrDbdtPmjCeMJ5AonZZf//tDCXY51lnwUyXAqA+KVSxWL
S5uXN63JMMcnfsflTg9JSgME8LRsczO8sSW+T9yyVBO69B10eGFyFj5GfoiBksBOAQW4mgBSRS3/
QqeQy+lwqOb32hvvzKrqj2FaMIYr5H07T7dwg07YNLH7Rum+r/vuGk98HNaD0VtqXzMzdDoxXgia
+Ot6IKUSVSq8OJL3xBgsUSB6+0BlMvvSjo1znorYOdczVQwkeattVOe0rFJ0DXIgC45JGrebnpKu
VUTik9mPeVA2CIQ2cmMszs2X6ljwRYU1ywUEDep8ui09yt2HeGTcxDxvMGV1ah1u6LhuqH70pwWp
mwG8nzDBVY4fUigV25RZgVl0RzUd3O6SQho81yFNaSW2SpqLzfbcKBQl/Fh3k7pLF4Svvu1+QzXx
QajoRgrgAly7DNncaHcxHuq69G5oJ+k20VB+tsBqtwzDbiBZsueXO7+7Rr3z1tbVJ33XMJ1oBQ2w
9bfbJHK/p5n/y87yA6PDI+kQOuBYXVVJlF1+4z9/SJud8Jmy0wgetIfIX8v3im+hRZn1wuGllQH4
Jg5oNQk6EhjsDJRGP5lZZzF3cAEzzYwtzMViI3Xfkzl1OYE2uhTrn11mD3MtLha2L04lVSC3w5zR
0OAnGxf5fqiMU6m+q9H5onssXLsa8oZ6eENG9mH+difegTybXq18hrnlmU9ePeZ76jXFnFnrii1+
I1S+SUzOuYo04Sr1rZ/ImaC/W0/Qr7i2wscb8nobUkK/HpnxbyPFD5nM0WZsNc2ypsJq7vlu3SoA
VravU5PZwgSPk7vIropvnbuhLComsXDvQAsMmDaIqLjdLb3FVI7RJQvzfNX5WLBwJMtjUJuPVAu9
ZC7xs2yqbpo0oETZ44SttAm3Nxom5U7rbMKg+6a6/sWNmRpwWdcblsNaMDwGRdrg4DcOkdWrnc30
isV/oFbMsttdTyHIepD0ANKqiapu/foxjAq8MriNQWOP7S5VLRlbEBdZzWWzRU5eT0XI6z4wkfDJ
wsaT88X5ZNo10ZcFxp513Ll1v1tZL2tLdc4xsphozwiXzNlMZlVaGnL1npjc9LwQx2RsbWCEFt2t
5H43Nc1lKwr5gpsCfEjeuZIYP4+e5OzWQNPDy34H/+iHjnMEdIzCaYBLZjBYNuZFvtUXgKefsT90
P7gHjmqIffhWc3ihRhWL7Q5+FA5KssoTmWVb0UNDcrTRYeaS4uF11PkEjYiL25yfdfCZvhY4relD
Uisge3W8W3qGcGSl2b2eDAZrqyYV9hYy2FE0Rn0SabCvdNQ6aghdh23ylkfcoVIdyA44mVeGHIml
B9y8idaYj6YyloOpw9wFqe6idZ7/imx12DubaOKR47fQQXAIqphRdDjc1DFxVuxVqYPjMwnyVrxy
PyFQrqPljY/lKL6PSZxnJM8LEuiQlu8xfXerqkrxE/W4hWR7ppDvYa4wNSvcPpDq1EriIRLc4VKS
7mJlk4x7Ncm/8631buUygrEjpOzksYVZNOfQsRjmgK2EZ07NQClp6l40yIuUvRjiaTfDCBA2a2ah
o/jkerVHTeTvdVI9slGjre3oEn4UARMnRwf6J0yjaRtTFfDr4TBkva02Auf72p4fJo0EeBo0HoDy
ht8/l86g0QEShkAdxZ9jRRILtoChIQN/ZjwT7kAAf4Ad5NhpIEEFmcA0sR/bScoq4XgXfSiKSwai
ecDphXsP3d4hDV8iWI/xvTOdHPgHYR76q2Uku285t6lGJMDn/6nG4a7U8IQ6GR5rjVOoG7vi6vk7
z8UL3rlbBKTHWAMYEmz26NLDquwCWOpc0YmMnRpuh6vQZYuMIDlIiA6BRjtkHPssDXsgQfkpNf4h
1RyIHKyjPeX3XU6ZxJqYCgWYnvdDpS5NiJAk2gTjbgdbwtGQiQzaxJ/nxUlINqDbNRpIMeQ/GdLs
Fg/aT62RFamGV+QCr1yqgRao+T/+Z1Qwu+HOqbT1tSzfiXwUbFDyXwkXI9aADJyjWMHjx7a9aE9h
AEcjgqcxabAG8tZj6yC6a+RGBHuDYNCXD4uDKPh51nAOz2UwKeF1RMSN7Y/KxykMy0NoqIcIcTQl
GvQxQPwgqnQTQQAZ3eGZI+VLz1+85YqyU1O0iwsCSYHGhwgNEpGz/9WU7i/ND0B84+Yaji5aTvgu
+BZ6gj5ne/idNJzEGZ9iDStJNbZE6clsTYyDnrrhPgj/KQgnKaSTWCNPKg0/oVd8N8x+v+WKUq3m
/i2FkzK0RPTpELaS+ncUoG1Q2J89fJgcyda9Rq1UPN3OcGjUsG0gsbgQWYiccUSF9LQJ1WgeqhSz
SJZKvA/LNakYIJQhViBfu0Ko52S+V2/n1t2bA6Uv+ZyKXZ5e5sL9yvv5rc6X7ti5gkIqw60BiWZP
DeG7tQ+F5+TYszyTklhR/oOxvOg3jQbSGM3wxlk0Q2vtHIRmTUVmA7e92txYqan2QRyTGaXVxIcg
vLENMqMcd8AMGpsY6MrWDzrQlMtNPgIDYPQwgIYDhGdFu6hvJtg42JWZ5UQatWPC3FEavoOzlYL6
8Id6amdnwOcRcHpMeD0e3J4efo8OuRTwfEYN9skMVIpJ/cPgEoL55Dj47HbiCOrR0VSgUBByExqC
loqSlqp/HgAh01cXQYhm1GShdoHNUDtk2oAOxZo+BLzp0oIjSjSXyABQpJ10GcCiRJOLQh0VksCM
SoMRsAskhTWt3y9c/TYdYRgASC0gpLCZnjPASAzYQBsTQSAsu69BJ/U8QdsQD/aK15C1DSHewm0J
bPO10+SlCQRTColjb5u3HKYp4aLFZTIJzUM/QWk1kFA1ycn0v8NMXlXC79aBeiLGWp9p5r1Q7wsh
CBzUbHMdwNcBIQoiQm/ktJKazDT7pPlyGmbyZcxBDaxFbIGz6Ej/5bh3T4zOiJgwXjerhx7z/Kq3
kQrS0SCGwr4+grBSmmVlALWKNN0qBR+xcTXxCheutnStlGZh+XN+wQVIQXBKP2RGbKde7H+MxILN
0IjbpAs4eoDlYko9HLyweW3BbkmUkrIoTyFllxtKF8QeXO+179FVudtxD7uNeqK3JgCqbe2Q9Un6
R9gbj0Kggcyd81FqApiAOgPtAGLrKWq9d6/iHVeaGSaBh03KfGT5Je6uuWJ+XN10k8XUz2dg32v6
GO7NLTAh+rcj633MwVNy3Hsw/Drc5FqT5dG/Glql5VcIdKjlkYuHt8uRcgMkXVNru61WeQvhf5dB
fd+UVsjVDyWY6eNLrLXhUgJmpj+0Xln7RKvHZozdomQIIhGWG60wK601Ux+yT7T6zCvybCFHT1qX
xnhyTSMsoa3PR7/QM+bjNCKeSJ9FdReytJAhXTk93xpdklXscMYIZLT2guDd08p4nkT1aWGLsCqP
ZV3r58B5+YaQ1GO3fB+0xm5osT1cNnUVfDvxsCUPsOZY/TUiztdjcR61Wh9o3X6OGGU7nIs7rekn
iPu9VvmDwK6PBsL/gAGgwggApDnCmkDJwRjTLVSYxDTKy8CnAH+gYpJzEZgK8Dy3u3zwXJYjO8Hh
0D0EvngaHQQBVuoElvWcnCz3wYD6hWlBavdCFeTX0sxPVfhpDE+Grc31Puu86JxH9BQ6YYCa0I5B
Fw7WCL4RLlJ4JSrtmhhagxIEi0O4dlQYMsUG118p4g0OLqYLMNATo7zhlcKGo6F9GbA+sVhh1QhH
+aC0BdXoPpD7gUzh6ZAq+wEw5+9x/D7XnE5VwsWTsKSPuC/vCoDKW6w/GKHNDxfTiKPdI5bicl9g
KJkwlog/hwlWE097TsZ+sLcknVlB8aMMIb9NgkXFxaqSa8/KrN0rgfaxUHF5SMvhXSGhbmWDLjJi
v7VN+9hyocWk6xINax9z7Y9xMcowdJz3FtYZdAIbd0rELIkrQqT9NVHCpTxGpbHmlkHn9Kaw4jQR
1x3TdgjFJG12pIYdc4x1XrSDx8XKk2PpmQTeHrqBuSBi9yHouhkFzVSzdgIVHC0o7COhOeUfvEuX
qWlvMyoeNnnV/KbaTxSfQlOnw7TPyMVw1EsOaQ1fLbwj3EiAJm6jssv2OBmvrrNcbIxLjAxRBYoM
JcGZGWpRIITJKSzxc2jX06L9TxBZQGpjicq1N6rAJOUoFAsr++C0+c6fU9DOGAtpX9WMwQo2AbhT
7bkytPuqwoaVsr/vK4xZ/wzt0Zq1WyvRvq0mLR8sjFz4QXatdnZFWLxC0VlbzQ3B+uXFUbCPL7Mz
bRJlNIfaq49QqEjFYxojuxeBZE/3+E7AcC3Nl7DQNFwrvWCF5viE+awhH7DCELS3lAAO0h1Yst56
7VcrmdGkGNjKZtjBYt3lGNtM138ehuYt884cIybtfnOwwWEdFYR16nWnHXKt9sr9xZ/juDzNtB9s
R5tt0+jvJwx2IFkWyj8Hij5sdc5rguIpD5NyckobWcHcSeXbxYSmJLR7z5EQNACX3UJ8OloOqZaU
EcHfcdVZ4A2SkOSNDNE6lt+wJ3NjtNDrYoxFaAXOxMsXYSVsmGiUWAvL2bm2+bCeIhT6OvikMTcg
7ZD8jszKHdTMtTO86cqYdegU1Db2OOMBDBwAmeHOGzj+uLjcx9r9wXCAl007IFmuKthz3w3WSA+L
ZKm9koZ2TVpIQV4Hr1+Y8b3SzsqW3WLVtN/Rkm7HrCE12VS3aNXDaayGC/TFg9FxGrdiH3sl1k3s
389Tl/76+Y0ycHYuWDwrrJ7ZxtC+T187QFvtBTW1K1R63NcNvbmOX+gjWEc77SGFN52y/XNcwF1K
Ku3X0H5TVztPZyyopHclDw6u1Gr89cWdN4xv03Km2GbQ/tWaqBU3McqLx1H3k4VcO4yi3BjWM4Xt
q9ZW3SnIzUMtnG1ZG2T7+vu/w+88ZO9lBrWDxivGK3vo/iY1Pux/rELgP0Io+RGEuTk6B3V+EEZp
7eHodqtogWVoiPfZYeesa5T9XKeRuBpeCgGVx+WSGsbcE4gkgkvBRc040szQuMv7Imjv8ojDVmgn
T20vD3M6HdKUfaiOJNPrpkdM8ly0GhtsLTG/uhOv6eRfzXR+Hv5KviwEcZ9HeJTjswXSp5NP5cKS
Dvzx4NB6tspEcmKei/XQd+/4BvhkNrOASOBa8yfYfjwZMQiV+KV0QbvoKsN8Th6U2X6pQeqkBm9c
RhyBrAhYSHPZ/ImwsaqvCV2ixwipdcqW70xlHeMRnAbL8FzFuDABBSJYIt0w0mYgPVmvScx11ZbO
2ckr7jx0ao+VSes6VfSc/sWrzCEr5dVr75P4mm3mUWmsLmlnQr200uMc+8YJiAfdH0ZC4+F9b4uT
oXyOA2hSGb7/1ZjbOHrNtiJR53xYqBwrIwhe5on4Fba0ncGtxHOqe5y/AK4a+Ed0PDAz+HDb5C53
i3evD+4tMfyb/W4LXZbgSdbt6f4lU+sT/GgltzAy3cfaAF2dOqcszR66In1g38RNiIg5ngUYuHt3
8HxGbckJxjVTocp8MWPXufXEhYyxIGTMA+G15mdBIgIk2c3fq2ba8AJmk5gE42v2uSnetHD8uWk5
lE+44ZHKRO777OBWbEAzt5eNNf70E8KTTDHNVcsHp31aIGJGDLU1ynPsc/Buu7QliipP3TAOV78V
D3KmWWqGUb9dWHTW7h2fcKqHoyYx75VIBF+KR0rMJWZMnJAcp8sNxIZuZwFvUyVBwkU+1SZ78FKR
1WnLGsRV2GwnB3TKPI2C3R5SR+35jFcWYxMtxq+T0B0RxPCvSwVBMtqjYu0cnZ6O2me8Miz2A/I+
HW03SzXeB3H7BLvU6FE5dAzGX0dW8FOI/HvpFQwUTq0D+zpjR4OUh0EKd3TiTQMdrEklobAuPPZB
CHU2woROZ0cwWbdpEAz0TAXumkYQgDuGpbAFIwIshCX6tLp2BrViXNTXdC88tPVVqfRiRQXftcPh
u+2563gt+egwCD9aM3sVzFgk41l6VFmI85EpPpsCz4xO3TnPOYWJpkkcZqlxH8EQgg6w/PNEXZ+C
SuAPxk4QtCWRVUhtzPz59ZMw9klrm4dhCafV4GJ0qJz0ageYxaEVHP3IuG8kRRg42rZRU2My811C
Cg1Nty2fCZwiksxnZ4CgI30F4YzUzlTc+ToUO1WPrQ3X3hN+sBdxf2CmCq5NhDiwaXFZGVIvGI1H
+jmo8cdb1C7P3luVyY+ow1jeqxLZ1ArjPT0xmDl4GRaD9e2v7GLRQ5npD7jOINQv8ZovOuMgd8PE
oica65PSo5nWv+k51B9KHYPrhIXyg1MNvY5jDulCeeltijk9Qm+uoqd0osOHa9qGYZ+Gt5HgCZNk
DVTuMOY6jGZCw23na2Sb0LOQKeAjjmStEi7AlGt2LgPRpnyfJn3A76FwMBq4s41+wSSPXko2ZnG8
E72QDGRKFtpALpCSRiBJOFg8IS9x33ylRnIGNkw/ALZW2rIfAocQdUAXpLJIx1hWAf4LQR8HomSt
Z/PJGMtWJLMCSWZbJzlV1v4LibCsgON8h3YeXvmCSg5VjFD7jsS2UbrrxuJgnvIuemlrkZhv1tiq
P02ZEVlxHSLjFDlXU71nKM1Ndfn8e/f83H6dADJgiZu52WIAj5MWiDBBn8gwJxQCdge/sG4NyIVb
MrJ47VTACtTvudV/GMb0GkIzWNmVc7ID+SB944mUTyJZQ/GcbFhZuJwyhpJF8rDUBEvm5JJY3aUw
b40e6G2c4YfBMENCPfWrzdzocZzl/ADvTa9+HwUnnzSqGU5chTJy6VOZmdsorJiLZ8FLW1XmHp4K
UJr4VEzIMp0tQUqGM4Of+kFUctjmDA4NYyw3mWnla8LW72ku4Wf3EV1+no/xn2E4h7ghOnd4BxtV
uUdyteiezKOJoO+U6o2zWKb6ZE30Tndz8moo49jR77etxEIt0sLTnbiUP09OjBFTHRCgc87NPUWq
iC1Meidgb1giUgvAy5QcZed82ZN7rYLklpH5bzhH3S7m0LDlZjNt6MhhMlyY1wCT+7YH73GgdMRd
uX5W7tPCrNfp4J4pAkGs4lpNT9YXqBZYmEXdMSsavrxx2ZfA28rmvjUsYDxJ09100qE2RvhHN5hN
4K1/DSa8hB5Dc9+w1RavB4W8/qiOSY/5YWH6Tow62gZpFJ2TL8h2w76NPbkexmc5bsSQ5Dsil8UR
e8C1hH3LgKT7zZqe62AKGIchM1rkmG+5nXjvMApv4sn+DQWdbrOc/vlGcJYRwb+YirW2hzjq235x
9qZLm1kbcp0cDmuOBAqU8CqZumC3WB43DCLkq8atDmHN58tsQTGuIR8TBJySkuAVD8uKO+g5M3vB
JdS8HWJOIarQUAPAMma9EHsHD5tAqqPiMSB36J4nNT8pxPYTaEYgO9UQ3xSVyg6oZy9q4Ta44kEG
44ofxHfVk3K6R96naXuAT8w9r2iTQ+sbN2nk/rMm4lVF82zV2ibgB+++HTzjZb4VLTueGXa/vLft
jZq49nkZ7EfJWXvU5iLLuPgEvpkc2k74aDv5t6deEDnZUEz3x4pjXo0mJUs16pVPxPe56G+qmSTy
MGMaCWPaXw37nzSITlkVXXPmjAGUg81f+s2S1AwnHh5YA5WA5X3U8htTEZVsItn0j870rzOhGhJe
f8SpQuCQJWJV42D5qyigqPqL4AFhcGUfjbK6czlLdRn5UNHX8XGmdyeG7kDBC9+PcQeTdBhtbBMg
Lm2bCW5vvgDmiauD6ffPIXtr3HEhBcYP9DpIDBQAzt+sU/Sas7wu3YYmiA+DS78N+5kvB95Y0ueH
LGe8hB2coBJk3tGSJyYOzCqHQ8KZu6irS2sPTyViqWWUN1GefyBvPJjG+CYZLvEVoA3a845I6+G/
MXdmzXEb5xr+KyrfnJsDFhpoNICqxFWefSjuEimJNyiKHM4Ag2WwL7/+PE1JMUlZjuJxnUwSuyKT
xtLo/tb3e98U2ZBR2dwwnMHMJcNftJaZ3R1ECboxHAvfZISD+GJCk/c62YWaYEshLAIFTW3R6pTb
7roL0scoEGdmSTcyxQ60W8BmaVE/FhazwczmWIuecKnnUPAAt5nPhEQWHYOShROTZGBiER4iA+XN
mH878UQxhwCU3ZFH8xqZrBHVNAEGgPleREQiJCxHXeDSl3CS7WRrXDBUMhNr68Fs1WVdNPewoA/T
dXYceAUMMCg0jhPzfTNAVZeUDK2lROVhAoVUBuIZdZrgrVszsxz3u0UTd7Ax4TzZZkZifdAVwghK
nmLLPIiiHWY5yXENImLsYTWpgzEz2my8j3bZLoncTzMFiU6iaCetu4ssq6OJPTBw72hS3aCBr4mw
KD5r/IZaYOmvvB2Lbzhzu2LKtw6ZkHY7DEMBnocJm+t1cpz20a3o6Fm3TTjRf4A8BKoRKGZGhn/v
xDlM9eC/wlWQ+B9zhmtHyUAoPzCIjCS2cwsuqON6VT3dtTVqNUzugYiErq8dgH9UOFlvrWZFzF3p
lffbdTPNTU0b3oSLyIB4NFVXIYixsQ+zVG3smknd1Td1d+KZHphlGZyAk+FEC8AlDShjBJeOB6t+
xEplmDIgfwb2VFjBya6vzzvF/tquoSNYM5reSRsVRNBUsyJ1oC1ZXweNuoD8EGhAaz7CQ3nuVEVy
Rm1rkaPJje0Y+ZLRrQzdPHqQEHsjxDvJNdFxhZ4C8kVA19vdx6ZSIaIvdKqCaeV0Z0OGUngKfZ8W
tO/L3hrt0LTPQGHKeTbkJ75K551DClLQBdqFUBBVSWGMK7OapV55EwwGIchAcSVbww7my1kV49Ed
RcWhq+BdcCAEC2DzXig25IgKyNhF7/NtJN/BTFdNQCZY0x3z9yPdDSPqsW+hrLhNs/YCdCuQe6rK
VuCR8ejB+JQuvzwxsSmzXUXahyuhU7OdCtIfagjAKptNdo1i7Xa6BgU/En79LrMt3lfA0kU7gwPV
njrdruQ4h2BdttaoZuST7Nmfhk+kuSHFIEgG1ks3JpbpPYWYdWP2E8iS6K9jafOuO3F651PR0z89
32ysebzDvSDPeE3HKoJ0cO14C2iacKV9Pd/15rXpbc4sYZ+FGVQ4kvY5dsL6GGmNsY1N39jwkNiB
qYtjOGW6C5Jc11ut7Z0xqkRFYgLlF7WZ4xYc7DFjJvCwEH86yUPXROm0aZieTT3yvKVlufExoEWm
gOMUklGvssQoAXXFmOnCQ0CUoUJsVGdfVbti6oHdljGcszhGhhgMaEJDddcQg1JdR8WIdGidQfLg
EAiDSj7e9RWN6dyed5UDYgTxWRpb1PvtqqHLWd1uU8grSiIDtAs3t6YLVkc5YypMYNe7+G1twldR
dqV3kgTby01dn/oxhQqXUsjYWdRev16Cd1MMxuRw/eysCT3Qua9VLVoo2npvYeVoN9Any6l2NhBT
UJECyx0zBjfx6WvSbJrWNUMU6K9dAOe4AeRyUycIEdhyogTU/4H037HIyfohZJ51CNpl3BjktTX9
sIyqSJ/X520y3KcekkpOSUMm39WLrtwhD9Fo0gdA5y2FbPJ26i60iCFShqaOdlrEcH+SMa0coyEE
5aNm6LoRFPgidPws8k1aC83HzJRXhtbKBOLAOMx6GkI7xqgdTegkmmWNCbl4iLMuI7VFr5Gg24Z5
cNptehMMI9UMcq/eJV9+arO6m/WtkTOkH/rMhm9u80xVpxW0D2PamMkG2cEczWPSIBimg/QTZO0D
J0ciGbe1zGkeuzCJcIQsARs/8HV/HFgM8zT4gFAXNrYJLbhEE7eFZBIJjUUsSvm51houlaOMMZOR
xSTOo4Bh1266Eeg6MRBFM9/uJ5W7RWw5CWfN1nqPhsOo9HRcIElcC0e8Fwil1VwZ2pd5mxL/VhuQ
M23Ct9641ocyvm2pPgGuGxCohRhsk2BS0shb+uTQioeAfWKaQB8POgV4dETN7wnS3wVVOgHDFq+R
ccoQnJ2gm3EDJ+81ZZyZretDoqPZUyBlTf7HeG165cRgGFTTfPYhP4fA721bZO/CAO4axzLnGwbW
3c29QgVq3oDj9IZ+2ZQVGPeom4nuk5L9eeVt39VWdW8lgPU2kXtpbGeVas/LOtgBlaIqRCACJd4i
MUSBkkPF3/xZ6eL1ne0Apto1zrpGtogmBsRKWq7BD4ZlmlXb+UAeFnhkw4qCy7jtwg87O7iySwZf
t/knw1ufIYowF80WGjXrNs8Z48yK8LHqYRLaIDmKWuAEJpN4MuTYXmoCEcSZaNHEBem/K4aVChF3
w6yZZW9QxKYhM4SjyCGX64cb6IqmnUVf1YvsMcjxq00tbgqjXRZ2XC2jwF/EqrqGnRJWtIAu+W7w
j1NR1FOmjiUonX6GSgxl0d6hvIYElhNRzWmCGiMe9ZcxZUOunOtkKkK/zUpndUbJs/B3YNkUPapS
vt+4pH8y6NbnSdxc5bxTBUaCWSbIFrE0rtpmM0CCx6IE2CnLXI2YR99Ooisgfk2enYV66KZJObKh
UTz2iVWOba/7TFzFwUf9xNlm90WpTvsWzEFJFwDoPSMbZsLblJE5kh1ZQ5MQD+fmGcIuZPQxEZUf
Dsz00GjnRXLKaO/A1xROwDTS1qDDH35SjAVaO3XVuurEtIseWiUqxpCpE+GG0YNlFnRQdQMw0hRV
zNlFQHZ1waJcCHj0kW1PEg5ZJzmiroTmDBWJxyiDTyq0FqFoj+2CMqxMgIZ6vGrC/t4Ou2Ov/MAE
CoIRAUW2vmffqR0tA5+t7HWgbcAVbS4h3Jyj1YhzafxFaxBmhRFD/IHpvk/WO+zWkDHVku4YwMO6
hBLfUairSPGgddm/91zI76G5giuir6cWqpjUTzWhSfU5aXYn6FJvF2EIQLHdJAgMIA60sU59QdPk
LHMpUcr5bqtDdCj5n9j1DGhgoD7IQat23cxiqGyaR9aH2HMvZOCAFSznVQxip4R1BWQdHH+hngII
xTzuYB1c58e9TGdenILrrzyw3yn72yOpKWMPojMfMRlFH6HYAp9JmdwyjYpibPbWCNBABhNdMGZX
EBtal5sovTP8KBjXMTWQYPcQZoRVsdad2IBiMJr6CsLMG5FTrA7y4jzNGB4BVX/ZCdisKDHA5Up8
tqLnq7a8kCrlTQB2IqvVaDAxfkHreafR5mGH1O4c3aNubJduuAjsmM5gQtsrUFjm4HwX25+FSuk9
+oAPh66GrqRF2agWHYUtqK5mYU6dIMOwRJ4/ia1U1yVKuFb8YRVgUEXPCsNsBzJ/0xtEyNknVzaE
BU0BRsZylhEJcNFbd+uABt6mZvQGM0WBWegtGfk53sA84UU/uwNTaaGffmrz4RFswofAz08yBU2G
E4HwNsxTG2YsdC38iRMCvoZyeYR4rhxVW4ZPBaq3Iyha3jk5TCHJCtY+QNwuqB5b3SbFzqYU1MB4
MZyrwW2W2/pqZ1XFKfxqk22YQs4QLouaWbc+XAZFeyba1ppRkVwGO0ROjY6SWlQuDBRFF+ttA0Fw
UkJhT7N4bNrgws1UGHOjdT6lW2WfUK54ZMJqWRQekIVluEaamLZ2Ovfs6qPLwqYpGAHfpBQLpxoz
rdl9HtG5DvyCIj6Y4fmAKv1l4cazzqaLK4VuM7QJKRi0UFNLyouNy0CsKUhQ1w52YMtki4zem1l8
n3TDUqkHGSC628TodXWGMS1yqUWxKJKuN4UmldhiBsN5YcNzhwzCOm4WECHfoXZw3TiU+UApItkI
dt6GzzjfwMHv7Wz6xQYNRIb5HJl8ip3mLHPS+7KHwKQHVcCuldSdlLWAQOJyKDaUyZLHoW2iJU6r
uyra5YYiDvRIVJ+dhqxjqJyzDRY7Dam9itDl+0Gn42fRBfAK4JoZtPsOCXHZphZaOPAN2chtek5/
qxws1oY4t4BgEeWNT8pWxcIqXI1ayeXU3nVAGNeSCmxRGbOMQM90Q1SayOQ1/H47hjG5YL/FUj3C
3HY3QGZNwam2IW2iN5i7zF3W68f/lbasIoA+SFWDqs1N+4Rpq1MGXQhSPBA3TIg2k3k1dOlpqsiC
aoAgal0B0NcDYg08hlVqVPOyprW4YfyF80JY1a3PRLNR575pXLE3Kf5X0KIMdWW8ddCi4gKL3E7w
/c29S3PquEOXeF3sLgjA1ow8FnfgaUpCDtojFoCvxu3OqKZhcND0HcsiWZrkEB78S+Om7z4wjEx1
s/Gm+q/CDm4aeqIFVPTHbUH7x4wgEEJDXldiC7r4UN9SoFLQlHg70CZGPzW0btuGcUJGAT5G8A01
G/M6ZP7MMfLrLuNq63vph1ctkPlFWRFcpUPzjrkDhtbX7WUbCR4NVnpJwZJKuHkTr8mj1z4si6H7
WKIjWujSUZkiQI8c6FuwuRCfYn0j2HgPnzPhq1imFoicplVY9Zf1quivVmUdV+Wv//hdPvIiY+Lu
ffbXfunPL/RVc/J9v1v985ddVlZ38Th7WL2gTDCF5Xi2UK6wHYaMhEI8Eq3PV8/39PA/vFx8xwvW
D9wEKUpX+kpAxew4rhKu9cubWMtWfPmxdWQ73Mb3XdPj50j/Pf+Qeq1+tBrfPdEfrNif/84Pn371
9Hm+CnOyGMIDEQ+DlS0tyePvtRieazuwOTo2yGkhWdqXiyGELR00PaUJHOjLvZ7tmwNYC9M1Ufly
fU2c8Zqb4+nx/oON4Zk2lzORQnF8hg5erYWll8pDxNRyLFv40HP8rjj7/7gx7rM6rfQ5XYdZ+vyg
ePLntsKrCzw7GuoItj9mrqRtKq3Eyiu+2A3sBF9KISyX/3w5hQe0GaRSniNtSwqLv75+nz2sBMMJ
HAjT4WrwsbxYCnUE/NezKVxa0nERof2y9AezGJapoH6Bm09Ixcey3deKwP/ZybCPFAYAq+lBIADz
Mcwvz/aFOJJsDFf4eqWwqD7EMf+Vk/Fj/2FJX59sZevn9PYyE4555EiogEC3YQw8ab9eDOarHRSQ
Hc/lrq5zeIuBZYPp1JeCU04h7+eMxvO1fWYx/CPbM/GVJk7a0qb4xc6wjiRL5DOGwX+la6nDWwyA
di6Rhe96sCv5ex0TdoaAr8/WV1T4TU3T9OyY2EfSVsSJhBauR8XiAHcG0ClCAe0EYbty9l0MrI4i
WrN0QCX02z5bDOsIxW/LUb5UjrJdts6B2QzTx+pTyOGU8H94yn2OCTvDd6TlmLbNK/O3l95EHHke
p4iBEFjGLFMcYMiJJyF9V6brsEfY13uGnHx3R/owbzpSvVwL4m+kQNg4Hq5LKVd+udnBeFadjGDu
fIFDdGxP6UO+32KwyTBCBBvyO2fCYoAIFI4pwdQrEPSHdkpYDMclc6A7whEXX59vj5iLi/kO62rb
pum+tJ/Wkd59PkGZKaUthHOA2YjkaPu2sOEJFHIvk0Gaim30iSXIVUnMNLHfC/sJ37Uv8FusFxbq
8KJxdobCtkuhgJoIfcr3Oib4Et/HrVoEX94rzyqwrtpAmexFyt8QKD7d7JBsBj5Q8DFt0kpM316e
VfpH+CZ2BR7D1JyPr3N2baHx4j68kOSrB5aZ8JlsJQhAOSSuLU2x71p4OCWiKlfZMOK+cqzWka7l
kAYxFyKE6x+gxcCDKAsQGR8UP7DvISHt007Jxy09UYG+sBg24/aYafI4KEOJ/A/ukLBZeWzUgbT/
t78c4r/uSxQ1HBP3RNgF4PC1+bQwI/osupS+pN42B5axUugkQOK5YZylArfnxmB826QKgHUkpuVi
L/YFKF3T1gVPMhfKaId4SEzcKhVbuC4YCtl3LcjQYAQ1MUOkaN8ZT4VFBZ5mEYkA7Dk8T+IoLJ5v
Ul4Q2iXuuxjU8whmXVKP7/cFroX/QTusHAfTcYBnRH9DnWtr+uP9ChkePMpwK2unRHhBmPHqkKDB
pUhZbMhjCNT/a8Xf52WY110B7LtJjd60qE/vuy84BBY5mCJpdUlKXy2GremwMRk2S8GyHWBWQujj
4/qBuggK1nsdEv+IIgARFVUKakTELK8WgyIw+8HHZxFqsD9+/pj8RID6rz7cGN27h6cOXLgq/6hR
96Nf+NZy+v7nX9tNuq1ElPji93Q/7sutv2wy/edf7x6SEFRJWRXhffUP/fDPfvj05/UKERye8+u/
/vX9vr/zi3t9e6lv/3ARroq74n7TP/2g//qUZ3cJzbtREVYVXL7P2x6kzea3P3/pI7540Gff/s+u
fIG21Sq9/0rZbjC/tnrz8D+/DXXx7dp6nSTVGT7w7+/9z1/+ys3GXKBYGTd38ZuH1ZsTeJxW3y6q
78I5tqkK4Ij3vlFWlOH93bcLPbs4R3rfiy/jlfGwMmbFHev27XLPbvE3LNTFXV/qJYrvfrRK4m9Y
pbOsSO7Shxe7yqFAa9JwplauyD2phmLl9l2xswx9gJhl+y2vw+ouTF8sG7dUsPuTCehshdKYbjrt
e8vFXV2Vf/yZdMpM3ZtSCsmkSw1Wh9z73m9UF3DhP/RftsVmxUlKqhevyW0lvQLHI/UhGZTcev/b
ztmED2+mZfXtUnofcicKEAzMU3cn8+ET/g13Or+/59Ol4ct3ouFG/onnZbCDfgIRwrcH+esm6bff
xSSyn9eSeIIK/Oimf2SRf31huqf633/pYv7tL+Ap9IXv49Vd8ev/AQAA//8=</cx:binary>
              </cx:geoCache>
            </cx:geography>
          </cx:layoutPr>
        </cx:series>
      </cx:plotAreaRegion>
    </cx:plotArea>
    <cx:legend pos="r" align="min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fr-F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_xlchart.v5.5</cx:f>
        <cx:nf>_xlchart.v5.4</cx:nf>
      </cx:strDim>
      <cx:numDim type="colorVal">
        <cx:f>_xlchart.v5.7</cx:f>
        <cx:nf>_xlchart.v5.6</cx:nf>
      </cx:numDim>
    </cx:data>
  </cx:chartData>
  <cx:chart>
    <cx:title pos="t" align="ctr" overlay="0">
      <cx:tx>
        <cx:txData>
          <cx:v>Pays-Bas : R&amp;D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fr-F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Pays-Bas : R&amp;D</a:t>
          </a:r>
        </a:p>
      </cx:txPr>
    </cx:title>
    <cx:plotArea>
      <cx:plotAreaRegion>
        <cx:series layoutId="regionMap" uniqueId="{E92FE7C6-1D7D-44DC-BBA6-3C3255D96352}">
          <cx:tx>
            <cx:txData>
              <cx:f>_xlchart.v5.6</cx:f>
              <cx:v>Nombre de centre</cx:v>
            </cx:txData>
          </cx:tx>
          <cx:dataId val="0"/>
          <cx:layoutPr>
            <cx:regionLabelLayout val="none"/>
            <cx:geography cultureLanguage="fr-FR" cultureRegion="BE" attribution="Optimisé par Bing">
              <cx:geoCache provider="{E9337A44-BEBE-4D9F-B70C-5C5E7DAFC167}">
                <cx:binary>1HvZcty4lu2vOPzcdBEgMZ041REXJHNUarBU8vDCkCUZHEESIMHhj/o7+sfuTsuDpJpcVacfXBUh
S8kEidxrD2uvjfz37fSv2+r+xryY6krbf91OP7/M+r79108/2dvsvr6xr+r81jS2+di/um3qn5qP
H/Pb+5/uzM2Ya/UT9lH40212Y/r76eV//xvupu6bk+b2ps8bfTHcm/n1vR2q3v7Btd+89OK2GXR/
XK7gTj+/PL+ZrSdv7MsXbWP7mypq7u5/fokxFy9f3Os+7+eruYVXvl19+eKn53f+1S5eVLDRfjje
iuBXfkA4okhgiqkgwcsXVaPV58vhq4BgX1Cf+4z7PhZw+eG5pzf1553814tvu/ydPX3a0c3dnbm3
9sXnfx8+xuPFN3d1ruPc9ia/7X9+uWmq6kbf3b84/O//mPwO7HFT3b+E5Y/ehX9++Tov7JgX5cu/
YrsKsKrAerB8htW3sDq3TfRg/Acjn558MuVPT8H9738/ewGM++yVR/g/R+LPLn3fR0A+x19g+Ofw
BwHcDgkBKFMm2DP4OWMBCxHDGPlUBOGX5z7Af9zJYwT/EvzPFz8B9hH8l/dtDzc2v+cA/6+2/b25
u6m/0wMezPfNAx6t/3F8AAfB11D85z6AqMACwj+kIQ8D/swHQsoQIQKeyH2EwUOeZAB4+W+7wPFT
PF78ey7wxxng5H6+g8Twfanzk92+gf957Y8DPEI++YLAPwceC58yHPgYh9QXEN1Pcr8gR58QDFNO
Gfz/5bmfgx928hi8vxb8zxb/HvL/8eD/ZL5v+P+YwU/Ef9AHjrVdEMy5zyHInwf/MepDBLWfckEF
+5p0Ptd/2Mnf9gH8bPHv+cCfRP/Ni83N/N3x/8l03/A/+bL6x8kAhPKvZfifZgD0ivhA/oKQYPTr
1E9eBRQRdmR/AcaYkmcZ4LiTv43+88XP0Jfm5sON7l88SQC/Zn/y3vbfmfof7PYN+oelPw7umFL0
JQP/c9wFD3AQhj4hiBH2POoJxowhHpAAs6NjfHnu56iHnfxt3I8f4/HiZ7h/J+s/udEWOrF7c2wR
vtMBHgz42AGMOrZ7Omvuf6gGIOToKwv7555AIPOHAUbQVPoUQ2F5wgE4Chknvh9QCi3AkSI8Zn/H
nTwG8y9xgOeLn3nC92YAc393850e8GC4Rx5g/vd/jot/nCRAmP8Vgn8OfUhCRgIOCSDAIYam8hH0
5BXz4WLIBID/2TMeQ3/cyd+G/vnivwf95r6qm+8O/wfTfQP/6+ofB32K8X9M+PFfcRwGPnR8UN0Z
hPav0Iewp8hnIBBA9X9G/I47+dvoP1/8DP2TvP7QDEb9utofbm4+qUNZ/50B/2Cwb5g/vsEPBDvz
/2OCD3olIOh9P6RCQID7gOuToKehLxiQ5Ac+yL72GQ+Vn8JO/j7szxY/g3093FegEP4a9Tc36l4f
i73+XtQ/2esb6l9uMMDNfxzUBQu/8u1/muqDVzj0EYRyIEDgOaL6CHQKTQD2CWY8AA0QMsIz0I8b
+dugP1/8HHTTHKE9IvNd+s2DUb5Bu/62/sdBFjSc/xiTx68ghxMaBgEoGyHlz5m8CBFc4tDi+UGA
j+H+uIgfd/K3oX2++Bm0X5n8kxYOgH7yPlDwH2kw3+UDD+b75gOP1v9APgCc+wsW/zS6wQdAv4Wk
LULQ6gh9mtNDKPSYUYEo+U0ih2Anf98Hni1+gu3/qYh/NN8P6AOPO6Qn3v7XB3cBUHbCQxIEAG4I
GeVRTievQNED7QZ6fCQQF89z+m+P7J5u6Lendt9WPnn341nl/00U/v6Y7euAM77pb5JPY9FHk7Y/
vvplRPds6ecs+RCZT5z6S9Bu735+ycD6oJA9gu54mycZ9pfe3N8e+eoD8E9W3QObhRHsK4oF8G9Q
X0NKCdThly9GkLV+fhm+goFcIOA/EGMQAqHu5QvdmD77NLcF7Z4JjjjDhMDaly9sM3y6BBQP8gFj
QO0FBm0HfR1RnzfVrBr91SKf/36hh/q8yXVv4ZnH7NE+vO/TZn3ggxjuFCJEgSQIAZtob29eQ9WG
t6P/yjs8lMoEVPbB4G9GOiYLnomc+qGSWWau8eKtuwFryWmbJkxXIqLpST6Ub7TnctkQNEW2MdIL
l9fG4Juys4feTjeV6T+6HN+xXJt46d0oA7OjuCwkCtswHlt65lXsbBxxJ+1SuMgf4IdBxQbX4ylX
XSpTHHjR0tfXw+Iuq3xgu6l0svXQLFviH/yFpbKZZumPhYoCzeymzOieN+QNHRRZNaoqJOFMyaYQ
knM3SNxNH1s1cenSad2XDYpw489ShO6WoWmQg2iuw6zNZDB5ZxXv/MjDpJZsUrA1EpVmEtthhMdm
AXJySXUCxw5Ukmd9LllJy8jW4yD7/HT2qo9eHn5kvQpkjuZ1VwQ2cS5lkZfOFzl1YxTUcM1YeOyo
x3IDqf8OvCi2eaai2rVBYqbLdiJtpLUu43w5o978jpizfM7WfJ5wFHR+J8cy26meoE3NgmTUalOL
9lo53u2Cc4L0L/40BGuPZXGh1XnIqgtWuo0tqzDJynLlROGvXK4/OKwPtuyiovG7KECmlMLXv/T1
a56hUWZ0mjYsTM+DMNWx0tkBTCINY+upYZUkI14Vqq5lPeoPY60n2cJQOrLY1knIs0IutukjhD8o
L8xkNfMmDnMTzzqPAr+L68H3JUJtLkfr1jgnYOSCXbWkOamhoZFqRonhTO8zNflyCPQ11zV88PoK
9+KmRr0fcestm4XMN0aVkbb9+aDG2B8berKwzkYDJkPMWIakEvV5zYdZasiskcjdhxJ3o+wqfGaC
uZVClPisdCqLoXVW4DWTikjW5bLsyb4ucRSGpY5pPeKIhuEYlYV6H7TESdGRy1S0RdRP46XnCy3H
brnJLX7j5vy9V7/trL6eC0ckcqaWYkyDHYztpoTnLpSdS7qUS98bT8ZhjutAf6DBGOftkMnGb+6a
ameHopVW+1QOIR6jKgw3U0cqmQt0UGVjd7jjczxnqZJhasVesXGLg0xLbwhPq1bs2x6/T2saw7Q4
4cX++KuXD6uxNYeR8u2UfxBhv0n7cDeqeW87+NA2XaJlqOVkM/ikXSK4isaM3eWki1OmT9M8Pykj
NVTbqu9PS2/TVeYAVkhC6hKFPxZ1up3Pc9Uk7fIBphE7z6u3HdcXtmJY1gUtILbsVvUu25UePncL
u9I5sVum82YNtulHs7XQYlxre9ubJWqEyH9xNDByNEpLy9iNGSuxcnjoogpyhCw8yhvZhM5P8hJd
zDAe3fCp+5jpfoqFhRBVTTR47VvrcLAOGnE7jCbci6YmyVS2g6RBNcgshbBrm42DCBBd/bqj08ar
vFURiMtmLqK0CqJw9jfZ6G/LHF8vDl8odFbSJdt1aX/GIYlGQz39Qkm2seC1TR2aqMpmJYlXrIe0
f1f2k4jark9GWqw7x1fzTnV4WQ/UyyTNXOzV+rwInYqxMuChCr1But4WIpuirmBDokq3Gpe+ODSY
nOB6OYVgyVY26zNZMhbKkU1JPmJ7aLthNdu+2ZleXc8zAgyR0TK35ZoKTeKhZefTPG9cuPjrcRm5
DE0jfRe20eBnd5MYCmkGfF2qIpcua89Res6GbIloXaPEWsPjzoUrmjXNukzzmFlbxF3Ho1LMfaSU
RdIOQSGDklQ7s4hsE4z8LDUNJBk7J9C9jmttvWtOchxNYWekyfwRdnuXNVa2tN51Y8OjoQW3r5W7
LIM3ZU2KyNckW+fpfZBbCtms4JEJ2pigsJL+0nUbx4YwSnWApT913XYhPYv8kiasn+88XER1OEs+
ewvE9OLHXkVU7Ea3HrL0xHZelKHwbWF1PPjTGk3kQttljPuaXY0Vg1/GwElPQM2CSkWycNvRWnr9
WMc6y97zDoKP5hdtMw+7eZ67SPW1ls71q8WnV3Zx3bogQwo+WyHpqH+oynCKsIab8t4Pojorb+3U
o2jEImJZFXmKbQgiiXVUbDorYlyoJrYV7+XSladLjg8Ng1qWz1xfVsLbWNrjmHjqUPBKrXKLShmO
KVSngW6WxY8en496wixum3Y2uco+n3/7+ud/b5LXyafjUt9eOh6e+/bXm7zM2/u7/OYP33W4XF09
f8ORHX69z7dDWUc+9vWE1jOO9/rTGb3fIYB/ePEJO3xCgx/zPHQ8MfH1NN6vmOHp/d2X8dU3bvhp
zQMvZK+gbQMmB6yLPQxnvvDCAOayQPrgPJ6PEeOCAAP9wguDV+R4BRaGIHgHCNjcF17ovwI9HxpF
FABrDIBt/hVeSICVPqOFIcgNwEAx9eF2R/34MS1EfLHTXBohBxdMK+RrLlHlv/aGskg6UR00GsRG
zyGXS7loSZuiTxrIftvRL0ik6ntXD02knOUnlpdMdnkXRNR3a6WtWKtqyICfAaGcmcejzqyK0rqz
qk3XqHBmO5pOrG3YAxsy1Tnq8Bah9FC6odnrbOrkQCBfFk0hPYS8tVd499Sz+TmIZNNBVc0qbVgX
QSqad8XE+xMTdEJS4++XKm3WTOUlMFJsrigZI48KIwtSAbksJkiaOSTsRoVStL6LCiLkUi0ueeQJ
v8G6j/O859YlgBERDKQbkN/9p9b1w5l3ATdczqo9r2rkJbohczw1HXrdDpADBbDGrkt6fsxOffEW
+MsQQw5PpV81ZmOL4Eag6oCb8XpievqT/VHwsF/vj/tAOQkGWek4lHqM/hx2TW3GmctRvCGdyXYZ
UZCwUbgfJrXrFZReLnJvQ4o+lH3XF7Is23C9UHU58PZE8NHGVrl0xwrb7MlbLzcXbajwScWrSarB
PylF93bOVRX37Ih3Poh125bvaWtdkpb07JMH1G45WbpFr4Z+cusFt+/8zN9OrB2Sue/q3TKcK5Wv
VFstm2nMlpXHunnvDNr0QTlLW2N3iosggOrrVsrR6pLQDEUZMM2WzP3FAnlf+m3+MXS9d9oQM0ZZ
ERxSxvBZPfpGVlYSJdwGpbiMs4UBYKxcVmTs090nB9H14h4y6cNB099wDgbi/3PjAwXjGITcEESA
Y2//2PhaMd+xEqoKHIuNW5JetiWvtlSh82aup72D054ysFAFkL+sWJp5K9XNV3XBrgNShyvR1m1i
i7qOHC3yNQmNjlA9sW1Q6DeCLTS2TY5W87LNmmU6HbkoqAy4cisNp0WTwI6yNJ5JjCtd4nsoiOnS
3ymGlnUzLChq+Iikl+csWli5rvs0yvxMn/uEb2k+m63IdXPah2Lepumg5DyUi5yrxq7zsC7jeRwc
BHXXHIzC3VqY4T6b8iOHCfNDuah34dDRtdf0t0pou27TRR308QdVtpBhN+XrSgcjrEZUtovaigHj
jbFIreyRjVQV+yWji9hQMeF1SqpaDkj1MtV+/idAASC/QgqOzoHyJgiHThwdD9A8RmoMQlehXgfS
Ntm4UlkYMdsUK9IX50MGHNWI4Dx07o1Qzak/IyaDcYFusuAHjgVL5jpb5GCNXfnjPK/C/gMW3bpt
aHuaThMwH+xM0iyGRl7RZonygn4PMBdytlUFecnW2xayU2SEZ7YOzgCsStR0ayt8723ld/uxmIK9
CKiRjKTtlufFuM5LMezT0rviodXwi93R0VRR15ke2ExlNjnqk2JYpihYdLma/BEnZTmZmDdXuY83
cJg42GZpYlvoERYyJrouzQbPkJmHIoFz6HpdN+Vpw8q3pZiGmPuDgcas3/Qh/+i1wyhbhdAW5dMk
oQPJV41Gt7MPFDJk7kNDvFyadBmlzxsmdXpq67aI2za8DcjgR74ZXUQKqxIxq4u0wfyk8Od9DR35
WJEpHgS3SWmJSVQzVbFwA0oQ6aGBHWeR5MrrZU2raWNtz+PWs96xRxWJG4o6YlU/nS/lAZx8WhGj
Ntxz4eulD143TfBBZd5VmcEVRb03MFFhK3hCJue5rjalzYo49EPojwpdbJ3ftTKbyne5DbI9aelK
2LBMSi/vItMgGuUKnqmxsTuS4nclTtOoy6f7zgCrY14FgZsmlBRL/GmbovP4SVm/W3A6ruee3/st
dPCDYeuhTTvo+pZQMlcp6dBbxBSSBncZ8Md4DEgnezL6hzkzbBcMJFq8IamgP6XWO8uCfDM4IIuK
qlW1FloP70yet9tAe7KqCl8GdbUf20FBwhDtGrq1yO9bHfWiF1EW9mrf+d5V05Ng3Yy0WlXQl8Uq
d/7pDPkrUqm/HRnadYjMSdiVnSyqDJoDHkJ7lqd31VCduD7z17xrNmUfnNC+76I2K98KH52GbpFp
LqTzGxsVbgukB18OpBsiK1gWEa5vijk451VlpMVN1M+eiTKKh71ONzi07Kx1V2jIemiI0rcLdbdh
ivNVH8hJO7qeJiD7rYO2FdGk76TrmJZtwEECGgMd86Xcp6LJNnMKUoLQVKoQJYM3+9u27fQ+/1g3
qN06Ia7hCMYqrHi5mXR1O4TiTTmniRIhSE/BTs83Rc6aKBX8yrPmtArmTP4xl/hUDh4LeMiHxAQD
IB7C+RfQGJ9xiZaqfALyoKKsq/I9MTxyIlh2LcvqaLBCbHUvroalq/cgePnSzCOECBMHT7NyO7QU
6mqnDl2aox0cKLuodGv3WS5rkbmTuc8jyL7QqlRuXw7QB6K0xavJlXxfBeo9EXY6LYB7xcAh0SEo
ahZhJUAbUSHZ9ZUju7ZT29zU+DWrE9GzatWEPmiMy9An7sjy+qnbCMjaMuMn09DfD2QcVn9sInQk
q89MRAMYfCL4DgQIRp/y+CONU3MXMNa4LEozyLgC8A7a3oDkBLku61UfEQNVaSjwtBEgLGWhAxGy
WVYKwnll85NiGj70mNwseXOKPZ5GeUi8mNX48CcbBVX/VxsFxZ8TqOEUBNlnvGsKvAZYBs4i/yI1
rEtKrL0rBF2hrJpFRYMuxpNQZNJ62sZjPTZJ4/7En47dxbM9ACsFfQDI8sM3Q54WNR9Rhb1h9GRm
um0Piuu+TcN1I2a7rxHJTllzkZblL9oZvd4/sIcOEkxMWlWeaa5miG6PJDQlZO+BwiX7AjQGZ0LQ
OY+Az1QvGxSoM50qK1U9plFZNmLdaJHKNsu8HTTQ3u7Tb+Dxdk3S8uDXxN/Nxx+uH/1dOy3QUjg/
j30XdFoW05nLF2+HsyLqQmbPAmCUEnNQV2YVl6EA/tCyswoMuCM2TzzBKYgCuViPyp3RbopJMGSX
Sw+Kx+zx9Z/Ayo+H+J8aFQHbB7pPj9+3AmX/GVMwI+M69wwYY6Ef6t5NcjH1ahmnUbJGvw40CJoO
upE+8Fb94Pq4orWJO1S+6YZiAr9lftTVBzbuloVq2dVAH7ypPEFly9d8yi6mtNpMhbtmofAj1mY3
3aQzufCrlEQM5eKXMCNcsnpGcqp4FvXs9cKFjsp5dNKO1ZiQOKvKMeJey7amHM/KJUSSDuSGGgyk
yykOwja+bRkaog7OmMjGFbt5FLkMKmVWUJqj1BIkeyp2jZdXCV0XkwukKsuY2m6JxEi9CESnTe+H
FiRUqCuDK1ZekV2Hip5Ndb5zdfA2AA21xVWCvWbVhcVNW+pwzwa94mluZUonJpVnbjMHunZYdpX0
DIrgay9GUjxBKwfK6wIIJJRB+Whg8AGUFl+GIPbNiuxUOWrZjFAmeeiDzdvA7WpvbZjv7bmwHy0d
nCyGfIA925MaVF1pSSZiGEyUoPqNAA8heWxDO0e4c9kaFLK30yighdBSg1wPE4fBl9j3ihhGL1VM
S+jtQE6zOHDJIuwCfakbEqN1lJFC1nVbnzY1TBRoijYlWUwylG/7hd9VyN6GhHTR1LFw1/Tjfkqv
aeGBuB46HKv0HA6FRDWe6dpUAmQrtMi6ad7BJllEQuydiVtL9IZq4p8zoFtZqQjsAOBL8ylPaAf1
n7FyRw+1zYtIWEISRrB0ll14lFRxlgcXlRhQhKpC7ILM2+LS0vP82puD94Oqwo0XTocsmN6PxKJP
EjBUkdcAwweoSlUUCpEsaVicM7PMoHTpOpk0jVKVF3JyHYJBUoilqJv2IuTVh8bX6aqdwI5LnY4x
SsUNaMxrqCRrRQVMSoTd6gUAacK6PYC0eKg8X0lctx5UNX+f12jZuFqdLQPZMltZaJ+b6mRa6KXP
26umCs2bwSxvStB2F0IoaH9cXXWF3TaVHpK8dl3ke6aSJV6KqKr5wRvEDGnQkgRIGRdLs2uG13VR
0VUJXw+NxFTTKDjpsik91NVp5yWjIPdOMAV0JRdJ6Pj7HvQHuYDMKwsYgwT1vK0mmEjN8O3SWLXX
BBpB2VfFm76fggQmgVmkITyixXgsBufdB2KRMNewB+VlK6jwRqZDCDcbUbDXozMxpuft4vPXYUrb
CDMMMyCPv1Ycny7QysU4vwu6tNprqztQ5JWKgCCaopd4ht43m6mLtarWgeI25q6bVn4+nhC9xBR5
MLJD6BwXFORnUVagALnOX8H8y0VtfhzdNUhWYXGl22CUWme99EE8KSEKIxpiIlsU2wLhuCy8NKnT
Khnr9qPvgVoglgWDK/btBa1YUpWk3Xa2y1YCu6sWKFJVs7fTPF5NjS/2luMO/Bz60g7vls7rVqBq
1nHI890y2susACZctXtvXNpVIMYPuoX50hBCmjTLB7dwT/rAX+VQVhdZ/T6bp/VgjIrMUgdRoZjE
U0XjVodNBKlYFsredFWl1i302rUa3yJv7k64actdNjTx1CHplwGR5QgNHkwZ8ohUfZeY0deytIGK
h6ZrZN210x7XeR8jjXUER3GnlVeOYaxMczpjm8tq8mg0QoOY4eEavsKV1P64WuYqPQw9OaSz6oF7
IxDNiVBRWZcZpL7cxhrOf0nGQJowhd6Ep9MKClcXhUVU4gBUYtwVm9ksDWRuCHnrVmVtBQwuvRzY
Fz/zmEslkG4wNZ/b2HNKHFGNQKe8gJRUxnZabkIBo64ZxmNlk0EbYbQPswRXRT4qQequTZ74KoOg
UcvOCRpNObRV2hM29ptyiTwDnQOFSVIJQyjutwcihvcTH+HTWnFJl6mWmRLXaM76yClzcgVd2XwK
lYrZ7MxBDZIYxnVJ3hBQQCZ1sfQj2HiChoYRtRGTd6BLS1Yl9k8IqEIK7JegxoCsUXDoQbi3myy5
qvPiVlUTpHkyByujvISzHFqQngdbPjVJbxWPRAUSet362S5fyo90ZMuh8+pSKtfU63E3ik69hhP0
8yboPOgMahhQFqAqLLUzsu5rtB5sPUtnmi139Troh72y/lso9jGxRRh5aLpEHb10CLHYX1ronzy1
JmSYQAEZuyTlGXQEWQ9dfHtZYhdC3wB1taCq3pS0ufY76ARb4OfoDYFZs6w66LSNu+ndrsqkMCD8
aCA8edcg4NLo1FdlkhZevcLQIOYj6KAw51JJ2jsPCK9/62ksVvVArxCcCZbQPPNTb1gFqW7ipoIB
qSlBNBs1jLeWvHuHaki+YsQXwSR+GROqoVhBPtxm2XzCWoibxlSjHFXngNc1C2CFi9iuWcH2qZ7z
yIQL2y6u2rHMg9E1s9AKLHbnDOWbjtho5mze99hKyrz2gmXTHcrhMd2YbrPJTZHQ4RIV2ZwMFkZN
Omvf13C4MaKBPR+9CmZoHL8zIKWosjpN23CO6Az6XKlmOLewoDwODD84TrtN32RMzn76VtxOjt9D
AhgkcfM94x/xgvlmECD09sJEmJditeR0krjUIGstYo/T+pZVUISrfDVlBY7HeTTryRmTVEGNot7Q
D6mb8ggcgMc9fKNKpkugNwUMt6ADLm/qfLh1adcfOPWlW8y5oE2V+N1xRl7rLUi6wQkDygDHC+Aw
JLpvUhhcerSvN17Wuxi+0Q8+lytwgjlMIOPuRZ2Deon4uHPpUEpkzFnWkD3rKzkDXYImG3kX3Mwn
3RQmznOferElCtLimvvX01AFB99ArgtM1ScwaoyKpUP7BhTpPS0msN10Muflyui+3wR2airZ2BDM
4o+XE8h7UDLyZdU2OajykKB1D5IpV3YFs6dFalDRfUTakzrUOcSAriLHgxZEU3/8xbPabbp5thvq
5lSy+bIzqTl2Y9sFyPlqoKC2cpAOogxPB2TrAww/l4ss6N4MXiHOtI34YM+Xpf6AMrvBi7VJbmFW
6lC9B83xfAhg5DgVbQORuONoDCNBqyYynX+dzStgpkL5OLIdY9GoMziqkYVxBt+dl5rQVY7M9P/Z
O7MdyW1uS7/Q0Q+Smm81xRw5D5U3gmtIDZRISqIkUk9/Vth9cOz63eW+aKDRjb4puFDOCIVCJPde
61s7YbTCW4hCjYK124I0YjaTfUehzFWvLuShJBTBljhWfrasHY+eu8O+TvAT29smHTiVG8NCi+6G
sEaPLSNY3EZCC9qgc3XRXby622kesHJo7WRympq0Hav7el3VcWmCfdtZP2MDXVInil/9sd7TZivP
2G74yYBi2G5/wySH8mycuk+46VBfGbmcJs80mXAUSwtSjlEuTY97auHD+GZ9xFHylQYjTWS1xSjy
VbOXyrWQ8MYPs4btSc7LdlinyR5dWCMo3tW5nSbcE6ciR78neLBomSEyQJ9jd3L2c39z4qOMkypO
y6CtoESF3qUxuQpDZwea6b3WnX/hQ2H8Pj60tiu0Yz4WVi/PQVU9cPNQhe4TnZwDBKemaJ2IJ/Uw
+QBUeOGi3OCzH6aL05sd05EPQMf7EnB7CD1XFU0zdSml3jPh4jvZ6g2bX/ebG9R6X90sFUghTYsj
RVZNOoeueZyFaYqFS1i4Nk79BhXZupZiB7MBjY2B1YscnT6sOX6APVE0Xk0NbcSI66Aim1J4JIeY
K5PXYZUvIm7T2YfY10xLeyiJlknL1ulOGqicOEd/eO11jJzgUoHmQG1npktf2WLT/huJW3ZsSPSg
qkDcRyH8X9ap4++X4Fv/VYs6OHiQqeDJRFkHjIKu9R0XeGSM28iTtt5ex9DBZ096KZ1fq9nCCZHN
abVeYSj9dGL5Akt/SahwUQPotjr7fOJV0rPuax/W/Mynfkya0gsKX/HE0HG64Fyu8tZ326zVBlhW
DRHZNjdnZ3r0VMCuYi0fA2/p96zelv0fLxhvIIDMFM6whKARiLAv5nmI95DZxlOwELYb3OFBR2w8
yGB85ttCkr4awlMlsG+GuOu7330DO18UTPBrq/psquvlUHVW7YbOcQ+2lW9lR/xUkflbQ+rf/O7H
MNkPUU7zHqDOno9ldSxFTM7awcZb4WwH3XAHsqM+Wzj9qZQRSUXvBKff/+CsG3ASNENhYSNefO28
dCoIs1p0z0NtnYsIhXPp0V0ntCW8AKlir3V3kyInaKnGKMBAFRWP9azeStuLEzXwNvGxnV3n2K++
XMVx8lt6T2onx3nkZqUa0CjGwXxf6glybFnSXSm88TqDr9ittW0T0WKvCVFq7aBXwh1zCd9PHa8z
z+gDyrgBmJMFk0XvvBgtN+nw7Y7CfTFKFdKxkJ49qcGgoXWjTk9PtUR1WTl+EvVwzFjwKHj9zH3i
5aLBITX60PtvBN0c5+5qofVuzrTDTvlJNnvWjM7ZzLS5W0NUoDMkRIZTfgpQW27Nupu4PGsezM9j
tWRbMDUnZ1DzaYJmVcmxyWhTN/uy9cbTWAU2cTU4NlE5fDf0Hn2VJbrPzZXmyFuwJLyZ5ivrxtfY
Xbv7bhqmVwOMa3H7t9uHEMwx9wslmV7G8HlbtuZglXkcbv5A5yvAY/6GYzn0LUSHiJ3HWp8HIBZZ
iz4n2SB5AjGq53yqsGlVpP9B3FfQS+ZcgQrxbAZRNAa+AiuATRr2gFyBCQZUZWuNvwI8zMymr63X
ypQ3NWR8XY+p64TlbrMC/Us3T3nUb+iSym4Xgl3KNlruFfdWiAu+gl4c5mGkoqyZA5JPLBvX+RHr
bIVdXjsduDYV51yj+V8FvUxQBDO+DVj47mV0I3OUGx4YRYLzKNcjmj1xQTurGg/basx4rrQwz3aq
f4wY/nD2uglsYR9hAbmcJ0rE62EOh0voO/G98MiUAi6cihYVio4tuVEhBCdiNBc6HOZLHTP00zMY
yVlrVImr8zZ4cXtoyw7mHFRTq9v+DpHj7q7E5gWxqizQB3nHXkIYWrxlLSZpp2KD8+AuQMKaa9Vu
n2sNdCXQc5StZf1ZszrYLyW70i7GFl6VNK1CPae+GNCkjYvJlt5T59Vdqwwr47A1yn1xtT67dhiK
YcPryy4m7+BisV/RGf1XIx/jUOJkdhlkNEb7wqnDvec15U6NffVkW2x+nQ+cyfPsb1pQ9IAVnuqA
9Fe3hhbEdS1eIULPWdlG7yOsqoOqh/lAMS9h17UDyQbPG/dkawulN/PWjVOV6DVoMseqfi9Ux+/j
ZUKLtJhiraT9mFR0abg1z+6CXsSfvXwY2uigSjadJ8YUjqKjNzLnmQwu2jZLvhDruXkz8iMRcOAW
RdB5V+sDmIlXOFg0X3F7sZmHX51mPQ6BbHalgq7Xhyg+1KibXbzoL1VVrqlyscIV6fEq4YCzMF6n
YsEmn443lMq34iX0Wn0gBG8RVnDjCBt1Dj/qXMpFnjbyouYmqfzVopmjb31FHjk+QFxTF6JgNSeN
Hx6aVjqpMTHApLADykm9wpFCHXozgkboZb6BLDUj/IcGylguUUrfzuMxNjth6iDV9XAkej7+/sTr
uOxg3Fjwdsy/Kd7LGxjT5cyHfrpxHpBMnahPaAiHdezDthgNdK7GzklpBdq7ZfVzDQlA+0uzW8GD
FCuRqtBSeRDNh+Wqu+FuHaL1NHjDtwgoWs3jA9twCpJwHPe/L0JjgxXQG6t3zobLMlsBAiNILA/f
19vnCIggh+1ItvFxCvB3bG3LPQ3l19nGL5WC6bnWrLu9wrmmnQMB9iZ+DuueuE3iCBhV6Bg3Ukbn
GlgqorcQkFySmFl+W0J0UbNo6hPtwLSuzU7edJuo9TOvd86Kb6j0fQrEtd9A2s76gckV27fFbXN8
EWHJ6CqXsM+CZYNfHkfnqOM8991qvla6bP6wG00Em7YaGQA9JU+ukXVSC2OLsjdHwTr4PWpSe2+C
KguJutv1/e2OleuJucAJymXE/1pGQwbNxysip9pTCEUQHmcNQf9TSABwvqA9mO16PHshvh0l3tVM
6N0U1w+LBJlog+ngyHE7VMaJsnmGVjIYuyS9f3GoCi/UpV+gxJU42gF0pIMiPJVzXV3WlU8JjMgh
DYYubW9P3xa+i8Ad73RYDbkrXgRr3ETI8hpYrCAtp1xAdDqte5f2Nlt9dEr25p+u64dze9BHR1yb
XozF5gbAKcP4vnKZyYyLwwD8sXlEbckLQUt77qsLTmT0txuDySGYOfRku7SbWeCTd8ueDGAfZQDa
ZPQeHJef4faP+8idm91s6Jz7kd12HoFpCZC2HuPHluACGndLSSDpkQ+cwgxYqnRhTXuM5uaiV4/t
wtr9DokhPJRaH+2IPnhrBCSZLkhh+0YQgiAuuM4FwpPEWvUlilbnY7h52sYTr00N1I8OgNaVKXkx
q87PNPfLbJuEKOTNE9UkPoJ9jfF41dDuY3RIdW+/zxIgVj9WCffYlqGBnxOnxOZRdho8kIq/eXre
Tq666Eixg1qcb1oEoAj0i5VV8BiQ8gWI0nAFWe4khoCMt62H5mgEOMMGvwDEPaS2ayG6+K140APQ
sjYCrTNiw3XKoFhqw8Ci1C9To4D4LkAjZkvfPb7t4mjgh5K70UlJw5I6Hl5QbgQVAgsSUkzumy/u
ZOVlwftM3IfmR+ROkui+V6ix1nV0sQd6a+E6nF9+/6MipMfxv1J46C0enDY4gRB4n2DEXcYDJLdT
W/I7Gm9zMbIboW7Ld7ryOUVWb4Ls5n/bIF8kcu0BVjIUEbDsEgsYYR87zgCPCvUhWAcUMxFDk8k+
vHk92nnaLk7tPjVlwPa2wT7c3GBmYLDoV7cUmaApjx0ZQAdG/x/iWcHCAHrDpC2ICS84IZ849gk8
M3N0oKtrrz4ZfvOm1mbbTCNoFfTUl2YFzz/tS4J21FdMJ9rW/alcQrPzNbuGVYB32BoPYLJuc7GR
PsUukPrluL2XnD2MZXhRoh9PRAf6PizHH9441V9GAsDCdcd4DzLom1+5Fn1u+5UReWjBS+T1pmPA
4G9h50aQqYYv3Ole0ZNGScljDz1ZGtNeHFUUnxoejFm8emViAoAiQxtPxdrXAIpxzr67LvZ2z3Xe
en97tiBkE+obe6YLBBGBdwNFR5+fVlWprARG7o5Vm7bGEZnYbgVxsxxHqKeXXqOfnLt9Lxcgwksw
7Uz5WY5t/7Kx7XsnGw9qN2SKKILHWkXFNq0g/5m3p3zBc4lIEhAa0Jpubtd6OQoxLMdltgbfaexm
NP5u4wigByqhTCvTXiqPqf1Kh+dh06gQvQDPjr++UdmHRe+ZQ7e1dbY0/ZQ5TvlkgSJeXApRXZrR
f/J8Zy1qUIkgqLFd8eBpq5t3xEiqoooEcH/c9+yEWyYy9CNzwVDpltGB25rvI44zcDTTfnSJOZp6
ehlFuexqGW2nzX0aA9QLQTTOu8Gq6rRKmWKHw1pjMG1vdlk+NIClFeDJ+0FHFr2meZt9dtct9rWa
TE4jlL61fp1Zc9WbD3kQiHm48semcbZk9DqRbpDjkmjfhh4HIljbdFl/EwqlwkBxjgQrsEwtHhWU
rGxZ4w6WYtynnokhw3PxoRsKl21C0+a5kGNCU+YyGr5B+Eup8O9KhWomDE+29L8KPBzp7WJaFHdx
B+bbc3tcpYoSxKSferd8GnWQcUhWrmllEs2uuQyzeOuROjKbZ3bAS00617Has3nrU9aUNhkkebHI
pjwxd77OYA79W5U7XWY5q5QHCrmDJuT70uFV7mF3BFoFcKqdh89uWLqir41TjOV8mE19Rg9XXqtR
OwmFhL+uFT9SvX1T/YonR0NgnOrqujSQe2pC7zHM5kOuEApVcCI8xIhP/13Uh2Hl0a42IC/0sNjL
EJArH2cYFyzcDpP9VgVwG9pevngLGqpBLA/xWlWHLlquGLqYMdQcRSPcKIvrOt2UzTS7tSfL64h7
Mvso+VZAOaMJn/qxfA8mFuGyYvjqGKvp6OophDiUDDwShW42lNnbvSQezNnZ7RJXuqixIBuZqe1S
n+BchoKMCMIkZYa6N0qqFfuiLEX4AP02HSP33hlwFqCaDFFhYG1tkUpVBbgfHi1qEDS9lkGJwQcs
I6g3TvQ8RckQzmkjq1MN6u0/8B9yRRfjJ+i/vwASvPcmhFyqABampLvVN4cFSzeerlPfXKbHXeSu
YJ3svRDmWFd1mXRHc+6cqk0YWuptsb8xTt8a6b16XZ2paD7rnh3I9unV04477bO78eehImv6H8SD
Qjr0AVrrKoSRB81YqeApduVx7drnFkYh6/zrXG7ifxNe/3+Oi/9VatINb2D6/5yN//jx44/BTv9N
xgP7+uOn/qDjvX9hXkHgxgDdXXgeaH3/V+h4+i+AUMAwMeroxmV6+KH/ouPpvxgJQSVE4DTDMMSo
0/9KBtz/QQr9KjWJ1P1faA4MU2UYmEo9RJZuF/4TzREvfI0aMng4MaZo18pn7nzvhnjNG3TpqSvL
nFfs4U936H9cw5+TmvRnNuiPN419TPMDcoqhTn/lcvzAiLALJi8hwpuwxzUPbLR9Fis47xahLz2g
YSlRZKnu4DX+pV+wgn59Dez2Hn8GqX6/hgBcVAxACWT4T9cg461EaBF5NRGAAVQEtUcURYmz+Dyn
rP/krdwJtfDE183LUue8HN/V6l9rjeISCdVinIIoEVOLIoMGh7DGrmAY5E0hDbyUOk6m1jeJlGMu
wmD+B7Qp/rvvDRkZAqYa7T5jt3//EweGPOcc2nhzk3Zocz5+bh1p0AVi4/A6WJnREbxH5q9mD9oC
4iLfoXilQACg4eSVp+/XzRax+4M287mz7c5BdDbp3P2k7lFn5gOpjqtbHZU3PnShv6uDIW8tKB99
rJf4hYzlhxM2Cci396Fbvru6LyIxvXflhpRa4akxW0iUEoacaLQWKF0n6PdLoVh4Jo48TzXClAvM
60rktMd34Aj/yGGjbM74wCYYPqFzsKZ8cTRon7LOSahzt53eWwiDc9D+WAOEbJvrJjd0cYgFTshF
0QLGuQyKUnd5uY65x6NUz3Pa2fUMyG3HYbL43Mlnj56G3hZjW34vneFKe30/wWAkLiAj3y86L6bp
IGCd3TQu3OPHbWVZ0NJ0buJTJ+eUmPpYLqCyqjrMfv1Y/g2GzQIEmRnAOQJi/qevVUZOTPkA1KiE
Om1Q+oWtTflWw/QaT1X8T6vgZ5brtgiA5sF4Rw1Iw58T05K2LacL3q5TKhlD76rR6PeNaf/hcb3l
v/9ttQUME1p9cItIYfz0uRSNl3GReCM5lllE5av2yWMAOT8BQOd4e97NaSxvBU45nbepel46W6im
3cWd+OZ5zh1by7tf3+qfScrfP/ufLumnWFATTKU/0tlNFiNyER2ale7ifkh9mFqM7OoGrhEh/4RF
/u0XDNYpphA6MKua/XXdamhgfr96+IJRoa1B1nT10fMnSKrBDrVCgdJ7D/ZuF/VR6gE0kB05YbZ1
4kAHcJU8hK1G2rr/h+/n73aT8LYbA7zFuRL8tBn6S6UIRMjbY4clC7Au5AIJvnNV50CX2mr7h92X
3kjen3dfTPEhLkGMH+O6ccb+efsaDYHkL1f0sK3NWyLy1W6XapMoKcvvC7LXCaJGEJmbNHTm/a+/
+L97GEGhBBgwhBlCOPx+woxjdMCTu9VuwqARb2DZrP8lbPmOb9sFItfi8eNIZbKaILexTc04v5VI
gkX0XpHqXk3m+dcXhEDMv98OF9yu57sxhpj7P6/DkGtKEID2Ehvpt0aR91oMF+P0YDhL/tkG26dx
LEtaK1SK+YcF6aIiWmOAcAvpkoGMbuov/esAMrBxq0+1+UDR8c9+eKMrwEEm41Luyht9IMvtHN7K
XxM7qLajCQRmuSWLAF/DdqQS6cTF/sb0WeGnNViNmpU5QzEwziy55V4ilPmqQUSUUT+NERxHa5c3
8XjoW5w2XnvugLv8fmE9CB2kwZAi0e+9tSdSDQeKrnyYp8Sb8NLVLJ9miJAxm45B0OUTzdabg+cs
fb5scGsATB5MP4Nx6Q5mjj6GtsQ+VWNEQ3XyqrhKqDQF4tC5Gzy4FN+o7hSapDoZRZ+ibn9peHXq
YMQ9+e5d0GwAAmKNbu6VB21Wr9trOIizi75DVMBBy5yeFZxo3UWHqgXi19cJhtjsHNPu2oW/3FJ8
BuapUCMCs2H7OiEKXEmx88EETung3LoJuD16aU49w29l2C6wSQFZzZlYGkTep6kIHGTB5XgcPPE5
IvOSCIOsTRRkoecY3H/9FgqBtqYywJGmFa/f5r5GZTJBVMk8FR6xyfLcrOAzobHeB1RjfAJcVQC4
uee2n9sU8kSP/Zuc2t8QxpcBdjRVTyoH5zWlYotoeh8hjwYUyNsZLs71BN2uo62TDDeiLVjxPVoR
paB3IANQtPQc2k3YMDTGQOBnWn8lSGQnWjtPUE42aDUYDIHHLaoQ1erOww9MsQDpa9s+25qwSXU/
vscleG/sLDNxMib956itxGELv6ykj3c1A9obtP5eV+3ZqIAfl3a8W/l4EIuX2i308Rr82etjP0PA
5hz1UBxE7OjUsnY/ueLT0zDGSDC+uuH6AQxn3Tfcf/OFfjOyECDgU6I8gCqNeSV9/+yuqEb8/ktZ
+w9BykZehEzns42euC9ffDLWUE0MFPK1aHp8cxumdUB4TNvBz/CxdlONfAWzGKsAXvxDV/W+Cvgb
1xDSZtif6PHcvFMeQCdpfpQdtBA8NRLWVhjLpCrZCT10EvFqB/q1h6/Q2LNcw+M6tW8RQPEUQchd
N6IwmsOnqQ8Z7InlAbkEtLUUhBbynDGxOhsiVH9uGRyiCBo/d774bS2TLgyeReft2tK9h9b2OLsr
STxwyF0N90pxZM/RYidju4idre2UtMI5YB7I86qtzrdxeHeV+1DL4BrclnwZOskalPmvN71bG/Xz
EeCGWJPgQj2kM28Dv/58BMBhd1czovijgBhitMze9rGYe4vNinGTzOalac8xGfJZD9mCfaljH7++
hL85i/9yBT+desZ1uy6WuIISCUUXHXA/Qb1sz07vZWXj/8MZS/+m2PIQcEGdhRhyiN9S8tcPXLNI
kGUAi7BFJi8rYDvqO0iRVG3fWhy3C6JOq+rTFSEVAZQ28Peeg1kpGt0G/Yfz9zYU8+eb72GKOobm
Y8Yi8PCfPjrHYmNr67iYxQDOJx4z6cAA7Nwla/DQNJ7Xn1wQQw1cEP+jfehJi/jSBQGmTFfhmUb9
fnWqe9LrK529I9jLez3U6J7OrYIJ8euvCSf7v18tmmCMEcLcOBZjVtBf79z/jeHEpRyXh3qEgzFD
ML5tq3KZYE+C2jfoCLdvi1S7wC0txCaQMB0EN0U8JKX1u7Y3r/0e0xQexqH9zqwpauFDhXXPpQX0
0PmQSZ+duYZ7Qh5C2T0aBfrKw0ga59tKFKTPet8ZmdI+uh8EfPYeoKjiTxWdEjAIMG/cnctjqE5V
BrDni0Ow/7F6PnSCXBARwDHsPNXALSVFxNYLbkVDBE7hVp/3zh4gHk+XRTZZhB1UyKOya3vqu3RE
QPzAh6hC2tG9sC14bqOJZLHTfDp+9xu8XAfTgJ43XfM8AnOfMo30YE2aJTE1EO6QtV/LChvjNn7O
N0oU5j4SEqx5BUWJBzA3Cy96xz3qZTkAyB/G2yEFFkrVG/LjCD/25V7XSNOKaqCZou7bzdXdz8wk
Ma0OAfiVCLDrbW4JSl3lYEoNYt62gRBhhvI4T56DSgcccYlpQqEL0qj52PwyXY1NNUV/b6t7fhP4
ywmY4XyC5KMS3vd539lH0pUvomz2NgwtyvrSzZhCWhXvxKfyGYE8A3EVqFnvzEdwsDnQ/9xDdSBR
5NYjfmlTgDzi6HmHVT5EWyj31HjnJa7OS0lz/OKL8VSDk0261Xy4S1il2LmPJNw+3ZK0pxrptL4s
z7aCi9fQ4FIHR2cVcaHXOUzo6j9RbGi9wP4PIEsnfiMZApWRC5hgjZK6AfxtRehkUGsu6AXwoCgo
rEGpIUfq8SLGr6GDTCOcnENfeRyBiP6Ncg9nR8+n1AegpOHt7PslqJKm9iYkeRuVypY9xZg7hB29
m7MN5spC+uP/z3n+v5XzZP+u/0G1BEvBQGf7t+Ecf93PtWRTE3Wzl/TWpNVwZerbCAClD9p0EtVz
NIY5t1eEfWBhdQUmyMyonRF9HrvPcBf075X9NmAX5OZqAe3++rTBLwv5t9MmdH0XOQYMkkfG7WdJ
1PaIMjBQiYn16fG/jeaBMLublAs2eE7MYNi5Bwc1iBlJMM//KB1Y2mTu593mho8IAcFOARaGqVaj
+FzjrxEqVrR+qYYQt7IgrR1SCIx3kC6afFWf6hKwiouNEby5g0lOdkox8yDtnOfO4ifcGGrTN4qZ
WyiMZn6l5LHbriFA3hnoKzaz5sxWBkeoyjXI/RzZ7hy1xv3mf2KHzEq/QrlRZoiOFu0UPXLHha8B
KJhDHCNOXmlnX26wNX3eZKVr8m7Qj2PZHKSPV7wFCQzxsOeNAAWCC9FAfXsfyT5vV4d3WzXlim3e
cWqOC/PfMP7rG/2YAnKJnPGVLQItmZ0f13HNWhStY7hKnD2vYLUDUSDKnMDNe9DrDmQ12rN0i5Jo
fIlLhnlLMnUw8cf15keugiTU/pk6M1KC3b4KpzZ1Qu/stHqHIVGpgGaXGu2m0HUwCQMkzY32PSO+
0QFyUWiQyl0Eh6suj37SYhZEidBcx5FTH54YRl+IkBbxbaYbAwOR+B3JbzF82YpU2B5TBcCyIwWO
frmOfzQR9lFO9k0U+NdFyE+j6ruqO7QYw1S25N22foMjEqAybZG6q8m8g+Ed4yQAa0ZHTI7p9ZnR
atfEQDNuI6Y0XXbIpYqd5OrFH56rMPhCxtvZDekb0fwfmCWiMWBqBcrZVw9k4ddoiL6Zjd2RWSTM
789l6Wdb7O7FGu/mL7NVe0UZ3JxlP2L4kujRL1aFnNwXhskxpqmSoy6/k/YhuBlJaOODBYG55mRq
v3DwUMKXxAiOIRiSYAJRxvjT2D5hLgVJ1w94ZmGCHFGYq4Yj+oMpBOnkweXSL41BHIxBwEEh+db3
XlrbOau8dKyCH6EBLmLaYD/b1FmhXBhaf+/d6jd/DF704OeSnFsEtng0JsMwPLnVcjdNCH/eiHYj
t31onfd2Bm/okibAziHQauO149b7giBev9AvgeyLONRvfdMbLMfmDUBaEa/tVzn5GNUAScuGh0k5
uafhT3aHegIoBdpljcyYyD0CQDatyIwEWYWJH7OZkLzCbVCRgt/M25O39Uc7IKwQy6cB0F3qIUqz
0fgs4wdj431vKNzSOAfUdLy9DfIVS2rL/j6w7NpOiHgSZDQwEcJP57HONrHZDCjIgP57OrSk26Mj
eOeUf0zOSjG4AgMyFKAlDrKkG4tm9L/Mgp/csPuIXQxejJ6YGmQWjyN2F5/uLHsyq+9geQXXUSik
w0fkY1Yg7bWG8IKC5Yq5Gu8tBV7gY8uBRtJ+GhY/ekgexG6FTlfDVK0UQ24yAv4RVp9mXupsGuZX
ojqgHQhQ+Gj+EXqSiSdAu7ggQjkZYOtu3oMOhiCjt7FzGIDmlst9JeO2mJfR2zFbPjKHPcfIUZmd
hUyc2wjCAqVLAeJJt5jl5qe+s+VSetca6k8JkWmm+khsc3WD6Lv274PH3sJz18kCS3jApLMfGCmd
AcF7GtCiE38fYKmvW7wTa5+OrZdhhgtyId0+AiYYo83C1NJicIHNAhQAgliSRxFiz9gPFJMCnJB9
5TBS+u1zsAFGR2B2URGgVPaiZ+STAIkD4V7DCWZ73OzxyzfJ0VsQDeIHiHcZxW/IjFv16IsQAhUR
YHAgjAXtXoVLIpqLV2MuIoRGmdHxWxhwhDGgcHVQVbbpwNR4Gkb36K9bHkUYsuY0O0foS6thw0CF
VTnj/qNHhgpUg043+xE0j3T4VEi3jlgMPv1tmI6VuJNxCZCxbU2h1uqgvZFkXcWxBd8iL36zfN9K
O0JxajBnTgb7zm41vgxMrmL15zyE6B46QF6afA6RoSmvxVnE8TPaA+zHE0IHHkeBXGOVjgq+TG8u
jOJJqMuM1uCcehHv2NRlGKxVZlaiGWzdg8KkvmKWJYJ/HOW9wky8TAHgxsQY9yvtoMtIpTB6xt8O
/8neeS23kWVr+oU6K9Kb23QwBAjQm5sMOqX3Pp9+vlQ1R5S6u04o5kTMmYopo6KKAgmS2Guv9a/f
mHNW+9YAsJLiuuR3cifbwPC3YmHcKMqIAMcar2WIRXozu8YIjqjkb0qf3cFyP9ad8ARhkNYY4Cg1
vgkJY4MhVvuk1a/HAEWQml4VS3l3nqVm+72LVvv8LQ+avQwjAU9DhK1BuZXDbtuNnO93SV1uUZ/g
kVE+Ckr9uADwYAL4MC0gfAMq40yYrjGAPM56JNqpxWXYt4gbYi9rWWn107GXQCN1loNUDsyO4P7b
uSTxk0BSCMPjaqrquwmMDLbuhO6reLNC1i9WsPpWZKUn0VlXRuxpqnUzwZSwCUO6LxNKfmxE6B4m
OqNUN1ZmqYu19gNE7sdAnK+XUuaHGEyevJRXK/teYnbga/NTpMfpoFwbg3IjN+NLZEXe2AZbZRGe
Ii1/m7XKlzLjAaDppQ8l+v9AgmAZL5dbZkVEnEp2alNYvWO/K4V6z41+WJJub/XtvkSJkHNaVgh3
nMTLRYdLCPlZbJvHubdOSSRipLi8WIyS4JqgLmpn3A9zcV0n1blI0fopiIwsFRgE4i7jk77sJnm+
SVq+YzBKQnfkpTVD3i2E8EMagqdCz14XoNaw4bnNBS9xIZmuteqOHctdbmQvQVm9ieU6XXbtpn5p
TQ2AG764Wi0ofnrobH2DHh4Q6jGMlNYWcdVqQ6pJe9VCXJY7c5OL2FvmBVe6WOj3Yx0NYNBcdllf
2tSCzhMi/aVWhN13nFaa5I7WjROvUj5y2CDenESv2EeIfsZhTSOwdJiQjO9md0LDJLrwWx8SqQps
M8shaQcsP2vchToYtujQ3IyimSfaJp8eseChODEwIrNbGB6VnNWQgT5bN3FWQHS2Nkmpa0g1O1xj
JXki0e0uUiWsN8FkbOShlrkWkeLG7JeM6bJS2hYMk/orlqMzxIzmyxxJdoAhVy5lkjMnMltjuG5D
XdG/YYDnWYGyOgYEgp82Rrid2SZEU6VSygAZogorO1DbS1VbTtISXDcdd1OQ4l8xVDqElPAqn0vE
axMoN9uDkCk/iY4D6rclj2ocN2YBG5uCC7tHPZbEsieYjYrNSiDthlS9imGEuQ32nlhThB7+IxOK
StmtQno45vqVXotbgpmBR0sd9P62lHmHoG7ovfA1GI5mOfa2iAkK2r/kmOf8QT0QbtukeRz5VioW
569RrFsLfQihx5RiCyVfWDTPI5jFPKTfQrxkJKmXtk3ODR+zpjF0+WosLdOOhfhVlFZAXDM9C+50
U1X9jhe/LeSDgKgquksHiANa3VdIZ3eKBAXMaJyOzx6pwrWkKUc20sZJrbXrrhw6b2UXJFnWb6Qy
ParN2jTEVboV1VOYJwvdIJrmbtDvp4n62mqjnydD5S+p+ZosxYcAD8oJ0YcjtOSaS0ooallp+RO+
FeENr/gJcl77LGawlyHW+y3U2M2oGk8JejGvH0J6aj9Iuye9oa+rVAAfRGnqtOx7o9k12eDEYrIX
8Dmyq3bVNabWWdUHOKz9rYLVb4G6L6rSR91I9phc2SJrKafK+gvcrCFPraXiOEnlVtNKh8XbRsMn
e1ayTRXJGwUqa8hKK9GRXAaTbzBA6LQl+1TvTvjbUpYq9AD4DXx0rbp/l7BWMKcD0v/FiSA5eOEw
PRvooOCZoBy3gvZRbOlzL82WJQ5yrtkFrmA3VjWPYYHksGLhSInunU5ksKKhRfOucyKjRnQQTVoH
pfBVo8E2nKpsxp2ORNUZBFqItLvtacR49YqvQYR1JMq7vuCFPzXITq0FY55MLVQv1/qdGFAypn5W
8EeQHxYZ3XCcmZexpeIph5KmBq3SiqfvY+0/rebPX4k/X81Fv3qN/j1NTav/HTf+1dGU3CD0xKKK
+xADPLQmlfX+f2ZxSazQ/8uHf9K5TPTN2N2bJspF/EsBLz5N8E3d1EkrIoNWVk1NYQHwaXZK8MWf
5C+RBS///5PLxf+X19gDlWgz8q3ge/wGl0taWWG/wPo/fdHGuvH4wgrC/aftY3Mw7BR369I6W7ie
qqlykI/I3egn3Hzb7rPhxgAdbR9d3/UnBlr0QNbyIfmtXW4kPzZuyk3ziCmMcKqP0QPMY1CXyM+3
4YX4LS02uHpWEyLXzt5AE1NFF/+xhDF2wWfYl7BGftI/8kuav2/o/Qy6wMDDeMvX5sh1jy4mKy2i
I1vg71K+EYNtIO/1/RFzkHJRHHFuXQryML4ZXExvuo6qzA09bgkn2D48iX77XgTl7o0SX/fSgefw
EFxod/ehP3lvHEV3yc/cmthoPBnSYKePoxv6he5m7RnpfJHTWmXvk8eY/tFvxcflckkBgXfN8Dz3
D1iwjBcwv5tr8zK5jIwb5IIXfIDUj/3/nuP4P5IEyYpb43j85+PjNh9FF338dIJgkXx/1KdFMImM
sgZozvYGMqrFK/fPU6P/IcGCITiCQ4r6GHejH6dGgenI2oeWVvye/cmDfhwcXdIMpEswaZQ1D/h3
Dg5l4ZeDI1EBIOVYbCgwCGZB9/PBGaoBYYyMdE/vhgup5v6m4ZpobeJTlAhIV7EmMmMGt76FfhMj
OzbZZWPzxfgrh6fckrExKZFDqrpw1+g4f4SYpEtYQI5oYp1GwJOm6zrGlxGu8NLgbzNyCPKrcI5B
f2LgF1Wet+kU9ri7vnRs1u7CLrstWAvk4rYfFdlvhQDHh1Y9LGKKfdFgXRS11TkNDZbfLkZ4XsQR
espSPTaDcJ/E27DtHpEBJ3bADetWDXNQbGCa9f99BX71FUD0EG07NkOq0d6DYuKFCxXduM4iJyqr
l34o8yvkF/eWiGwpnFNHSKdjMna4Y8XN0RhyhC5FWTmQII3HKkkIUzCj8lKRFjgk1WqUblWY/4zl
UW+W1CsFrBq1Uhh2aJ3G2aiedDHrd8OItc0wl9U9/k5okB10Aa/9gD2oNZohbRUmW1aXNU/FEM1u
YZbVvh0r8VRLCiTxCz0cnoVeyGkSTezfVWO2E7jgF7VpSJukgULSJRhl9JJ82cvpk4Lj15wh36OH
5YztVCvzDTT4EQ6Ic+bI8vL9XTPLxEqcdosF+77TgFy/4RbCCq0H2Ia8B0xSV8tBkxjH44LZMjWu
dCXCNzUJJDhUaCjanpwJOQdElhvtGSsGjF6G5mIQCwt3XXlvoVSPplHGvaJ6UaccvpCwTVdbhyjZ
ZCL0/FDN3RFeZ98reyyXgTlNtDUgLqnkqn12kMrHsVW80Kj2khK5cftNFjwj3Ig6l0x3iWEZLl3i
NjNoRgsEpdK4F1VrXwzVvmiRH/PvgIq61i+j4i7Q71erqpBcgihI3c5Sd3L/2hOzUmuia0bhFvKL
C0kvtQcDu5eK5yJKDoAjkyIUjwDEAsZcYy13cd694wbliTl2GHqLc7eOMiqxsPtWrPgJN5V6P9XZ
PUWicOqqs0CysMft2/CtsFQvxjalAbdKImjIw0uhs1brYjfj5bb+t+RpSGZlC/FNNQDRIhQyEJou
r4tY2cQh0I0+ZNprld5b9beGrw96CS7lqzHe5IWm5WtsArEw2EbSfhSSFJdS6QH4x8bnLCoehfa6
ZAOBt5oRYnilYos6otZEFJHOh6UDSUzHm1iTN1qHci1C6r5pxOo8ja9zOaxbQGvlFS+KvWC57Rkl
QCiW2bqtRl4nrKowCxmkQsHddTUeWoPWm5shk+16lzjKaEZnS7wYRjW/nPS5u7Cq8L405uRQsaCx
C2ZFV9ARzOIfYV1qdUxfogsK1IRR34r5cIqsLrismhmnzCJjfBHro4GYVkBxhXamHW8mNDCbQWn3
pjz4CHAjW06K+FYP8m2s0JO3QyijxywwNCmaCBqxVLBBXn0MQnxZkrLRDsi8Q0cQxR2ezUB+Bi7Q
qK8TfyZghH5IfCxhghwSnP1AwCf0vuBPdouGboeXB4hEk/THoe9eBh0EnuPaWzk2LtP4oagPEuCL
bYqNhlrTWK7bAkIiOiV7nsI3Fv3VoTSb5gzH6lHMnsNc6djydgVIl/KKcMu4Q4y5m7WpYusK82eq
O9krtZM4IkWWFumubWA1KQBpsEpJHhIkW4zBe2VgQR2eMWtd6GnmWOwS7BwrnR2xUVG5wgxx62Jh
DNIdF0M511lwkpB9Q7AzY9lOI+EwTeIW5BFBXymUDrJ3b1awuEwHUXJDQJpS6a6M5pzXFih6kecn
PIQJSDKU284a72Mp2wbg37als0LD2Mvy+fhIy6X5v6kF+2lk+p8V4PAXsw74H2IQk2Fi7ab+qlmj
1WEAoWGLu/kzN0v79eGfsw6JWmSyMUPRu8loTT67NvUPS4WfLorscNnjausU9GXWETHc0uGWfwZ1
/+ja0MLAM0f0QY8lGfLvdG08kV+6Nma8r09c/YXFlIQS5BSOh929r4j/bQeDNpxc42Qe3Qqvvpte
9WF7GCfcm2BpUAvCa1jGXuMq2WX2jKeNwSBi3mvn5NawB1d0ji0bKwF1pimITrzMW6rYDnVMRDGz
k5vSKZ0aS4qYWKvyukYlOWLa36aXUOw3ux1sHUxPuf31TeuQmpNWL5ucaWm2Be8UuZEz2bZNI4Bo
96LJr1BE17PNjtCe3uasfcq+v63afr06G+Zecr8xmuFCPTX3JSTZ6D4Zyg3AN+tNG5zKYYphheYs
HE2HG9807jSscxxdwlSaxXrdA/VA1AALQxINjotRFVUNmdv6DzfvLXR7J3ar6SoavSrF69rPIMgg
Utuj4Z1fi2P1IaJjI9IKdK8bRSd6FhdXlBdnvpCFi0p36uUt9gW3+ijbm7EFB3wujvz2GD2n+A9W
WDD6LKEKctG69Z8SMtspWKTdvBWr8SXboAR1Y4FwDTTHEJIwxpW35sLhxwz9mxCdzdL7f33w+s+H
2pAgqROqokNS59T81aFGAMTh+PlQ/8vDPw81mSxonqDfc6olYJIfh1pR0WbwF3ClpVgqdeLHoYap
wcTFUf9EPX4caoQMABirHbX5u6OY/J36/7M04KcnvoYMfsUwDAtHmlrUNNuwj8dHHZ0S7m9Ct4Hj
ftG5s6NuXA68mGxFc0TTT67KsnXVjWYf1Q2+yKh4tOQiPIHwZ8fWw5HfcY/JrnPB8oJ9nrFGdRd8
hx5te8DDKAGBrY7px+DkHrcVexWty49L6qymqJH4dPSx/ygPETYG0KsxzhTPnXbsdqqrMRo6mpcf
I6fxq8P3t7PXyJF3xpH14iE9lNgLVvfNa7GthxtcCEpnd4TPFtqKS1hC5saN32O8eYW7q7HF1rEn
ismN3O61c+HL2voG0zzsQkw/XdjyLI84XYbQsE8VbWC1bJkZYccHCXjJgf+lrb5MrnVt4wEm+TKO
E21p19rbOPs8W8nZPcTubWV7hIb4hR3Y3suCIY3rhpG9nW3tprxIvP4EIb2/Fehq6LIJuhgjGwKD
LrqxsekSNqaKx6Ve5PdtgfvMudXuDDQBXnXAARTTeluzXewQHWjmTMeun8iNdxSeimMfuCF/jxff
f33l19P6VlhQymQJebSJaYwrOLbqd4qPE9quGqcnnWajf8bxhU0yG/tI9qCd2cFDPJ6L6an7U5vz
fwyR/t/DZP6qNICVaBo0Kl4J69H/z+CMTPn419Lwy8M/S4OGY7tq6UAuoCqoWH+UBhUhLKinBg8X
2GWNef9SGtDQKECfmmFIqskt/FkaCPhc5WWipEI1VoBFf+e+11C2/gpvkkzy4+v+Lor8Am8KoRSF
DQbboC/MahjSrUL21luKyMf+wJU69lbS7bjsZuFcN5dRfTtABm01XG/UwFmoIeNDW11WWsqtv8va
fVwNXsSecVHea4NFwARXYG3zUZnExcXwxqwY9y981qNIkiPURUOJNnBKbYSg4vgkTrdNnbsCfjmE
BFqVK67mLC/8UmuzZz3oqg0rVQ5Rsh3bBschL3U6e2+V9bZ2iCN0UM0Ue5sKYc4n65Er3g0eWaLY
7UvukJ1xL3jp9fpWesZKXHGtuf6gHGA6KxBZGbiTreEuLRblQZut1w7bXjG+q/X5mzmXrpB+QyTZ
utFR3L7I/kG3pY28IyfPbua1mX9lhXyr8NvQ2dTLgwMJFUVC599h7xKcsClFnBdq7zomwK5mKRsP
HqxdFpQVtEfXJV9zEr3DCnYCR11lEMe08TG5oM5B7Oua02BuGmynSrc71cu20diCHoXmIsmu9Bxn
Z/H7pniqd1m20dKHrLrsZgxoGWeHycZCqTF36nCf4FDYpRS9t6WAOPAq2b5v+1R4h07K9jzH2zrV
ptpE9EJby03j5TrZxMNHOr4HDp4h9cM2xVGJHIahP5ZT/JiFIn5YOFI8sFLsbmHKRc5cX2hq4Rnn
yANmG5LLYq7sZDNowlPZBds8SzfDeDfANpqnA4kJGBcUI0KPC5Y/7hELQFRAqPeEs0osZebQQw33
67elvVCe/lGbScotz4vWaOprg9JoefZyOQf0ghPBf2BHdutnrupmvnUpRpWbBNA3bIKPnEC+DbN9
fd/JklMhlLUV1cNXbVtvZfvdvUpJCOw2LvRwrCWet3wznPpQrzqjEdc//bHDgs9UPcd2HKf2+WXr
jvXGQGCdYhtZedFH6cmkzfj9q+PyXk/jz9g4y5mN2zjY8pfZUc1t5Y1Lrwg3rusmh62LPgNtKkyE
0fRJHlQEkjyZZ+0suRgIw2XLsPddVgtbd7t1tusnt2F9EaqimijEbrl6g+766Con/oh86QYWf5LP
2/Evn3xdoV2L05vKJy5Kf0BhRiCixzHF22bceOvPHOZ5a97Z9j/UEc3q6jRp+2FPiG3OWtftvMzH
+E4rvcmJvdxyfN8FaEBfzqV4tEpM2pKDuIlbX8JVtkbOwzrz0CWX+ErCMW/oiDPBExxh46CmeS4d
XiBxx88jsBMxtXffX4HHUn/Tz63fONq5ZV8sbhqUVZvJcPkh8Jrk++l2qFenJ5mfLlBWpVhbXrD2
37WblSRUj4ZsrLcVoMdfX1n0mJT+r93sv3n4n1eW9oehfG9ZWfRxG2K08HllaX/oaKhZBCoIXJg5
dW7JzytL+oPrTMVEgXZVVdlIfL2yWEGsjyGRXFJRZP7OlcVq45cr6/sT11lmQ5Gg216v4q/dbDqR
vYNxEfo8Ob+KRwwRnXZWdj36MElLsbulEyxwD1cuM1myMZpRr8jaLYt9mW26wu5Hj9Iw7+OLslaR
s7Ojx12HwQ4slcat7wJ8nOULNdlZ7lp5BmmyUypMnAs2dIDlKpdcoyDwLkH4dcOlk1/J0ZZ4ji3W
VJsZk2yjvymK7WDjJ36uO9fERtno3zsRFxSHmBYE20/k38IVe/EnIXk70TTbEO7OE9msjC8uVG3I
aFvYfyCmHrwtFSfKwQ4zgSeiV8+tr9q0gxGHG4LgiboRD/DAPJ3JVa7d2BUzl7ZXtyDH3DhXvI3U
cIKMwN+BsycFw46RGdQOxtX2Q6YSFusEF8tHi9Az9ztHPbRv0x0AnQPFCgfuh9rLOet5b2/xzt4k
WCdSgiiCNl8KgHS/DXy2imp0oWP76IdeHuJBAFPGuJkpBm62icYdoJYTXGZM+aeQLAPkC/teMe8/
oIg+VM1Ln50yPqhqvOqjSknasYu8JGarDVzBumeCboQtDgYYxjTJWR7fxzhyS1H3p4/c3wI6nJPj
aoJ4GaEb1cB3Q/Hl71oXgHBksgENRk7gJEP56ymX7dzPdeHfPPyzlVWRl+NrgCiSqFJD+7KmxzJD
YatoEleKB+r6IT/rgvyHtAaemeRFrj3u2oB+trK8S1fY71isK/9c4v/Gpl5e++VfN/Vfv25tbXW/
tLKEShXTmJGiIxoYsoM9Nf5ob7fH5E4C+/GVx/FC34cndYNs+3LO3KLd1409ca+/NyFhBw6gaPja
9n4Fs9J2t87FkV6kUtCW7RY/mfqtMT0MbrjvtTPdREvWyRHOyo5+h92G5cheQ1ovVF03Tjd0uYiT
XNErfIww/eGBbN7jxLWmC++tX7hopyX12Puxp8q4ikuJOw7btWGpYGdqnunagn6Fo2IkPRnhUU2f
6+ZKSYGDRfRBg8tGPnjRe/PdagaEle4ofdSuqrhmcwL6Gv2u91MHj/nNwF05p/5SeIt3OTelr8e2
DGdw2Ye3ELkOwRv0pSDz9Z5Agg2wVnIgwx2bpka+2Rv71E12hls5LsEDjugMByO6n1CEvUT2DZCB
K/fv4uWw+hvbKs6nYQqW5en0jkSk7LY8TrxucUDAy3JbQjtosYbhQ5xH9TgUzn1kj/b7SHdAF7wV
XzvDY39QsLWDaCsdlvJoEI3T9aR/nMvyocv+1kdatSDAYGLyXwNXmvWvaDSH76eHfx7p9X5nSb8y
CFZGAMKdT+YNLBrmVhPjdsvEUuLLVS//IbLfJNVSVCSZT/XjPIsEg8ls/U2FiZdU4N84z8a/+llo
smqQvKQzQIvgaz8f5yWFTYpzgGYXB709iPsdl7Ub4Pw14Vzycs6zB4xFPELqbLCMjeWdBxuLUifx
T+ZGrW2SN30rFvwoNn0Fx1QdK3BipRp2hh+5rjDd2np+xGOYlNDQoTE/pjM5ChV8bxgqBMBsS4eF
Uk/87Hb9XeRP5aXz4ugeKYywrB3vztHciy8wwj8ZZV9tnNAY/psi9uVHtVI3vhYxLdbgRoMZ2Kj1
9/U2v5dU1/QmHzpwjWd7Vl9hmvcIJ3d5C19wbYh25rPGQezcYTmDVWl0LLiKclynh8I6oWys1lQ9
w8VrsHZu2TXCr3VahEb1fm0AavIiRI+CwxFMGdwMrCA99ouucY1dWd17I7oRh7WzZONrTey87au7
4YH/6LthpftWjrjvvSN28o7heORX7aAUslB2osgGI3PzozWc+WRB8kpUFEDZMgn23TqYODaycLK1
6HdQUpl2tW9QwMgeLEq4z0eZn8ImdMzxAbIUf4IogslzAh5WurLtEE9kJ96No/KG5xZOfBJ2xV2G
X2HJz0jjC1MxcnKEY3a/fp2t4hi1XzL45yw02Msmm4lM09Ilt8jhpeQiKssfIWbZ5YHvwboPgFAS
kztwvzgVCF9RvmFSxRRuZ7pI9/OB95Fq2w9l477cG7ZPejQFEvTkTS12yjvunepJjDRbKS54yuuX
u45ucn+enHw+rMPhDVsI24t3b3v5IfXvQ3ePXIMfkmE/l9tQ2izJc+ca6Il5tOMKgr39tsW4IfBM
JaPfhB3Kp+vC27y7+vu2OobKeo65gonD1Ffy3n9G7dTvgP/XEQha0q8P/6yLJgYKyupiRju0Rqn/
qIs0OJYk0uiIdDWAej9aHekPTiYwP/r/lY61PpvP0si72NLhC4DVBNHevxe/Ln8PBPwF0KcwQn/U
cJhDw09x/lolhIY0smUm+qJou91kETsyR5V/63P5C3Jgp0nIgLDsbglHLQ7B6N0mjbxtUizRneKh
SZzzdCFcD6F4NGAdJhBmqmdCri7w4dSgCtshYhmWlPaE8XjXyfdm4NOzgNo40B8TfJ3dCZufbDo1
qbQlogqXgvw89+ENoYlX+Mgy2Ys3bAVkqC2XJlbUclPbOSIKN4eJkJ+dDnccL/bRDa3jwnQNf1G7
SknDWjwU/aq3kz/wQXf6j3VRWNbsCm19tHfFttjaGHcdrePoD/PJxDDElnZ46XAW2EM8gitsHh+z
u0V1BclfRvy+YGPY4kAfhEG4XW8lj21hY6eu5rqsABolP0jhI4K31I13vgddeM8cSKOCzEVeJ0kn
cYzmpEa3JuQBqGQB2TxC+Ja6In9w/bXsfUv0NZITADp9YLEr5pRQp1xvFaY3sCjCpyk1PsEjxIKg
sCF0AmmTyboxQ6vb3Www7Ny4zVFx0k3/WKseaGIiYKzzOPpEKsKT8BuqAI7g++1amGbz0uI7JuLQ
Okq3BAFvjZvFTVDJPvSP8IwUx/REpImR47oyoY/dHhNXtgiz7a7mE4FjIUSUvt0rfbGbxvot+tAG
dJa2mVDlCD3jaTFK2XiI4NVnfWyJqEUZbEeHU2oj8sfBJ2R6LLykOhnBCRhy3TsUi++HW7UPfJLg
keLiyF8pVL9bFQXe37g+USOQ/2sS8wr8p7+qTzhT/gLRUJ9+ffgnRKNKLAEgV9IOrmxNPvCffZv2
B6UQEgHv/ScB+qf6pIDpWMAmeNR931L+qE8sGVTY/DopuGs3+Dutm7qyH34ZxdYnrlOQ4ahCaPjF
l6WXqqmZqZW2fIwxdDa5SsFrrBtSLTfEF9rTo6HcG0u9l2LfTMXnLs8f6tK5TlwWejABgEqG9pAF
7VmHNro5pU5snyT/2H+TG/3I1Ye0JWq2bAb2OyQeL3k23ddh7PIxQntHHiBIOvMPnd0RiCRw/QVq
pyambrDbJZHtx/YEA/oZGDO99FmAjmnpbU635P20NzbpVjZw536BLuDu/FlN0IE2jqD399WSoLCA
SiB4LbqnQ05+BaGJhCbfVwox8hqbipaEyo7UF7Iy2ues6ohSbrynxZkKl3AUz8vukz71YJUhCrPr
5cwdfpSrY3kMvaJ/ad0MJttqHz1dzQKlyx42Y+0myrxf0aHb6CHYHkBh3fgUl89T4zftmwBp4YE1
iPKEiVErvPbRRZiBktLhhiJmWJhNXcIRW85y9tI/pUnup8PDYF6Y5lGGiqDv5BDhBLeJpd6K9QP8
jeEadjkdh9MUD1jYyvmzqL1M/cnARZg2eir8eqYJC9n69P1FM/We3ggHw7rMY5wlWRQjzmgjymPq
jtou73q+IbYUKralrAwspO8tuwQqFhSwbVkGu3prOsLNEQt1wthYFD/G5JWQCVm9rVJbejNCedJH
oHE3D7hU7iF7+GRJiofGluUtdOIIyCllOXowW0KMcOOojmZyMy5PlnRjoeB1R4/l97t0pnlHqAL3
b4upipicNDd+iCXnH4OoBavSluVWfeijR6XcyclGMq7H2jcrv848LY52GoSMxBd1Z0BuaODfhvGx
K4mXVMvmiJDJCQIwgoWpwo03EjZieqS7oaJhWnbyxeS9IbXOX/9yfSvTNveSH/pDfCCJ4Xr2qKIs
H8p0Ozv5hMqzunJlrA0svtMGLEa8jCLbSQVXGHchAdMRAKW1kXCF+ejFg6Nux+3shd8UCCoJIuyt
G9aOaz6DB0Le13aYh9rhmzB6HZ5QTnQ1j98GXqRxKG8Y1CdQ+n4rXIg2JMh+8GrMtHmLT8qnijuH
wNbCQJsnEOh9gSLL1ggcXS3u2f4HkF3Z1RxVIj5ztPe+OSPitg5DAcVUPQT11d+1/rPyZYSm7mM7
zDj91xC9zqj9MxT3bx7+Wf8NWTYUAHh21QyRGgX4s/7ra3nn/7Nc1pDsMEB+QnHiH6D24Oaizl5Z
VKwv/SnvAqBfZTasqw2q9u/Uf76yX+o/T1xjJSGD+CNCAI/8uT9NVKnHWj7RbVddGteHyNGJUDvy
a6ueLkrp6ZFTnX0kBA4bd6OTfyMX2TZql2h4mAqOZYuOvYNt/AAvbJCupg+g4cy+LZ/V4jVbtZNk
N4nNnZ69peVrUL9k6VOp+MJDUIQI2dzcQzTjW34wYdN7mOJXJbpQMOjY4wR23XslssWrdR1Q7DvR
F6wtdP4qR/ey7AwVBTpLQn/9AGtSzam9UwXZy2hpUNEF5+EBHMDerWtliF/QK2ZmsNIhSNzHcqlO
DqFsY2c7v3EuAh3reLuGg4Wt7UH4CLbTlYoViL8hmtXdzGJN0Nzmjmi/jrg+gahvT4w3KXdgt6KP
XAvMff2t41gbbKP38U4+BdJ7eNCNDfuv5/Nt5O927KvD5+MEx+Ua0EOt7NDb7Ua31L0gOyxEw1us
PKzgUu42VXutF4dBuktbyU4ezLZ9qObpKZS0Xc1zCeqBSJNdh1kaa4fFw/2hMWHuw/0uCAggtYi4
g6AjsFe87dTaXc7v6VMrXdbvJi17+Cp5nbQLrW290gjQKfsKtOfuPcw7J+dClHYKsVCJ9/ctBTLA
OCOgvvrBgqP/VSuoGyu6/XVUZen168M/SwH4nUpTB0wHXAaU/qUUMBkqHGqNR6PcYxHwWQpWFokp
WusYi1/f93f9aAVJPcer58/xlv7tt0rBumX8tRXUMW1AhaSZOk3wL6NqFOc6W4HStHWLWA62Xvqy
kdC4LrheWPiGIAno5UcRqHtVg0NyiJYb1dFgKtAxtCThyazLc+0+XZLNOGtezV4uPqST7MqFfgq7
17EgoWQqLjq53iGSX1zLwxfbJzIopXmCBhCds+hgvRpMqXgveOOdCW/VY2/FCi23QQsjH7sE9cNi
4vJS/IjIYr6d530Cd2y7uAO5a5kMXZowMzvdcLHvO+M4A/6w5sJIbta3WOWUiiPjEzSSW8EX4rPu
FjOfJT3GO4zi4WZnNwBbNr/jnnW9xOaAczEHpyq4HNZsQ28Qkw19iYpxKqnuFiaG0DOMq4UOxyZe
ujU3y6pxWI5psJfEjbcOhCrOKOG11C+sFayLupc7DJ3YUU6ndFM5UfxhcNnrl8TI80EalHoddklI
bMtL4X5SdqXkRwiwFlsWv4XSPR+Yu1y2l3beQM21+9OUXOE0ttL67DMFcnJGn5YzAt9z9Y1wynv0
IFDtpE1MnjXPFM0Amq3gpWbDgNETVVGn5UP30x1IwywV6dzLyY2G0AYbtfAtICv971sPGAg1dmlA
3NBC/5pgDk4FMv9zPfiXh/9ZD/Q/+FiQUXX6g/VOXwGqT1kgxYdehFMP8ZROmw/5WQ+QBWo0BNhZ
UErY7FMqPusB78LTEjLsquZbsbDfqQeAc7/UA7jyX7/udTv5FbqKcMlNcxkt7eKycgK94MbQKkfC
j0AnVBNZD2Yshe26hnpeycwwysMFLzPIqC6Bc4fBXbHowbei/sKf3MwNdKwdt8+iEfjZaoKENNw+
K5dlB/cxhFuDKFZ81oC04zNvm8fVxcC58GXzsgQ7hhLzv8g7k+W4sWzL/kvNEYb+AoOaOLyjNySd
nShOYGwk4KK/6IGvfwtSRRZDERlhaTWpepWWFpGWFCmnO25z9tlnbfO4dwwSeDfO1bwu7g3xMils
KyZ5tfmqp9z0H7Ci58BvHNAKmncnFsKC/xAxwWH1aMrUh7W7C9flTrI9VGG0V98sA2e6o75Yw1YX
A84CrGWAMebhSXgPsfviRVeDABFMLaS4+QwmmSbgeWTypPf9yuxipHSx86/98kAODUYdQoow0PnX
GZAbNtOKr38BAYZQQ7Z15e385GKHvNboYmMXxT5VlieDRKGZccYKmxPTUIxFduw+vJXCPefjVWJw
Pss7MW0FXvXzoJvvbX3kjSMd07gENTK9aD7iiGxLDX4u+lEu17EurkuNyhvL05Psjnl0yklGcTRt
XzmXwTmla7V5+YiMjccA36NXMAx05ehFsTIoeneefRC1Bhu2u6SrYZMk65FLQV7fIbT9NzafMnRh
mNy7HQdSvMeS/fcyNguIr3/eC37MbPzx23/uBYyU0IvDp8MY/A/7+b/KBL7yY5dYyghUaX2xhP++
FzBAT8ueHwoY46f5/F97gfkb6rZYtG2Mp3BA3P9oL3CWtf5HGfsPv/ey63zeC3Jf+qYuJkG7idif
7PEFkwr/BYDVIy5I8CtBqgKbGpRwP3ihDNCTKUsb0NC2Xvnk0cPnrk33C3zr6jwjqaKoLNa1wqp2
wGdwqVrP9sXShuOxfw7j8pK1R1Yr4xCkGVPnskaZtyTBg94//sT1NNjPCcpQsm4zi3+Hsrnw53bL
tDzjdz6Y0gBm5yGZ72AxWcdRA7i6oaVu9IxhhLuOy/IDKSUbE2ehg8x8v5fr+ftM4+uaOHiwKyHH
r4vYDVB1telasoIM1NIWrRdSkxseovt99yaTnoOzCOhoBdFaAFy6cK2op5e+uBO34b2Rb5CSyTUM
6s2XL6fVaRXehxq8vhL83jnO39wafiF6FDXNN3PvaHfD0sC68/tNcQ7VLiZzZTinkNhA4aEPIEoT
C+ZHcsPL/e96IC8P/A83NqkN3Fh9PCx/swjRV/+0CH/99t8XIcoqpT+zHKymZYn/fiDbvwnSIRB5
HeawIF98rtXN32ws3oaLjsqOsHjmPi1CDOXICmQaLCtR/88Wocep/+si/PTCceL8cREyEEyQST4I
TN0rEembzr30xsegH4jtWSkmkYaNv32adj2H8bB5c4M3VXojI/vwH7tyPd/AX6xOWfAy3pr96nKc
pnMI/pBwZsi90COSzYEpBk7abb+zQutuuO5P4zvyIkfvrdhcvb/j+gzel7HZ5w5I8Z7Gjfzq5k+y
eRqoIu161Za0XifoUO0yl1WQyz3Sro7boHiIEeTKBDe6zzXVyfyLx80ZdW1b3263+WF7teUg3ifp
JcxfUYTXnveGF7xEFZ6CjfCxC/SbGVtKco4T8nL25Mpjzbv19Xljd+4Dzvj1k+5tPNnvQ2TBaNNl
xdoamkPqf3f89DEljpwY0rU1+kTgHu5Wm+udtw4j+ru+fyTHOV/tVDlyLzf3/OR3jxEU5ytnucMs
ZmiFZEc/tNgKS2fXz93awKZtT9pWNV9NtfmOmLrNdkZAm7t/zhNUD247Mx4dDWhrUdwYpOzBUGMy
r3D+n1+4rx+5LBg0b2v53n5efEtW09+W09taYl58LT7+4rt+vzVzw2UqUyCMcbj9mLj4eWu2Ec08
jkNavkBqlhvw/z4prd8c/jBzXaxt48csxqdFKijIGd5g/NxGART/yUm5/Da/rNEF6etxm+ZoJuHl
lyLajQd90sgjX5llQo2Im0vTx/2czBjd+1cClCg6B3EcLfuJYS9yZtzuYxrz0ziP5zZHtNe0wYP3
ReuuG9pT0gLx1GgDQEUkvk93yYa8T8LuMnIg702IakPnrefEu8sZ92ybUxVPoBOQg9LaPNs0Ex0G
oJMouXQkiSPbfTSuym/0dPJXRWrii+WkDhsezLThTl+QwIdIsZxP4jDRJw9qMe81c+o3mlYwXm/6
V12S3JAjv5dkfgvM+kN/6mvgD17LbL6B9V+baeGWSEp92GSByqr7ou67kyW6+a7QgGsR/it7JU+N
kCHpYvFL1t6RPFFcV6bxvbCN/pQMhCmXsdsd+nHaE3Ic3xRND268rS+6Oe6MuvjoXdC6St37Tlev
Pp0Qtz/vNZ/NPXgA/vwxMuvD5s3MH2LIMgz4+b4TN7y+TgClE466hfVCNuQE3Nv2JXEMW0GezYpU
iGdpiyfslmc3KT9Ui/9Xn6ynpqtpE1untJie7GFJ8X5Vmey4P8gAfNDgdBstKbejb6GPVjvNGY01
BEqCTfEXulWxt7yzO0PAyKTz0DniQQ3mjWmoB3eML9o0EmpD896oMxSa9my0HjnVNf8wCPnUJC34
1GOjpb0rQnXbxs7JkQwpdHp16ptm2EUpxLU6yvEWzUDNWwf1JHazt9SuXnW4+/SUGKtt2GrzFJhw
VJHW2DYHyH7TyvTrFM8PbbI0glQsGPd3Uv1pVH27To32bs6adV6IO32InuaouA0b50ha5GHG9TwY
9bUyLNJNyaCs7l3Cd4/JpF8bhgz3bjF2hKdWxppi+CQyZv30xp+YVwZwtu70+htT+mpXd1bDcNx0
bJoxBhUnmO/RY/NYKbbtViYEZdvcEJMWXnFF8HPtHNPM09Z2JQFoe258nVS3fK67tLK4K9aWt8q7
ZB9Wivk9CMNl0V4PVfRat775c5dmYD76Vv7FM2VyD/h1Z6Bmp7vAhCf3+B87xyfTq9FreaoVnLeJ
DW0CuCMmb3r+ZiQerU4vgnyY3onPPhgOAJXUe0hcCH8gTEoahfgfsHCh2lTGue54543wdojjieC3
DkfntFZiIRlkz2RZff+ntfDn143uiGSpWw7m4V/zJ0ggNSbYzHhVgJGhfp8yA9uumPGS2G0rgq6v
GBi1zylhtKtZQOvQEvOfksOom35989jysQ8tzDGkyV/aFKFMR2LaF1az43zxG6jGeXep9YfR5qhF
XrzOq/Hd9+tt2bnPU8i00t+/C6b9ywtACwGyy6UQEAB6jfvLhhClbdeldR0FJl6O2faXkCITb0rb
PrtKbsyFfqzLl2Y0EPAUzowUjJLnto+DNu2gN+9GWrF+X2KPcdDvJhwXvoo2qR9h9CAd+GhayXM1
GhdXqqe/f+3GX712BpchSS3YKHRkfrdPTx7B7UqaRhMFRSpdarb5IGGf1OO9bTaPc0/104DQXvGS
TDW8S9TZ2MRMmbAwiOb4+xcjfj0glzcSuztLwWDQ0nZ/ucQamdZPuQ5GUZ8WwaUn0FhecqBAsDup
CT1ujiMjXT7tohw2Gmj3pgYObUVfbVKR8l48qfFODa3cVY5+tkkGtqeCnqb1Rv+ClrBlNWsnaU4g
pAUJZuWj5DWsgEryi0fWuk6LV2uZ4tUaZ9dmjJGQBYZ3MWZRxXXxLZPg5evuvowQn3rooUXrwVF2
tSDL6YTPVvoG7tneNBqw2DE+dn5r7OGJHvgAGshYWrseAANfeV2dHg3bP2up0azdub/zjLY9tr1x
g/+s3NnGh5aW016lSWCY2Iim0Cd1TAKZIQZrK+bmLCC3JKP/AfUxWVtMfZpD/6b1pDkV08GMgTr+
/UezUP/+sMhoJmJ7IwlPUMvY1o818Ok5UTkZJbUxLMMznGCyVHNAOl/QRTPEYaVu8iXhyc0wn7ch
MWqLzFWKJ6YHiYdyokcLFuu2J9xgLQdx15hYUUtVgcExmIk2FK85uW+Vr3ba5L7HsUh2uU1KQGJC
yW9D3BvyYzZ4n1ORI4axjqIqbY8yX+CcBqr9EOIT9T2kMNmt47Z/9LruS1mJx47r/aq1oN+Xk/ne
54a/VZHxaDcT9X8+qQ0nLyyyUQxHUU/DUYvQE6QV0o2oegei+d5gJIl52NE6ZEn6mCypZtSg2anR
j0M9RcfKV+6VWgh95PTsVOE/8rG6mN1stmiv/gIDl7lAELFaxUmXlqymCLoL8PgAu0W+9khGIBRF
rCO/paHSwlGrtASwdlatmdv5+88ROfjXD5IrsM05Y5s281w/TYmfPshRm7PMVTpBdJ5xT6pj67XH
Zsw33qx5Qe9PuGR7gxFN2xuBFK1DoYOR5Xoz1868dpSHgCOrdS8ghbcOFznplNN6zEGfmrW+nSoJ
zGa2r33bJ9OguJD2BnXXcjOElPLFSSLYUozLt0oxaGHCFRQT47syhjRUMrcAnf4OgNAyOimeakCz
W60y78kiB3iEfbqy52Pcj9gYs57rbaMBEYqtZ2VUaptZerIVGs9QM6QC55B5pfUGA/uh7pxUMpS7
aXRati+fC88CLjIXhFG9wIxiy8S6CN/IWEBH/oI8ErCP5rIDwRWrnTvbw/08OPJstQrYV3POSZ//
6jcm+KPeDolK7W/MBbCkFtQSm36x6xf8UiQAMZULkqmNFRJ45YFpmuXTtICbhgXhFOpHe0E6MRJ2
qF2SDEm4YhK1y4J5oIPkwxXahbnYFJnTnkceqWpyxQEorDj0otHWtcmNzc/rmzSZ5rVKu3Qn3QI/
EDbPNK6j01SF7zZU+2Pf0z+DCKuMnVJltyJ8bdpNy8BMktv7xumBIiwfwcQoM3A+D4XLIt3W7fv7
fCy+DnF1UcJ/RzWeuEIyTOulQE2sSm6qjuZw3b0ph900Ajw7cSEdyKtMHTfbdzC0dHz5aQhlcyiP
Do/fuoe63A/4qv0rcyZZjQaWOeoNnqEMGluRlqsqAyY3+/kmSnpICuVzZ6rr2mQbn8rxfel2+Zhm
e3EusYn5Gkg5NsHSey4b42DYPfEGIQZV86Ba585xXubRPEQed6WcLqRW2XvXHz66JmU0zb/KBi+Y
tZTZN23nAfxCOeeUdh3C7hAKHrXv1bnpcdPE8caz+YrB5WzFTQciTK2uxpDdZZhqiFD9u0iKbYqU
6FX+Bosxf6J8Y7W92K57N/n5qU/Tk4c5KC7TU8TH2YePMFWvZhItAB/fNEa6T+B+RkMKaF1nmhb3
PLVZJu6X2347OA9VT1eymNhOW2wRsf/cjdH3zosuYeM+DB6boVTjzoK3f8jd+puftqfU9zPmdvjF
qoy7YDjqxmYYDtlsJJtENvQgLR5kBnkjtYlLia8+8o1VrGfHXnPFVsbio3Zr4syIQg6VtXYMkGVQ
3pm/sOdvg3it9eaqn9LXKfe+ebFOOK/9VttWdQSDv9YwuBwoMNM+66/GFIa+lr+ZMjsNPnuhDuU+
AEUfB3NmkWCSeM6uGkmSiYqvoYzjW9PrGEOamMYqZlu/lVV3bffTC4Ns9dbUPG+TEee0rt08mMdp
uuYetUnm3IER5ygGk/uzrWF2opJoN6aXEN2E7Tiq46skVC9WBDWcwHdC/mK4xkMs11OrzKtCu2/r
Jy1V47qwW9BddEEqnsOBkGaGCUpFkTCw4zshc2gVuwL1p2EWRCtSm1sukmzb2ffSG9dhh/8tmxkg
HfN2bxEd3XQV2RRZsy2N9t5g5dD6RgF/86S4bQpLbpK8UrvZ0/a1736FVvUey8bb1CAAonlr5Kwa
p0ddrr52uhLrNKrqfZHui1p8t5svnguoRBtHfMBlf+c0nNj0vNZDfjbUEsY4Dnd6UT/4qby3FuDs
aMvFCEwqZbMbnW7g3Eq2svM3hgbzgR4yWrSX7Tj+36bWux5M+6tp34Db+qZ7IwHTHX251t16qkHf
z3h3KldxB2B7zeZbr1HaTalRelndIQSep3r5kJGJtdQCHTCDaVM08YOTMvOPdtkCmNJvwzDZF96R
7DQo+CS0ElIxPtWjHmRQSL3aJCZgxNtpRs51UWdnxyFDlEDPEIN55Iu9mxOWmdmgGe395A13FVy3
cq42Xl1RqNekpKrkdVb6rWlFey4JbaTtiOTaxZl+qzXTsZxyItMcsH3dw9ynG7fDkNOXy/Z+DO34
e1g512bIeUa62N7h996g67C151iiZue667EBWZO5NvLkFfssFU/rwc52EkxURIbYgq6FS/xrnHQB
LcVOzXLVeDFUDLfqQVTheTW4bUcMKgeLmNOPyUs6pd8LT+brxJkuWpVDlLRJGW9hJKxbYk3XTqy1
K8twVlUy6ttxwMIYqTQDWi5vIysBYwx+y08aAlWTWAXkOH3RbojbvUkVibDpcCfD8Q4qN6bXyngv
m+s2Z2qq6bl+telrmmfXZL0vabrExeFGmh35GlePlSuZK86m2+X98lwoFoN7bWT8lOZoxu7HDDV2
2IdEiscDLDC87nDD+4YGaRZBI4o6gIPudBdtM5mBzYIOUroK0ofcJ7n+VVb+SrIut/E0PJBy8Rib
fJTFMK5n/07FDDXUwpJIto34aklShZR1X6eSV6KM70rXHl1vbC9UFOwEzf2UkEESxq1H1gMh03bZ
7SYie5XWyX07EhuSGMYmJrfgx33r/xid838xS+/fCrTLvR9P+qcL5/q1ff1fPczr1/zb//wfL538
0PZl9qtK+69v/anTOkwTM/GCgWoBFdNUoRD8qdNavwmEVrzr2CxNqgws7J87mqi7OsaDpaWiL8aH
390Nxm+uQwsFsRYJiP/xH7kbfvja/9jQxKRF2DwuLNezkBb+WBNXTWQmRg4yz9NcrnAUeyMIY9JJ
GJYL4ZWKrP4Ym6kN4q6NucoUx3EWVxNREExbxzsub+/jwcyaG5QyeZWQXxt4gmEeTzTPn97dvxKO
lpfyy0vl7UCMpJ37AyH9x5fKBasegcvyUiOXk8fBOthPprmZWwvLE6lkkYV70dHnl0G2T3E5cn0f
3Rtb0GNsqKrIBAMJ0tMAih4y17ioifp3kMz86K7xZhVuHCRa/g/F5K8lyBIwj1QCe2IxlyL7//FF
OyIhiXnwbUyPCCEVG2vHCbRqEBNrs/7uTrxpCwnaN93rf3i//tyrXv7OZfrdFjhslqf5s9zhG1JT
qiIir4McvB7n+JUs4DTQiX4aHGrVcmT2UpsID45JM9m001scD1zD26E5d2PnbguZMFKUx5yR8rsY
qud5CDrQnI4n6Xe3kv6Qm1xMgmU2rYd1tg75qbHdkXLsO/8g3jiLK/CXjx/ViwRjdHfMftyj/vjr
FFmtTQaFCfgx8nJV6H9A+D46ij3a1Cs/QKnYZRPhStMMZLSCtBHCRV4XhaDXxu/DZf/D0qO3gctM
FE3nNqmHIJz7YsVdzqait6n2gUBJ/2CbBKc6HaebmsIeyVu8gh3pEPJZEUmtH8vU8i5jrOercYyb
lRlau2kQ4sqxBg2wXBLkFcjf3Lmx6ztDxt3OLvvi0Ev7udDj+8kP88CcIB3JMHtuNVuc6/DsYRWs
BkE6W+XRnXPADCsR2WsA3vjfqqTYoJ5oQVE0TLU3VFih4w2bqbIdbuYeY3KkAxaF2pkgLC3zoQOi
utad5MqUCZnr8kbPXZLkqxx51IZpkTVvfcLQbKsTsZx+owZdpXP7ZWyT27Lq33LP2ieeVRwg4JaH
MXW+FnbiMKMsm40laxo3CxgDM2dQMmVA4kZCnl3DxEqsb1tr5m5rjlt9SWzLX9LW1VamN+2ES+lJ
viz5a8yk6O587kihknkI/ML0gqFTWCm0rt2nrGEd7dvNOGVhxp8tNX73vb7j0Ief7AkwUFGGy6CL
nK1fOl+y2D3ahWj2BqnjQTVC1JwFXQtvPrcLUiobCSPLM3Ewu/YeyvFT504g8pa/Oqy7awu+cRNp
XZBm/CMqZ6LY8GoSQn5j2pW9FmaKE7E4FGENdtiPQSPV88c4qu/0Zl69UZ0te34VxkhaS72qHOJo
AHvLlSuXUY1T30bEQo5JyMc1w3Opwl1mlU9GXZP87ncMvtn9pvJhvOszybydu3eGsFsReMTAnkf2
oatF59bFyZz72j6ZvOK+EjoKmTTPukqvKSSxTpAURS8yXJP+EO59G5NZ6+095n2IdmMnXOL/4vQ9
tXuyNJ0Z38o80+AgNXccYqgzTkdr14JerOvUVn27Lceq4L02AZGGdKBCN73ozlI+JC9Rxz2bMoT3
FSu2DOqm7Jmgc6kaqDVRg/2HxFx6PrO4dP60SxvapIb93CrCf5V3GoYeb6jOFF4DYtCnUwjFkNgT
Kwm8dvog74pxQDR1Y1TqSissAFWis9m60Kgym+maXldrwyf5d0YjgND9bS6ceJfkMMES60sW9fdt
ZcJpUK0X+Ko8+Dx5lvdBCONwwIeH0tsVZlA22hNjcMMubKaNVpfpCn3ippn9eG8T2nloO1xpMVFf
q1RZxMxnfoAHPVln8CvmIkcoajxjWzmAthfN2HikbnpjOdxyW0PtGUgGzHCf2gy+mMTNnEgiI8fG
Zv1ymUaIo/B0PSVXE9HLERDbwCLhzU1nd1Xm8NFNXEDIgxo35ThQ9vQdBfvYlM6WuvDD7PprsxmQ
FBCmRjEzL4R0FPQZfU/PH6ddjozc2MZ8NbRIT5xB6DSFvNPqut2RtHzWegfHj8TGHyNw2GQ68nG5
x1T3voxZAfI7nHZWi2u5j/h18Rn0sX9u5HQzRWI/FjFRY+XYB7071YciLc6G3Ig8X3f0UMu0+aBr
C3irZfwsbeiKxdalEtMDgvvzVOK8g0yOO0peSxIEr9kOyuskB/OGlGBdDTHaBX9Av7cbWGVT7uhX
vUjqlVE3/k4OPEw0LP0vgxi+iLwyvvfhtTZ5pF0ZcXrTDnDcI9G8+iabjNQj7QZSXnvlVJW9M4xd
YYXjQ+EaN+MwuK82WPPAcoiqcsyKkdRcuVRzEm80pfzbcnZodqp9VUNibUakTcSOCsR6TYtZmQC+
ZX3RGmnwAz0Twd7o6RRDBRFWdhhso7oWc3iwZ7GzMoh2Ue9epsK+48Z3q3Ugh0PjUrZjv6Y+QyXQ
gZEZL0jrJLJP+Z4TAItLGL9pI0GMRatDMOvQiVVsbOsOMp4Sjz7K5qoFRg7Uyb1OSU5ldDjkVUYs
jbxbe0RWLKlmTahV12pkQC4OZ2SzUYJgKroNW1fgzZxqpXkKe5dRsQHXue/3jM9mJ1D5J731HkKD
6KheOoBciHDiG1x3Z6fKPxEtmtnugxmRlTkgfiZZBxIhfvMcTt7K7E6j2V2ybCBJs9Gf83yntUFq
cOmIsaFNRrvxIwj1vbMtpQbQs6f3MPP3t3ahA2otHnWlf4knT95MTAEFkdkeMupDQDaEmOuMbPWp
7wZGgy3Vyr29wnKS0MuhTcv3tyVygHTWtKPInVliLn8Um46Kl6SuehG+iEFLQ+ASfn3IRf08OnO6
dgVSpEvsZ9rKOyIg+qBc0lfjRhxmR8vgOTHTVtYpwegA8R2fOXSCyQmelW+EY5uboRNXbRw9y7ji
ehEl40r0hY0Nb9Ah5ZnOOXSGZDtMSH6cV+Van6WxmXPTvGX/cLLBuc0xma/DnDk6S1+G3U3y0VVe
a/AkY+tI+uKtUzvmxsv9o0ggwfK07poGf0IYA3Z0hupnXffvO7ZLtfGnqxcmbGDBi5/EXaxdn2+S
iR35ad78uMSumyhudliR84r9D6p9eVSMPA69dQOwfeuKITzoEUmCg3hv8vq5dmfir8yrqOaJ+BGz
lvM8+dWTRzOQ7J/hMGayDlRF/SyUxf/jXFsN0F5vehG1E64a3bz1zPlSW5lDbmeZBCWJ0oeQpVgJ
o3mQO3PmMBhmMRL/JrU1dzDOSmYKHa6wLXvofS/sL1KccnBfldenZ62zr0p03hvXltC5po/O1Yk3
0OuTZhUk2zZasgsL42AucoPVhGkQ23HHaywYt9USUAHdVG4qQj3W9NMOTqEZgWfhJjZJMBikAB9s
Qgv2GLzAbd0r79Am1oONqhyURfksS+40pqQ1RvZlVx85rbZxD7cwy8OHdO4HfG1EF+TLIzo4iI9N
xQy7EgnTtlt7SqYd9yoTfsIjGqZJmhjn06Sl2a2FUXI8SGkV51jNAysk0aHqqoDreAJtxQasNKVM
8VOJOL1ZrvyOOMSmnG6tEkVJhjFuDhqTyNMVsmbUrvOTO/ZPfYJkVn1TCeGUyq30DU03/A49I3Fe
1+KINi88H2Yg8FWAeSQvmcUwOuKqm+VWeZIFZtFwLROobpUOxDxknFZj8cmQ30zrC5Csw88CyU65
g+uk4rk9rbdaa6d1JL/AIW5p1fCyf7Qjc8e5rr2BFNJRwHEtyEzQL1NHkWOVlgjMoT2Ixr1ySXpF
AXG+DxmZfH4DVlKk41WOihhwsTJt7X2pughSvZ2zgyXcK83puR4zOkoqHz8lkBmFZmRwdxhqfsSc
pN8p5YPmLcm4YXal/8A+POL+17ALdelblxTPZcRv+WN/Qcmt+dAyyRRxQqk5DrQESwzMK898Tdtv
sSOfbB5U7gYpQGWi6kzJlUqTTHGbHfJPxZBz7MMDRetbZ2KTxwlliYbqTcOM/AzTfO+Gqd0g8kR4
n3jj0NF0zNrHzD1Jr0kP/18LPFAf2ej+vWP2pv9Wy6RpvmWfTXjIOz+/8ae8I35jW6Tb6YJRR0BZ
OCn/mmsV0OMQfnyknR8zqp/lHX4G828Ooo/Ft6IK/C7vgJgzGGlB+rHtxSr7H8k7f/JvLTkPuEUs
pB0mbP+kAaRzOLATS6YXanejqPscv9g0fh6MVxE5mwXZsEmTnKVzaRrKFau/wVr4NnL2LAk2gxI0
eOaDm8Jp64uXT+/mXwg67p/OFYP/8CFgLoNAT2H/izgSdT6NPC0MV2OUf7NCs6Z1UZQ7EWs3riaa
Q6Xm5tDXLkc7/ffJExMzc8iwQqsuIh4/DDlsXDWEV5zAY+AXjKonqMtdE1NPxNVLrrt24FrN7aBl
ya7zzK914p2jNLsOKxtnPs6+FUlORALPBupq7Z17z1UkNrMRTnr47L+PvUfcFsWj00/fhPedHd7b
d34fJK1fByxcgrAl1yYzLcIgnv2jGebvInPgVMrtGCeAOaeh3o19XW8yIpOCtnbfwn6U4IFzb90C
2AA2ZxX7hOojiML0NZfdO5FA7RlvJ2an+tZ3y2yjKyAuVV5cTU1rnZDeuqB2dnVpfCvDHpOX2+Z7
DS8AOC125URGgMEmm8ZXefRzmv4VkTiHPkR2pui8iUvnKNpsNSmogElmaBevnk4KxH6v9RAAIt5I
K0yePP1p7DLrrNe4r6ya3CgXMmgyK+NY2pN3dJOR92480bACQdHS82lGki7LxuZt0Yf7cUmbjifu
X1Upb7E+DA9FO5BbG9EREjqkGypy3XAqzuZCrp2GiI7eo2s3CZ20z6bo9wrP1d7tJ2r56V7VYc14
sLqa3UpsO5cEC2/qRRCb49lo8nNi9/MlthT+v8THKRl4XXOLh/TNAC7Aad5sZAOHoyfmXBblLaWK
F1gNgAdVVwcE0nJdLklpHLrPKYIAAWqKIDUdF99tu2SrNTUpa+WSt2al4Dm0PLkyhAQ+Siswtwdz
W0bavAdUWCQPo3CaxyF6xTvYbm017qsl300bGWnKLt3SIdeR/eYlCa5bMuHo7xMUuuTEmbAKYrK/
miVBjiLxcbQ5zLsZo5xww2uivYHtLMlzpM7XDF5xvBJKpyQTXdnsX01WdNOpcdyPNSm80m2PICum
rQkrEscDM+ZLpg62DW6WaHlog08asTvJkr9j4tW46eqIr5u34EGIBIFqHDNP+iNPUuXmRmgu6SdL
ss9ExE9G1E/aQRly7qpk+loTBKQL69YhGMgkICgmKMhbEoOUy+RZCteI+DNYY036XUkaxxZBQ4zz
Fisovfw6VKFLFpGX0loziScylpyiyrmZFPdqfUkwmpcso4xQI/Uj3YiYI45p5uInt11580uoZc+R
Zta3Q1+pk8qT98Emz6hxSnizhX6XdtQ15pKpZHMjNMlYyt1iHXOBSNJwNRDC5C1pTJ5FQ6hdEpqa
JaspXlKbfLpfCKL9fBQKxlESH0Wq3zeLa0P37KehNmi5aMmdv9gKqt7tttpsEk7FMGqVp8QuLU4Q
F0tIK7KX3iDOjJHCZJ1iGwmxj8TYSObFT+IszhK/11ayo38LKYZHYPGfdBhRMscCpafNlKkEwHf1
gHwzrvXBGHfoGmEg4pa7KRttoA+UJmVzBGTlm/O9pNejL00fAn+DqSskI+8JcOxupy8NIjaO5XJD
0yihexQNdJE6EG2y9h+9Yfre5pVLunUXdNN7KML5Zo6Mg6/n6SYvCPNt2oi+M3m1esGW4k++dz1H
pg4PnscvLEtMT8sXW8BWZmcxgzTI8qrwGAnOtfDQcj3G+1B+6aDSDPpddF9VqAhFAwLUmfBalc3a
7gCzR6q6r8qw3rp1T0aOSPPdEN/QXWTq0CKet6/qY+sNxJf7zSris2ct51eFcvLj17oarhOHD3Wg
Ca/xPNa5iSnRvPQOF8fWrXcy6hcQ/2KPIvo9Fs1XVJhbKyXE3lGwG5qW4ADNJewmGXCwe8xQMQCZ
0lC3bk3UvVVnsDNKhqoZG2z4+3ahExWnuMup7b41gBaYuBjll0HHeud9SSxGMkDtT8x05FiWc+As
IRfjMSZIb8Lp4mLJaB7CyOFvQIqZPqIOGJdHR7et13l9li1VwoA7ISdAZDmtzf7K0iiQbO12Ar/q
FcUxpDcyuv9F3nn11o2kef8LLRvMZAEv3ouTg3KWbwhJtoo5FFORn35/dI+xbndPz87FXk0DLcCQ
ZZ3Aw3qef0wOYV28j2DI3ji/VD5xkvY4vaHCujEMOE1cWKhJDezcREQDko72pWHQaEzETcuZk8bt
NvbSZGeV5VfwBbnC0l4+ex4qgY58ZctKqbt31UM6y1dZgshLJIbaCP0dPnia5wd0xdXQL15Z5ewH
1IOk2AuKo0FlgwplU+nBIQiuodyiENprN2rEC+dpeSd1QF193D0o2x4PhbI54yN7ZwTxAZ5330eN
f4i8g90gL41G69jkHQPARH1z0WBKz1Aa0h4og41KcOdFyCdkFL/FU7nC8Upaplc4584VRyPpblWq
rwMt96EvycMIG3av3L4EXIlr09y4Iv7kms65gtW7YQCV8VFUuyah4q7uq7MR64j39aLPC4Kfrr0e
NW7ax5DVOGnWqdmRomsmd2xfJx4QEC8mwn2lMBHm01d/LO7Czp92fTSCylaGjzDDu88XKDmE74jC
+KJvQnIgJfCgQAKEPBUjfzJeEWdFgA+1CUVzRfhptOkW8GkOO3j8pQPAqEy1GcZbK8/U1vU1p6dd
WutCux0YiE1cvUftQNPuiRmlaC2rF0KseXRpl18lprcby8Q9RyZh1gDe6Z1fc9mVhSvWZaqeZFBk
O411UGTetFExefmtx+CUUKvRdepYP9qRFpeJWA503uk1Wi3YCH+6rJwMhT9ZO5Sleivg2HDda5Xs
MolGZzqVfWqiZ5i/hdJCFNcoZOKTRlytS7DF7cg9iMLEg5tYtD0m+eVEG7jU5lVjv3UufuFxHlpK
p4YPSeJU5h/mMSVvu6OAqgpBEZ0GPKYyPEKB2OVRII1rgbnSnMxtGMDmRL13bCMoUcvst7U0KqqD
/eJalLbY/0cvVIJwgJ9WgD8x5ldVpf4ZZf77z/6gzBE0LQ4/n4CfpYEKvOmHtcnFH4wCHjev6WIr
ZoH7YQJ2fiP9l6xK26cBjwAAvvXTThXgHka6j/p7qaP7d6xNzkI0/pGHdrEok0tEMh1NOIu3+Wc0
rG26IAsn4l/TsfsiRg7+2sFwT2+nL4s9KNFJQBmchpwppk3fTQ4MxO/PTZy8A+vepg12/8LwnmRJ
iRsixhlQBGg1873b2HA+XOeO1rTB2kqhnokUPnYGB2k4iWTdV2iAwzS5+eld+ItF7Htlzp+eUbgo
0iksZx/9xdU8V07aD8VE7ofrX3SxeuqRSu27qjzbWqCtTNQ9nxXAuQQNEVxE0mYcX7t+wiZVBrW3
Nab2pQmUiQg92WR+l63twm3B46oT7++FtjDrWI2hVyi38jvw1GuztKOtA2LEi4Y7ulxwLjnaa2UH
b9ypb+KHuJDozzpS9P0gpgCG/AP5YPr1quzQZ83gREz7C7GFXMFz9D4rVmFofUmHiPpO5iQ9bCtt
f5apSTZkGm5j5MyrZhBoPYVJpq56Gd2MME9HP7iJfkqDZfSWTKYCRVGF/ooQqXd7mC5DqZ80YN+O
8uS7HPZ+S0bea2hgEbLy7ibzSraaiiTf0nvzIj+6UBMcTJOTKpRKN3sodTqsa2XtI2TSd7ngQc/l
WGxLpGenUO5ryZnuJm188Ju037fKJdCkLgQIdiyQVDn7wPjE/ctqiPvEnOWqDPt/ZSz580W9+PhR
KqOmsqhx+uWiVpUg2S5OCX/pSP2bcIhyj+y/5xrHtB0hMoazOxr2899fev4S7vHLpwmlLLGQi1Sb
z+eS2v3zp8lXHQeBDHHUy7mB2CZkp+2jt3FIS9RagSJLo0kf69yEWPmAZiyfTMaNo7UrGxpYZzy1
RzJCHhhkb3j75Wl4MMT40OTebRnGnw0bbxCVdwUGqhXD0biq5+GNu85VaVl8PgfnPC3VwYztG0Nj
fW2NxFx5TdpuEjYagm1Qbjt7BZJN0Wy3jdsrJxP6NOOLQkxqn72Rrc7r6FUO0+56NqyAi8IwtsN7
7hNbkbaolS0wC8fkN+iAsLDcIgmjjHh2wrx3emRi87RkauTpjR0cDaeAthyBKGsv3FhJEaBo6dqN
SdBP4OyZuj9N6IpGIchN9Wij8zQvI6SzxJsm73EJFlE4aQW5C8FA9rlamW5yElGtV2LgFjK5PoFd
IJqBrC6Uql6+g5fwRrAu1nzdGtXRUHxQulCARRcXpQbbjFJEi1WXf9ac1F2HWSRrUQph3FlXgXiv
YPnWvXEjHH6wNOJP7fFxbroR+FXT+ig1Y2tjrttCh0iImJ2bZUeA+qieUhfFRkdKiDIUjiGQ2dAE
bjUBc8fGvYUGtXd2G37RYfjge/VLPLDQRRNPk3sz7X6AR5lJ23WPFc8CR3Wq7B0G7ZvHWp5YrY3i
O2S2Nlmle8NE1U0mZe69FWPyXriMoFgzWcSbl85ziMZd2DIPQYnj6ysyL69Vsjz7CQN4/kgKKT3Q
DaNcPhbvbeuzMznWR5B9cdL6AARgbCOs6WuEZYL7O2EsFWkHOBvWsy2nvZD2N1lUj2qEnnOmr8kY
ETRSd0gXPJSXNTyYEXsHq6bluMv5A8lU21JGD44bXbvNeOPOA4Vn2sY3sbAClonKqnOim95LqlU0
IJie8nfTHI4IoE9269w6JXuJU4CajyWunrkH7+MjUU25s4pbt1+XffuIYgnSDTHHphRoKqC78t46
j9MTDcsXjlG/GG4sd2F0MTgBe0o+Z1DWGFQbCKB65zuZewxb8V5ayW1VwD4y2F4VMbjaPJ4LPeKi
lJsJ5oGwPFrDMMxh+azXvtYQF2rcD9ZoLfw/j4E4nSghEqeaO6IruuDL2Kt2N48xhwo0QUdDeTwE
2bYEi9/ZcXAsIQbXbd9/zrG/5RULceqs4gWtt+EFYif5LAN9UYjgOXfcDCEQifGxR/2pr9PPxWu2
rj6itnRPPXkuEaqJYxG4tLOp5DNOeh/f8SgBB7x5p31CKeoSTj1MTpEM062Vdv1GmwlrZfEOZExD
I0VjIaDjugzzz14VFHynLlU67i0F0fNHlfEGTunbFPh7W/tPdmwcQuuTQaGHPqUNOywGXiyXaNBS
n8OBf8ixkpcUQhof4XtVsk9RsNajBaltRuZHG8+pSosj8ONmAANAcSdWeMCqbVM9mi1UE62YKu0I
6oJFCOSJHPZXR0kk/FA9lvWV6mi8BBMestXkQcaw1YP4GtHWmkOolWGe6JN1KJlNuTRlwycuqLW7
dt1k1Ujylhnr47Pd2AJUwSA1tQ68ywxn0WweCwOYCe/cKZosfesljb51gvR+gRoGwBJMETuEJnRW
hjDD7pLSOpTfX8m85rbiZ1jP/PAd7faTtBEUjK9BzP3Szzm7x3oOsbO5e+LQbzOLm0e/bMh824p0
t/P1Moa1IbampfOoEptSt+ciBaMKO4RpQRECSmjkDaKbEpBikguIc6nWlpwfAj4x53FR4Y42Su1k
vEx9p6ADzfO3o+RnmNPCc5kJdLsKExz3Uk14mCzvnKq+nc12OGaym8jzd7jrIVJTgxov7M7WV6Oj
yX+ynWMry40cAhjAruLM8ECaUTZ82lPOLXEyMFeEvtqGbewfLdl/sCN+9kMbbEPJuTTnoTq1tc+t
E3as9qt3gIN61w3orC3R7jO7ItXauY9S/1aV5UA50Zo2wvdWtIj7AwJjutzOjyktUj2CJfwifPDc
MSVpLZvNq2LsUWI1s7zInIorv3NvtWG+1CrJd8mizjA0Oo14EWvAFlxBJazZVo3DFI8vORoIi9K2
mfI11nDUUov+o0QI0iEI8YF0YrFRELtz3qAX8dth3SGcxRHoHdp8vHYaB7f3oV+0JrOh7E0DqtWl
VM+bpf9sRe5Z+oMJGQhIuGhWokW90vnmpdJTtwfSuksXhYusEd5kSTQfuf5WWYHtJ+hsGpsBQnAu
enqDNZ9200AfLQQ0fQ+ZrYruZfnfyBQ5GLmF5KegYx2vwSamWGiPjHLvwJKsysF/qFV6X/bdDQd9
iCk+fY+67FrWxtKAyl/BiyYB9HE8JofRGZK1RtqD2Idyn0XtoxKJt6Fj/nTsDNWRTYN7nR5rG2zR
xfts2BzkQiLBS4d3axEEOAD2DanmHINDUnPKZ9Q/Y2/llswR2TSttXVkMa/j5jaV6sYU9AgZrvsk
UOQhmo/xJYXcSmilGWYw2CAOzL0VzYeiFjcJaT6btM32mhwBgp09yaEtn3TbVaeq6WnYkd2lK6bF
L+dSOrYcnb5L0GgxX7navxiRR12O9birUzIRGcv1WlOcObXOsyURyhl+Ay9Z5TdJ1qNcC9FNwHPv
k+NUBTs5J/uqgT3utMA7rV6xrux1iFQJgAFjPmid58UEjepHPNbTeorb67BWMY/sehrs2zSxnxLf
p+MndV+BEVJUVA6loB7QxpjVIFlD6217z3TPQWR8qIExjk3qheEGERdcS4mhvnXLzyYczIOfzLel
C5OSGH4IdLTkFPz9pPur+ZiwHnI3OLRdfK2k1v6yY8Vp5DdzoUI0KeNtYWRHo5f/QvH7l7M0dTuw
kCTz/DmtwZ4JuVA1m2k9Zdd53twkg7qKLuY6f7sy6DIfDI1hot+4MZDh96f3nyr+hytlEfnn3PDv
UMZKvb2/ld0v9PDvP/s7lOH/ZhJJFi6BScx9Dplm/wNlwHkG1G8EMMckDrv4An5AGdZv3FdAPqjg
tX0uG771A8qwyDZcklVsB2EipWb/Vuz9X+p68PEDqHhAKv4vkuomCMoMAvl38X8vmpd4tgnRHM29
l7r/6uL81fCOqdqB0l5ypZcn7P7yy4qo6WXtLWsld68Hs5C7Xh8UtV84a09ddBJuv8+GABVMc8B0
fJqkvMsGzGClfPjprfoLvAO/wJ+WTvJseT+WAC3++zXGrR/mVgc9zuVMc175DYLx2Sqfpsz9CDwS
OFKDnAzGWcKQ7YF7VaqDTU9m/h57jWB+m78qb7htDMxx5IIg6Og7EHPTKfCxVxV9F9L96JoMf6OT
MiMuX4pY1zhGbSvbzAVjD1VVWAAqxOQJIRvczvSZvcx5wvieG4iq4Vwy3y3uZ9tKEVmK5AuX0gWb
xlQj2ulCGqKaofZvzNYEhQ+LvVW6cq9Sq7rzh2nk+SixIQRKYTACVU23dafdi+9fbHt4KyvM8277
JhFx7orKfpS2bPdxWXybHCYMFDUI4wH+Vz1BVJJ3ivn81DXhuA+R1oSRoMxXXsdD+WBOGpbORheO
tevQjh74fkACbchxERXWWUzBXRDM7lq6FlPxmB2D0pRr0ZOL584MiV4VPjpl/kQQvbGvYwnQTT2l
WQyfekoekFr5GP1Ta5u46WskLAf0JMR325ZMPU3Dtmxi0tP9Jiiq8pibcse6Kk8C7sAoZnTHCaIe
njuwsDls/VTVW6Tje98PKaUzgJX9zj1ZTnMRihp2yVBPXdWcZsen3Q5htpCXqckRagYMrNCyiJ1N
ep0hP+7MrhL7KEd3qiqUt+dUOp+lXEKpU2sF7X7Dy0UlFREoHPzxJhzNQ6IURnsIGpw/9CalQXbW
2fBh9YgK7akXBy6Q1Szy8pofL0cPahqQbFt5GdOajjdEewACcPbDmaEMZFks2uxqSIKGXGJ8nl7+
4lfGpgj1PafnvB4bTJa6ju9IXHnxwRutCqVd7E2IPeIOFRKT2oS+PbdosB7K68FiP2qWTBMtuxvs
CdWqFdY7OH1xmTEs4Q6isaLE7zBKD7e2M7OIJ+IbFWC43epvBTKsTcQlug7jAQqgpLeCKWQlQfnW
YmAwD2RxdOmoj2saT90u/GrK9rox5+vcztTesuXjbNdXqi/FwevLXRqlR66pzyE1yRrbF7MYdkkU
3Kam0R9yazj5efKcD0NykFAEp4CJXNdYII2BfGKL/Buk0ddmaNz0Ke0JiZfn6y5qzqlSFjoF0RxQ
CUxNUV5Mg3ztB/80J0V1GLPxQTf30mQ5yts83klCMzaWtG9YnueLwU5mpptF7bZIKpLA5ibWvmcU
TfQwFJgwKswYanFlzIs/w1icGmPLP1Yt7o1g8XFki6PDxWGwojjC2QQtNBNBPLjnc4uFe3C3tGN7
fh9cJjp9iSRR5r6N8bfCQDJiJKmMpjzFgvoF7pPNGLjXkfcx9Ey5qaL/IMWlVVj2vsOygJF5RNc2
qvCWCKtzuox9Q2P1YDXu25QGmHY8PsPYVCEQewSVKXJLnb53cT+fXAnUC3Jb5YGzNb/3iyHxbI38
fZDG1dRTVhfUDibwMCtOc9jsRVigvfORo5auuvK6KN1WaUlgTMPtwTPI89CFceWLbxMP8tIbyt3Y
xoRMCzw8etHFl9brYs8qNUMcIn5+FxC5tEs0cKIgcTr9YpT3YS6+4VWh0MmzCZnQ96Zakhym2tpT
JnAzD3gg6LdWYLl2y+rhoj7ZhSbiSlkKst1RIAMp8Bp4dnfXi0LskQt7qmVr3OoiJnoWc/4A3lqF
xWOMIB6KrB+4fSUb3013liX3RlF0F6bapy15gqVd8Y7HJpQ6NhnmWbqoUuLBRWqSjoW1QRysjiqK
Pv/0FcXxszsd6uzszYQW1ZW7DvPH3nrLiZyom3GvZxdNEjo/oz300IDBHJ6TJt7V0XP0PqAbUGO4
LzuHfs/4MAb61YrLSyXNa1zlyZWfxQ9R392lffBgmlR8E81iJxPUdzhd8aGgNoXy+QxnOyqn9q6o
0htNOXUPeNqrPbkDh7KKaBAoMZCPBu9MdDaHr1nav05DdRlm3/rcojErEhvErjuiIFaoktDJ8+s9
kBolvEd7IAQrFYcIL8M09+zY3S5xvWWpRHuSrnAz4LAxHrriW0NhTo5F3AMRhIXdzhSII6yjC6df
d0YLkA+nONBplYJnMC50IEqljX8WTNpIcXrN7wO73uQEd3NPvogwSoFg1/uSqJoUlRYJFqjZBVx1
a5M+V5s26HYcvcydCQ0NmHQavBipNrMCix9i4Gq4zgsa7DPXnjfzkPcrI6qgBfMuBH4QH27Xz2en
vuzC2j7Wg/HRlf4JcPhxqqR/55vRY16p5op3nuIWk0l7Sl04Ilbsnd14u1iiuZ/yND4lXlredk0J
kxQu3Qy+2BuRvxtiTSdgED+2CQacdphghifrxSVNABVKdowyB8s43MYqFs1jnBx8OXnczApOJf3q
tFN1OfB72ozrMDOrfWWGNwXWjvU4Qpp4kzvuHCPLLr9/kaZJVHMLfhQMKco34gMKP38BB44v1THy
k3MaZdeW4D1UNmU34xS9WESWrQmJwjKXeh8zajxuLpyxPVhQktnlahpz7yAMg6i+gXcJJU0C9Gjv
Esv+4vbjaepb/CcxjYORbx+mBCt+wjMNxj1tXmpeQ1K1W2Fw8C80D/qXeV3l8NaVXU07UweXiBrv
s8rh4rAxQlijM115ZvPmtmhm5t4Kkd5Z5yICkqN2+xCZiBi8mqj5boqLM1ip3nudfRVIn98wJ+Tf
xB3q6tks1jXImRep+SXK7FsVBZd1Wagztv/uJojUN1e18SsDgNo6jhIHf+4+PEl+XcHt0jYrvJyd
s43nTlxlxnOQO+iOVfOaGflTpYtwFWUYZ6mXElZRnupQnJMMQYYYXSSQfq8OTSra3VjgrWly1b44
jrftXMd4xq/1gGMAStrT04U1oO8r+W14XqyHe4La6k2k2yPoHvYnAHtAIDwqcTKcFPHalwVxZT2x
ekU1hGs1+KQfRJ8R4CFH7fw1rxJ3g0kY00g4y7UMd3NLXDgRqwcr49Rp2ex9aAQG1u00xsMJk+HA
nWKCzQuFgw3rK5qf+OwVldx0tU4vpWvXh5FclIaEH1JEEEMpb3y2qoJ0b1cf8znFSpwULRWR0f00
d/alY9FoXmnl3bueMe6wkgnAjf0ISns/x8lLJx3JIVySwcPrvjnzkpWb/0oqWY1pyAk7FeUrVpIb
t4WSlH6CS4CCH9xqA09DtFdtkVy2d3um5uvYmW7KUp9iucSonfRFbkhsrpZ1PQ/Tm51Zz4TNPbkk
hNdhf9EV9tGcP11wosxIH5w5e2ikOa7/y3QRPzaFTx6yDI65Rg5aUzxFd8BpzNMHDoWtnZOREBFu
+Z+8anuYecFC/vmqfZEU72gO/7hk/+OnfizZ2Och+YTvW6yWNBT8WLK93xZZMaQmdyNCT4Fefl6y
A5Tb2Fpwv3tEEwPY/Fiyzd8CwqTQIACm/K7p/jdqgTHI/LJtLt1C31UL7L48RneBhn6KoVJjEJaJ
oSiZmf33ohs0AVMFzAaRwEEFeFwijBxIO+wIrugI1djkS+tvY2XPTZ9qMsUDc90Ul8F4mmcfoA5K
Y8vicmFldbgPCcPUUX6AZH4igYDpso7fGvx5qxmjjbcOrEQ8urEH9legGdV5GK87jsoQ9DabEBy1
ZIxuOZnzDALDqANCgcfrbHbxJvbem69sTC+DhKRLaHYMLHwwoBor9IynaRRoOHOpduZipW45QDtf
nCojybf+PtUYRGSGo6olQE2MRMehGzh0JsIAv5DYVId0Z6TxE4nF17pITkPhvDh1uq4RetqobhAn
v9VZCX7HHhASbE4/EbOANNQHgSXO4kBDqKosGDeoDN/Wilg0KEeMTFs/gIuqyN7D7GLfu2B/k/RO
MoOSrEYJGeDi3R5qZzgVRKIEpnEmhfmz9Xvc3j2xasz2MEeNh3Z0wa0tuvmifOTt8bwE1JCwWLsZ
4n1vxi96FJ8uy3JZa9Jqwt6EAzPoURdBvvGhq/AsMXk4hDaLlrLhaOiBNKgVZLem5aS4qvAgx35k
MZDNattnL90cfs2t9sP1kJHrJnBPVTeedfTkp8zhtTvYGxnd2NhICxvCUuVi2PeERBVV9cqDDNa4
Doxr8dF6JXminnkTaE0YqqS7SvD2RZj/UM0nhz4IshO1Ci13S9F63pYUgRVcw63hk6cbJ85tLnqq
A/NUnFgBjnbWUiD/ZEzOl16SOmO4+jJ29JcRA9Ix77qrKLHueBveIShodBNiS/xIehMomKQ8L4ut
Ln0ccbQ0abaPtR+hcxAFzAlulvfKLAnl1ryOcxGNmP/EWxSA57veXvpM1lAYx3LmDancor4UU3eZ
G2DFdsE6qyZAlMKaD0Mhr2fUW0Gb0/ESVjlxwv492/sDnnf13Kv5OaP+eUYKgaAGOQk8/5HJot8m
xdCsTQMRXGZDZudFiEtMTLCS3MfzAkftDCbe3xUpBTAZsd5roQt/7Vw0KP8uyYxpjC0RT98GEcgj
smaxdYfwS6fxZc9LKCtBCrNTTJwTWNenHEJf1k+eYM/u8vSZbFeHBmc+mbg82RmVEWy4eM8OSqHZ
m9pLaUBKMRKgTaOyLh0t51yOg9rY/k09m+GdG+HtxweyHUvaPmRoX81OO27s5KvTRPm5bNExAPCQ
5sVWmnZADTMl1JM/bEqZ7x2J9DwcGgz7yXjhlTPjAEoJx7Ju7JRtZSUIj11ZQ2Pu+pFzuk6Ca5wF
dIG46UNZO2gCy5gmPeD6jE/hmm4W0nmsTZtadG+lUIpYGrdjUX+aBvS5mLHJzaKrb31MTXnm1cem
ZbkR9vAQudm9xb50iLQtqSuaVq6cnmlgmaA10VLbIWsWU9SAoNhslli41zlaBpOlqjGU9RcZYYEE
pzABdDyAnXxBeDgk6AHPUmBN0J9hwYFaACEGpAKICowoBCwSC2qUAR/5C44UACjFAEvJgjDpBWua
FtSpqLSznur4tVgQqW7BpkZAqhmwKge0qhb0Siw4lg2g5S7A1oJwYUNIUD+CeiXAX4YDDuYviFgI
NCaAyNIFK7NK22Kv89AM8A8teFoIQc+qlj8M1KGFOjxkFJ/1CwaXLAFlCyo3ZLdL+2Y0EEQ0wdr5
q3xIv43aU/vemB9lkehdFX2pFrTPAfZrFhDw+5cs5aJPt8GCEE4LVojDBUhxwQ/NBUlE9LmfF2yx
XlDGdsEb9YI8JvUhBIjsF0RyWrBJDO3Fffkdr6S+ZlhlonWeyn44JwG+5TJOzHM/IZ1lHcAkzO6w
sacQjBT/eXz1/QtHeor2ySJydS5NSKKxOJh1na9HKzZx+5BKiCPy1vbHr4mRgb92dbtnWAw2TQCT
ZJseUMZoDFTflP2l31sfJmBuw81rY9YcpxokYcflNEfhMZtikpezIdkrCiQUDtuTjttHRfnfPq5C
auOce+VDPvmh6vdE+cIIk3RbWgiPS3QcPBw+3E1CJEFdBc1N04XToRNETnv2dT5MT7LVWyuM9uiW
nzDkX3UzifcigHoes7skAbZTbk7aGC6kVXhIAwwGoYjRq41vZS3os7YKMgDIYcm68q7mY4Z+V5A8
nWDacrUIFqvRly6xOJDaEJW9o7F46miLZvkDv9MaKd11RBXmEATnKaI2mSWClIfuKcUFIXI3X7lO
waOsqQJyxH3hRPdIsDAiIIzVCIfC3tGXTV8+k5ZxDQ6h927n6XUfi5pywJngkgT/SVOZj0TqqHvb
6ckB28/ezswccmOqnkJ5v1YroIHsEBn4pF22aCAMxY2rbz7zZsh3gOHGTkX9sdfxRZtn0ZVUnbGy
SKBFdJGdrG7+qIuRDQP8il5WCcSJ0jk2rRsl2y/ViD+q9s9mFrx1ifeCrrgZM2rRdA/p2aDZa3zz
KiMle53awXxspw/pN5R6ob9xB8Llm3K4FaOUR1Kdr0rkd2inw11SOuFGxPESKrHpbJds4+FJ8Zr0
XnVGiJJslA7uCxW9+C1xJcBKCe6L5MPo5H1ABSnk7JLpnYCJBvNNZbrMMT0oP65UFxhxOukWYb1n
VqB/XIe7tq2qDYxIuJLjAtBFZcDnpeYGgDa/ATOILSfYFziE2hkEGjXlYlcCgisyyhzt7ggBu44Q
wfRG+ADr1wTEuVbyHMNw/x+sHM9JltTfviZv/29hDT+qeoLOjrvvo/P//Onyfvfw61/4w99v///3
b5MmvgiI//AHNs2km277b2q6+9Zyyv4Yy5e/+b/95j9CvB6mmhCvvwkAw6C5aIj/+WKCva5MSvmt
/GU1+f3nfl9NAui6RcOMb5648+/S439Imf0lF4wQrwARMztI4CCd/sH/0dLgUVUUIjEO6RtaNJE/
VhMbapB/j45S9M//bu31n7LYkfziPqWYm/YYSGkLdvLnzSRvotpUZUVBvYuJ3DOajx4wxzeBxbOS
xlGxbwxSWwyUQ5OPQT0DzxflUzx78bYNaAyKCvNU5wglcycC8YreK40e2qZQjNVrL6scpJQPxk8v
81/wd86yMP2sV/7+sKlfwHqLEptX448P2wH3spESUNK6pIu7prND+aNIagozpIYT0SqN8eCa+i6M
a7kOjPYlzfITgTwnTUAzAgvg1SiwXlVBKG1Ct1Ins2SNrnNFpjt4/oL5JS6NRBJ/7GB2gI3kGgaB
u8ocOktrY0ZeYHVvLalvK9+66zL7qSby+l88zyUA7k/PkynfdIE/Qi6rXxZHMaR1SEUigusuezbj
3t94ergL8omEHZIhGguxx9z7J1I6nz3L5C3p7jyCUUwaX6zaeMsyVe7MykHegPgk9NGjGEFyb+vw
QsrqTqbi4e/fGWtJgvj1neFKD30f3aBwg2UV/mnVTXyZVWhweGd4oAS9XA3VuAnn4cKO+lNfps+8
2nvhFmsyO3ZTHj+KoH1g9vv7hwG5/uvjsIhKCT0cBFSC8dR/dRaXMnBVR9BqbBSIyOv4MFG8afkL
6yNn/HZ5nRyq2pm2ba2+6DFIz9zAycppuU07MsnYYsnrQeW5SwxpnrwCUrexoo0NavAgnNY49AVI
JaJeRkaxjrD27fs6cGFrtnUQkK3riZe4y9HENTvtFeKYTjnYtf4y2PHw4Et5m+lbGTj3Vmsck6RO
dqkRYjZsWu/GDbKdw9yd9VSQ0JegGXkgEYXrvvrZdOTmUO+ShFIRXoUHMyu/msQ4bUtgUhibg0rm
k6Uo6HK/La94V3bGplVwF84xt2W47boUYLqMrq2hRjGMlRgobBP3LjLUMS3WWfBUBuRTiIjiy8R3
ec7YY+aw2vR1A0aubNI8JyREIvxQQ4nDdyTdASUjkjTsgAMnPhEFmYzWHtC11UAAxbEAH64oW2dM
L8BkN+xgZ9mzZejS+SwQ5sCnjbeulzH6m2Tuh2SoafHErSXBGFDPHM4pkri5ecus4iPls0qANfgy
aUpAlfp5zuJXJ0u7QzQUxMn0ePNq4SGAwfoZ25ckqTFzDaziTNf7zO0JVdW4Zydj/Ex9+ZZvbEM/
iNEIN8XkPwgE/YSGd0ehgfLifTzJ9GSSTh8SRL9uKsM+WugpOdlJSOe1ryAcQpwJ8rYZ+3Osiq9y
6p/jmEnJHfIL5aPD8ykWXNyMDmHRiU2Y4iQrMsfpbjEOHQvUiaaai9rX404m+lugSu+s5lLCrrGV
tlXgHzTVJa1iegjhODZ2SnBZ1U9fTL8h78vHG6oJEd6OWVuf2nw+GgwOebOINCm9UoQmntgr0eGF
KkCN5ubnJsesneTYBLsIQVxWk123eOzRDNNjH8XkUbma1NnW35B+d8zzID4TZNgO5kVmYPx1CC5x
khiCsFb3Rh4DbY96/m/uzqwpcuzawn/F4XcR0tH8cP2QM5kkMxTwooCC1jzP+vX+DhTdRU3dNnZc
7o1wOOyCTEihc3T23mt9a+Fj2sr8mKDYhoZHa0INdEuyJm369Zx4LDzq6lkhup4IO3ScVndYO8Ux
3YSYJjOzJ7s7y5roavA+OVkJhVkk88BTjr3+TNPSy7gAJl/2lIGoHVdV354Lqz0bh+zSn5KLXJ5j
6Qt0fXYlavyoapov4iC4rovwShs3gShv5Guewd6tcZS0yUk04cHV16I8S4eUNFj5kLOmYNXTt4gm
vLeJx1Ewbi1Yw9kZSHd9vc9wtbQ0DmZFySjKL2DPhOPaiPTFEFPXnQS+W860kNKM+5Z3Gw4Vdcyf
N2t4cstJH0jGUMrHkiI4D5mJKaSWAfjWAH2jAx7Afuv9YBGJUR8zhb7pgXB7khCeI+uvJTM8lvRw
AVpp3uUOd0OzrLRDIYhEa8u1IbnjCeZ/lYn3onfA/NZbNZ2SDdrTx4nWfAC6PEyQ97Z69ZBLqLmk
mzuqd2s4Xg6vNuCQn9if/SA7w3d3i8v0wpSM9E7S0sucnPNCWp3ViWiyEUHApkwZtUrw2OjKRIQW
VSEHOUvZ5UIPd+Nkf3bUwD+agLUHktpeSH57JEnuDkj3UsB2byXl3ZC8dxzdNgAtf5lKFrwLFN6R
dPhRcuItSYynp4j3wWq6wwBa35zKqab5sax9RD1ODrIbzJe/pALQWf8xXKSI+M9GeVDG6lTrvXTd
eHnI6MlYD8V4oeTmMTRpjPxIYMK1zuBPwSVPjxhylrMeTf+MLvMmS8GcOpiYbkJUDkIBedivOF2t
pohKLBpPILR8ViOkByN+LYBs9Pn6MrnGqVpuEb/e0kIAvQMkaR1GGBcozQiegkOeNo9q4x62Ma5a
L711bAsuuYL1aqzji1iU5wQ67LPiairaZaNikmjTlRql973SbJS0XNbmtOwwYdaOO/exQlQBoDke
bpokMQ3pqqpQ+uAWmTmZsq8NsSVoxz1GoUHeGzMjrTLvtDSNZ1UbZ4tuoDTNImIrEMPEx0zaz5S8
q5HWTKz0APj552KaNiX0/+5Go9gx7BpvMnSB7hzH/8OUYqgvJ3QBNX54N7jKq+I2/yQU5FSTWh1n
ob8su52pBCdDOC0TOzq0JzjvrFRUyUvBMyZjumOVOgYWnqE4YKpHV4NgFBj0lKBQhJWDxtGx0eYy
q9m1BqIVnR0OArmS7k2/u3PqXaHpm6ov1JPUycHDd8G4cJqkutUtOq9O78B06Eb/TOjmg0IrHM0p
UqPiuu2VcGmqScvntItbI18YoByhpGvW0qykd9zp8/2ousWOjhauNG1aRg6S6ET1OuiFnnXDg7OY
Ky7yGy3Eqg1/j5bVsI/8MZ5zLKY16l83XZ6eJVZ1T5sj684rv+fRFEIhqq+fz0L/WWHm/7fSjTMf
Z+lflG5PyeNT9T252Xx54etYidkPYyNkixB+hCE9ca82VGZN2Hgc1IwMiqjV/qjdBGnWQsVsamNR
RYbLyfS1dtMOeCsCrQV5algtof681q9fih5K359S2Rzze8se0Dty/mwBmoQMOnkW/+qsXdBajPUY
kF9nBVeFVVWEfmgntduc6MiqfKmvgs+10NsM9iFU/z6lbd2U0MjBcUFr0KtDoTTN3LMn5IJx/RSO
1kK1lSeR6yzqxiecIzPXWtPm89oAad5PVrpXB+NhjAocYkp7Gva4oFqpGfMQjxGJky4GYxFJVZmJ
vMyXOrMgp7MjM25tNbrRcJH39E2WWoVoPQ3UCyv3lxmRF04eHbZSx5YgaAulss2j+S2VbmY+6euy
CXGKNKjg9KBfEgxA9zk8HaVSTtEwYkrtnCpVdD1yOkvq6iahMj5BahdIzZ2N+K5EhEepQG9a6vIc
FHYpQr1UKvY4l/7W7gqp43MR9E1S2Wcg8Sul1s+Xqr9J6v9014coT2bKvp+jOes3NVJBE8lg3fXV
KowB0vTJph6qu7KG4qhHaKamsrtFa1JuXdm21mQDG/GGT6OWprZOdzuhq+jKdnfgKCOn6vSiGFHa
p/bNADBnyFV3B3CiZNpT9+hRt1OplCtT8dOFgR1p6uuLILLXbVLslH4qVrrbP2SFPK0bDAsr1DHk
K8zU3C2QgyRnQXoH0GjdygyvakrpkPn0FAeQg0UG5YeBJK7VmqS+BGcqoH9cuTcalOgjpyriLdT4
xcAGTbMP73KvV5xv1XBuJg1GyV6FpVzDImtzmm1pWQw7keJvpLOdoZ80h5US9wCNq/x4FOCmkkGh
fe7qp4For3Xsbqnar6Yx8fYo1PYeFduuL7BjoHfntETTiwFgWJNSoWOawRmaVFG2MY6HlQ5Ph+fv
PBZg/xScRZuxmnLmlwy+6m4l2YXzuGJfdxvnRLFJJGgClYGDMxaoHnHJMduY08SRppl4UQ/TPTb0
HeNSXkbm4qKvaEsz+eC4owGKMdMKbo0fMDrypy2O4vkgi/9McfFp5vE0VyoVC6EBx7h2d45aEHLe
4mDs+bS1e8FpkJrUd68RoTXzzq+OLn1Ad8fMa+06OOmYxM5EK0j1yOEfhoN/NjU91xhZ2sI2/Y07
KOQiFuYqFuoRdfba5/ottbyyeDo6q6RzFDqN5mUaRp8xalH4m6O+qnwFvAGxiBHa4UPoi8umBhLq
Jn6+SKHybcMp/s3q7WlfEtAHqjQHsLLt8XiS2MVARic+AK8VCqBoEGsGHtUsRUC3btEdzSisDp0u
hRfb7nxIn4y8oTlFxlzRhguttC46pOz4PeGnqIq/Ns0W70XVl0vYFseJjocXzSYHHVSPvmu6YEb9
dBNb+TVLGJwpMCvtkzlh8sI8tBFVd99024R9rFJWfobnMixzbYnmDlRevPQigkJF3G3CPslXNLRI
xW4g6uiF+lkB4rBKiclFlSBhk45zrLQr3ctAPyWka1Q0ZrFLjtF8CstbghXp3ffijKzcK1BjHOVT
poKHJA4e2QXrJq/I5+zZQFAagrMMByrleo2sd+dlFK4V5NdDFGTbghhLxsxk1Wt59ORJkkQumRKl
pEuMCeMoURiz1rMOyZ8ABSBZFB50IMmmiCSlogBXYZSSWzHhIMKjXc5USbXgJER8x4kG7AI6bb1q
Jf+iEvcBOIwJLEZeRjh4Wn3phvAyBHJODpxkdzqSp+FXkDXioc3ZuYanXFI34nGbAOHoJI0jlFwO
pnuELIPqKCSzA4zjuLdpt0+S5xFJsgc0XXdfXrUAPyZJ/vAbGCA6w19oquMiqcMl6BqZQJlfw8x2
56NVMC9EkYxmykzBzBlYsBtjZUrmyAB8BCFpTmlCaWoGiCvVaoXVBVKJZJZ4AhWYKTkmQhJN+v7M
p4EJbxhilCqpJ60N/8QJO2/hKXtRZcd4D0kayVoQ3zBTYGRTpENRSQf6AczwOPGTiiNJK5NEruim
tUj7RkIWgmllA2bxUQQWgFo6SWyB66rOJyAuNjCX+JnqIvkuCKMxsj0zX04A3FCg0V8LIcKUoGFG
l72+KcyK47ANwjdsH3KDoYCvx7+5GpB31SQXSOzp9DEalfQZBwxNLXE0UXeGO/vQCHp9p015tXGZ
RRhdfI9LbtkZI986Jiwry26W2TPxRrJvwLSxA4HD0SUXRzE30OSsjQEwx2ew6Mk5VgVJpxYwdVTg
OsHA8BNO1Tk8oYLhKcmlgHh40nX7HDSPnpU0RwqEYK5M92O2ymqLUV+gWl22XhpthOYPSyy81irH
gMVhWdvpsXeTjcUl80H7BDZdS9qjMx8kOYh0I8a4wIRQP0J8QZnXgBkip20/Jmx8sX7aCmDiIfXo
CrP1AqvetAHMxCODlN2hRAKPA1xDu4daOFZnZRQfK4DsfUs5EW78oFb+bkSkpbJiQYwhDx93apWI
BY9pyNK6f84pI171ahwv26iGl4movYoJ/6pg9ztI5FvPZWiqmf6C2OJN7iDRtkmGUQVm0yG68Mvs
t4hJ07y1DOpcZTB3lryBzFCQ9dKcOlFOn8jqzg23urQAwWYB95hbqSgMo7DCOups/IT4r6qNFn5u
9gveCHe5/1CVMDGqAtVBUMKIGMiGAUJAdxfseJDe4nYtV+VIr80c4Kp2w33s9B13H70u1J/hmlwX
WoIR6vHaYN6YcGRj7hh6OUJo2/PmeW6fjCGpd+Q+0bjIHxuLia8nzhKP8VKFLXZukMnL1omqHp2C
RgLeAr92jc5c2/eliTrCMDaNwa7EE5FCO/OxY0KidpPHsSZBzDK7RaJnD6gDF3XRHRGyxvxYDpmR
LuKWXTq9p2/VriJZoeRSF3V27aU37RjeBbX41JXTvaei4amH/sJ10QI5pXkhChNVTuTfhQXCO5CC
gr4UdWoSk9zB7mEF2Ctrp+GM4Gv+rPLJMg8iAN9IJAqiGdWTSCC9Z1fA8s8j3ZOBAL2dn3Y9CA/P
89pFl3XAArPROoLBRMJDd6rLpAxzvHfSDMwdRoK51rj3PJsv2QxnjZ5dJzV1nW6N2a7HN4gxknvR
zI+ayMYIa7qHXc1EGUTfLLV6rLt6sZC2Y7ITmLVyOlMIWKLf9TDWAGd1J4hmlajp7xA3Ne9SuST6
7CH0U5zlpbZKUga33WCtJVBOSYO9MDAbKIZDsDFsQTfQIASm556aXRma3NVznpxNzGFVZPs+zB56
5Mhs8/GqiRMDxF63Me3kLM78U3aFhTagp7I0XnwKYKEkway4HjKfXhxq1sbUNkMcbI1SLeG7DWIe
jcHaqk5sZbwt8xNyBOOFm2lY35OLtoz0ZR26OHQdc0Gt/Thk5LuZWkeeQe+g0y7RitlufxYJmttj
Mkgo4wCVna/ZufbbpGCfZ2yOGZlxjhVD9ERC3TY8xVUvW+LrZs7P7czpjwD72pyzXQJdn3ABQI6T
5gr3pE+IJhNTeq3nLdKAtv2s58QltHGukZ45rEt/QMrtGXsmKDixDUy3TnxXUzFt8Hl3CEgpl6wO
pQkKLPKq9r3HqB2N53Qk07/FNKzrRmAgMG41Ii7UthtWRTsSbWlNtA3LXV1ibnUVFCyRqaPrCzhr
d8UOMXi9rBTMtAjcb2MZr0FnJduKTmwKQjeaLjhFQfypIoyjrIKnLBmvWvY25PEPmUztaIjvqCsW
60Sgh9cFu7iGWhD0JH306iXa10Uie/r4UVppTPGQsc0QIUzI/rCtqPhXFBsjC1i7AD4hi6IvL/Jq
vOxEk29E4GxDL7wdpB0GTFsm7TEYlmTLv9iFKkkSjTTRUE6cNt5wMo0Z6Xe0+90G7iBTipkRWZQI
vh5uwiH+NKTAqKVNJ8CvU7o+st5DkN4csvDzhPh66MKvUBq4mxHHz3+h6/F/ZBQNGYcprUuP4ecN
jVXy1OXf9jP+eOFLQ8M8YB6p05MwDSaKminHwS8NDUKqQGbJcCq0mwJLKl2L12E0E2cKKmFrmuY8
B0790dAQBwIhrumoOq/GqPovsYp5yTdDO2mRpjMCZd4yNSDu8utfNTTiRncACBIC4DPwWSgZi5Aw
cqSpZrKikVwcZaZ9A6bpsE1tZVm3wtlPrevNXMAVmVQDUgiZ65HiXBKPHc76p2KgFmqN84qIzYUa
R9s4KOplUiJXq3qrnA1MX4/o49HOSKtHnLjGIp0CZRebyiXRSd3c7twAWii5UG7k3BSNuotM546C
CmGGPu5Aszu0IyN3qfSxtoCHehigC2dgS/KUg5EPHAhx9/Ro10lo2Uuuvc1hS8uXgRJADNarc9XG
FVcavXIY5969OXI8jgOKAI3krZH8jeWUeD460Ak1iVeMG03o20BvN7BYwE5mBef9cWxnaB4v8ojJ
XkEja2YZ+qaWQwW3MXWS3wLieZcx4sFrUqHCmVZb6rzo6KJ6wDbSulLXhuPTpqwmhMf+JzuWLJ5Z
PmbuNs2ala+ZzpHpdM6RqvCITW2RrHPDitcFkAOiRxcUDw7unaRBIYvXqfI3lZIxX9c2ueuPm4r5
j9b08F4Sh9G55Z85ftAuVfxcc8skJTSxzyzLC2bnn3qnenK0qYZdWJwaVo2SoGWAOPk6GSKDQppd
cxPUylakcotiFk4nSzkrAuPaRzbTBON55nPKH7vsvg2CB43gO/RI6xLPlUxtmlWNftlm7cYQ9R3R
SyddDhqmT/ahxQHC74d9nNn8PZz4wu4ZuMe9uh1d8dQKawuJgiDC3v0sirjDC8FhyQdDMU/bpN2o
/Y5kmv6wEYwJiXY1L2J4HvSUG3NdTTbVaDfSpCiGamFWIPEdJof6ND2OJr0el4KgqImVV+jU8Xx/
QoCpn43VRgddsyAOp12Vir8p8prsnqH3GDxY2drTrjEqU/QMzU5X+uvOJPZC79TD0AgnclTpHiTe
ta6jBbei8hoRN/JhJc0Jyw1QnRk+/NTs1AxRbJRs+gtOak2nmvNREI/sMjHu+oB4VjZnAka0EzmQ
WFnaVavnYl5ERX05acKYWVXpchKRBbZQh5spoSALAgItrRgtdOEpC92hKHVMqzx0ghOojTAnCCL5
arv70h79W9amp3mYNfX//F37AUxcNVXCwVTV4X+AiXq7e6iDRR1Owu3MlBjXSA8Oez+vtkpV1mje
RHcXphKtZVMzcjqETRcRFarkCLDVeguHaNhSwqfHz/8kiHtkuG7n9Clx/k3NVWaN5SKou0dYoidG
7SAftDJMYzZPUwnGcEjNA2UnSZUx6oJgobjIBKJdkwMIztbhyJ9csQIAd6B5+wE9sFo/8ksuVL3e
QWVhJUL0gexpLKZoBIgBFldIQG4OKdeQyFxdwnM1idFtSu4RCdY1gpT3kbBdDwvOsSYBvCZfBNHV
7TMJ5/UkpleF1wvldTphcuOHFC4S6FvL+Mi+1C+MEB/2UNu32FBRuAWETaruOeK7hS9DKAGrXTVV
exnJeMqInEpdDLd9DUzVZIhJwhXCcQTYRHK2/QXTPLqYqrVJ2zqbO1gMrxG2kH5iGOmNKduFRKgF
pPc40ggMLajvRQQLqH1I8VtTXij8QMMEPF7nS6Aud8wONWDApC2QdXuPP8m4J1Xpzi/139ShGKCh
TulsUoJ6+/xfvfA1lNn0NlLSeciSNx9/fZvp3wlc4CFoKg9DfBw89yTw8utnFCs2DbzUhfBVI+mg
JC3GnYaHODS6NfHH9A7WzXBtOSOZFu4uKBZNmx3ZtG5mdThS4EfVukZ5EaUwa9oNm+mcWmfueO18
aJ11rfX7ui63SUd3wjHucjJ0EYEsu7oCYjSiDPwkgvS/cVb6X5kQfRly/VDd9/usRH71eVe4zL+T
AP6lb3oduvz4jd7IBT/nLWrQ8fzJD/M3sj9NKp3eHM+ef6VnqeKv3iFBn9q0jygRTXGgG5AxcKuB
4HSRL/39b0me+a9fZqyEHpAoB0pUDWkVeA1+3ldX6GfX4Ncf73sd5ffv8+YD8Ixp7oFZPD69kT2q
+FlstHiIrTXGX6rxLT7lJ9fj67f76mJoB+zlGjM2U2gG50+W2ZuLoYM4YpL2+8nz410M/kwyeMPA
wwGF+a/dHD+/GGTBQo95UZBKHMxXF8M4oP+OEFJVOTej5ZRGtg92Z5g6mza0XGYe/Od9dwbLRFdp
gmDcQ5/7jG55ezGoXmziVhmKAhOVhcwHuxi2LLwY3OoGZxXnfRdDkxUdN5mhMoOG4fN2mRhyFE1y
AmNs/JFyHX3AiyGwRILqtBi8at/6QP+1PUMcqNSimsXCg4RB0Mk3ywRNALcMewa2Twb0fPmD3RlI
vcFeQ6/mE2jifXcGpblUlQvGpigXnjeFN8tE0sikMVbgj0Wp8PL0+khPE5NaW0fhzTOAyJD33hlo
7Mlo4hNzavv2aWIcQBNHyOHqNEdUTbz8rI91LSAzO2wbMLr/A6uEFeBymnCQOpBI/u0q4SIgnVbR
o0r+2EdbJRrPQJ6rttw6KfLevX8apoHX22Hv/JLA/tUqMQ+4/0wkO+Rm6awm+eD9UFsGxnJESJy1
MJaLd18M9QCmg04kFneGbnOQeHNnyIvBIYN92uYBTMPvA94ZUCo4CvEBeCqqL3+sFz3V70f77w/k
Pz1zudwZqor5BouOrb59mJgHjHOA5rGMno+n9se7MziDE8fAUUhQK7zzYaIfCBxC/N119Gy6/LBf
rRKLozo/S5AOyoGM2+ejXQvayqbBtk7ljrGbiIjnVfzv3hicP1Va3YauSzIiXIk3F8M4gCnAlxz5
2NKphj7aKuFiaBya0RjbnIWATL73YvBcZRlg9XkZAHx9Z1CZcP6kluWg+6/un3/h8ft7cY9RO3l8
rv3Dp/p5hb9UtX/6Da+l8fdv8KXkPXyk08jh6M03Sufgy1s/PfsR5f//xxsj4XNZ/tUXX8v055/z
5eVfPuD3P/rNz3r9VK//uAmfqnv4FuPzF8Yvv+bxfUoHYVXx8b+dAdFScFiQf/wy33keeaK9rIVf
vfcFFoDgb5s8+fb9ad9xp9Nrfe9PuHt6+tF7E0bx/vemQfn0OWhe30j+Vfm9TXoIr//0QzfoX7oy
f5YS+vst8u9d+OO8+umFd9ng3/8BXn7CL1G27/wMvyT4vPO917824b733f9EJ/7Ot19UrJrg6fVv
+HJfMkaV4vX3rqc/mwj/8lf/0eb0e7Px+y3rtYn4o5e93Y/ld3xOnu6rf/wTAAD//w==</cx:binary>
              </cx:geoCache>
            </cx:geography>
          </cx:layoutPr>
        </cx:series>
      </cx:plotAreaRegion>
    </cx:plotArea>
    <cx:legend pos="r" align="min" overlay="0"/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_xlchart.v5.9</cx:f>
        <cx:nf>_xlchart.v5.8</cx:nf>
      </cx:strDim>
      <cx:numDim type="colorVal">
        <cx:f>_xlchart.v5.11</cx:f>
        <cx:nf>_xlchart.v5.10</cx:nf>
      </cx:numDim>
    </cx:data>
  </cx:chartData>
  <cx:chart>
    <cx:title pos="t" align="ctr" overlay="0">
      <cx:tx>
        <cx:txData>
          <cx:v>Allemagne : R&amp;D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fr-F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Allemagne : R&amp;D</a:t>
          </a:r>
        </a:p>
      </cx:txPr>
    </cx:title>
    <cx:plotArea>
      <cx:plotAreaRegion>
        <cx:series layoutId="regionMap" uniqueId="{58DC691A-7622-4808-B08D-03846CE009C6}">
          <cx:tx>
            <cx:txData>
              <cx:f>_xlchart.v5.10</cx:f>
              <cx:v>Nombre de centre</cx:v>
            </cx:txData>
          </cx:tx>
          <cx:dataId val="0"/>
          <cx:layoutPr>
            <cx:geography cultureLanguage="fr-FR" cultureRegion="BE" attribution="Optimisé par Bing">
              <cx:geoCache provider="{E9337A44-BEBE-4D9F-B70C-5C5E7DAFC167}">
                <cx:binary>1FzJctxIkv0Vmc4FVewA2rrabAJA7twlUdIFRpEpIIAIbIH9i+Yj5jY/Np6kFm6lUrdqDjqITOYS
CIS7P3/+3FP/vB7/ca33V82L0ejC/uN6/ONl2rbVP37/3V6ne3NlXxl13ZS2/NS+ui7N7+WnT+p6
//tNczWoIvmdIMx+v06vmnY/vvzXP2G1ZF/uyuurVpXFWbdvpvO97XRrv/Pasy+9uC67oj18PIGV
/nj5X1rDbpJi//JFVdr2Sgflzf6Pl5wg13v5Yl+0qp1eTxU89e3lly9+f7z2k3280LDVtrtdC71y
uetRTj0Pwy+fvXyhyyL5/LJ4hQVzMfMwJZQwgv0v1z2+Ml+28tuL48vfXtzb7J/s7HZfVzc3zd7a
F59/f76bJ0tc3RhVhMq2jbpu/3h5fPkSPnHvKQKno0ZHXzlBelXt4aBe/nunp8FeGs7vmXWULYM7
Q9yddxjdHurvDw39r38+egKO+dEz93zhsU3+6qUfvBmGmPjbXAG/Ii5yqRA+o+AJFBZ+4Aqui4Xv
+4hTn/N7LnjnCrdbeWLHf8sVnl/igd2fd4Xwf//H2r2+KZtPP+oGn0/umxs8WOMXcgHOKPkalT+J
Bsx/JVwfUUxdwJjD70cuIDClBHnEZR7DFH297mc0OGzltxfnpz+BBs8u8cgFzk+fQYOmKYsbBW5g
wOde3OxfvG7+97/7vXUurppm/7HsmuRHfePzkX7zjW1ZzC9f/EJOgRHG/AtU/6RTcPKKg109LjyX
cO5xsPo9XMD0FXVdgj3CBOO+L/CX6945xe1Wfnsho//cKZ5f4pFTSEDpB09BipD7RqviR83++dC+
mf3Lx38hwzPEmfvFAD9reEgIjHqccQKJ4Q7x7xlevHKpT8D2HqfUp5x/dbgvCQG28rMJ4bklHlj5
b0wItyf3zfq/UkK4n2YfkMh/lw7iVxhCGbDf94ARCpc8jHX0iiEE/MADUgi/KbDFu0vfmfxPOODD
HT1PA+999MHbH7DgXykQMXPRl9P5+UDEFIgedhEWAmEuHljlcyDC80DfGeAwGO2+VdhhKz8ZiM8u
8QOB+F9P0vJ5qooXx/vO2h/F5dv9H+74C2P//OlfyRuALn8lSz/vDch3fe4KjJFHfe9xyeb5wN4Q
RlDYMSa+kcMvsAxb+UlvONzNkyWe8YY/j+RvBesfL9nd4Xyz71FZpHtlXlyZF+fwABL4r2RqKJT/
RlMTQnxOXV9QQOND+X0vA7uv4OS4D/YGXs4J1GWPAv+wlSd2up8rvpnhTsh4Up2zZ5d4xtQPngLq
ddlV1b4BzeKHo/zu3L55wb0VfiXzY87+RtxHriCuJzzBCQUu9sD8gPtQjGPqAwtDgAcIqrWHuA9b
+UnzH+7myRIPbP08Aft7cP/2KL95RFg2IIftfzE8wB77SpN+Hvox44D8zL0j5FBr3cMD8YpQIAkc
/MX3PETdR6UYO2zliTX/PTx4don/yCFWgOz24/7Hy/Lb7d/nAZf75O7zvxI+EIz/1gINEgQIt1Ch
Afw/dAcXuDykhYOnIHgLRo8LtMNWftIdnl3iB9zhHrj/IEm4O7dvYHBvhV/J/IKLr/T859EA9BbG
OGQGBGF/aAo8QIPDtRC8gwvXg3rtMTs4vPyT5n92iR8w/9P0cLkHAfeHucLdKX5zhrflvrnZ/1I8
kYOM+tUiP+sJ6JXvYhBlIdxvhZqHQCBeeQIRqB8x+ItLIYU8JAq3W/k5T3h+iR/whKDU5W2H68dg
4POpfbP818//QiAAN8H/tq4NmJ4ASwMxRiDKn2oDHofMAHIw0EPmg7jzxPTc+2nTP7PE/4vpD6f2
i5seWitfafrPRj1+hajwEMNQAWDPhah+AP+gDDACgY/BA3zifmUddzoAFA4u/UnLP7vED1h+t+/3
Td7ZA5X/wbi/O7dvxr+/xK8U+gT9fQ1b6N27oMEKBqKgOPCARw4A0U49UIo8TgSIRV/97rMDHLby
kw7w7BI/4AD/ee/+cHrfvODJOr+QKwgB7OwLGv8kFEDjFup/AmIf8g6tmEMP6CEWCAG532cYVCK4
7qMscLuV315c7P7zHt3zSzxyhYvd0x7dUyp4caWK1rncFzc/zgg/H+Y3zzgui2LYK71v/r9Y4Z8P
e3wduAmv2qvodkzn3rzH91/9Mijy6KOfhZ2nbnJXva9v/ngJzQEASR8JAqU/ESADQEL4Ogx0WO+R
OnSvQfGnn99fWRi/AaXJhQoSersgLRAP1MaXL4b951cQjIqAAumD2OwdcltRNm0Kcz3QSgJNkruQ
Zg5TKof0ZMvuy0sYBg08aCZ5ICUj8XWM6rTUU1IWX8/o898vis6cluAW9o+X+DCjVN2979l9+0Cr
q+urc5jVOrz9t5Qwq2doX0uS0x2xO7dexXppvCTw0FIUN2yWhkfaD8alydu3uilPcOcUEuF8MTbZ
8Tvcos00TVuNspU/9JLX45L0711n2LbOJ5RWMu7Lm4rZhVsmgamvVVIsqi4QZk6lT6wva1KsUrrK
h4DcOFkw2iVvZd2FeRm0c8i9BeujtLn060a2UyYbtchFkOaBqRZIBC6SmRPCz3yU9ZuEh14m81pS
HNXD2ZQtZ7oyiayQnHDoB+xsZkVQ9Vg61K6bxN/E9sQnJiA66AlasySypaxWOEhg5WLFwiRgxi7b
FQ14x6RW+7LOIpoV0eEpo3SkHLZkqpVT/7pbwEvlm3jMZNJXEXnfhY3MSddIXZmwKsO6OzFvPKnP
nGTjNnhdg+97g0RUNtKlMquluTCLdGrDbNFLnYvzIawzGmCY91oMYduZZSyqZSbVovPSAC2SaCS9
nEKzzDrpNWvY5TplEZ/EKR6RJDIOmoD7dTSLTlL2YcILN5E8IpK5csQLhK+mdJCMpqGou3Ur3xM5
ezuRIdkuewJ/uOUi7YflaJbTDpfnVvOjupJCupXdKHeJ0zbo/cjGKhTCrsc8l6JtA6y3buEG94fD
HrjvdVlNjUrSz4OAX//81yo6j25nxb499fDPb6Nkh7D9Olf2CBPupgz/BDC+++IDNHlAwL7ko0Ng
HeLsz/Ej3HctjEvqq+Lm8YfuQANzoKc+8A8IdM/zMTQt7zCDQzkK0oMvABiAvHIE1/kCGvAZoCrw
fky+zJp8Bg3mwngaaBwuzCoeyhzC/x3QIHD1h5hxWxAzKIlukfLQyb6PGbMbm4q2swo61i78WJN0
0QuXSafq+tDOILAGNLOh7qbqaPa7eZlpj8k5L4rTBKM1NXRRZ8Sqha/FEa1jtWI4S3fYwbVEfkWi
2z9dFefLrhlu8jmxJ3PNqrAdRBs5M13fO/xnUJCCivT4hqBrD9gPgxhC0EMT+P4NuYPNMydJVVBU
7pUzs3jrH37wyg89v3vnkbKX8+Tm24k4NvTbuN/FSTns4jlHsnezPvK0WqnW32U26V+jspxO4tru
2rTQctIxW1aYq7CdezcgZertaNJAkDHk7eprU63qVJQLLJLhyKiyDmJilmlfzDDK9dXHnrnNwwDC
o9sErZNSRAiD0VTv0GO/f5slZBjWN2UZ+NXAt3VVO000luamsX22VKrtA83yoEmss1WGsiWvpyrA
fkLfdLHbnLS93tHCjEftmK5w5U/HiqH0IunMLuPziVcRvOqMM55mrmlCUQkdy3QszFrHMxxmHPtB
XTfrzoudECmUfqz4smBrQeLkpDfcWeVlzLf+1HBZl2hf9Ql+32aiC2nVF6thTEIuiuLYHmeuoEE/
+KWQ2slWnUvHqCdtv7W62FZDk69QWvCQdUxsx9hXkuskeWd7IRbaZnhx++dYTFpWsebH0HT3tt5g
AN3nLiC0ctY5FZedQhWRpI3pGsLx2JnUHDitdoJ4YvmO5/3nHwrb5fcNRYCXPzEUDITBaBABcoDo
I0O1zFa2ElkZjLQ1i4aifKcrDZdXvV55zgp1GlDcZOSoEa6OcJbNW+SwVuYqo6t0Gq/MhFwJflse
11OXLLx+QucorulRb8WRkzlWegcfUI7jB4ku1bognYomry6lpyzeujmdF672dPgXtwZs+fGtgV8z
4jMBo4KCPAq1aqiGuXdsFmhEmxWjSVXLUZjjQbnxMq0x37pj4y5H5ppYevHkhYkxo8QpFRvHtlVQ
VfEcMKZqPyr9MhwJBAsQr3dmSuNjNHC6G4nVO9+ZgFB/L3zwM1s/zOpB5QGmETDj8zB8elTqup6A
oVS+CZ16FOueZfrtUJZUFoO3rdrJlz7HSnpTlWz5mASVAZ7y/W0AVj85QRcAnvmEIWhdu4/Q147D
2HYoy4Ohqf1lq3tPskm3WzywN1mbFLsY+MwuPTyaUFEvbVFdpqpyweTuhc/PUqf3N6XH/M3to5Gn
8d2jRLhdiHvggr3TNTvcqDrsBdins8O8NDB9/1e38tyJHgpwaK/AdDQMTj88UVsIdyIVzoPOqaao
HfN+21KgGApvbv/oDkF9+2guy2YFXzuYVurgI99+zDNgxpT5VtZKeYvbXKGbJHKGZluwypOFzf8C
R59zBIh4aB2AbAz7Pihr93G06lrqTTk1gdvTsHASCxQZ52GfjXmU9BiFOsluTIP9tYmBHAr2CTn5
X+QsfMCAB8QdCIIL2hUA+WFW5TGYjzPqhKa1CcYq5ou5Tq65l+OQFIJLwHm08xNSS6tIKuNanbpp
3f+F+fBTmIIi5Ha+1QOUum2x3z+HflKmG/NGB7nWfJviloaO1eWRyrTEGsVbr7QfRUbz5eQ7yVbZ
WvZ0OGN1QeWoqouxSMcjweOA1Em/RUOZT9L4XX70/Yh55qhgTIZCL8+F8h0aOgc3vFfjFNQSj1Sj
DlKnAw93qHvUYDJviD34SFfvarf3Q9Z2bJeai6bE6eb7O7iFhofGAj+BS4O6gICiPQZ018F5URNS
BnOzwixRF2NaBSlDb3Od1+9FVpDA1kMty86+mURKIjE5ZM15Jx3P4J1r82KRe3Mp48JHu9azEPOU
pBGKxzLyAWXlzLmVWSvOkW3ciLk+WxNu2wXnC1H55Tu3hwIgnqoxuk3opp/c0MnLS5JDhYfEzI5J
4zpSjTaPbmF4FK3dfv8YDhLNI58FoQVoFvQjEfUIfgRduYeSso2nMvCyTVq7MwG6N6Dj1LromLrt
kT+l/Zp3etP11kaTQK9xU9A3GE/bWTd64/a4lMQk/QKSQHKEWrrJ1eiu21ajQKnU/4tEfCh+H5rt
dpDfB8RnUKM/3u88IZaOkB7vCFNbI7UUA0l2Da07uAf/3dCKwIdjPNZND1+v+F66AdXp6bXhktDq
gnwJ3yl56LTCxCzLWFcGg+r8Jc0GR8mZOklgaWdew5YhmBDUzN+/6mEq6vFlMRAP4WMMjgoT0Q8v
28Z4BC0hOVzWoYG9KrrMWySVcsPRV50sRYN2TWHqkE1+pDs6hQkT2VZpBOVnWgfUWLPJuZrD0dLV
oR65sNteN81fZOOD7PZkoxDSDKoJyMYw2fFoo4VN2rGC80lhou/jUEHJnTagJXTiTUZTsyh5ep6P
xp5lTtsFA0U2aJx+2fV1NknUlDwghrcLreaPlajzo7FrzEmXW0faOG4v0DzOckz1X5zvM1Z1CbQW
YCgNxs+eQFGNvUQUsTBwTkgvEtVnUih9ZNuahw0x6WrWg/dXnOsJYxAI2L4PnAvgmsDDh0fVudmc
zXCEoItgAGv8vqu7dpOT8cxPk1B5rhsYt8RSxF7g6SQPmTKb2EOVBIl8koWnT1uUXUw2+ejntoX0
koazid/RPGllWzvLLlZBk+WgdcQpkg7nfxGHApz+sblBeEXQp4OJegbo4T4KhwzM0/pN6smMAW+c
PHbWjHm19JSz6OYM8r2XxkGcpktNFTnqnTycmJOd9ws2JjZM5pqELYsQNUXE+KxD4dhczrGfRH2V
emE9xbs05aArYTMvVKFPq5ZmAQhjdTh4fbHASXM2z1DG8t5f0BL7R8Cr1z0u9MIyZ8+rsC+wihzh
sGAu823ut+cF4d65ZR4cI/Fk4/E+LNZl5mxyrPjaxmkHghZpI6LjNpj7t41jorqY223HiZYC2XQJ
iUNSJzs2sbJb3L3rRQw7LhmJVO974VDNNKhpJgfWzlKD2Gb94U3RMCJple5tRRelHbAsgHOHKHHr
qHW6T2IAVuJmxYk2kll/inzf2Q6VsyvqN15s7cUZlHJVVA5VEUHUt8FgtQi9BIdonM2akmKSHlTm
ofavEjQqCXRDhD0SfIPifJWygYZl4eTSDuIdUdqJbAvel7mRwVmx1nDZJk/GLZvx6eiw6qII9NFA
aXbmxpkbJJTa0CH2kqI+CbpJ2ChvnEU6mkVXqtMyc0mgcFlKHNdcOsxRS4urTV+aMci6MyuGLqgw
q6Ru4m4ZF5jIgaAuKrLekUlVdZACDVSNbR85/niZmenjmI69HEwXh06RDWBaQFn3qplo1IyaRGPO
i3Dq542XFkrqkdOF3cx+Xm8JcY5HnZMg6UcJc6ixnIqSRFPhXOfDuIvbcjxJsJ6OvBIHTT19tAVR
oYOHINXalW6XyU6kIGXqWbYmV2GXOVXQFldtDMRtcuY4rEwHIl+cru2oTjoPCenlwMyBE4LYArRG
2sZ6m6pbzw1ii7wuwK/TdKtUngVu8y5P6biwjn/TidqcjFVrJDVVvgT/78LMK6qgI5smwZsuzj2Z
+nTva+/cTL4G/bHYdluvzUs55NNZ2fT4KPFhgbYYz0jLS1A5649pxSUf42Ezo73gEyiVJNeBztN8
kYzg4kazyzopuGy6OA1Y4QcEfG89cB7kJhxH3Yao4HbBZ9NIQ/mhWLUrrlSQsF7IlEIpb4rqOsng
7H2IZEm07oPCE0JmyM8XGE57ozgN2i5pItbBMkp3fjCNzhAkY3FtpnrlJ1krK2zIknfdpiIQ5fBd
ZbRw5nyWju7nZdzOLKgLq4K6yVnUtmZYqe5saNTWWsATf8Im6iJuU7KqbbusZzwvKze/6MyMojQ1
NNRrQ0CmcvJKLLvRrJt8bMOJeP1KjaIMUTWUoU6pipLBL2Tf9WVgWSlnPNwYN8Oyk0mWlhGG4l9O
sxv1OXjaSNK3uos96YqyCYHnmQ2A/RRqxEfQAComs8F2QdM7USNwIicfXdACcSAoDg5mTMrQpBov
HTO8Ttl13Pq1bMQNaIU48D30ugZECjT3UpmbXKy8PJaOwnHQa7BMXDYXOQDMMstdtPbm9wiPYgHy
90cBt0Yq0MvhixVjaFoSZE08BR6zcQRk83VaTOk2z9pQKIzAR3EexdOalmm8y5x64YOUI0dKp8WA
rA4Iy6pIsRoEcBSnYYzbGx8UiMqYJLSFV0hRnDZ+vumUfk3KtUqT94bGgyx60KeT0ZFegVDYOE4p
/SpMFdNhBiVvlPlDHapmskHL9Ns4b2WWVvRdQ+GBA45r/H4H3+dRq7Jsr9sDUpQQnnPSrvOxUdIZ
hxx6C5xHaqqupirrpaqGbsda8YHbDqT6Yf6Qpp/SLK+DPFdTUFth4CB7dTpZ59Q0gydrVBdB7WeO
dEfnvefXK6+s2KmoujrINCQQ6ExOuyYl64rM2QaK+1G2POsgL6hzi9EuLjw/Eg1/12aTewL2BRyc
x3BMQZZ0ef4ODQVeZMN7+Fq9OKt0qUOaKn/hlEw2o6Ky8zwVDj26nMnkSoI1VA/9HMTcgR6DPndE
Gi+zFPSW2ckvUNv00PvRH+Ab5dPCAzmzTk/S18BG98b17Nlo+a6Nm5XlCnoJfU0i0mkty2YGd9Jt
KhNTmqAsmkZi0ICgovATqUuXhGJOiExGZgKvJXNomb7s+Rn1obPEkQmZZushdaErU3YQG5WVzE/H
UOUeMDeeX4ylhm5PrXqZxTmJTJdcp7QZpNObblm6H7hTBF5qe1AJd6abHZkS0mxsyeMoyU4QL06Y
yAmogvqG+RU9A30PREVHhNOkrqqDa9QdkZDRS8k7xN+nCZU1JWrt427XZVmzoDw5hlS5bmImq5Yl
AR+SdyluslCXdIgKlp5wVhwZMfCd73pXUK7wsOvyJqzHYaMbK3aWo2OAKXNuhxjIKuyrqYoAk2ZX
Gecy9eLX0BBYV6CJw9vcBXx3MGxzn63yEa9y1cxBw4agzQcnpHQUslLAecuerYqqUmtQDI+w5mYh
3KIIc0fs8i4ul7gBDXUu3SVN0HXRGFf6wNdGmrbSKJfKtMwu26l2gsaD5wErrnCJTuD/MxijtLfL
lCdyboqrgk39ui2dLtD1XEgsh6aCPlVRRbm1QxTjrlkYg72IzSoL4TvSC+yO9iRJyxTcfCJLVjt9
BF+6uZ66ZpbD6JPATK67IiAVQyCTN9z0/YpBKO2ULn3pHnwUTWRVduUVcT7ptvcCYy0kpqmn0eBo
LxwbbUH79c6BoB7NOIa8Ct0nNh56i4dd6o6bM6dLI0p3lSL0PWQ8HRV9BjSi7sPBzSAWBBQxQAXD
tjSO7Ar4LCh9UUWHTaIds4Dqw92+HjJTfGz68qKAakYir/OgweGCylzXSZRsykq/Kyi+yHM0yLJc
JskC6EgC3cemF2tOsr1iZMW1c5XYNyPiyQJanlM1AbxNHg6NzyKjEy/ggNqS8FOl4rBNGw45wPCw
Bpk4ShOAeZRvYWwJBX1WAtyNAU/c+BwjNEmWyWkS7aoewYOnwk9PSZ2/LjLw/xoXfVTwYdlaz5cd
cBI/he5qh8m0Ig1rgPUm1y0VOKSZWSVJfVJo1MjJi3fA0z5kg6GRsNURTYb3fdNh0Jb0OmmgR9uX
wE0bngRjDza17bBASgDvbENTz5cdm1ZDJZDEY/upY/NHP0tdoKjOlg80lcNVbPJ8OeZDHo2sjSCN
iaijw2nhOGznVGk0Vu6JXyMDkZZeNB1aeZUOoDkZh4ZXjnRqn17C9N5rMjky70a6rahIwgmJ5TBH
mavfGz8FdlXQQjpDdkRHsjTI7Y5cG7/nh5DQBB8DmBbLXDmzrHhCoC5qT/vOQCO4EeeFn3jnuVe+
YYrU6wJ4ByHodMhmL+y4FzaNV2xRNQNPknUDRHuo1ApA1onKnE7nmIBUMSk0hFN5ajzrrzMCndaZ
8XjjMmCfZbrMMA3NRNsLZywCqxy7SjQn0FrLfGgzO+/zfEQnJV6JziBgmbPeiUbEMgcwMaBCBhky
nzqo10dtIDrSVVkfZ1b3Ycr7ScLga3mBbbEs22rRnILoS2SrnCSacLsY4N+IGhO6zvx6YOzjiJ0T
mkFzFzfbuu3WMa29wA4G+B3APLbtp6QOBMr2FtAa2eMi51DWAB8kHVvqxsiSoF2OhxVUJafMq2RV
v+ZZkkrBBqmtWhYoliKbtoPBH0ATOzC0Kx+zTuZvae+eTTlwn75YEwJyTtdWwOCpcz6p9IgK6Gag
RoeTqOagxPNxxYm/9Iu+lyzP13EhzoDpqLMaeFWHCryxcXsJRUnel/nCgVJK6qQDwjHEm57687Y3
eFP4GdRrfn4g9OVySO2HJqsp+NHkLnJaBiCFvx74RnNNI6qFCanNnNe2GLax5eBVsUfkFM9UHnZa
lnOy9iGme5KGQ5ejwOMx7DcuL1UTL8REzlOCd0W2RIU61fDfxcgKumtli27Skp6VFidh7nl5wPCc
rAqMww4UO8jR76HZyoK8K2PZ8/TN0IdEqEqypIrDrnbLwGF7lPOPCI2NTFFMJc7oGJTOKGO/OILK
p5BeDRMAMGtzZrjaZUj10cw8K21xqfP4DUSGloVA75XrfWQdD3NC3jE4WQNMLDWODfI4eyOS+Hhw
WhUhdWqB+oP+Xa7Sgg1LMQVJcgm15dTUH7p5eq+q6qxthZZd04Rey+pN7iVtCIWRWufGyFnNb7XP
Lk1OYJbAJbIgjQIg5UnEKMxF1Phoit1azgyvMYICuOpg2gNBTVxgayFbnijlQvLTTgripmqWc51j
2RSVloZ0EogC2jgkJtLBGNQK562FTgxfqLlJ1l2PXscF25R48AORmFQikn4qVDyFTjm/nYjfS89k
SxhAP68oDD3gxEgvrXYGqrsN5NwFI5YckyKHCt1JRFgA6RPlHKDe90En1Fe1dd7jOc4i07J95tDI
UPAdwLm4ZJe5n167Dpwr5Ovjya2B+HYauqQJlB4xlAJO7gd6LCvYtQMKqK+Whl4Ql9gVlOAXNM/W
nTFlIFKUyI6CadxEjQHSVRUUMxAdY9E6Vep8gv8SSfVHkLpFP5QBi+NkXZXjB5JhkIGyrA7S0t8U
jbPLmyKcnfSD45h6lRKRRT2NHSj42g4aP826ZOK8NgTKOKD61cpnrhdB1QmHlw8rN9nGqYWmXJIu
yql1g9nFONCFOvdyEJQS4l5M0FNeCQXdh8nVgJJW5QEHkDFTrmScj+klY026NLVOFgcpJhJx0UDH
dj7yOlYF9ZQ7IaAmgkqJz7C+pJ3yllNmTJjWOQRe3J/lggwrkuduMBSqAOI3Qy7y5lxOHGpaXcQA
RfFBM3f6U9avUp6icDRq3sZr5TK7oX0MrZI+cimkx9T3SOCQfm17tnFAXoZ+sfpQk3YfN8CW/o+r
M1mOlNeC8BMpglmwZazB5fJsd2+IbtuNmCSQAEk8/c3yv7sboso92YU4OifzS3VQO9dVB1im7F0a
iS5ORVOK8wCmNAlqnocD/Rb9XJCnHapuNdVel85QNdY4dNLEb3UaxVu6JNOSxpqK1AzrYy+2ExPR
Ws2LOGoL9Cm0Aq0SKBpnHmXWT1hGhDdRSjq/Pqy7+De40pxYFOVNjHHBKkYLw4JfQQcXeHfxOQ/1
2wwJPqMrdhrdiy5lwyVwsVCiJuA5erjDAjI2XbdhLWO+0FNtwWiNOjn6q76AQP402s+6qYswRbga
n7sXVXOrHoLapA2hblnj5qQt8d7bXjsVmTo/XzWxRfQVy3lIZx2wUvU+wbTRLUc5ktISyu5gKX4Q
I5PcCdopj8PmKZ6D+GWeeF6HMNVG+deGqK28FV1Wd+1YKMXzZKPY3IzBOCO9Nu3Jcb5pSHzRFzaO
0DPitU9DqCxaxhhQt7uhBUMVkCfFnXxGZT8NOoAucRs7E/mVNBD7Vlr/9n1WbYOnMO9GX1yBWdAc
P9baNY9z17wNJm4zMHooZgYb1Uh7p1Bm/U3qFYXIPdrIVrshKAP1G9uXyyqGKt7oGV7WX/Q0TdZO
/dvE5/MyDrg7K26hz95jF84kC+c7/RuGMsbfkIuKEVFMsmcpi1yFJnvyMoMiRRPBc0XjYxdPf6EZ
HJuFQ0eho8nBmWATJYmL5oP0hZzjOvNDfCC1Xss2hEMwrDH6PRRF63VdWgvI5GAeMOhN64juFDjN
0L+qfSz8HpNwOPGjnW+zg4RE6rVT6Y6EZq3eTyYKVbZrFxrvrrxyxsyROLTiLgoWMxMpWDCh8a33
OHVlPvpQ/4aQjAfH+jKd0JFutQMDo8Ha70M55/tqgL2RgnL3eUjc5tR6EYd7usrMcdDwmW1/05T9
W6LgHfpItYTe78TTK4bCaEn9DY/P5pIM5miC/WT8GpqtiiMId1RbnemZcaiPkEM9BoYr+EZNnSEl
4qaB1vGuDibWwTpJilAQRp75bdXikXP4tVgeOMarS8d9DdA4hk9ei5+EKXXk9VbNLAA6WX8Tq0Uq
B07T0GtKSdY4Y95y4hYw39Cgy3GgWwz+OKRyNOBKJG0KtkDtut2POVjhk9KoMGZ90u7MqsSdX3zS
8hNGvea82aGQU3hT05c6s8F63lre5ZCwe3B1PiSIllwjc2k9ChFpGMeiq9tCr3yCAUh2wH9oYLSl
CZYaFuai1VEQyJNajUsqIfOQ5MnwPZ+teCIxnY6m/SU5Y3cNV0W0zJVnxhoFQjNUEnsae/Ke9O/R
/LJa0E7DHjxSV0NkcdJdhOI4avMOwIdntbTiKGaSS+MfW3/AVxr5gZmyy6KNCTgF8nWWftpqhm6d
LZe9Jn991fBU6q7YF0dnju5k2qlapG1DZcmNOAzUF6liB2jiM+bx5XXGNDaFWp2o2EaUha2kvEfB
A705ebOXJdt7EiTOSXZQCxuRTxTKX7c6x3FJMFQmdTU40YSNFzxDXHcX2DF9JhieqYF698u0vPuS
fXmht2WRT0KsDj86tkOYh0a3d75d8amwezKqZ1FHGUnAN3X7qx+KS+INuP21v9/vQs1ZIwwrtXbL
WAX3irqm8Md6h1oXJWlIQSyIaPrk1rJDnPYlrUOQJdEQpjZ1t7nPQ2de0mEO+N1q0Oo50HW5uwGc
CWEW8K0tB2dXlbutd5H3ywSzk1l3X1KOG1QOfL8u/KZIJuRzQa8wjwDy9lHE6bgOGgDsrWGaeZIO
yYC9eN4+nEs91Nh4G9goYw9VwEmwVCazZuhlzkT212UfmoxpFCIM5TD4Eyf1u8BJMZY+kR5STzgP
BaoLRu+RE5hI8EZ7hcccnULK2GDSIdheoWXptJahrRzHpem2j5+E4Z+a+fJIAthvwpswSYyDSqM+
cDJyxaOIPslCXsf6jfUSV1HUjUWg3CRr/9px/xK4A9nsWpvOMZTaNmiTNAjN0dt1JfT+QgWBHLQt
x6D2wnTYsCq8pm7y3eswwmEuWJa6q4Tzx6s5eOfErfE4dWfImOiRODbgye1yYjncCB96q5m2p2ay
paNdcdh6ExdWJBMUWFfCgtJ4ZNVQ9QPURKr3oeqihWUEjjsAHHWBbCEq6ui/JFFN1bL95HtYU5YG
c2ZEQAo3ir8wWKFaB/5FDh2pusR84by58dkCb24Y9io1ddgCApQm2YfeWwTVd/MyvQxL1vS1KaDm
xkfrTk/rvOD3DMNJJtFzuNBPbCJQEjZmz9RrvhItX7c4Do+tR04gA1NoaSNcpW8w6ZAlxXsQoy9m
9ZuS3Zci5LdvtcpIXYsyUmdr6Fo1+DHwQYJ6CpZwL1kMHAb73IzSjNF74hD+ROg3ae1C6GosWrip
7DaYjGvD+1I4Axy1YDy7O8uMZ6ICAMgfPmNK8JqLibDi9NpmdSuCF9/WeH7teL+6wIDiKcOG/hRh
FskmrNRtedm7rWSsT06oahVp2b9Gs6dhvnnoHGNgXHsuHA/1LYl7UXUzl5r4r+28nObduZs4btDg
zTqLgUHVbP8a7D2V44yVvmLrG90tbZyxaKLpHQ8S+oHhu7kNbMab0Rc02PgYsMPcjW9MTjmEE8Bo
CstCJjbKXRm8LmZFl8lRkbBVL1t94Qn/3lW3ZPUafVmoEfXU3cRQ/7Kv/cPky6n0Gan4HoOn6SA6
Sh9y3yLCu8mY0gG9fhdsPMndGd86N+/bMsNAXFiTeSv4sBGPSuavqnQ2Wki7fA1kehvr6dAnXfMS
mebkXx3vaJIvOk/4OeoXSDvPMPxFWWv3qV6Dj7VGZZ7wGUBtPFms2xD3q7M+mHvueJnV/r1jflMq
/CxySZDqpM63rUiGEN+5+cNhFLvSyfyEOFBXl6p17WdgF8zD0O6nOHhbvPDeq/foBCPjWONpyDoB
0LHvDoZ2zV0rR5XaW6sqd3zI0YKCMaprz/S/2EeREsRVea2Xp9AvBsJr+CHb+yLxfEcAYzRjLyxe
8XDgmnF3ifPduhBpYoxMtFNZu6MqjmDWc9SWJIdVKjMxyiZPlFOYCFJnzK5JNIcZ7moHV0KXbjCQ
1AlVAC4/fp4iCaEl0QWjcs06dxjytp6TdGPUyXXjPzl28e409rOJYb+cNXeKcFTvdeUp9lu5RN+i
A+j/+k2XXctspurxeTb+ngeQuzKNWc81fZ1F4fTm93TMkmjEFiDIlM6E6rT/68kETdGEYkMs+Ith
NRVGRZu28zgf5w5mPsgnrM9oLcPEuEUN7QoNjXzgnkKIwXeQEIjGdyiuQeXRBuJoSPvCxQCe1eJr
gGZ8UBCNU40BLfWmqdwXmCxkTb0WkngnsPQWsl1pRGhuKcTLEdAzxgYHy597fyhaujwYJTbcBO0K
itsMMWT7CDVq/kZJmDuk+4p2uAfhpHWqpvEMLQitooyxIWM43hu4pbDljtHinacRPtWwtPhW9JZt
zTqfA4R3YTf2iEIkMSvc2dkyPw5OuOmfVg1HkNwi5R1GobXLWdMh/uAvRTjUXSp2iMWLBnox8Ae4
0XMWjyHcJxX804HnFcMw409FB08kx9VoWUgG1arLrcI4u2KmTb3TqDXP7Kbxx/QAE6NOw4DQFKcH
wcBRtpx7cmpqCe3CstwO3Sl2IWZRv7+iHOQ9zqbJHLGP+OywKhXQALoCxAjEoQugAzdJJUPyHqjl
M4TaDJEg2WFxko8GY8kYx28rqa8xrxHdWJxyxLnMBTBIdFReggCMaaJsmFb4RQloB0GXO4bttiWT
OGCuPLc8uIeYaNMEHX6Gz3SPpi5v7fpp4CZzaFjafrkLqoj0MDgYE8Jww2grff/mZV+8odGpdoYx
m/f5Q+zrW93551i2/7rEe6fWQovzxFuUzPo4i97NyMxzbdwxn/fwWddSZJTVmNpams2CHZ2NJCnc
SPQo9Ahw+2KCkGde5Jzw0LXZsnV4XMSgyqZT75CgH33pXQ208dTRb3XQmLxGMc4cCY5wNugTxjop
IIMmVaw0XELxGYXdCUAAHnVK7zrQPRCebLXGy/OGxpMP2MX3rU8KCB+//jgxySymviruR5E60waW
3+leWlE/2mj+00qOvrLmW4q4FgV9tILWC7xHWHdRCsgfcxM3Bq/6IGds/wjtiFFJxJ8bxzAeNtvR
bMnXvC156Kp3qWq3GNrgY0IVKbwFName6+tce3mHMbpxH4dBxvmGQbxzBcbD7YC+uGmH91qN0ykW
/yRm/2yfX5xxBzrY8VdnmwH0xeEdTsZ7cRPyAUzuNG1eksoQhZkrCOybidB+jubRCnXxpBMd+hVS
3TaYy4gls80v24DuBB4v2PkeYQV8nJmAnN4HjxC5olPdjG1qG9Wk8Sbz2rMMks2e9vH6vVgNlKFL
nrwOqpk/jEd33XpgFku1N3jCNRmfO09+x03j5HAICkmDinGIDko5czn2WG4Cci94t0OiIlk1Jowg
SHbYor09Tfb9kdoNq5b3UeHpP2HvjYVDxNkdXJUmPfpTYbtfol8et1qIXOFelaQODlrEQ6bsz2jT
5L6oLcpOkFFfBjcrDtCAlc+u8zT3w++Qy8Oi+Ksa+xxTB6JYpj5bkNNZIvH5xS16Dymg6tw8qXR1
aXKcxu2NwhOAVDQabJQa5RDjgAGymHbxdkQOpn0RjlM5owUGyR9rBcvJdec/0QQhUXAAamGI2Fbr
y4IL16ba2z899rXB6jj0sDmbMcjYOj130VZMHTAPJNQAw6BZdp9kTQ8dtF50GhHaPgO7MHbuNox5
ocWusZL2q+fIjEFVwLbQtxAH7fCwq8fJYAKK6CXk4wM4OFA9HkZVaVPMABVbaZUwZy7WJTrsDrwS
i4aL1+1HNylMjNCtkmCA/kYpLwb/yGf6e3Uxn0l3/xPScqzlJ8KMJp3cpctVb++Ax5gcU2eTuR30
7IHY10Zap+xhHM5bcrfWy4SdGsxrQMb73tCz34jnTsHPTyA6pEvdX0LIJYcgak9j0GJcmPyhFHBt
O38CDCWrzse3JrZtyVQPsgf/3sSbc7A1VR9AXwvV/La1kSwYwXbmZP2ODSKkXbo1Gz2p6asNbC7Q
YcG7CN/QFbKCU8dmzIZHsw4QGCYnBk6H77l3WRrWfExdVJq83TaQHEpWPTD+UtTyMQoMwni1VxJg
+PiQr0pISLMrVDsl/tilc+H6oI4NHXtdo42csAf3uUQ4xoWQtkH5lmr0L5bgOQuhjExDDK4/fvHa
T9W7T64WC0rLgiXnQf4Uxq/gHn8zVncZifTHwnGvN+ztCvNkGfHuz9M4xmjVqP80WZJFtS+hjKmP
zVlfd90Bg3gDXyrGBEPEhrwNKZ19aAuhOC/WCePwWt95NTQzH+6RjIPDkFj0OD7J2lnRlMU2KtrE
wcS5/h79iYNmQYMyL8vfRgNHAhaG5fpFN0hCcqHB/Y5xp1XdXcT0CY24g/1rCQs2tG995/xpkn5M
Q+J+696BOa89k+1x828h047sC4C4IOEoYthOO2vrkhrxYd3u21lBxdAlSJuZg1Ec5D9oPdE2PM1O
d+oN+r8gxj6OiG0pYkAKe8IhsMD9TJ2V/1opfwzcrYy2ri3WGfZBP+BxDIO62NzXPY4RmPTXczQN
VbiBqHCbBHaNBwRvxaTujXpAgsL7dmq7fPR7FllkJAMF4TR4bi3qTyuafAvXt7UbPuYe7QN8g5ep
3wkYJBDSBjE46DFQbNFesIg2Vdj98qkdyjjqf1MDpKSFogeN4c2JJ5g+KN65R1E2R0ky1XGR8dCV
+DsgKwg48Wi2hj6bvOEg/fYz5A/fAvTm2s1zvoRA4Va/e9/8wT6sBWBmc64X16QJo12+JfO73MMB
9YwPOYlG8IQACbzRv+FHfj5hjLo9Iv+mdvpwe4Sm9m59aDao9LTfq37ens2s3dz425aDI1IpJwjZ
hurRMVNpx1sBI/2Qx2L9rhMK/xFAz1HFfuW0ChUSKFnuWfsr2Z2zM9C7GN/MxbSjlzcd/bX63lSt
kz3h4JjKNV+xCMIzKKO/8x6sFU/EnDu7f9+MflzojcYpUejrNzk+eVai+7OfOATKh6aOG7dBlDSx
j956W0qKHj4zbA4yPdUyF1GyZGYlA4xI89dl9c3xsH+0E0XZDrwyg6xWYt+0Weehv0LcpSCd2h7s
9igcuRR+TesUKYxPd5nfnOFvGxmV+dG2ouJZIAx6gX4DX2oUYOw6IAPCBTq17ml7c/AgxLVnlyKa
jUQOMOzZr2yIm9qFgt8M9KhI/OnYJN5f4i79STnx/sAj7jxsPnsUrvsWOzG7s4PmzybcX9YxHGCB
OQGoTX0alSRHN0E2genu6iahghIMQqfpYPOMozrNEoqtqf3ryvRz73SVz3fyy2HLoxhYtYf7lPt7
D6cLaac6ZPP93su71sP+vYXJr7iOGAJ/E7A8DDWldNHpyZlBGffLcQ7Xowf9CbouyOKQQiONwxXO
1DZXjcM5JPAxuprAp2nrProE2mjQ2AZG+6zeBG4sYofqbu/sPXjl/lGJpoRhfXZgK59ZomTWOh36
1/2dzJDMHGYb3HIgWnUEXbY2+zdFW2468sxEf7ctDP16DFU3bv2TE3aAeii98F2TTLRAMPowfBpM
l2QCsLNdoeZvtpHHnaoJ0Nw+ZhBuImzeG4SqwFwNtb+H1b0YD4HFtdvflU7muxhWfqab7ri03l9J
93yStXeIYnIWMxRWvxv8DBGmP6GDmBwF2JbNunlaIQpLogssfOCA/G7eRZuhgLJz0H9uGwr8TIcr
zjgIUIMR30YrtuQSgq/3APKzLiAQHne/Z5m8GrTEJzdul1M4bVsG2/mKqMFNc239vAuhcYb4CTtU
Ul1fXdKBA5/jBToIy8U+rBdulgtIb/AuwZhymlSCWQHgniPKFxxUv12cmPfXdZ8PoaaPyzqh6+v9
/uRIWbrLfpVEOufWjmtKocijr6xP42RoXrfw1ae58CF7QVCIUCTCMXnu6t/G9stpPIxSHp22eZmX
5MnHlpSKJYG+CttDrvth3hvQAjZ84P54nrzliEO9ctvZaxxsZV0rWyGTNx8TAt1s6cP3EeJ/2kcC
zB0Z+sOc3GwH7H1jvBbj1PqvrjeDUqGc/eunMojWD8iWYzogknDWBq3apsd/Ommb3OkQnPTAnaTB
SFjKl/lBmtk7uKQtOQVN2uoZXApaq3wMMPExaLQTCRv4ZQCTk7D+NPt+Wu3IHgQzPR4LFh1WW1F8
st+xdJ9iGaRtvasnF6bv0+ovHRaY559+3vrY4zMzAhUPa0HOXuMA9hYNbnWPdOg01s5DQCN1mRxW
aTW5D+vt8t/Xffow0dWepR8jlhNsIUznab3rRHdodsEhDRv2HM4Je04Wgsxp5LXVTGl4QAfF3JR6
o7ifBEYfl9mkDG9vqXGakmxQ/1CACI4gwIRp4qS/oG779z+XhUIsioMGsjeMoLtpfeW6RtvbMHU1
bWvACvrTExj0KdDISpi4OZM63t/wXy38ER6v73/eDYD3tnpsHvXiZMstFtPX+ooNPLhvoZW8xHrq
UbfXqPr5xTZo+LELLx4PEjS1Mnxeol08rwEMC7xpJmzN49zf912bc+RKn3y/dp+caTgHTSjuHZcN
x1oJk7FRBRUHnwFYNTQP8nmUcEN1a1O2UHTWlvFfkMFfNj3TfJ3qpFwJfEu4rSzzUP6P2Pchb/+k
3IGrdeUe2jbl82TO6uZp/lx6beFuzlN47JSX/SQyHR3IO3u7/Lz9uYxrcHHoDsvLWaENdjyLxjA5
JQuyzOlPeGyeCWxoWn9O2spH71cUhf3jWifyMYyTpOo0Yl/eL+s5132BlAqe/8NMAUG9mteTZn37
0TroHONlA6eh2INF51jg51ZlFOrhHPrwC302/dU86O9nJDtelSv/rrd31O5JbqJky4JdY2qm7G2E
r3DeRFwDJ4+jR/Dat1/5ucxKBedhWN9B5345oNhe7AqRxo0j/23G/1WRL7D+HoZJqypSzmvd7Diz
IwZuh3SRKAOIAjfR4k3EDRgzhOgyY7bZprLQ+55cOQSFK9SD4BpcqSuSK8JyS4EhiEPLcPwz0l3+
OWLSP5to/YqZDwk5hHBBvfmltUzcu1SKe7V2GU/W5DzK46Ia0JmWsZLCHH36uahenLiZoFE7w/Jk
VI1UT9wWY72EyHCR4NfAKyQB7W+EBEnJkWX978s9+jsKYiwkzqN0B++htRCjErPzbAMRne8Jninw
WUvmzwEWDIIYGYHo+BoLyjPSh8vb1DPACzh/A1txBnq8uZv52H8k9SlGkuzoiHl46yYujxuCM09k
b88ICWoI2wSGCjXTcYh0OSdh90RoTUu2+gYW4YTuESYp9gSgNGBCddYz9e6GPPkHnVZqBJi0M2IL
cOl2vrUFKcJDO2SiSF/7OfqGWBHkSaBUql1OQBLgSUO/FT5DPBkCd32m3ThdxWRK9M/umQAHmtOf
lz8Xvw8QRrcDQg9dn1Smfics9p4x5bNXz8SIeTv1VQiXl+Oit2LAGTyp1tI/BvzKmP4KZq85x5tZ
C6qW8TSJ5dNx4PX0Ct0hjhnwvTu7voxJtN4yKmjl6TKXnhT2FOiwu/PMUo00eFDYUR96E/kV/j51
CFa9PoMMTAnzyiFImsvPpbec/feKC/0lHMQOIuV2Ke3n9i+yWeBKUVufRr9zT9tiFJpzv3kYoCDC
Hf+jwc98OQlHKYWs8xwBS6wi19kqJGK7w08dxnHX46lBaiyVzhCUHOHvgrTNfSO38Alpz+YBBP+3
Abxyr9mSFE3CSgKA70wVKrSTbBHmCVqhUx0rYjG/tWYD8SqcuvopDvpWFXaNmwjrvXRB5IQOBHak
M+QjDWWfbSZRJxwXAL60k28eDwExJWjohWjbj9phbTmzWVck2toP2sa/wkGMZag8jG+TVedmnNTZ
v71ic1vWyAQ8NBj34VVPvyhlSwXcPigTCvZQWZwi0sfwEddFO+AV/fHp5+LT4J2Ajj3/vEOOCI9z
w/IOpe+/34AUw17F5FPVPpxU7Nr3ZKr0QtU1qAd1jVoSH+o++J5mfiKj+BwntsK2btvXhZnbGQjb
kySNST38kTNBBD+PZWfQHUAY0pPj/3UCOAp0cL/CBgA9b3tA7HNgHoJ+2u83C2fGScTvkFmZJ4PZ
irkL/g1eMuRsg6GYhQZ0R70M6HSpjDJkwdhFTjUUdph2pcL+Di3Xv5+czbnw28XroVXhBCO8DDRn
JSJ6/n9vk3HlOJ1niQBl4IyUbZ8YLG0+nLbwFrqi0xNCaR0YnLmuiI/plssYxM7t1A6DJMazBxA6
xdlVsN9uoeTNeu3557dsKx3u2giUCpaDiN6hnb6L2FN/RSxehHvuYAJcIn9lz34wuwefkiFLaB2l
PkCjYg+h6vxUOTAT4ClkmUzgmCf25C18ONyOvDq0Mrkd1+D3KVUPmg32DKFcL5BNtLr776U2W9m7
xkcmkoE/W3v3baTWPexMmdwV6Mnd2iUFH8EUT0Povg0kRqVF3ex9tFjc6atE0ScYEx1SYPAOOY5r
elcJhVeEA63aNuwK9HvRs4VMcw/675LUcqpQr4Os8fr1ITTdSTvYEbZFH4YtFEUvCCt855fTyfX+
YcGDcR9hz8njSf7tFo9UZFcmm+N4vWMamTn8X3A7DKL1SBPz5iczP/QDAtauN7wCCCGaPHTEBinn
docUu4L2w8BZ+Bwx7QSP38O6um9EhdB3FzjYlq5AZBSbTyMsfe2iJRba+w4QXi5Y5Dtn0PDOeYDd
odxgvN+IGdNuR2fSd/LoGfB2EYncSjRre/dz8Qg/b6w1ODyq72Du1Kq0W/fhDhK7HFg4qLfQ/dE/
umc+QVh34FUSHC81IPqUoTR9SyRrql231y7ssYGE4XX3Z7jPHjlPmxOnahjqQjqg0z2cSPJoY175
jr6gXzWVH+miA5t86WmAW4c654PO1avbvcp+OWhg8b+GJtQZcSg4PNi81IBF1O1SF4iATxdkBJyj
MFN4iPdJ3c+bnmDr2P6F6ZuUNrjhPV/B2RJi3jmkkb888P57cfsKERBB2wZRDQT73HIHA3gA3ZW8
DMw8rYifAVYHK7nsesDhKEjm0S1uUjV63msS4WeY+/oZkHxpP2Q4TR9Ty92zwjSdRdNkP0zgHDfE
RRkopB2hzlhfZEff1wbSAKYAc0F/a6q9lSsO/epxUIR7e4iXIXw2rsEO6Z6CUJGnXtG3ALExTJD0
2Y/aEYINvIjRnacHxPR+qQ7aZ7s1L0vkLddpQQ4Oq/D554K0yqPuSXDGeU0x+MIGQPb/NY8/HeTP
14BMUgAH3/PmTo9IcyKN2PbjZ7/Fh6hv+3KReil9g7k1Cts3diOLExefMjaR+q5dXOqXOErOAYqC
AWBDubjvneWv5wrc1tuRBT+X2sJnt4nJ/M3XV2NlVHYBhqDEzuEDwQk8RSK8M47jZWdp6XZook5m
HLoe/KVxOdhbyXIJXy+ofyECDCfmLHd63TCHwEe7Zw1zLwkYnRrnxvzudnVgErelgOeiDoPiNm8B
oP+eXfcYDX3yOqpuP/K1/ctDcfE67MLOtrlXLyYwrxkEjG6x98jAJpU1O+wv7jnFEK02q+MWOyCd
m+NPZzkRZq4dDj3Aw6bxD6/QACPw8Q845GG5j7Wq08ZFJzj+j68z642b17LoLxKgeXitkmouz1P8
IthJrHmgRJGSfn2vSqNxG2igH24QJ/5yy1Uiec7Zey9iOzpKk1GrPS2SRoiQzzL0lGA3GFLF86es
3D00Bs7ZsTO7qxxEd/WE2JmuWE7/vrKq6RSZdXVdxDMjmuChnOz00QiM5xnztl1EARrAipDoldbD
0ORZElWTH4vbl//+LFIcGVrdQsnLjbdV98I6T6Xkt7QrX729tHsXQevy75fO97uT5hXkeSguo7w3
ckFxhxvjvEzSwvXkWXhZw/kc9QiwAnZWHKaTc8QzxLPfp/O46aelfeftQQ/vls+izD1Wad0eU6UR
Q33EZM1dWjH/Tx4mWBm8lL6+dEz0Pml8bPwUitlKjVUI8Fd2Lcyq1JtQ5vk1gEDWjLr41Q6kK0yr
xaxpNntp6fAw2P743Js2K7aa7NjrMQgZXdhcit49zWTu0CTDi1z9KtgwHsx3xTgTpml1c7+O55Tk
5JsjiHbXavkcHcJdWe8vx9yb3Ue/j14LYquQB9aIMPPk3703UYRpwvIQHoEp6isz47tFFsTVJ1/X
hyoN/uJIbHeTk9lnAm0fGJGwbNSq3GFio11VAAS9cYVS6KbiOE5ExYewJslqOba/a7y7aMrWv27t
oX7PWXHHuyKRx4V5IAL70AZudrVE2u7W1GqTDl/GLvfr4CxImDCqiVam/7z5jkStjxZnuq9QpO4D
VT65epq+uj69s5aq//QsxUEehu7T7NYgR+plubQpo4k09Ox9tmBgyWVv7jO4JbtOR9P9v99B51H3
ebS+EEPTp04w7gz8EibAbd8bV1tfmuEjLSr3TjACPHi++slKvvo3C/j350qb3j7PfTLPSyvQ5LAz
mR26NM8QpA9cPu1IUO9//srQMAdNkCkk2wP75GLE+0dGMW47zL/fOYWj9pAY3sY+W87/+WVV/f/+
cqw8msgJes9/f0uBO6qPxLj5z0v790r9m0yS55ht/v3FVFAMWtZSnrVIz6Jb1aflsE9VBKwQe6pi
n/lrfk4HuVwmf0DiJ82DA2p5XOt0fmxWEXdiyu9Tqfpiu351QorHzObvZ8fjrTSa7b9v9HLt8QTb
cFwCuzqFQOi2Tv4gEOov3e2Xog0wxf3n6wYHYOTX9wZh+C+412QXxDA+yojp5qzGHmcuDqw1XxNw
fH9My33JC+K3imN0V9j6CBb7Fz4Zwvou3pTQNINt6RKNd8odjzO7dORVG2EXxY7hwdHwnedyfvSy
7HGyc/UyGvNngUQhhxSXoNhlHGhXANsfyO3GPp8T2QfuNfLLbA/UKNy6djwhV297tzIOTT1bL4ut
yL0hIIvGxRk31/5O992F/uZWipW0ZVW7Hi3NOx+63aduZ7hR9B2HTEoM5f5gbeZMfndprZ/acvK2
ZFuOpl2HybYxMFTj3CnI8RjT2eyoFqMQM7RZrOnFgSt2ieaBdrupIP/xFUaqA4HbtzTAagI/xIt1
QeGqdX+qhuyhH4mK91ZuxDZzv1xM67knWNeYsDkFpkpzhsIwBPmYuH14L/wV2k1nbKJgfQ895EDP
QR8shxNjth/HRNB2azlvPJm99U0NmZNU9SInPJSBrGInmwXC/zDTUvg76c4RAZzAiUEobSXzuC3B
V3tb48UZdlQ3WNFzsuUGgnZZn+q86BiBEebK2+5hsppzPjKlbOxmTHpbHNqs+g6m8aEhJW2U0X3m
iPeChPCjOTZXGalr6Ilgq3xmVhxh5CGM7igYPgASwKs0pZthIbGPLV3h2jL163STUNwRG5BNHRWP
te4v5eqdUE/XTYZB8Nasb02x6Bcax4cMst5tesZE3dTPboeOMlgFYR4jMuVhpvrI5otX4mIighqe
i5UTyzMYpQ21TNbBxd431c61Kt6HrnkTa8hcwsSdJkwvGQvz0vpZ9iQEwm6LesM46cwc+n5KyQt0
VqhPYcNxTkoGuuPiJmzdt6fT2aS5VHHqy+ZAF2MmorP+Cm/ve1jJ5lE6l65pj6tokbThXSWB2T+M
DZZoI5PXdBx+d2PxZRBv3E6Zbg9e7rk04FmIYXkutuPgf89lQVhBDUOiFj2QPyvtuCp2OIAFjU3z
O1uj89QXOPrxReKGTIk15NgCmoqncbXDQxj++Gr5ywHPyMD2/vZfogk/ZqZkZKGYvQ+Lf61NXcRV
io2K8CunkbsS1hIlLbHPqzR/ZRn0DJICDxOCCd755pO7MBYcnjqZrZUiPxvmLYai9IhhJTHE9EdM
Zv+IeMo/CPUX58eWMikkDCDQicQ6nm5PUGuUJ0MMwXGqcW+2yjsPLH/ctpkHbkEvjdp0IdxZjPP+
xhKQNCtrwTOOKeSWVH4Ntf04V2a7XwrxS7VLuXUsoCOuTKcYj24Xp9OutcPwDnYi2uPkk+myo53d
m78jyUgDaZj+StdQNSt1IHrf7NasSqbBusv5IBOjycttCFSEtAU8hckbvyoBjhAbO56X9X2wu/3Y
3LKPb6r16gM+wwiTUe8m0dQ+e9obj02Z3VVKQFRR/RyPLhJ5AJd4ZZ4a97XLvqieLTt1tob24y6d
P1w5nSPV7PXQHdXYcPzLxsIDoobNXBJMTfEQlBHuLzPUCzwCw3jMjq7Mm31hlGy6al6BpeU/KXGp
E5apNp5GAsOhbhOVm86xMrF30LQlDOicXaYlPAlJrLd2XvJ5NdBH/Z3dDThocntK/FkRfjVp8gtv
17vRVSlj788NSp3UBYOh9EH0VnpL/XjY3lBM6FbvlvDFSKmKnyFtkFiPRpJ/0duip2aTtWS9Qu1v
/Wj6jEzaszE6u74rD9lIALhDA2dlc4gXhsQn6m/7OltPVpYfa421wLLgTswB5cc8tCbAgByH0oLD
24u8c5jqL0wzFe5d97F3+m2mswitSZJCsNHsSJWkm1SG9/VgFEndjHSuxAIm7FfLbGOTckR5qG2n
JnnGhojLCwMgueUS2wDbGDsG1aVfgKxteCACehIWCajpaMnkWUrvugBxvdqT2pWLlWT29KYih3mg
wU/r9mAiRHeXVtqNrcCbd3Zrt/CdChKPt5G+6tCG6tEh6a1Rcv1a0iEj3G3ZLsh4UE/grSQrN+FQ
8rPqlKteXBDvPuSizkubGjtD9l8hWoxo2etuZ2JcMeI2SJuiYw8ZFj9N8/yrqcrHKieHNq2hQU3w
LV0fAacPuzjop+9U47xulvaMar5f9PjshMXJNbImVp4rdos8kTTFUboweYYREp2jYXqpmuCjW3JQ
ouqlH0WO1cXDSVQHyESyfwzX1U5WAzVKNf1PndZJWRppUlnKZqOLhbGQNhwIWjASOjQtxAHEYmq6
5SaO0OZ0RXAvdaBITwpzF1Y3H0XpA3WwLevBwx67cQmqrIVGNC3nXeDZpBjcch91FjlYtmWae4NT
iaRnBlx8bEVii7Q+W8WfxcGJY5DoUK0RPlmBjQJP7KNbTb7yHxp23rjQlnOOoBhjESHUTy5zt3gL
RjgK5jaixxkwtTYSSdXFUY89f3CS3s/e6xwPbRa+FgZV6czsjGWSzsc240OhHBtn1NIuNz6HmnKy
jEgGu5Xzt4CjXt/1+ZxeyzOlrr81c+jZKdRbjr+nUQx0tAWZCYDrwMMwgcFqNRnIIATgNy9CITAE
51NSWOJYdTpjLVoMxmsQPoZ+7zwxvI92+1JP7nM+GcjZCsBvazhkRrP7vLFWTrLlPLU4mL0SDT1c
5LV1m/5KPeqRY4zGo0GcyiC2iFf3JpZ+O7qk5ICwA7hjSin5u+/eXPtHYRHQk6WC+ZEVSAAtg8y6
bRJ164+dVMJX8MNEWvjjPXv+jgrrqZLyTnmjdcyc+XOAdTxVkXMIcuvTf7bBoj0Ec4TrwYdlRE/K
yWM9rtjN40B4j0Zlb+Zm9ZBlQVQUF7tfq5PIeKbGoUgcRmfbOvVuiXrilflkPsBmOfRf0h+Mew5j
0pceLIB83aDo0Rb0g7/HdY7z7QGkqx1jW2anSN96qc+LCNwTnGixbazxN0vpj6o+qlAOSW0AOM40
AAWY13c1Jk6ictsyVROLYSQBbDPsbboB1bpK1iioYwtvc+yGk8kqnD1Say3iRPRjt8Z7M5L9H9xx
2c4u7PSpRA5SHiNaso5RPNkTcZpxvBRTAUPenxRhOfWj2A3ONV6m3lEABEzUd53hZzdGHFaTc+qk
vV9b81l7bFN+moY3GFCQFITiyfNTrznhQPbG2joVtjKc2c7ewJgX+TOOZAhjONLaXVe17rl3yy/L
4PgE27MutCiu+SFtMBele5+W+RuJ6HLn3eA8pjvG+Vgd2PoxkvmIQi5hNcMj6LXs3CYCJ9mFJ4aY
FsFAvXXrbNgVi1/ghMpPS8S5KglGbGl+f/driPViQGEuQvsLu6C1Ue10by55QAAL1qEPAbzWSVii
RRom3uBZPemalek3i7WhOgphFxTRa+RtOal6imNMgfmXqj2szKV602l9aJtuPtad+gxHuR2g+WZI
OlvaK8ELwXOeNu4R60+zYRQLcbpOf/XTL5CWt+AkP3OwpkxElH1uR/hEg91jTMPcCTZtZR/unH2j
1vSoivUZ/wumuyL6KEPjR7ZrtyuLEPwM1Ou0xPDRl+Gvxa9ouZonP81vLtqC8FdVHwenvlfR+MNw
9zVn9ySMmKY7cR76zrgIH/RE3f8Cln1Q3nqIVAS/w5usbdNTeZjzk+pXuRub7lQXzULosdjDkrZ2
RAAa4nsYRSr8QEHufxW4DOM6zRl8qNdpBU/aZ86AJ4HZxpTl3mXFxJr1AxGYoYZxvHRftUOAUxP3
1zBQ+hyC9uuKLb9dMCYuxilsj4YIrb0bdDY5ke59CaxHQWZE4a08y7X6gL1n0XkgZEbLOmxs4fFR
Wh0ZObJzTOnX2P5cIfdxFmJKDis+ozy8jqq9F4ZPlMXvX6lhdqkhUd6CkGXLJ5e08yvkLH3j9X3h
E7Cf3EJ9ZwYJXjPARlk4bODskMda+QPAhHSMzVtNbHu98xi04a9wbHAmjvdFIxnfNzLdd0aAhlGb
n/78x2SuXFr+e2kRf3Wi8Hvo+hjs7j+21YsW080rm72ElpZH0oaIB5pI2OrflsKYjIoW1WicY2gu
zwAUNsBuH1LO2m15cx1q6WwLP3v2SBBj5wIkaFWYqOlUeolFcUmbMtaO9nYdRXMdQD1xM3yugxr2
U80CXBfyDlhPyRSWJEkkwSWV5Vi3ZfBjreFpmernqbeJsoze3YS7wGKqSAQ6AxMH5Bvwjn/xz7xf
uwm1aVNyyIHAoDs0PGr8CKev3U1E5zt3pyyamKnqRJJ5fUKW/NkISdgRL0N9x9E3MJulcjPhE1hY
mGwHaklXYMFiduiXSsdhg+WfwG8TQR0xUqKsej4TXYn59H8VEfyZeSq/jEns0wy6YEAgDWHhFVEw
CRoaOlXgoO7XbzpcuUnTlf9+qE8+g94pzvhAtiE+fYP0rVd8aUnupCpO+Th8SkG/EhgjptS6+g3h
J9z0EOd6kd9F8sLi3gdT98ueSG6hoj4UYf0V1Ra9osQtO627dcDkjlbx3czilFXTZXQnuZlHdYWC
QY1si+fVcBPX6PCOW+o9I42yWcr0p1jnQ5WzN4U2Dws5Y+jimyDo33XkXlObgj23XDbK+TIpN9u5
erztzb+DvEhUf1mNZ3NgVGTbLUU9pvK5eup1dKmd9LQqYJ3e1L2MXvDWjJh91pnS9faqRS1ffYAI
DeOk4jfjcR9rkg31yeje+pm2RrivxiTJHHaMS2xT761IjSgdag86BMkokx0GmI2c0T9Cu33Kl0XH
nA8nyOGJcI8RdVLGpxtzxbpxWOT6ZjVDuzM5J8nuOc3jgl7Hyk96oZrNcttAIMOUlAruxhnMFnYf
HoaeZD1MOxhsZk20rvVejZzkJyO0TSRteN7s2JcJrKXTwjUMTKq0RTCZbG6ZsJpo59U1pOQeEiLj
MusZPAf9wxzhRRVi+upz452pgNil3WyiuTp//OAFxz7AgYlPieCFldx2ixb2GOjwbNhOZOduMaoW
l27ujgfGqff4if7c/DYZRIld63ig8QwsjoHKEuoNG/MEQcZh9t/WaXrB3wEwLWhfAqu51Hl6nwnO
o8D8dvKfIBvLeBoYnudNflchAwMh+UC91tumvNP2dIFj8eqYxmbVs7+1A5YTgaPbfCb6bQyEOMuB
vNtAuhhurY1AGUKfQ5MLLJ/H3ioeHTJAzBb0PlzMb9eXLzNph5XepGRmbLjdU57BTqnyHNduC2HD
HJrv0Bijg249rjnwrG+jQJqpkJljb+EnjbT7hzEM9/c4pIjScthMDY1jgE7DoxTxNnSa84YKtDWe
8pZDEI9Olzi0AxvLWkF5F4QR1baRRoFHOP2wTRIK2UBgpg+8JMVufU/deKpbdVXCPRgNt17U0TEM
mJ33+lczmPc2NskYu+QdOIsHZ1piJksvbkQyroAjQrvcJr2niDr6BrWhBQfQDhv2PtAh29FHpPRb
rFrSsXd/bFiMSehAhRE1zuVp8cSeMtNesZ8E1nBX+CDFgmw6LDXVOzXkQpa5j7bW8nlDzDg+s2l/
xslI8fiyZu0fgioMR0tF+Ky2KHDQ9yWALhfWF8VY/ddbvS+rli80dbAYdBnDLb2kw0jA2CDJ49P8
kdUdIITw1BuMaTdNwzIzwS0tY+rd1TRFHfoFgLXecnj3A4OZWbAnnReR7XioTeNnbZ8qCJZ77WIu
DnXBPFXS5fVG+VhiIVhCyZDAVxvhLW48ts5D0Le/EQv62FP5c4Z9MQNMziZUJHLNs00UZs5xhLNS
jsH7MFWfPf69BUEzbgL7ai2IzRMuG30tiOxqDUgIvlKUDB3omxCbkjnjBy6IY4OYgwi59CkVT/4y
Rp67NVsWYqcCqhn/yba9PBkmKA15WLwVaVudZef1u6iAD2rqgGmiuC+iVG2crFmSauWBrLnOQ6ck
OhYAJK0wfqOA9vzzByP3Dm0k86vwGj6SlPO4SHUMTQ/FZqm3rk6TeWXNUTAc1yhDTzJCNMNqejeb
LrvgpgJhRfUCadC68X682XY3Aql8CIwHH+fBCZv1DU05sotPRbR1oreCiVQCzqTddDdej4h+5QO2
WxoHRtmz9xcX/7oJOF1jVvsOh9HWXM1+Z/T9uPVXhp1rRLBcoSYBnLD41iH6ck3cEUX3AHtdEBbH
MQ3cFqIl8b2EPR5eDqbTOm0KOGic9eSwDralDoIU0rYKUkLW5mUN7acWaMIm86N9jqeClx1oPEWO
ul1HsGmhM0CQoGjG7MPW54fu1Rv1e+NQyE8NnnfCIISyK2YBS8FoS4TRH0xPYGHEcKYbbU9Nt7ww
+OuZidoX0Lu/+nZB3h6OvbWoh24wTtq6CtZOPYYed3iZsO1uy3WcovlkTk7iWRPnzZS/ZeYpdeWr
nnn6h1rcnt673G7evBxMmhyDATuyCbuyKsIrGR+1sUgmJRRfb53UXFEFodLz14/MtZks+OlOTd5T
YGV4+7j9QjWgQENTnVbDPBvhcNcayttEJvpxudBymUypC00kY6HEXog2c0FP/tD45neq6KnZrk4s
Abyg7nS1pu7JNu3u0qjsQG/ebBgB3Fui/PIcgTJmyBsW55F4Qn97tZJB56nCqpDIKDN5WIO4Q5C7
g3+cE242voeW2iYKuTwsjDhwi808WICxYJl6y6sOQnkkj5DiUtuW0GDi0abIm+qMjdov3dibvKtP
ugC4Zscc2X8ZXo2yveV5whl4dXMxJ5xAxqR41LI5GSIPdXcGeZ4FgE+aqj6Utdzd/jeM1V0pQvta
EdKP16rCe4xNhXC7/Yg5LMToPn9yTYKH/rgDAZa0uTtTSrK2bQ+hcmZoyciE/bTy6kTLgZGLAblL
jDQnabWjd9vjp33wVuOnLbuks0F6ctiU5O+Cm4iQn5vwl2yN4jiMIL9A+WxsI4MOGuCwd/Loihs+
R1jmk2YkurN9chKm3xL5bEzeudBsH1dXcRVaGK5UsOS5+5xhRJAJmu4JPzuBCmenuF8pXeXdQk7K
a80etNj43sGWT9LiZi0yTlIGZ3uek2zghzRNIgilZawnMTr4S+19GMjsMQxpF0VBiVVy1n+5nnM/
ZxNNrnoERz0ccyc8G7eqFzD6ulNEzDeG1A/RzC1x6+geyCJNdwWPVimYrCsJyTsz86PlWj/Lir3G
8tR2NkzJqdpfMlMyJPKhCUdMGmy5rbrsjz/6KQw8kCku6z3u5PCNHYThXImAtZ5dN/ROE1HqMGsf
rMh5vwGlueDJtTh1HDeYt/Iu54qprccv+1VaBzVWb2OYmR9UgBkZjPRh8O3pjjZeX1quRI7roXpD
1DWvVTiHp+gGEHL1s+P1X40m/jkPfyDVeFgDxnsYwqgdJthLLnbLLu70YdeWcXFzcQUY7e/LMUdV
6Hs2b7tKzIotOFpIYQQrkbGqwDpTwl1fPjqFeJOPXM9U4uyNrR6VvXW6a/tkSlkd20rFEk2Hzhbs
EK7ZdT8vdpeYXNTFvrLNMy7eGWegDFA8z109/HVa1RIr0fmNpURiEqJfEprRSwHrZBQNZ5BrDAcz
JDmBqySJNJWdct3nvnD3hRtEOzEX+4ixY7903n0NqeOZtQU4dvwYDJzMNQNTK7FxSkbd35lt3zYZ
XXiWhRKo6Q8mY8IY2c7srykyssg8lFBQAyB3v6tJvPUqujrqO+jNu5Gwc7aI5sMH3UY7pulf3U6h
c4v1y8mYLLjFDqTSsrWlmhmHqJMNQ/hceW+59MuTl3X+VoBd2UryZXPJRAS8a01CFJDHAiNqIRoj
GTWFvZUU45DMC9uIuWRBbOX5o1eWz2DI/f3gY/ScCUTUkoFmkJGtFsPw7usxj3k7qTur/myIm7e1
P49l7j7rDC7CLVnjmmXCJWc/BrWcT1OX2OtlRB3ad3Zw3w3Rnc4YCFtqcc6FctcjQBPmw6BtoC5k
oMrk8DJLl/pTVuVe30er0x5V1/3StZlYlrbviDDbsfkPdelR2ynwLASVYrYrULBkmvb9SLIka8RD
FU3dG5TKzyy2HMCZtEEYYBkyZ/3KyTC95twAnOQ8UfTZ334Gd0remuucrTK3uE3Ht/OrBeB8KwNu
pzxxHxbNxQIizCfEIdH4ceEV94VH4eANVrbl8P5b+cFnKsqHyura3YIYAUdVvFhM3jA51Fu4B8fM
RGOjBqDtcWzwLlFiULEzl5lPCCT+8BKkN6jAQkwBAgB0mRFL/hJ7cnFJrQO2MGxu33SHF7/+Gwrt
3jNXm7BZFmvNOYgB8KrN8AHj7MVzCrEb2z+9GXm7cbpZadhKuN7TIcjHbuZ1HWpK3TMHTh9KLT/n
zHptPZ8RJK1vXQUXgzxaBtBUjOilc8aomnoIRCQaBXtj7I2fWFZIiOPGj7VWfyZgPond1G8YbWew
PywvW1WvK7dAQcnbpjUpz7mvD6LTXBaqqJizpT7Iqb4v/dBMhv5mtcJWAuJ5qthQnJF3qMC3QnXM
hZ9tedTgpRpvTEnH+C+9nmL0/U8akd/ZRAm7jr7cmfayH0YB+maGN+GgWwTSu5vHApzE/O7e/I2j
iH6nfvfXvZktAhd67cAMxBxMxWgHNgX1z0+3Ds9qbQmmM17pa/jT8HAKCIE/+PSJCk7hurE4HQPT
2HUojlw0/cCVaZ0pir3nUqKH/WeDt2oLyaln0SxN/4VP/jeW1d2wgCI1+WHNweL21VbjkTTCl9m1
fjXK+GMJ91REnryqed/22VMQzAe++96g64jbtISBZhdzgk/32sN/56nxDLgRCBeZZbyAnIm2qzHv
woGQilbc5dabOyI6FzwoBJ0RuPC4N4zCIDIrnAiObH8afRv7SKwCofOTKuePMl8HeHMK8WPnD6C9
8zFy41YT9h4M609UYaA1Q7z5wlnnuF5NfSwxA0R/y+aJXMJn5dQj451zpxFpw3opD4KgIFMkUGAz
zYFLjTeb/hXwrcLsKob1BMnCRObhHo62+khrn1ETW/YGQM7PbGDhdRpdbbG0vwSF+eEivWB4cO/9
uuTwRiUvc1CmxFJy7o9Y5j1ImA2XzuKfuc+daiv6ny44wMUudtZQ/ea+RiRlMWGlWIMhiaQnEABp
sEMo+gzH8+0yOkDRK3rgCVCI4bv4K9rl1azMs8LDvDKY3+cRkTQbKEuGvRtTXfEH0etMPJSIvGEa
W22EvwX3UwHQJGeWSf6EUhPsy7MFp6OfoQ8N022k6wa7stHUp/n74IdPXA+xW5cwP9qyv29xmCi+
bxukqKQZwAK/E6zAMv/k3J95CFfsIfTo0AA1m0EJGC2M3oAIj5c0Zwe3BivdpZH7YAmKDHtQZzvi
EoawEPcrUZFdoTHCRUTrfaOPTZWz/XIjjVMHX6b3iKv11ATz+1Jg5+uIXmwKpBV0czGAyMb7sc8D
EWdZCXTQh0qBnRoYZQXp7yaETcEtG8dtiXZYnokcy7b8YTtVyMGJJ3kGykk7+9wlatoWwLXGmsbe
If085dz+qyFXpzRC0PhvPjj1PQKubUnIcIynn1VLxiLAI2xzFdJJZTHtf5RIyUv0FVGY1PmpzYy7
AMTyZky8iQLrOICh18iaybd2Q4sG1PEPhstB6uohqCkbFY6TWS9YEjNEWxzdcUYs5bLM9SGYDr0V
VWgDzmbsK/BK1WQmdHoZdgjrFx5SIoSFlHFVc2NSzlU85y51H3ycQoUmFSQd50/aM+Eiz3t1rNQ4
6JX8mRM0ZhwsrX5kjCWH7hziIfRL+0+Fjjtl2YGpzbwJmEAeFwdyIfrOKcosb+sEuUdf0PEzWc9p
Wd9NPY7ZntfeWgtmosn5dFzxuEzaTloypQ8r1/7BzDjmrbOeuPjZTNwF6hzpa2mZL32aTZTrud4t
s/gS2dgcCuyFvuA5p6z+dlLuKTBvXv2xvUeyFae16L4iQMak09t9mEd/ic1/rOBOy9L5vZjOcggW
WEoWz4FWVYgEsMaWvzwOtgIdxoigE151Hr3mmN6NZh0+2no968HLrh7RroSgax0PfT2d+957gg89
Prk3yM8SDByHq2JMrv1by4y5gKLz0nkRrB/LdXeh1dqJaZnteei4a80gONi27CRkD5p957nefqZM
6Rtju2Z4WFZwcLs+v2XlKZ72syDxHYV6jfWovLi3jYh+ejx7dhvsFSnmxOBx3zjGrWJyTzekHfc6
2GdAvsAmCDtuZYEnX5r9Hqh+tMF43N7pkRzgeOJ9i7aGYfP3zMK2FHVY7B11aBrvmV0fBR6Nw3MH
89jiXt6EvgU9D5xXlaJTdW1xEg4tmInha+PCAJ1y+3PgRSbKZIhrWIV1tgx8VvZaeXc9Xua06FW8
Ujfymdzl1Zie/aJ6K8f5VDYVA6cGJCxgB67WKF7qEOFwLptvSGa7Wal9tTRPBZb1MDcOUc0sYvLm
7j4U0JWifKt9ljaMKZLUkV52QNbAAs/MsFsXvos//4y1ey0HONsK2+CQtsU+TetH3YGwM1kHsVWE
f62sv2g3d2BS10fP6b468ODbkEk16TzE7wD3gy2t30Fqa5BZFeMQuSusPsAaruxkngLwjX32E1bt
c72ikg03Ud2h1PHm6C3Ki+/U4yocx8JdF82sitYsud9nKnC6sN9wfQPAspJPE+I6mjhbY2VYBCjp
VQz8NQQJD1xYAGxKlR4bhXkdHbY2im2QLoPJUNrnUicSmBedLc/aLUgJ5V9Rhmd3rRqYmnmSc2HS
PqCA55Y0P05x3Urfwoy/hP5JV6TGR2u+mp04Q0rEnYM/dUIy/v8vdnP/z8VuXNEYBKHv3C4i5BKw
26XO/+sSRKYyyvgnlLdUUy8Rz/HiRuvXgtN6Qyz+3HHT0Z1Z+tEZrWpIrNX/okxQh4XF/0gb8ix7
q/uQBk6lyg4RpW82K26+ObvwZThNCKMYkvG90Zus8uLZGwzzCSytz548dFfHdAFScZUIYf8WG2nD
2Hip3Ic2Y17bdhCDoLe8eaXToeRgze4xMG7ydr433KnddqYlDiha43+xdybLjWNpmn2Vslw3vDFf
oKwyFyQADiIpStToG5ickjDPM56+DzwiMsMjOqs7zWrRXeaL8koPDU5R5MXF/b/vnNtSuL+4YaOW
UlSgIsde6VNyN/gk4ip7EkefbqT7nz952p+0bUJmzytAfGuqbmp/FERrvLBJ40hk5/TKXMQ6wvWL
zt43FsN6UD/g/mWIOXPtTGVD5KHUbC8nSssGc9rXCYgSjYEeWbjAS6SQOzGkfmu1irZ1nSDMCCAa
yZG+i0vkHPHIoanWEFRbd0VZOhXApDujqyhMK+PGznT9RitSJMCDYK6aBfaDNUkOmV7rrurGyrMA
ZP8f/GuK/Sflt+AARZY1VV1Elqb+h1cPmUUQLRpRXWxeNGoKUzkXfngTt1L4bDD25rwwYK6XMZMv
qcy81Gn4MTQj4aCI23U5jSqOrnJukyTAyC5p6om1KZ9OCegWWkABrarOIJvK2eF3hfQMX4yk6j5E
ObOlKN/chSZ/qA34N70AMZJgtzmws3jT6vxbUw8vQJkXMGCjOmM9VHR3meR0avw42AqZvhaPW9aa
ji033WaeCuWhlRTTW+KJbkCGfaVrXFy1Ui0uaRxcuGvn5o9DnoMWygClWPpWkSiDPWyrlHsYYPwS
RMWTOaxEhaRDWb6wG2CZlXEq7wj9LwYbSjxl0sC8A0+TtUCOJr+VbzlPnndjb7AZKfJhXXGfvKiZ
e6YPkAPnLuCMumTzl1nqN7i/9q1BzNXGiXD0w2mfIX/YVgruZkMbbZLAwddCDz/Vvre80YKW1aSE
7IKF8J6r+Mu/C1nTRE8gLvegXiRJoXanKKdaZi9WQ2iCr7L0lbbfPZOVBiB1EigI/K6LAP5b59EH
5gPyoDiFBgMcYK7fJpRgk2cuDPoQBg59A+Xw/Y8xN5VDZsv3UyrCVx4ciPKOVVUbHv2mNJ0hhQX0
XbBeFb1/U7RvKHlOKgmoLdKvaMMYx34DtsqWfCKuWtbEEebGU0venG4gVPlbB7pkrVfiqKFpPTEF
Ig+vNrdMyC1nCI09cTrjRilnEtlmk5/DXiXj0+nfRDEINvbMYqZloMex+rs2jcqm7eXR6aGT3c31
FWLqgddnhrQgn4+qGpSuXREWACcI6q2owrusl5+jIkpgu4A3CpfQQr1snZnvQbeElHm0THJv8sgA
s9Hqh2SuFuhk2XAOCX0cbEj1KrOEJPF4qpYu9DwRhU4kJIocuazUUFYfzQbm/ETm2plDmIuGNjc7
iGb5uemBRpc0ip1axDI3ub1Bcp/CoK8PjFaCIaEPUCXe98Xvf17Hfw8+ivMvvtPmb//B369FOdXs
k9o//PVvW/fe/Y/lK/7+GX/78a98wa/f0Hlr3374yyKWaKe77qOe7j+aLm2//1P808tn/t9+8N8+
vn+Xh6n8+OtfYCe2bzxZ7x9/+fW/797/+hchK8LGYEIAg9QvgT4V/ezfjavLP/brJ5/eMr6JIisK
osxfvu8//fqPt6blc7UvuLZlzkgM24S0q2NCHj5+/YhmGqZhC4XiMUd6XDm45LThX/9iqF+w/Sos
l+D/LEMxWDObovvtQyrOEj5qGpqmytpffntSfvh9/OP38295l50Rr7YNj+ZPfs8ff25r0e7+7tKe
9WbIfUvI4TFKIN2DkbaeHC1hgKd5+iIDwre4DnckvVNR76Fw2rvfPXO/PqIfHoH4k431Dw/hD4rl
cM47QNY8hGjeqZO9baZ+NTvttvrQ6IQ6FO77E3slfAIbuSCwL5c38WZ2ukduy7F1K17C3JWMscvF
JVkFYg3kiDCmywGbVWw6+0xeenIllySPod9YKqfgbroxy3alr1v6FvGKg19OH7aBuqvWsxPdjf05
4V/o5fvl/1mjv24RP3AnYDbrjmxiJDim10m6P5PYZqZubCiucB3Sd6Q9d4BqyABHUPJI+aVM7ZgD
r7jZf8XLtiq36UgeqTqaDihmDz0iHXQd0Y+JrWyTbZRa3hDiefKjbI0yMCdf5UozSgiD88U2WneH
9CYq7jViLjvpiG2WrRALyl61vAj+TLVt/MGzXCqLK4UbysAEaRfuKUA4bc9+Gxag7kVO6wAB3FhH
zfPdiHlY4ZK5J2RnEVS+CTegLxUv8PII3C8GBTarjA/XTOIJ/nQt43HrWYEC1O6XJ5IyE58bjefR
TZ7ZLNM1vsM9gtPcC2YnZyjz33ZNUTRLoaZtaZz/kzXXfvfO+NOawjGOxb77hzXlz1//y5pifmGl
0vAA26jQ2FmarBy/rCnmF8p0lmFTRGfLrgv5d2uK8kXRWNqYvLDksPDwcH5bU5QvMiIylSmRBswL
Iue/sqao5p8WlR8fuOBB/H5RGetJyqhZsSOJeBsS7uLYw1iUofqHDtXG8GiDQaGjKEcMU/IvsU2s
kRevaPb2XO3qEDLlfAYxnD3V06VHhVNys8tp1wQFNXlUq6cGakeRbEtJYmhIacwi3pdvmSBEMikg
DkzdyvIGWJK0OOOXLtsPn2T2RurPETS7w0zyvYw8a7qV/L2k42UFNVSc01003yZvtuJQ6+Ms0FhL
o37apATEWQjvFIjcY+YOV/6YOHiM0KyGc+9I9ewFAb5XzgtBjOx84HpqU6EkZzas9evqrt5hniO8
Et1A9STJ2xfQXwprqzYQSjjE5CgufjUpcBtMbsWGVr/vqn3piiE6NgJhnxE5E81lH7NqX+xMCR7a
vElfR9VpxA0bqY3hOwYWvnZtPmnPbK+9UXZV7SYghVmwtKtYv25IirkYAXBqsK5/RvfF/Yx5s78I
MMspfCG0agRWzjRp8sxL37v78ArDguXU9gzjyjlJzGnq6I4EARnlItwgtmK/UligKtapzFLZqPBE
0dqJiuwSGFd6WLD4b612cPwy9Gyi4C3pCIsMFb+tUdmXn3yPun1OWZvr7oaKAtDHGc3MQXy1YBxC
f/jKsDvaNdqaGN0c0b3dZHt10b1AlGrLfWlfZCu4JfB7hD2rNLQJlmsFLpKEE6v6UMeXEVo/EAmr
POeAKXqn1HecOuTdOQ9f64DNp04wbckBN9uam88qYtpCCQJi0q0GjG06LA2WOv0Wl4GjGxn4CIsp
T3MNNe0tC3lN9RUaAFF1bqjBdy4lpAumx7Z/neiPcz/d5ogFCG8bW81u7vp2ar1K7l+5bXQlhZiF
SX9jPwI7IJmAFm9qCMdxotTC/o0uQcVBpj2fW916o+Ok8atcQtvzc8AGs/DpsEMF8EexhdHg1Hb4
i//7/+MN3Ns78lAnato6ura/Xy8tRWeLxe7qn+/bLm/XsPnI/7df9etuzfgiswlk10VT2bIV9l2/
btaULxZ5ON0WuqosN7Gseb9t1pQv5nI2IgzORmxZ1fDe/7awyl9Ycdn9yejaNYsu+r+0sCr6sh37
ZZf9yzaT7gpbRRZqm8oVy/kf7qUzibYBMPB8/dPr8dPr8dPr8fDT6/HT6/HT6/HT67H66fX46fX4
6fX46fX46fX46fX4r/Z6TNqiuOjDvebjmlAqjNIkXmJyvoFLzuya5MrBr5KDGTDOqzu6FHMi7rGX
k/jUKtJXnA7SE0/eqPPQdELW6KQmSmHK+rNTYzOjZGLsODDYJhniKHQYYO0aRIaFbYDrJydIfdZh
elkvKQMQgG+zPhZO37ebCd6BmXQ39RLUor/JGY06XDKGQH5ofQ0GyZsl/9GKO8dW6V75JaM+kZ+C
gppubQ+xJ4vQiYpu3gRl5dDiajZgs+/ytMB/McCAzNR5V3YU86Wmr1Z+oFjwb42TokvyTlIB5jZh
eE44JQrtUzkI4Y3UcFYE9Dc9/U9nUH1s59LsVWhdyUofOwNhjyqoljDOs5CVP7aCZugwcvChLVoR
W2IgZk1AbhG6F2bgdrJc8UOji9IHSWwJvplWnbvCpvo0DDz7cS25WSQ7fZVFO4AJ3ihZFoFZngxc
Z4t8UcfDgOZ0lJQHrSs7R4E6mWQ8hkHp7iLbJj4roRMh5E7d0W9fqHm3zqRMhsO5k5+KxUk2PvpG
8BaVAXitsP8qB+aW2JBjwpMiis8UHpSlf/5ojJQcmmY+RDy7q0bMkI1RXqGrpc8XD6Ub0dnM9CvO
y3pTpDjEB93cz4kKJrvsXtqlot3LMFDlKtvWhtSfbFN4ZRO+E0SBH48NiiOgwJM7wQlllL6rwNyY
vzPXazLQ6XnCqWusDTdkjFKIAsM+GiO497BPK4r5AGIs0m/or/C8T77u0zRRoNqp9S5r8xu1jt0o
6QTsAMTkluJQ6YzyJHfijA7SBORLjukxzzkIqAXMT5plG2aUamegu4FNSjR8EeqgU0LUxKpp+KGv
DWPc1TCP+yKNdhORziGdKQmYX5uCJl8vHvwOO0biV4Ujw/2rpCV1XDCDVu3PoPWjXU9YQ0FYemN0
QO5IbcFL4Yh2krpLFtE0iqv6AVH4FX9as7LKvPEIug5rESkTs+8aKoZIe0QV1Gd9K9TQx4r7SZZv
/VLZLOZiTd+1tnrTqIimE6K5QAFquMXjrqgnKqmJtC4NxC9TVnhR1q2LArCwRSdL1eLgpii1Gf+J
9IwsY6OkI7bwGd5guQxUC9wVWdq/qYBrk5aAbNzCFZnt1ynsLr5ptTxNxb5Tm6tOALqs5iNH4m1x
nqMckTtxWOJ7FQ83fiji/mTK4S2DRs5oYfesxvYuhHGkhxA0Kr87dqMBhFOpdyS3gfGjsTBplVQZ
DbYiKPZzaR4N5mAgTMpjZIrYTYBRqJzsRqLiKaTdtjc2g2pPpzpP70dMWZugazjfXjquoX8gEXY7
LHXJyUYN6CQdlLKI1C6OjBJlWct7xV9+KSaGFxvdNsMqHSNsE3tVygmnXo5XP+R9nHFAa0+uPrbr
AV2ePaPK9YPpYA/N3u+fp0VK3d7ai8soFCCCxljz1KBGwIU7jJh6gVddyh/CVP2QTkVKldLkFQ/1
bGOELVka1GiFWBhATASFQaYoD150nW5UHVSOPoX0GVV/DeZ75yt3HYP/olbvKz92h5EA8VssAqzz
5Xko7Hc/Nr+2BfkYY5jPKr77tS6W1KEESlWG1p1YGIUafWrWlVnvgmAx0OgvchVzfn1XoMgRr2ln
nHr1STMJnvZ94fWh7sFJepQ7e9s1RG4zn6iSNgIsavn9ZfNEcD0utqahcojP/JDiEVl22uBFHx+p
0F5gK7rGXOybuXtJxvRBzpIHFCAU2wpVc0Rkfg2Bh6QERUDJ8HaiEfsmDQa9/DR6b4Fk7Ps01GFO
hGJvK+VDF8rjuZKpPQ604fAkjlcimznXsqVtX+5zo9/6xrwksdACWWZA9EBsGjvDRW1RiiX1JhvX
POWtnBgP/sSLSQDLdKOyu1itfVDCSDtEUv0kyNnd+MpzUtRL8r+FSu37Obxi66GVSdz3eMTT4jVp
A+KklLrtsEO2zIg3TKWvwTw/4wUE2xTjHl5g0UB8k00RK6cYHHze3JidT/p2UtRtB1lrM2gpOOv6
hcgTmO0Eyk6bjMqOJKE/jeENp6cXJeX6kyoYMDUxJx7uPJdqhkum7EFPCsYbuTlRFioBVARuoYO3
9tvGgHXCtclgIEps3c61Y2RUKjL42FPD4L3rNZlSSlu6cilxcQBFYfFCzMTMx9PouUiydRczSVYj
3tADU4yie5l040Bi1Y1FjYB6aWtTjDOltPPIyrFwyFxO88dOquAIa8Y9m4aNpeBtR19nSPnCGZwf
bPE6MTGE9BUUlFPlz8ySjjKmkDwU9CCZ9aJrDI6FDeAukls+hzxQpHb0LhLmZWPTeHFZPwSN9GpG
ZEXVvPlGgu9Sm/mmykiXS9oV6vGjnqWHqgBqQfFxCZ43wpFL+0jq8kqB+yuXScbwXbq1ovycKqyx
Pa01ftZKtJdZozxf9sMRCVKyNuVqlwvjQPv+PpjrjwTv+i4qC3qc4yqpGgRufHs3KlSq4IjBgbc8
AtTjVzGE1wm9Ggkfgyeta8t1VhEzYifizmbz6AN7ksttcJBHCEwBOdAVTZ0d4izaCy0EgbYrmSBh
CDUCbNfCaSKBYSfqn4BgubNxmVgZLWm8wNgGRAlmKDe57M0NRktYkKow8fzQEgvyDUhWWgB2Mu9L
EI9ww7RDn2xFBG+COiSTTsoAmNKBY7U3ABM/jTl/qmfAAyXNKbILNCaHNL4tIZqwDqJr1Wq2HDNI
bDpTfUwZKtPwaqSBaLc1wE65sLBK5a82gTUUXYh6mA7JCsiyTuphU04MHkuM42NT7mlPJk4gDDhf
mr7XhmVM58+7tk88spx7O0lPMHFhf4eKO/vdi5/IKAk7+E5TzARvasQZBkzOYDB1NH8kCj2yUAe1
2xXS0Rrzs53E7GRoK4dDvxWiv4PO/DVhxxmYubXp++HRSMNjrJqnMr3WNIp56OYCObSYBurpqxZ4
ih/es7ZYDju20xh9VQZgPirOpSBDejTzGFcR76jVgCkSbm97GbpnSEnswUV3x9IcuI1ps7kyC4Bq
AzTBKr8oPu9N3eY6U2Vm7AqfbzItu3U1plprWEAvCZBuQ/LPYCJkiTWB9myxCIE6k7L2oGwjAvNp
rsfkYMpzUXEVTIx6XPmG8mzID60tvaY9YbaR+bCihzs7Hh4yhS0n0COLFds4BxKtMBNozmrWSFX0
xRmF+7ropgclEglcweKrFRWWE/iRTXoQGt9i3R1GSPiFxR8jVRUHILGNs9U61JXtEU+jKOhjyh4N
BaeIueB6ht08+89qDHE2GmjwNJLPfp4RrC49K2N18isNXGHFhHWUb9m1vxGdBMozZ8+YMoBH5MmG
0OTVR88HOg3QfU8fJxct4pHevkcHcpY7D9ar74qClTNsdLgvot+UfbNHkfSqZPyHcgDkGYygz/1d
obd3alc+tz2e1WgxN6j2Pi4U1FLVI2TcHOYU8XJJs2+roD4hZdxqAOiZtCM9s7JLavVAUFh7Cw82
IzaSrvvMI4I6LS15ah8MY+tGxoVEAkgVN746fhop/XdSrocsal6lNn/OCm5dKooRbcLAvLQT4px0
IO2Rtx2159dZGVatCKCnqPkFHBA3dtNxhAohdYJScKG/iWjGPi1DgKnv46F4NgJroTzi3w7Hz8Ev
d4mRVKs8YCdmGd86aSq9sS5PlcVGCKFtiCnhVLfcO7W+eLSxka1MOOggOfLt4E+fQ9xspnjZvUNM
osm+8G0QOvS0IRcKxoG7m1eoo6Apg/i97DMC7ssqU0egdsf0oyI9mdCy3+VS5ru8ZC9p0l61qlSc
IiC4GhfyifIncAd/1s+ISqISYUJWsYDW3NeVXl9PD6FWHhquRYMdvwz+vBnG/CWo6ufcQNKYqAvh
o7t0SvYqwWL27DHnOcPkPQE91PRhp0X53YBJUfTWkaTEbsAX0lj4bsD6pb21hwJWubrm2CHIjHq0
9yZg4sSedtkUcC+VcYWHdk0P0DNmVwrj90ku4HOx35kzooujBfljqAZX0efLUO3Qet+TelF5EnhR
UAM9NsPRxn4KB4ikWmpSgtDJWrA8Hgd1uM1sYAql4MnNLS8OZSqkMBGWzx2nXSGbN9T77mDGMos3
j1luH9ECyKuxf8ykRvFMnVzUGBkOKEZ7bbX6a9tEBwUlmx8Aey3H+JL48Tvljt0Mg2wrR/E3+AmE
JnhAYyed8NYflEZ8CkyKK9H7qRPQBlr1TXNBrUOhSPavitq9yql8X9rW2RzTSxPmzyjo4RYA0ur1
N32MHpOad+vyDoI2+y4VkadmMPpBOBJyKffswKR1OsfbcVDuY0hbK92cSMgXh6SuD3LDT6f1xzJA
fdvyDuoCbT9Cv+DGxlEDDTgU6/26NUmQQoD7sLLsQa4nxYO4wZYb1LA138aFwGjmQwKwjUWamxPV
1nCypM1rXQAJyP3nlFh3bQ5fx5i3V5wRwSgHR9ZMFtMAvq61j0D+rXJtumXLfeCauF8WGo0OOW8K
6LiqfywgPbr9wBPIYia19q3ah+xUSfBRBq0mvqqmiNiPBz+CAZQaI4kWf9zmdXTuDGnBxD3khfFO
a+EcFuq9XFq7jnd9OyJow0n6HIpxKQSzxVbH6ABvcl7NcnKdIzQyRnRXjjMQ//pim1O5jiRoC0Fv
B27dTw8pOoKkHnZh58/gfnWD4AyVMlzq3MgYxHIqyXqNFu8CXmoU2cMG54ZwDF2sbZt9ZzJV13Dh
BsccAtmy/14PBLkRVL6mtcFd+xBsirDQV6GWT+sq1O/TLqOlyKtGpuO1aurxDerGO82+vQ1Hr0nm
uyCztrNk7ANJ7JQ53lAcdvQKjaNp7AuusySIPQRLM8syb89GYUWyuLeh69MM+k0i7OOcE8+z0UoJ
/wHoF+yMokQTFGzv51aiss+ypgcSlUxtePaRNiN5yxXtY1L5BaUt5logy3f0mIHJ29VDZUk7QI5J
I9cOHsGcHUmfexqsiFWcfE1LDo9GA9X9OLimkDiAYjUyI5Proe2vFNn35lR9nK5VHhQOjf0FWWOe
Wd9DF8HTbdeBpLCrq6SorzDajl1YbIJa9UggOU02UI6RHqvRbME3JZdppC4MJ+soQ0ONhPphJNbZ
xrmSpdLVJLAf674TzOGzT+vBjm+1iSMjRfDhcpv385H0/HOVPIiYRHYnPEpaz0XWkHqHul+/j+O0
TgvTgzWwMVPEfPm2rCH8IEzh6I3yPmWw9lx1Ax6KeBfMWDp8mXVJTbg6dmRIzXVAdmpKOIwBydVa
kB57fvRWviEi9VCPyVGLbHiRnKyoWospNO2CVV2SozpRBe1W/O5IGk1wwY0cKWWr3Ux25oUc7vjp
7DYzr8mAosvcSM4YGrcUJvYp4NCmJsE7Y1aG49Vh26BFCaSiiIsrGK8JCWR4TXO2QwVp8XjOy1UT
j+/hoqGdZ+1Jrbl70Yij2oNC+Jf/GsMWGUNquFI8vSOh/KQcbK27beVQL/0Yw5o7KbOFIHMX1fPd
HMccEZpUoul3CYzuEUcF84uJmhsAzG2W2g/GAPhCIjomjS64ZHriIPHRZIwK2TrV63VJhUegfyrG
5A4Je7HOypyhnl4SeMdrxFtrm7cw+6bWuGnoh9HdMlVsxk0IxkdJePX3Nt40BWaBRmVxhJ+0MK/E
Glset5py2W6V1u72qhmRKaMBmhnTzqQlDQaS0y90u6UTR6Jdx5JB0wh8iNd1XqcJQdumjG6o5Hg0
E1Gtd/VOYGQAXgs/OE9QhKnyrlS5PbT7Z5vk0L6GbRTwSgf0x2rZyZy52TZ3Jz53uvBlVR24geXH
x9w36aWFbFVTILQs389aHb6rBmclpiYZ3O+wyWfhcYwRZYmGZH2m0CBlzaXAZkBBapfG86OGmsRW
aRkA/ppPc0GONyjG0BsGtJeNfmJPOrow6OZVzK8If6pNQ9csrzlp7C2n057gpJqCZ0qrg01slTiG
TBk9rfT88F8T6f2hNHC8eA8/Fgf+n+wRkOUn8quQ0xKGov7neTRd1k0Ca3/I/P7x63/L/AobBAux
NNYqW9e0v0fTzC9CRxvEJYUEL3365d/8RzQNkrnBfyMSzKdofOi3aJryhRcMgmqBTphgm2z+K9E0
7c8dwR9+cM1YOoS/KxK0o4jqNoNI1aiD25pvJthhu7rtqCgCf9EowlCgDS9hdM8xk3TJyid7uQuD
FuZK29mxr5PtGtJeVzw7pIQUPmawdte+z2RlNaYaSHjOlNZ41xpu0HJHWUwuJNrxUo87QMnFyK7g
3picUiH9/qJ4AGkZmNRuEYLSxG+tyAc95bIGXruB+EiNdviMZ30NbHQq/Bs/EDdYR4xpLY6qlHrq
uRUvwV6vndYEAO/r7MSoJWjpTS4F69DtQk8OveiS7jVX2/PADjXv1hvgRLF39Xep5x+MffOtNNf1
5inWV/URovQJHMpm0V9thgv6xRNrKdW2hzJzw7eI0POaSQP7lPGq3MpgD5/gO43uJ/IC7AuryjsN
HjOchN0QTPexWOOxuzXfI47BnBqv70e7pep2GzCjaiF8yVROIxhnNIjHG7U8hryzuUucGw7GbmPQ
0mvQSuE6ftIv7b57rbqjVMCUWmEEiClMXBdiVrWuubkMbtV7A2dUt8rdqtspzRnKISfx9/b4DRTg
ui8vgqa/9ZznJ1a4IVjGBpBJi5W54zZ+0241V79Ip/SEp/d7jeNm+TN9BB+yDml7QIJ+9UvUBRN+
HXWtDl5M38sZICatyusNsK4XxmHiFb5YwG98Ve9hhZ7NDWbeNzzHGDwT31GLfQaXkYmEvLRFH7hQ
OrHNmdGpqi9B8vCJZzWrHVocHscoGBEicAr9GbU3ih623pys06YA3Nk8th+KK1SoT85onlWnT79N
xlezuuRWtOHhaTu7eLSm+yqAV039xJnYMvTbr/FOOvAr5TXt4ANYc9bPgs95Jvr2BTp3xxWHD1LD
Up8oT+trYwehCEge0PvAQxMUUtE+cSrCIzsICP78L/WYPiL7c7nAfpbrV01ED3ilNwGvvjHcUPlZ
c9SKiby4U6LN/+hkyRaBWdirgtIMbwV4sStzU2ws/k9aFW7YvA3/jRPCVJfFsgT+84Twqn7L3z/y
b10d/H5dtn77yl9TwvoXWhdcEDm4N2xFk1ns/h4TVk2CwgzlNFpb3/+139Zi7Qs3BdQsCHbT9VBU
EsT/WIshaBE6/t7qsCzV+pfWYi42f4gJQ1BXlwKIamgGNtjvMeLfLcYV+23Kg3ELoYLNaDrv62UI
B0WvpJTxfe/Stzg7IOa+1MvcrrYwuCrfgr6BCJgw3WAXOn+f9C0zv4jhH0yV3OFER4Ubj0xpzY8u
Dhk+QrR0yE/qXVL7+r6i67+v2SpzuM7LnXIRW52lBaJsv+9UVazAOVjvaZlQAm7karFMLfHLo6lh
kCkYaCZU6Nk60XZeZp3mMvXkCO7dZwwqpdWASznfznIKw2uZldYMTeVleqpXFsbhMlyRnW82Xf4e
M2gVy8QV9eByyqYBYmIaGy9z2YkBbYOpePVOm9o/M2ej9qapk5sz0p0Z7dKI4zCbWS/94beE4a+9
TIGBdkQ4uB21B8mLPuylULnDamwaExMm0BWHD3fxMlc2muRWqB0zbUbOI6PnYNaphvldzIhGnxew
i7WyGFWDDY52KcPreJliDxnA1oAmPCeQnMMAsVsm3voy+26XKTinJNxVdyUbZc6cO0bl4/eZOcNz
jYohbr/HZJmqK8t8vYxZvwL9WC6T98UKBF8gWosylRlKWBtloSspdWR5Sn7bdOp6qBE0xy0eYE7s
dnIuTmrH59XKBMNb4lfO99hpM+B4sBzdujWmu7hI2k3BomoOyryZiRJUS6YgoJOwpqCtprTSSnNm
XBayvhJECDkepiHzNSWgEBFUMGaUUlLD+cSk9zcVjzrWO+ACpBt0Yg65RMkD66i85B+gmHEXQSLC
WrIRnCYRiSg0dxzi7cCJ7i4Hz9BM/MzJ92zFkrJIEvBqmpK9xa2PzX3sFrUjlJ+JeEa15DTEktiQ
iG6kRDgkohwdkY5mOS2Wl5SHuuQ9EoIf45IAMXgp90Ev9k35zvzBKXSaPGljPFmiC10ERRMXM2M3
dtwGN8tdUaLIOC8Y5hgwtinXcUGI+h68WFPDQTB0r/DrO1MfZUIHqifhwk1NcdsU3AabTD/dpnib
2hhvQIotMV1GomYv7QGv0/TQd6YCh79X0xWDf+04SQyFjX5+KlNr0zBUU6Nrkyj3ygC2EDUe9+0q
sLpi1DZtJz7CkBscyRxe2hyoex+QPmBf75l5/HafIenmOFK7X7xlJkTPdZo3LxylPM4DLa3hiVdi
kdm7SelPscBdw/mxCwUkd7uS25LOP6jogXstc0Rt6dslz8JUQlpHVSNWocWoJqL/PNP0yTQq3dMM
OLlqWyDq2ugN5oviV+8CyQmzcKGfYAesogbwVzjsyxxrR622cNfS6CmJ5bcA4wVTMOVjSBjGGsuh
5GwFnzh8ZleJYSfACNhaWVc58TT5nhiLl0mJP+SOeAtIRdwdOUqEtP5Uo7XZM+WX430yMpzRraqn
pWSyVyBzA284wSrBNF7u8lc4NXe60nsmvie3qwwvSlJkGYbuw5B7nC0AvRXVdrNkKN0vWpLA7ta+
GoKC4g5azYb0oNTqh+wjakFtY7I/8AFHB5J+YUqVsnGi+mR0T12cvlQJQKqqkR7KZAb/xxthPZYA
jvIGGh2gt9AU6L9jdgZUUC0z+Soo1q0jBkHc6z3JVqmtFJXtryoqL8uYYXMoyZvTUGq+x4KsUQSN
NME2ulTTba1FVyM/M7vmxDCu6PwbbU+8ISbekAJVcNO6H5mDKuBQQhGT1qmeac2DQMAcDBWO4X8u
X3MVSHIWlxqHgRLn2I3xWUbli5LAXpjj7hz01mYSmJaTqr+M1QC6Xet7J054B+QS9GqjuZORyk1Z
DMJFAjBkFctwXXBrz+nZrrG0jRw10x78AKd60/RqwxKBn3qweDDHkfkbFAPx2mlqie9iQl9kbJTx
3Sp046YI/W/VzCqT20Xl4G88BRl7wAH+6UpqpA4tTnavTjTp2ulqw+ncduzpur6D2ba4yaq+9UQo
ZKZZFbGiEthPYRJg4eSXfbo8flPgd3nFNL0NsonTae4lOvq216dcFmOVthb3YzR2m/489XeFjO9Q
8yEwi7C6Km31JKffIjg4a83sOy+BJN2rYEsnQjrQSI+BHZuITgBMRN0MNwopEEeF0Y0i/HTTmzSf
i0rbTAa/1Bju8GZMBtO1tXIX2Oo3SWmTfSNb8zk3c/lMYuWuUJQnGqHhYUqHnPrh/AAjId0XoBCJ
IYHuamppp9hzvQ2H+FaxjeZg4A7l6R1hbmUNGK+aA3tfu+3C4ZLInO3icX+Vw/auAOeMsQdqG64A
NwuBfhthBdgGO6pqALkw7FfLJyIjRxxe43bsPAbfO7muwnVUal5W4T6G+AKqyG4wXAr2wRZsVQYq
1SaQc6qjQ2bejjpj70i54xLFJiD4X9yd147kSpZlf2g4II1G0vjqWruH8FAvRIZIaq359b2Yg6q+
VT3dQAH90v2QF7jIDOHuRrNj5+y91wgVoSjrl5wPVhWiPk3ReFF6ET/UOUU2uhgdWtkxcGvYAjqj
xmp61YADcJsbfT5yLKSeTbCoN0w/zshdLNKeAgCIHaioMp4ZIyo0D7oVUYY7zjmbQEnnoQ05y7Ie
Ee24c04DEh2Omm70q/3kMMnWQm7BsaVs2sYMsRSzhMEZP5LWAM7LpLONpte6d0tIRS1DGT/a01n7
rJxpVaDt2NlKO+blqC9MAm2XdEl/WTrXHkdl+rLs/cc2WVeVRuZQmHINzE7llId09sLgiCqqoy27
IDL7hN2NqFtP/AS/nDJZ1qG1R/r1qLTuHvb40fPsSHgb2R3xozCfxuDbZxFNXrdhCQTrsc9P9PF+
8pLgsWBwt01hX6O0eysHstJUQBhchLs+jMSGDl+3m3rrx61Ij/JH88AgdpOV/UNjVucppfwL2UnG
ak9UFrwzbvEdmJ1hYhm0Fc3NGPB1qtkPnkjfW8VJ61Xr3pQZJYRxVlBVXLc+F+Nn7/q7PmC4Wsp1
3QL0GXqEUUZxHGJ5IgadP1g70+gxt/yrl0DtSvJraCK7yQFMzTqKsEYaBXHHkNVbGJIl5babMuIi
SfItM2Eok7Vg/qC5K9QjlAIx/nkr2xEtO968umTjstJqkXcqIP+4CO4mo6gohyZZaSSANiGduTwg
N6EOex5UsnAproi1pnUHJYRBDvF17IJR0KwmBA2lH0FBCkeYA686IU/R5LKSThJFVW43a0ae6xLI
U2bMQBm9j6+oP1cYTMdrqoPR6slTh07voyQb1JaapF2kyqlXkKTqvWEEj6kIorWmU7j34c2JMxe/
K3MdTYe3g1azRukG5XyjGzRO6+5aae+16RREyc+Kztp9EZ5FNHPXPxXTeAXPQHeGEPwie6fsCXkF
lkviHO9uAYuewclTS/Q37SAEGOJJDSS+SKRsSlT0MlpWKoNqILr7XnR30UQblHKXvB9/qSS/CVmd
I9o3yt+QpcrIJN9aYXZJWqzcDFYQsDEEq7xPzRrehiE9t8TA07eINe4ypu40V0uL9qkLrY8k2GOn
Mto48NmWo6M+u7TbVulAX9sATBPl03DS56NOImuZm+R7OIO0qSU9g348TyIyVxZxg6LPaR1p7Re1
5saM6Eq5lCfktI2LJJxXSdIcSa4AkurHyy7w0ee44XNms0NDOj7baXyKiZSUfYdhefhd2KI6pGa+
zKOZ0ihHUsvyg67l0dHqi1WDwuLsM2IaGchcpmznZZD1qoE8ULclWJ29JF82VfQeAMWhWPOrXa+l
r/WA+pSF6OwdZpeBgKVulgZz5URCkugPNSl2xh3O2gEQU/s+dg5ABe9SseZRt/DBUCmdjc4k0tV4
6K32gUTzqz8E14bIBxAcu1725gp02alSAnbyBh0gfm6Hr1Q+ydJOEa5dSKKjEz2G6bRtnefGZy+a
ip1hOTdN71dtG1ALk2IZlvaqTPuLNgU7oaJN4M1KqS4/ENEyzzZWaftmGwigHPOYTum78vPbXORW
0oJU3u7IrTvZktCcKLjWSfdQwgXpCkmAmHOzwCtYzWb0s5Wd6tf5+fdhuwT8yECBhpjyUxA7z4XZ
XYw+3nhmDqNlFlcHCtUEscse00QETYc2djZ5om+aZatm4ibr12cG4WTWwQk4tQQ55tmsNfENsn0g
PprsbISY2/oMjAiupU7jL2eRQ0GxtXandP86ahlSwyXIesB55bnu1M63UQChZx5crik654ectjZC
WwujP3k966nvKWCDnUlnTpTZsaPRmaB54KeMHZq5ZiOFzZwYPKbCV58SymeRsZtD9crIHCQu3raW
wnc2QjRrWfB3LbqsgrDu6i3L0CPZTzZ7tD6Sayhg1ZqEcJJ7bUXFgZ2QxyZdeWlGGCtTLHQGbbRW
IXNeUlM9pN8hkhXP1slwQOiVVpDNCQtp1EZwJQ1TNE58KsIf7vMff7AeM4orYBpECetbfhQliUSQ
lb3bsDh1LbvBZyETPt6lYXVWPvIwhp61nt1kgLySESszpAzGgkAMYGfxxa6RGprZVmfuUms+8h1e
SQAxKCCBhDOsHxuSstJV7AdXstL3umkecmke/IT+YRU9+r0kaowbVvw69R9R3zKl/M77dY8aiaKb
mNevrj/ReliOZbsLeRf7ONsikDwE1qZBBJQKY9nCzCIEd4coeGO/2eiVepPY1yRmziXRSrOZORWi
EUHf2VtKZMax1q2c8qdaBGTV/85KgnYyUlnoW3flvhm0hUlmhE0MDMFYq0SA3uE1zLPeMeTyXIAb
atp1L+l7hyx+gTgqz265wbZBHITeoegKu52MFRyl7MgEaKvHAFvyxz5nEZGrz57eW492WZxikwFl
7O7jzD7pfnjV+YykJBLPZDXKhmlhtmUOvMlrOjxuuyN9+R4lxnbg3JCaPI3IS31CcgAn74RPczW3
iEQOy4d64NEA3PlgjMAjkha+vLccW2tV0kwqi/wI4xYuYLDrW29ptRdLO7bxpW6NT+QfyzhWZ8VS
i2lKmyrg1M2PPNibJC8OZapvR7M8h367LvR0eZdc11UfESHXM9v/1G2GzV0Ur/sEZwVHVcBx0kYp
iBV/l7fIARN9S9dvXafe0q743DpnA5h0qQKGtt3M23WXPYTHkKeNOOeV8tulzjq0ZykaOxyprs/s
hVxJ2WeJjBUEqYOu3mXTJ2Tq1IrOviHXtsGeFPJ2Jx5R1Zs0D7dzsdKSjZiSDTrzpgwQgAZYTmsg
yzHpV7HByswAcKMe64bogD9k7TyELHjLolK9t2ov+ez6RpJkyjNH4GxbNk++Sm8izA+ieQMit5yf
7za7eikNN1A7sWbxVdZaTe0DAfPblLcQLcM+mIi/ZWRrj85GNlsCjLmO5tGjCac6YBt/j9MW2s6b
Z1k/AtHJSDR4iMYYitFuRHGYczoU0CpMFk1sHYRTnPTe3mN0uNR0nUIyMWTnUYtSsGQ8tyyBNq72
o3BuaO+2wrFWLpSmwBcAPro7aORjXDZvPdEoPv2dVJwCBCxDxUj3Rm6i0fYrhy7KVMxPB49Y7FE7
s9t5MGQeIy6wbcNzYnB28O6yXNd67QER0rclAFuJuUElX63IGP+459bJjyWvo26RxfOL2azF0mTL
N/OT1oE7QMbtmQS5IMmsCatmQcz7beqRJczHqs8ESZpdslC7Kn4aGnWEabMJzfRl3gtGLr6iKs+w
Qc9iXuV0gETawYCMn+dGkI1yGjjaLkajWCOytYtuNz+LIwPhtuDpMciVTz7nrbSHtzBvo/N+FvK5
wly4zodAO0SbsC73HpFRczGrpYSdI7XnZQp6W33QLiWBcpH+PO/hjLDXdcX7lcQ0peJ1gqYrAmuA
Bnfpa2eLRcIrKZtyP04WqEG5plu5mR8XlK63RHY7dmal+F++SVywYyftet4NwsB+tmOaipO2Vkhl
QTBsep4keJAvI4k/wxB/Npl71OvgkTQTWmuZ/zr6Q0jq80JKqts+Jh98Phln1XCaedvU0JYtUdfb
AqakppO71wq+JD+GcXUeI7Y13jUT0N/U3MO2OufoiOvUouSgwvIaZ0OS9AGI0CvqrSPt+k3oVfuw
gS0YCHSZGkoJTi96QHrFZYTeZyyYjuga7xnSGmL9FbsxTNItTIfNn5/nSqTu7o6Fu9GlxkUgfv5z
Omnhsx0arz3iHdGR3KVCuD7WYS5jIIldvCojrSt9yfPhlxiLtQ0jFIXWvBvHY7cRdvbSy+CaB/Jn
1LZ+zVMuJ+oKLZLsMugNxNQ+Abxk3jYhXh37syyR8UBqKcPySbet0/w4oaM/9I3/2RM/m0t0BEn0
OB/XIRTBnIzHWp2rOb2HeNk64Z0ytPfUyulzUWfVPIXecLDFRZR5hAza/1aN+lHtQvR/ylXzIIAg
zC/eI3VH6mzzig64m3OJ0JZmxy5VbdGfu9s2nD9FNBmWPHjCRmQz49xFvoor9ySFWgo+vbRHFO6k
74LbVvzjtfXO69u1nnln2y9eYuBebChrBufHljTCuaqoCfEH/fJSewqWcvBdg2PprbPlJhcuWuCf
jp7KDyFvlBjqT98Jrr0IjnXfHmudt3J+AOd0NaX4i9lmhzvHDAw0edntz5LyQWyjK9J6gUXjAq/g
u2/3ZV98sCneqJGI4DG+cv+xyFGlRZBj85PUnHNIoY8a49Zr+lLGe28khDh+a2IgjXYnXkvYCgxL
ul1I34cTBSYcAqqS1zN27b4mE5rRwTPUYQRkHGeJ8draNrYTdZaQRVKOfS9pL+MgfkJPPnuTfo0+
u7hZc+s8lxPVr0DWhbyujDatRq3JOdl1gMwyLb/pweDv0kDR/+ZxVBRfA1erxN0NcAaMgpsDSh62
RgTsTXvJJ2TmdrtLkuIrIfB0a8XILf3qmgFeOdaTubQpGPqY7V5U47RMZ2tNGHS7BkRSp7VXwo0i
Tz78OcctLnsaG4AmnSfZUmeWOrGz1d4Q+FySZPAXuU157KPWbOvki8w05uE9J4NBnDXFyjnjowi8
/Kfp/UPooPWLqaGdcxq9T/T4iyHeyDwgv1btLBoIkUb+dlM84gzk29NwTrwFJsudV2cv8+7qmc26
H5zvsMtAjh24u3eLeuo2eZl9QaSmIAvKg6mHayE7TunWBbTXl5vSwiZQC/MQBv7WQ8Jf7v3GPCjf
PtXcVlJ7rtAFbCZQjZV0z3ZZ7kNn2nqmfdPHfhOnyZfeoPsdO3L282PrcE6yMOeiajAYJce1s5wM
basFzt2j3T3l3psm6Ccg4cWW59260MHGlqWPRWPUS+hHiIg894HNkaF1lb9JFy1ZHezH8Grk7J5J
OLwwBcOdZPdbs8FxhVry2tJZWAAxX1NrvujE7C7IsEab2P3+841GjRta1W1LgaxH1EW5TobkOKGq
XAw6I5wewZow5D2quKrnjnZOJNLguaDnoLJVO24mS+DkgCqsozDvSWP3ymqbO2umB2vTjK406E4p
Npc8at7cyDtnRrMj7rndpoN2HjljYG1pW5GAn6zzuw3ceGWkabgCvcelEV9N2N/HjlNXK0AVTiUi
QwuYSaSbrzTR2kWD1HIScQltoA9XpRC7qE/2uX0gupVGAjc1bIUbu9571IvpoJblN+8Nrs59SvOz
wacxSuxsgb71h2yrtXiqumw7F5SZo5Z9Mf1WgityAqtxmwwT92MopMwSDeRrZarYOhUB0yb39GCI
3/lNPnmjhQHc1+sdku+QT4plMQGpqTj0T0Fr8H5IL9+Qxw9KwdGfkddauyZsN0kzvmsR6GbR44Pp
aSS2FGLeEA37OK1fgnJor+2sdE69Y+TwLARGd+hU5dETd6lgImvbDvr74HrcCGK03VXBdm9Wxr6K
o2Nojnvdbuxlw00/NXJO0GZVBi6EsnboThIpXUq/uZuqejekwDWzRnEzmQCz8UJN2iFnF9XfqhE2
tbTn7QzZFHtCwE8RSeTXeu4g6U0AycZH3JikuyDMayzA3h7jXLIA6DCsJ93ZdNqUIs3lYBo06zeo
xpEEN9xAvu2dR8XcJY0w+EbNIaI1vHarAP6kk/0EQI5RZdJrt2TxURT5a9qFb8AG2GzdiZaY3tBU
axGN6Mzk6PbeHb4QCjPzhnolMgSJ0bLRMLmN4mPo3qvI2Af4JNOsaNYF4I0lOa1rmSE4CnQIC2ks
lpYmngClv4AzeOvtiarT2RejNeANsi9ahFjdBq9FT2ZtFUS8Y+2+RNXEPZEbgeky+61osjJUXVFg
hstBiJ8p0h6UHQApbPTvNDIfa6/xT0br3wqGFAnWvk3kZBGIKzMAOEJfSpGMb/uJWiU6CYhzsVqo
O25rCiyJV5TdnxqbFl9d9xz7eJV1hOaRmmkmIvwMFbSdZCROuBeE0IFvAJnm1T+1AVqzkFq3tgV9
rIr84bU+luWiT1yG/EHWLAulSBoNL2l7K3K93k82Sf+aNl7yqoBs5JM76PkFXqAQF3Sc7svavUFs
2WZJE827iEcEI3S0ju7LSofD7U1EjMaQ2pzJfQai9exWWbkJcGUs0wDNQNGWF9XaclGX9UcWC4Q1
pL3SMis0vGYqeo5jEMeAHSmLorjgEY1tEiHzYEtnCplBMOBGZRQYWtW+cKmmeCkAfv2rERB9Os5+
qB41Ad6yjzEEnOPbL1Wn8EZ1bGeG3V3CqjKucQbaCI2/ZvqPoSY56vAAte537wDmKopZqj9s0a4C
xSCjkuaojx05m8tToE+JR7cwU5AxQ2REjONWsCUfhy4/Fjq2p5Io8d7jmKK4jZaZsD8m1J6B/2DT
YtyRVki7Crej3xv0WObfvrULyjkQUAOV0DJO8FszvrWX+Ot3de09/PlHhlncU2HtFY+GbeRcmrmk
Lunr3YympX2tw3aRpv/tTjinjPn6lVWHPsxvbqlydADW3HpdDU2M3hM1+EIMjthjgD53tq49QEMA
/WG+NiCSaK3bOLaxBtmPlakh1jK1H2OoypPTaNSnNEtc46PrB4wIhDvmbTsdjAnLD2abKwNDEq9t
rKwautiJEuIYaM2npifbofV+7ChYjaUJldr0JQH35l6qDJ9ai/TU3PuwM5e6Y53zkWQHhc0V8/2j
LfIXKxyJYtDpH6bQo5Hcq5UWfwdK6gx20VwNkiJsZKcjSP6lMjidq6T6jGI+eGfMk2UV0T7Qq+6h
D8AgyQpvqRzUCh/PNMij4yHHd3P/1pskSJoekBLBRytTCMt+LH55EJ6LFC9hneIgoX9ufbWMVekx
o7sJ1Lfju2dm5ONikkSL9jhegPx+hiairXbAqd4/2XGVPHgjlBqmi1idW/oa1lNS4yUsJ+s5qmH3
BnTv5JeS0bOT5hdjKq6mRhVjO1wEkcsA83PvPkZIzMj43nztXdSltc3pLBeO/JmU92xMCHvLoKUK
ABiAtb7Himayou42IhBsFoib/a5EJhDFP1ZW5KC+eeXthPOua5FRdLR3LR3iqIBFSzuRt6ZGrtzD
RxpvdBVvBeVpUkSvmmLkq2Pz9ua3Z/KePJ2pUaO/KVkkK9m502Y0qm1tyg3rmazPKFyoHEBp76T1
puw9IlxzOhFyS/uvwACV65uC5kqQgTKMswAl3nic5wVR8Rr5VEhDzLleWUS2ls0rs8qFF13xP3tr
aU9QC40ctUOZMsDzNXpwnX1QHAkdmfGLED/Tk2VXggPkKODi8v/+uhldQYqm+HQDQf1Vue3KozOG
NS9Q60D173CatogWyDXGuc45K/MdFZe+FDaQXrdERE9cwjYDtLbPekSjgzl8CUUQwei3yRJ/9zu8
HGfhWyE8mEhfT0jjzeQClEjfUAODf42dbaLSHVOdCvAFzlROJ5e89nrLDnLRhfdle5xeqpsO2MYN
mlOlcaR3TW0D2G10Z/1AYf3UiCRIllD7TJ+T+8ujH+kKe1rUoGw0Z+lXQ1QB84RtlJF7GuX1auDQ
WjKSuw++urUMnBiScG2Kanr3UDJhoDBO0V+idILoU9uMQtuHhHEW37B5DTT5ltv4rD0hkNcWMlum
RRWfWjHcyUZfdzGtQNMt0d2HNPFxcTzIsSOh32qA+U7lBysEowIt0MOYBDh3DA5Yx51+pwLvX6gc
xKQdPThmg/iOXXuVMUQ+RopI2i4rT3WpdkyXOAVaL146DkVehxsAOiuulSzzl05DJ9jqHaS5/QPb
akLoapUcpW+vrQoj62SC94u1B1wEZjX9UobznVuo9HtMuJGsgq1TilfHhfY5ymJj60zeBECekrGa
PnW/w1mRr/R333ArUknGO/1cfVW1jDatjIgTHAptV/0O7QeVF84GS8Uc3M1ySaL8nkm/OEhhPQF0
Gtc6u31des+TQdN7NQ2ogUz3ZFqMAGLXZ54baDQJUVrokia114F7ReewcjXWiug9YnnVPkdXw9m7
RzAnGU9uEyueNTPTjx0zryREBOtXl2mbpviObBzrrfvTjwMX4zpg5OhO9MvYOU0nx+iUcP6aB2uS
R82XOGtocD0o0FULrLTMn/Npz+QsPjepNtwGC9JDmqhjjJuGDZSQgXaOG6jn4IGIBAJu7tXCIZOg
msMJ0jmmwEAolOnqozEdc5XBUV5Tfj3HVfRcTe1bAjPYNWlXkX3gZ3AsMFAs3DkVIddARRPJ+grr
Md8lRCeAs+cAQ0CdzKkKqZnBhiRooSdwoSV4wSmzzdRZCJqLF7Czl4yAhuzHvqJZzGfD1pumNT9z
Q62aMx2iOd1hIuYBvixq5jn5wZgzIIxhgEiLy0aM5kdHTESYZbfM9B6n7lc3HAqiJNi2Hqn/V235
0BE0URA4YY4kT2glGRQmYRQRoRS2RbUiEXLLVF8Qh7E3sllBNRICPyda4KX69i4+MReOlTyD6sxl
ya0CZSVhGFpPKkYz52Mw/LoPzdUGqtu6r0HY0r6cTmpO1eiI15Al2DcNKZTJWyWLhUkMR/Enj4Ng
DrwzFRp6sjrKrjSgnwvE4rT8y7axGTxYM1hmplOv7are+94UL+nxXkPvFM6ZIH3Zce0MGhQfRfaY
x/l0SfZaELtwV+bWB8w4euuQNBhfkW9UnDHYIYRQwDeYnBDYAT+SWGxIns2cWOISXdLMGSYFYSbm
nGqS1Ok2CR/GqUADKNm3LQJQMkZMcZY8U5mRjDJnpIyEpdRNfnN4lIyzyTS0IVDFcGjBUmIsmTA+
je572NBz1XsOMiR9O2+sf2UoT/5gL/KJjpA+J7e0RLg0RLlkc6YLbxkrmJiXbM57CQh+KeYEGMPJ
Hiv6z5h8x18Mj/dWwHAZpAm6NPJjaoJkBDAeYmWEr28HYmZ0Vz7CHZt1UCTQKIcsGmbg4VLN+TT+
MCfVzJk15pxeA2vlKyTOhvqgXwwE3Lhz0o3jjxc35DTGMTodgSUgVCIXx3B/V3NODnS4chMXISrL
nuSoFjGSyK3ninidUWeNErczELvzf3oVeiMWQ2r/FOe3zmRaTWgIdZ1Bk9OFL7UE9N4xfDNSsR/z
8erGGSk+P9zGUbzEDUCYIeda9VbYyJ9SEOdjX8DiMUCyGi1DBHnIXO8LfcIVrxiO2h6nXB9SfCe+
+SsWNonbiuyfcm80+aZy7ZnRN24SyLduhxcp7N1nIGnJ2SgpuPSWtlMUcRfs0/wHU2aJvbJ8DyJj
/hQEhCPXrZa9pOEWAIlcqUKXiGw6c1FN2HbDe6ZN+Y6GaLQewEPZGZojRGewJgfu5OTMI5ViWsiQ
/GrRQd2oxP322+FHoXfZhd1YUlAjoWcMU3pNdGzaX3pkvrWl9oCOIt2owrpERYmlO1yYQrtMPqkA
kqCL7Ba35iEpzU0Z4LYPZ8YoTQH4TmF9Yx2kdDVHuR3c8QXcJk4Svbu5rfFmDEmxHxiriay0DzQL
rbw+t1NzFrb+Orr+SaOEtj4z4bOkwlNk+j/jcJ2otrgLkjsfgMCIsduh1wxtpg+5wVXNN4edS+cu
4iHSYBAFns90CX2am/G7tfkSCS/6CpIUQi3YDbp50Qr5xKI7B/PVECHRzf/pB/E6s/cq4o7Ekx8g
IgyQSOX+uY2/agYXMpFzqtNv5lkv80lMTY9mgfc2oqpT1mlk1qO/a8hWhB3sotJA/WVDi6MVsuIA
oYUBA2AMPeaDYb/wEQVEZoWcp9n5Uf2QVNtwiO4o2WqiMMxfHmanBT037SfUjGNWk1aRpMyue4BI
kAaWvaLJF6OzHfJi1wvjITIFDNE6d5jUqWtXp8m6afvn1gkITSjg8iK6DK+TKlYVc0NkksmbQFU8
RJ2xadCkrTzu+skO3rRcAeSS+BYpq1iFugmOYGaCyA8K9B/Rk09fDca1Yk91WqaqhM58TGafLGIz
2CQo29iD5Gvfzl9ICzTsjN9cX9s1UOanoSAShN0HL4eaMwPAYdVWM1L2ua/Ij5t1oA2ACQym3vWo
4m3UBfuKwVoZr/GtryBq72Lt1Ur1u16jZURm+tSUDIqiLzhSM3TS9LhKJEF7Dk5G6tE0CeiaoOtw
wkxj9+eSikjQ5oqGOTvtGvzvitdbnwEP3PGtonNKNGvhZdHsDreHtUzVWywp4U2LLA0gyIQFPOKC
5ICtJ2zJko+glf2wIC6AIanqr0N+zy2DYJi5P+DWciHmVKyhqMIV84tnLcMzRhXPdc0jCSPiP3Hs
nUVBB6kJv+PUPiLgfc18km9kPgbrXjQPQ1ivuaQoXmKzyzws88keitcVERxHxhQspwEQa51OFr3M
Z358TuIaABWR7i2DX453QQBBQj1UtHMxPr+WVEeTFjtELRUJ7RqTfj9KWJsnIIA/W/tvFRyl3NXR
1iZht6W7z/og4alel7J7s1MCDzT9FJDtgFAnvg9mfrEDlqnXamtP065+VL0UQoPl1rBNknDzITvT
5ijTftGu77jvzDQ485ygnFipeWt0/UPssipa+8Nq2OxiG+taTF5SYA9PmpEHy6oy94ZXf41zOBLJ
Lhsz5EGN095YS5MO3hSJvaGjsB2dvlnzaQpRQZsypoe6DrC+JtqVkJaPumV+D5WT2bNDBQOZDjkZ
+QACgc5obxEOU9LGO7vgOELuaK380D2mutxnTCkDruN1zLuN579i18bHHkvoBI8mKivmFPPCGrtf
Rku9WgT6zWzNX3UHGzp3KBLnnzN/iKKISeOYedl6ELywLIHEfUT02W+B2MSDH++G0X5XYC26eCCo
yp+LEf8LHAXNBPtXNpTPhZwoC4cPZJjf7oARMCr7j3hCWeN/+tKl80mrpB2/MNGMJKo8cA8/6bJk
ym8++TmrsDCN2/xNuVtuEmFe5r14RJLvORgmzHxAeoOfpPHvzVDtLMMPcYA/dZ17s3Ttx8XUsaKO
RKNbU3KxerveINUFhJ0wy0NHU66dTkbnrZAyQHbLUsTn9ngy+VoCzPz/JmDOP7hrtz/5zLaq/9lh
+w//6H+QBVdJYhZ0Q4eRA33mPzd8SZ1/91erF180O1n/8ev/bsG1bdjHjo4V13YcB4LO/7N9YcE1
bAPnrY3l17F1BwTE32xfBj7b2fWFys+1HN3Eq/Xvti9hCvTJBu4cCCX2v4bykv8f7M5ffnF+IK6w
v7i+UupuvUflsyDLz1iHJVOhdy/+qjhpCrUNk9/x+FWvmcVSNhMwVKLgc2kifxs3b7yCVzz2xh3h
QPiksHA672LXOff4sVPMTdd7oPOrOvvsIjLvzF8l/sY2v7jP4SolwzIhNGKpL8OP0Do6/YKJ6DI9
V8GdpAGhjrZnb0sQ1ZKZih/P7hYHBLPfb2VRbTQBWrBmTmX37LzEENhAMeWKFuFBlWd/jlDxsHLs
x2qV1MmS7C5EwxaJU968lZ6l90tTETtriYpkU65Fua3pxSycb0DMm/pij82KjJOhoG92uBfb/FeP
0uMcl9vocUZUZc8ile/GIVoEh+Q5Ok3vorkV3X64Z2e5rbnvPoptse0P1dJE9FAzw+eqtOgfCPDR
iBlrvN9MXokp4KZ+cORKd5/jUzEs9OZIQB3+2+Sn92gzLOrjn2X6P5jMUvxnaD3IJzwRtsKIyHKf
neP/xfNoWLNb8Z8s8f/89X97HtWsD3Fdy4aDhViIp+7vzyN/w+2MvzFcesL/8DwamN6xfAjb5lHH
a/mX53H2z0ulpC15XNkY/hW0njtb3v8Ka+G7//UXn7eLvz6PVS0wRw44/Tw0TokllyW1djO9ssev
fcYBMY+oqhum1lhV4ockjp4JDlla2JBdZqN6WS39Ml92AIGAIz2PMR20EWfDobG3+lgwoVrr2osv
jjkwx2Hol51RHvAlEcmLOnKjPG3l1Y/TZHNV0jdtyPy4fvSHcTMmvxvdQ/kkV7126selbLU7bfxN
a2xAkm6K9rtyQEPNaW24cYJpE9EZQdWKiMkb3xJrK9TvdGYobTgtj7VPgtsw8NT3zyqA4UX7P7rB
dl70RGrZ/k8wdCtltk/OtCu6TXmmfU4re5Hew80ggWxZHfroYRPfJgh4M34Q5Vd2dHSxcgoa1YDB
nAVJNitNVeRBPoHzpDXxaZPRhyOhCbihoUKlkXwxD9yHrSUTXm7DkojS9BwHuwLZ+0SsKHoWrevW
+GhODm6INZX3xm2+Y5+GbKcfHEN/mwUWFsc13VsmIi760XBJCtKRd8O0cCaoYt9y+Oe0zHikzWti
KGKQMINq+T7V4nXF5IqgE4DX3ZEsBE/kF6ady3KWqrI5FV/eB32NjozHaIeydOvHb273bMt95+9K
66MZ9rIfd7FK9z49hionknIbcel2NSwey/FziNfFmW28VIux+a3jjLtMdXfp2/iA1noy146mMIaQ
KaSSk0f8gapf28FB3oXXHksCKdS7gj7i+//izUhSEgjUNa6hQH3+15sRG8x/2Iz++ev/thmZlm3A
+FSOLnFfc5j/fTNiHwDz6bKzsYb+bID/XhxAcmI7+huV7y+cT+P/ghnFKI4cma2Mzepf2YyEIf7j
ZvTXX1z+02YUO80YS+k5i0kx+ZL+G2TZNV3PNQKQjB5d5DdYawe5nYbgZKKYrWPjAcrdhvzVXR1Y
KzP0zxkAMoKlv4TfXBMTyRetTcIIz0U+XRtztJZWgXmByKvv0UkwfTGqxDKxIB5vB9kX+V3zbNjF
faxJSqOHb7bO1vHmgZv+ZCBwcy1vqVqW9kSLCZtd8ZJJYiBodGjuG0KqdVRV92FO/yhh4TUfTpId
tAyNAa6p0fpshq9/4+48lhzHsmz7K896XEiDFoOeQFI6nS7DfQJzCU1o+W09ez/2FqI6KlR1tuXw
pVlmRGYw6CTdgXvPPWfvtXsBKGar+Vm3gCi9Q9LvfYXQkYjn6saXcOTWk2k9GjdE/DqYBfP23Ip7
BfstHXkVm1u6r1kEigOGRxvrv5019wsrzDzfJ9p1qu1V4SW57GaLVmOAwL9q/Ua80c2rDsXfdJtO
n7J4ZEJoI3+x++lYYkBXMjhu1h1ATtoNMicFa2/kwNt6ZAmwBU6q3uzCpg0UC6M2PcI8wvuT7zQF
1GFy1WMKASR+1rCmiuFejo3XrNSdRFsDDQlGN6fVPr0ILJHG9FhPwFOkRSCpTxeXM6LDLKi1Wgig
y8X3zVC+JxrdEEFUbWNCH5rugVpsLhMu2b7emsRC5wKj3ig8gVR/jHRGgAaOaUl8robhQFtghWaU
D7GpPNZ4paVaZHeRL59h17C6hnib1gZ7oz8kBqNVK3oQJCMQwjZoeoUzZ6IxzejNwASJaNcaDRhR
emUyt1KR/Y5l19gOWXTOIdbbdSvROy/O+gVPUjPfC7S5+gHz7qgeNAR5F7E/EvvCE0RnbhCvhd0+
JwHPxESVixvO6TCcKgx5UxPklvEgiPp+hT12kXZYzP68iMKmW5h9aiexohtwKageaUi1TOCy+dFo
+81sie8Jrw1GOrz9+y6ZLD8ceiSV9g9r2J/Xb7K0rqk/12+/Pf+fS6bxh6SCvLAskYkjZ65vCyZ/
LsqWArBIMyR5PRj9fJpSVNlSeUCVQGb8WL3Jyrpk8qU4w8Hg+CsL5u9nKd60ZlE9onADtvTLWWpO
aOsjK4ekgqp3H9EV9H/YSf5N7jFl5i/F4c8vwGf8sTgEQy1lWskLLPngfImdu7eRa7EL/vxV1u/9
7y/z/Ycn//IyWBv4blWhZQt7a05JRS6YrdsXPQhqh6bR+KaGyHTKa4R/LIj0w3XYpn/+Hr5GXP/2
JhSR2lpks6Mm/uVN1M3QVBpruN1rGlAbqMNI9h8W6zQcaucR9sHgav6iHM3kY66uizPejDK/VtMt
bG7hWbitnTo5UCnbqXHzClYPM9ZDGkIRdYTLFm64dh4z8KGV150KpwJ/w/HTmR+WO7rNxl6BwHDZ
SnYwbOvdJDizlwXiiJTKf2htjKnxKTU7N0JFSZ3rD9todgWEqhCFCHNWSZLNPNVJgiLeranUwB0I
nMdM5Fge83u/qHzCNbDleTSEereCNZfHd33DQE9EEh2gZFQSE83dMQ9PpXqi2WXj9bcb7RiTqJGN
D1V9htKCKD0YrQckdB4K0dipNpX1BF9fdmCyCDZAKWhCDjL85HlxVpnBKVRuLuodo22vqioipw0M
wNX1+rt2hk9xbSz24KV+Hm57IEOI2ukMIsp3clfS7wwL0XtiR9X5ou1lfXPJbk3rKM2nsnEj3uy4
FRz26r1sV8yY+VxMH7T8kUYXTiQ5DnJ5ywR/AUMdrhaDyZ/rB2y/IYp+vttwRjtawDN98ND4wAWC
hNi9pI7iaSMOV47qbCtBFz3qBro65S05JXjvsmJTHcPLOQlvFPKjy+1c+BZzdlv2241oXqEzVQU4
TS5eV+YcKfu1BtjXk10Bby7aHaRzqpcbVyiZwVPpro4qfxMzrCzglF8vxtkcr2Nv3wUy/o7Zuk0S
jZ0cOMumVkUmviex5rq4vFsis8CbBZppZN20OE2hUA5Oy/4GUibe1yhz2UHdSb/H3GvL3o0ZP1zA
mdeq/aXAbv/chc80Ki79k3HIX8DW13bvSO54LzK6S59DFDZSzxHD6TIGbihQbNJl0S1eAFRtco9D
IpiUBM4Tw3fDcJ5wzxy5upOrJPQrfmrijhAP1EuH+okoCuCGpHE40xfsxZwx0UwPh8FnqH5lVXj+
JxeVypVsn/tWt4X3sURe+ZrmAfHHgWacmDqS0QzCIUooxu5ihmXASvXbefO33u/AMZKwupbmJkv/
n/Qr6OCxIf623/38/H/tdxKbCauxCpBPhJbwfccT136DtWL4NE2TDFbI70cEmb0R8QOyNUWRRQr3
H/qHosn6LYumoa6b6F/Z8ViQ/91e8f2NW78s02qLtkQaFaBMKGmNmojswbeqo1QdsS0QZoTEkKmP
cbWap4sZwwDwPty6d6n5Jr9IYuYkEa1EVqjlNNRMEWK3UnW0SeJeV6Q9w5XOj2NPQ6YZJRlrLMdR
yElcnbbK7K1AutlouR/hrrOQR6nQ64NED9T+M9YeMSwM3ani+r089DsBhszg5/UzXgVbTo8d4SFE
WBQMGzA+6SethHvNnHxu76Nk2DLmAe5iw+d8HKdzV7FYUFPPnCNMAsdvKZaVW8gf0rTv4IlER4Qk
XgVa7mFAuIRdObwYjmQ8FxaGAYw5BuNcuvz4SYJkU4VA6moQFBtoLMwsUpfZn/YgMddG5g5mvQ8C
TNHj9Wyc4amartRJtsI2e7tQPtuV+lYYVymYD4S/bxF4GI9o7ZITB6vZZLJViIWrCTQYcAxddZsw
YGuQ3QTH7w6U9DYOb4TLuT6i8NnU7+lpKN904AawbFOR5WMjtGnAxYNfl+Xb2GqT0/uIbrMdP4Xp
JvXxGj2k7ov1kt4m5mkGkKz6oU9JMDLBuCud+L1+MJ4RfLFr3EGi2TY7Grgz6yvGraRxQRJQfPuj
Rg/YE9rCE4EdIvuw2Zu9u+p6CE/KgnhyBJyiuQVv7dLYrVPC3lo3J4CzKX6QUUfA6ACUWXcvk63w
qHntfDXp9Rcii3zBbd+tANlT7zWTK73kVyTH0FtGhSOgfImA5yCedvgW4tnLGAdhJgkFXyrfLxQN
c85yLvOZmfUgLSbEChchgmGVk0rPvxZWhxX7RKJ7nKroPSCWrSNT6XOhYqi2yDTKdt8jhmtf5Zgc
gXPbXcObAE/wwDta5vOgX8OGEmExjflR155DNTCPAtpB/Enjg6XYU8oiLXptd/WP74VfH4xwtDL7
VrYPA//1911vFVleRyM0ZBR6Mn9+vlhbur+ut789/1tLhj6PqFrMVyT4ejzz23qr/6HRpmGJp9u8
jnuomr8vtzq9G4t3onHMoGn943KrsVBx9pA1VvC/SOkzf2P00Xv+4WN/rdzfXm6SS9T+539I/1is
JjfqltU2rPAmmxogpYgpBPLFXs3OgzD5lnHxJu6aFGzcICNdQn6mDJe7LoZWgYtaWCSoZ5DRRpTL
E7dWAtGqERntq2L3ckkgY0bLYZa0G4wUzGdCYy9ryWtYI/qJYvoM8eCMyuW+LaQb8EhNDZw8Ut6k
4sMC30KD0fCs1vowSB2Y43w/q1u634el10lASC13EGnitua+M/POFlurow3LWX9pUBHx/bNlBSFG
XsjnZswCs8vfBJO+rRpiG0hbRBDlQVzaIJJ1ckDMyS3Dhd5AkxReMkH3GAbRw7+gMoOOEPoOIxzr
tKalKxbToYnkyL4o+CLBkqERFK/rS+qX8rjP0/YQN89/43vJUjmvmkTEc9Gvpcn/XLtoovl77aL8
+vxv95IlaiaHdezhlDBwr77fS6aiW6IF15J5C4RLbs9vN5P4B9hh7mnksmsP1OChb7ULD6kGkGR4
xpbOIV/6S7WLycv/csT86Y1r6zn4h7sJjbugocVB4lyF7rQIRy6byK5Ay6na9AQ8xqnSs5CeJWWb
CDdKHTSGb25b4umQx8H/t6vuiCQSwPcB9M+s7p9RM7v6fI8gg0MiG0wSwDKw1fazNq/wWKSJz14w
g1l7AZtNRTEieY8R0j8xGPj6B3n+ingsW77gf1srjuhddgHgyt1uGrwMNFBvuEWH3woLI4q4q+i5
yY+xegKn/6Fve791jJvRLQLj0YLhl1ZLMG0IitkwyuGxucyuGm9Nk2B3yYLcFxwZt0XZHLVg2JGc
dkTA7Wg+8NfrFPrVtuMvS0Am+K0fnfgVW+HrJHZua2tYQJbGRFbL/yTJkWqmopH3OB2SDRVNskk2
w1a/A1QTv1YwiRROT5D1doJ5gqcljSRMcAyT7CjbSTGFQUkqzJdYelDHZwVpLcRhV02hMEt4G71+
o4nIINnNxUqxY0dI3K7/+v/6PTUmW7U1rmyMfV7hXP4sphs9Dm2ZDoHs6spu/hj78ZqTPhYWzt8a
7BI5OT9Y6NSAHoW5dKM6y2auhGA4THbvzXZ3gITmTGr1RPnioKtT33Q3RcuTO51TehYVDcWW2znf
f9WZXvPDd+Djc3rHM/9INWOcL416yJ/hBGdPHPsqCkoqTKbBVG1Ff7cM+ArfSv0VQ7uwOO1boVLf
5QodDwiVWy1RtumoPBqpmTnIY7ZkQxGIdsBKgDzF1V0ak/hIIux6dyAP9S0zQu8CJ6zaRwFlEbKg
t5vTXEocQx3Wb1zSFI11kKg3QkX/O8FFFDpsanabvMzaqvdbFLuWnPx+3i/3MO1RwqcIYEjq8+B0
7xkvbvKanJZIos2y1QPBPBgtR+zlMyk1skY3XWAYQR/6JQoiZob9psPK2SHhr9rWphljv/Hl+NlD
mPBGIWNSeFEo4Q+NVMMtQkt1JweEoM39zaUq/AvRNkHh6+ZdpEe+ZaGg5mdlmcfB2kXgj3X9Fkjk
IIg3ScddUtr4TYL8LhtLjyDTzBX3vKlkQ+yQQwqW5uZgSR00tEQ+7joa7iWN5BHb40Eb70LnH2aU
x7ouo4SDXOsQ/ukX/P7JevDP9tbfcxDPmstZ0aL4kTT9f9scNGqfnw+2rLE/P//b5rBC5lnq2XNI
voRj/MPmQL3EVIy1n/1DEjny/rA5MAv7OhrjYZ720+YAhozZl6Gzc5i0hv/CIF622GZ+3xy+v3Fz
ffyHzaEQa7lPkDPa2AEQyfq6cAgJw0zNAPp8XUfEZoEYCaQ3DY/Og7jDQhACQ21eSX/CQFLXAbb9
avAszUlzpCesJ8vly9wXpIQAbvG/9gVxyNgozfLGny5bZX6LKiUAIJ5gadaKoEKL+2HG0XZyzS1B
tAguOWdTzOh2MyggwhG5RC6rjd8xkdjJXnbxxukIR6v/SIKJhFJf4AzXMESBbSVY3aOMt/+A6Uh2
zTBygCWDdker55mg4NY2bx0+rzsAdIUEQlg8bufuPZw2MWXjvUk7NIq8Yhveha17cYe9oDDhRmZZ
OSaz5a9HM2svpMRQWDfhBauyZUt3Awj4f3YvDYKlZsXPVcCVT3pxpXoJi3tyi1T/6evmED2AJJsm
zySxxRtoMF3sqfMHb8DwFaj5C4Zt+1QG3PYL5K69CYdjDoo5SM7dXre3cZ145gYPBs0y6lnairCT
fOZWbrGFc0yG7wNMQv+jkY+Ks4e+a0+OVDzGvBSWBRI7Pi5na0MWSJaeL54YX/fEaDkC27WDsQmO
0B2wSBvi4XW2SED5jfqDA5yFbqimFYtXrRtAntaUtYufk7FC8Et7ysObsPtQe7/LXuvLtq8DZdj2
CzDeWyHajaGrtixIdvJmvJTCyfjUWvKtnE73Q2trsgAWm1Hxxjvlpb8LvwwPdCQGKVicimaBHb6R
x7lrr6V781UqHUKSOygbjxxVa8tV3pVrAA3H6kgUnACHCiGhCSMGeC6hZtvqowriM+fuTD+G6jap
d2F7y1eQsgApifmK10NEgdU5YeWWwAiNAI2/iXygL+4mQ9vOoSNqzeffuGbmtMdhzESAhhzwT/t9
GqdFVrdflsVfn/+t30ePj6kZX1U2fppw6RS/Ivokg6afiHJQ4kt+WxalP0RdZlSiiiZum6/qxG81
Mw9JEqA8NIhf24d/SS/4+wCKUwITPQnCqMZqi9Dhx0WRjDa9NluMxmGLxoW1KLLfQolAiN0PZ4rr
f+qd/s+lL67LhLyB//wPDh+/L78/foM0vsE/vlKCRjpJL7xSglXGVZ8XnECoCg2gGYnlLNA0molx
yuQrFCLmi2o9uvmBEGavp5ddMJcZp1dDM1z2+H6VWH/pihFF95UQ39EtDHJh29ymCh9gEb+oeH/X
iGsa/jFcVCtyu2HPP2g2XGiAiYZ40FbeE3kzGTfG1ZrVYNwbCzNrV9yN/QNBrup7VjpycSDHRM9Z
rDo67ZZvvaoPsT+5MQFxvXtRzXuFkYxC1YwU4HLSIg8qMPL/L0PKqVd8FzQacd17RWa4yc6ghfuq
tvZWpt61+uz0YMa05Qb0sgmQC+uRdhVfjot+Yq3mw2E0GN3pXu+qZ8CxnuDlqhOyKDrTbhK9PHpa
XHVn3ULprxlW2b1AIqzdPNC6u+vvY0DGN8RgNHZn2NlgT3tSnSwDQimGDndkqGQf8dJAKsVP4Sek
+trz44XQIMO6a4+xcRRG3SbiCBHjUyG62XaeH9LlycR10eK/R8rvSuELNioUSlPLZKnOGHW8KyAr
us/+rXaeClc+1o9T6HXwqAay9RjM4EfG8K/Dxk8D4VO/6Qccq3npArYP0DEdhhTXfPjQtM9m8yhO
D6DOUKdqBGj0tji4MZxxMaCiFfb5muyRLPtWk1z8hLwp/XqY4C7mCTv7LrzpXpYFtDf7AyF0xZdw
m33AwIVK7RRUq2EKq8qO59dqfo1bRzobA+W2fNW0TuVjxiRQhqQWqTgWH1mA9XQb+sSgsJOup8DB
zd3nxR98iAQ3aX4/VntVvUtKIGkexbGp+Kp+NVc3I/RqMgrTU5Jdo+oehU1zAUJyIxQwJG4IrXQA
XNtxM250GPGdW/bblGzHdnfBkIuHsrxOQxR0mAPq+rgIh669weKMJGKm2/muvTQern3X8lONSw5F
q3yV3pg9YQ7GppyuwvhQ6fEVwKYDKLhmbHdGJEDA3o3m3TLibSR5TulIijnnpcCwifa4Nd6OYo0v
jySu3HLz3M04phkgnlolvWrBc7Sdo3HR5W//UJkkTZNUMM8Nqi9dYN3/jbcOBKaEg0iSLOr6WjD/
SbuFv/J7Rf3r879V1MQJIiQXNfYAXWe9/15RS+ufojLXUKDTxqRs/rZ1iH8YFnpyk3wREb+Owat9
2zp4iNOOJuqYkjRq/7+0dchfpeS/SFt/eOPGKmr/cUm3CkKih8RElNm9guhypJ6jdAw73W3K02C8
Agm01fmkMzmnw9mwajvqZT8B/AGaI6BA362GEEkJUmpk6a3H18oZvF2o44gvMChTEJHfdfAwB/zL
gPjAr1UPXc+4wO+4zQdKNIJ8RjvcUXdbp3a2gVoAHHeZ+NjC+AZQx9WUxFGC3LXsbpp2SXhLdjI3
1F7h5F8f8fAR1im3D1N3NlBZVps+fdNpweqffYw7uKmdoA/MOTmXNdNWWCGbSrzTNxUccqQSTbpL
V6jJvaLWmLyvJPoHo3al4hzi+N72wRJf/EyDK+sCK6A0hDDAgKEQfAOFPokqul08NzgRUye5rx3L
yDbl9ja7K4+pQQoulnYfI192mOujrCa2NBNU4SwekQaGWV4ZHj0U0JyrFDYxt4z8HVBKfuz2B2nX
v7EGPULChXdil4sLOIUG843e+6boUROb96hUKycWrhmiyNjNNQf8JrwnVy9Z9ghk7218iStLmynU
sd8AOCAWenZ1+JgeYxAvnsEuONWRaQ5Yh55h87zXj7ivqwZx/Byka56cA3uSLyIz1CebKbzKmez4
ir4Jzxau7/6J+A+OOpCHctLuFoY8o+G0sAEu7AUQuWCoIOQC2Nd8RJ9mClv6BEKjQoLcnrDbZlXu
/3A3/ptChRvn11Mi1zR5PjQyqb++Nux/OCVaNE1msbJo2dnoL27oZGlHUOGh87de3ZA+QQZCvW/9
L81kJPj/bnX7+fnfVjfGMuiAWIpUfvkq8Pom3JcQ5vKH/CAkpuSrXumH1c1YNVkmWlh97V/8tLqt
43GazJpIJ1r/S1pZ5XfNlLIubprCqWDVK/Gxflzcek1ZsMUbq+gTJXf7MXIRZlyMsTNyYSK/5yJV
GTty2NQSBOlcwpybp1syfaHfhCdjZhNG/an5613SaT6OePxuLqhFhiKOghe8fgC45ZJq999Ritiw
oo/y31zEHLz/zWXMN4M3b8q0Tr66En64jBOjSocqZWmWcavs15Y4ZhvgnpwxnyXJxhePVf4iPqVd
MJMwGcKva5OtgqwkHp2RpacnQqO6L0W6Bjnrcs8qkz3HT+NKRSd1KHwo50BhHA1uVPCrLwuBNgXR
L5tBQ22v5s8YB69bxCsKnhhBuG2sD/dcWffWm9KcCa3ALCBiIKwduTpMgov/f2bSBV+pva1CxFoe
HdoZo+Z+vHzGNWmuL728L1I+j/wkFCK2U7dvSNBgCn0lsBxb+JeNL3P5sXT9Lk9cqqnLUu/ESvMB
rbUgz7ArlP48bMNoo5qHBBMGt/9GXRX+9Eqk9ihZ2+VuiAPRojTSvMCMBC8yNoTwQA4N8P+XjsRJ
2wwHnqp7KNVm0vEarBNTMOZMhHEvSSigDt3tLI2eNILnnA/RwSwmLImJDectDh8LFe1ZFTkKqq1J
3+UXrArmNh18lW47MjGN2M5mn0MP5WAERY2LRQiMMTzN+a1AYxUHMLZCiyUTOwA6aVC4Dm0lnNkq
5SU9/X4LRYheMaEzGCD8xK9MBg/wOmbVI3RKgie+OLcmIwvblFyc5uK6H3oopmH/vGC0CMJGDoTa
L41tKB1iKehmTw1JNxwKz9DonbDdlKcZh8TSvirWVUOhz7ZdUR87LX6Tl5xFmc5Qd6pZpsXebk4W
C3f5JjPPA80hvg9saqE3uTwx4N/uC/ppdfYNggDHvfBOa/cOAJQO4iPs9xlMHZLSXQlizlRsk5kj
SyJuNXRTk+XNhOqU5CkjnMHfUmwb7lLjkt3F7cUzs2OVeklGuhKEO2kvAhOp7gtwAOZZ3Jvh3noq
TPb1o0bFcYFFofefxcBF09n/+L4PIO2gsjlFon2W7au3v+02gP1g9UWhxv1qbqDW+5MiF4sXK9JP
/ZHfn/9tG9DxQ9A2XtvwX1u934tcjQi9VSyKzZKQPen7NqBafwAogidLYq6lofP9PlPkIV1hF8Ch
yYMsfn8pRm8VDP9SEPz8xrVfityC+DLESwuTcJYtQcYFSN2nXeiVNCueBGpSvBlIMVaUrawNdmcF
+nLqx94ZM+2lyOAjlvnRKp+aFXWDIMjo3kXRx6ctd3i8RVsixTHZI+/EBA6lgmCRjmzg/roftqwF
BaHz6zEdQNNWTK8Fqt4RP3wgrQC+fbkEgx6MmluFW4sie3GZetEyVicYCc+XW3Xbj0dw/dLluWcP
6vYK2Mjai+n7knZ5O5X0PzaRfBaWK63bzcspYUWUg7h6Skkp+Ex7rx2e+dvLHeg7IKll+JFLT7FE
8BUlXXKIky0QaBsAIYNDEsDxXdQiFJ23urhuz7MCLTA+yBYegGzXGRtYPLsMawjo4Ek/lcZjknt3
PBPpVT5dQ81kTmq3zwtr0dp1Ta/KAQ4l5LR9L2yEK36pCeEkxKCcVVdhlzVpCRj3ctLRKA8kVDxI
dhytPmu1a4A3zoMeSazicO6H58f7Lc2gb3c9KooRIAxR6xjt4oLWPCG1oxPh8Ib/jkHDyo516nXZ
0QjXB4mKnVeDg8/eIZUc01nsSPh2k9RF2iUPuC+C+rkgdWy13eEGfaJlLlQ7fjB1vLl0+0Z7iVrg
937zlCUbDFmwVpRup2bESp1UYBfiRmk35rK5NMdpupUgKAy0KmAXPqQmXoxy5TtUFhnYjzQuAG9A
66YjFQovMyB6YX6m+2JjuzCU54mvHO47sJGQuKu08TrpXpSBsSVXLW8X6MY0vGsE/mzT4mNQffil
dRUGTQdMK4MIRq7JaBBgMjrKVJKIcArXsbjFNrMHXM87hRcD0aeVQQ86pkE9IWyznJaLvxSf5MiR
EWlH8lNmiKidg+Kh+JDImu3XM12EN3AFfaNFsyxXqzjNfVgj0qvokKOvU1T009wEMzpoueAi8Udk
1MIx04ENkElBWkaR3iOIA3o8T8oB51GMPFHOHuVsM5YPAoziB8uwx2Uz7M2n7D7cRvgm9woFXEV9
osmQ60tONy1hUyoohO3Qm0xrdUbZfBNx5SXPxsBnZgaRxjoR1/oN9g9gaIqXCoUPlmc7tVA4+5cW
pVr60vLprYy+kcKj+XK6jJnHuQFGZ8SUPNdKWyI5F509HqLwWmc02soyo1eQhHShquGQLfvxHVPg
1HxMy30j0tVE9TueVK4e9HX0I2uU1jBg5B2kMaNVsDN6msZuT45WVNO4E4DLjYtXinSSXDXCGrOi
TzSHgJcOrkMH6qO7Fqx9mSJYLPfyl250Kzi+YP4pBJCSAwq+GG61rzhAQ/UFPYPT0ye6R7747VOl
gelyMmTSCbxtmaIn3Jf3MpEZAjm4OpnhMebHnUZTqiDhSilup/5KSk7kT3L+fRWTK7IMnYaFc4zX
NLtH1WKUI4ABOWR17l8EqPp7QHZuXd/mwxZivgJws9NQMxLoF37m/LaY92N3U2LBjIbrMDtVz2b6
NHCFEnEE3BrOjPLUNkz5L5J7+WjhyIwaU+epcqG45/dQTWFgayQBlmblq6RO4swE/XJkKEJPsgum
QPetNV5Z/bJ0h678mLC+Cl5t3VfC45hz93kRXzPhNoN44gzZVl3TyuxVSppz2ThRjCUeWm/sX1SX
8HoYdTjn+4KkAASPuZVhCof1qdwOSDpJY1Ze5vyYUrokfp0fLxleeWdIg+mECASwKNkYpg9vMdYd
A09aciVT9yh2Ypyn/i5hcIiuVnYvd5AHlRLrp92+ZODWfBncM40GdXyx+kCZxrdM8NRrKuniAW2J
1nrSm/ksEhLMTyYgDULiqrbuNboKpXDdzvQzQ417NKiUgwWAuJV3huS21YMs4hBbtlIybRQSDJB0
0XrlsKNerqNyP1D6dQfA7dnk1rgbrFU30lzoAQVh9FmXBxSmaeKKsp9G9BQp6pFW2ksXXMZHhB4l
Vl4peY+Fz7G5HUJoAW8cObDb2UPsGa3HmE2Tb1G3EVraHYzYSwyOH15KFo8V0Mnnzq9qOhXbyu1Z
OnRojG2gSad2uh6sjwSLP0X4dlRPKeWgdyGgoFKuipGpr7hPku1l2JR0V02I9XbCEK1CxeBq18SG
eFo6OIQjCJfXZqeF1aZd3tWNCh/xKrku0hcZVTPUmLPINFbarOPDxvpixYh5s/2SBTI5YVyjqWZf
CEOQl7fSvJUEULenlPa7eYq3LIpIiLjf+9nNXmP5fagx3yHtmwiS3FkglIrzPH7Kxg7eSXcWy60+
II/VTyI4vkXHnqzsrQly9AWc0mKvR029n7wcrmimPqsX4QDKSc2zbTrjukNHQeO+GXepwIHGL3iG
nh/BBLmhflbMz79xVctsDnUBKc5ACVb55f9c1dJwkH+lEqBd+OX5/6xqjT9EVdJVy5RMlTYHVrbv
VS0yN40OBTJ/VG88+1/Nja+l69p60hnGGSq2s381N3iIZpRGxwPj1GoQ+GutW3mtWn9q3f78xlf+
wY/djdrqGjEGs8GRjPA3pUIRTb6q3VA7DCF4f5nBMTetnHIfK7M7khkQ0z4d684Fg20XyLOEuL2L
FSxJGa4VQyyfJ5PcTAG4bMGAJAxP2lI75Dn4BVFEMvKvZWBPMRPIionLAn8ly9khKtWzDMkg4l1c
5NCzjPQwsZdVZMamNfqeOLnPVATlfJ0sn4i/hJKTitsJjnVi8MJ0u508KQ8R6w4QoFciA3HTwNdh
kyrVYlep6lUsFC9CPD7o4sRNLghXtTrtL3q21ZR5AMHHy9Y0iuE8JytLUNCDlqU9pIfAjebKZniV
GNJzW+VORNOnpYLuovghBmEPrakm1B0vmjzezK3xQjvrYeqNTVOHZ5Z+FjCUbVYLdFpi2pIwxZKU
a0kfNxTHsLWAoY26BW0beWGbH4VofkBJcxQWWHslALpE8BYjc/VQvebSuFnkmj0ZTD6pB2F03yQf
BW1V0TXIuKtJDjNK3LFpv+fDYt1AwFakrgmXOUWjJuSvlsy7lcyJIDLBk6zpvhqRNJgPRiFTWbR+
BYedC0FYc1DMJUiJPijo4Qiver8dRNOTWYXqkhMDxu+ZtNIibU9A1wNoEXY7EDiD2JhwDj9KgKxf
gCWW+ctYn8MO1xJW3owIB52MXEIJjlKou5ZO9of+rtG3QIpwsR6a8AoRG12UK6m2PE25LcIqEKUH
RI7TAvduAtKriaead8UuEn9RG1wckYzLd90ROUV1xGpRHlo7SIJnqcKXIsw38Rp7AnHGVZPiC4pq
2s1SfLQmdH1aA4Yq92KLqLzxpIvyUcyifSWRrzAZ6ZdYJbBtbPgx1zFJBWPy2WkmedlC6qcEMlRN
hdptMXCvNFkwtRg1jGTlZbGOu3Ke0nsYmBInFUGbGTKNlYEvL8KNuZh3/78vuC/v2PphGYLWfet+
7ATQUP3TRdZ+ef+4CI//97+arvsoXj+a6Pdn/3OJlUSWRFTItKTRDkua+a8l1vhDk1g8EbixwMr0
FX5cYdfGAA1dlGh4ek30Dv89HFN5lmLyEF/rK4npL2mR+Wq/GakAPtGgtiSAUKzl5vr4Dy1YI56V
uc0HfB9qc6fnH8B01dPoqL2Fk3BBLb/kYXkcRfO678YDY6rax3VYwUn2254BjYBbpYBFRqIyrHit
LCk184pQxvA6HbvnKZLuL8j73B6RGkXtQSAYODKoXFu8vVPE8amA/J/JNRmAyuhq7fNM9rytRdBR
x3F472Mr9uQCKGbC7Ddek+DlIbtfWGgQT5A8Q9z2VOWbmqQ3Wxs4CUVzvun6/JTqjJCaCoL+dIqy
DKB7hpxVIaInBZlJOAWDb/GS4rgiYkNrw8Ao9btqXBmY+XMlSm9Rj/dzaaE7iDLlScvptZnM2lfq
mP6IdjW1MM2X6VHNOaK0tfUW6uWHyjLuGGqDbBbbl9igB5gq/GRZNX6WC+XjcvEag3l0lec60d0z
vWzrUxNEzls9QimpbaDJCH7JXqar6rWZk1xWJ4Gm6te5icYi7SSHk0w1YGYqqhfJGN4uAAmaOdwN
Ih9WbCTa6BeqR1kw7yZVeioGupW1ukssrTsOU3CpohvDmDb87ZMwKoZ7CekK01WfvB6iaZUCmKd/
AXAytOiBS8KdNeuIX7B5mA2jwHFY4F2IvhTPB6kCIrNoEfyXuXAELMjqQFCO0l0+iRikl9SVQWcq
n+GgvA/ifUO/aKB/h2ARrUzcWpxFxq7cNoL0buHU8ETz/7F3Hkt6G2nWvpfZowPebD/vyhfLbRBV
ZFUmvEcicfXzgD3TI4lqKSb+1R8xG0rdIlmfAZCZ5z3nPDkVOc480X1qqiMLHZp8WtyHVfCWQW3g
sQfa0aQjM9fpoYHYPCJ99A2Hv5oTTz+Z/hXhqDEXt007w64czF3g+Zz3s5c4p9dGRHBF48H/mowY
e3ihOMV26jFI8ONMlrvqW/fGz1M4RAuZQtIn4XtgzQ1bT7h30KDxL9r9jYR/0NRfLDOZ4Sc7q6UM
tye05TZDhD4UtNBc0XdyMHXrcLFPj4PEC0e9I/BdPDQ4Jw0fjm5f6m9mZp5H1z/MrT/sZdQeTbtI
ObCNZP108sPQ3hlO98ySb9JoYYTfSQAHqyJPT71YOi4Cj7qS5MHioV9PPZhrBIMhp8QsxZ4TmfK5
9cP7PA92sw4lgl7NcojXhd+3DuKYmzDWKx/zBvwf+ebU88RFODeAklJqfAyqSt202ODzehpcEiux
LPqV1dKZHEfurdV4wGHa8WxHaH8haOV5DsQuUZxfo4bF06g35ogrPmKb5OTBu+ndjQusm/4PnYAW
qAy6L5P3no5pXrk6Ca27/TKEortl2CXQ0dg8gfgEy0KJcgjrPWj4v8bsguJ5xiPTl+lXH6hxDfjW
67kGABU7e+lysC0RUKYOBBStqlvu5qXDt4RgwOR3ahPYeN740YWA3K2cuVMev2WlbrDMopaZmTqN
gl1VEW172B2EMpnFxM5XbgqCDI1+MgY+xKYjDJTP3yJrAjRecaR0dcVfGGoM6NltkDeUkoA9nIC5
bHzhCBytlJ5AZLzoKT8Ew6G2GAotladdnYVrJxvMbalJFyW29ZoqTOJT0vebLE8wiblhcK6WTRYu
OJqUi+vecX7EdY+iaOkrhw3BgVp2RMeAI1OgS3VHJ2cPijL01ZWf2j8yY9UMgrJb6UwruD7dUWOk
zZWnT5Eg8uAEaHYDTqcqtx7iNL8e6nZd1rz20kIQ8gbnDQsBSBFlA9toxe3MBleP4ihLZz7ls8fI
S699D3onA1CBsmdcChsyRuS0m3T0BPcm1Noa5IBSHJKtbtpmOC7cojzUygZseGpGuz06uPSH1mv2
4WKra+YuomQGb61snfswSarDEExn3yg3gW3sImYjYxmO5wQIwjprjBjuFoCrxntI4zE/Fg0fZ4j4
cSrTjjaqIjkiX+Qm3rM8/Rp9CEJ1R8WZHalhZ47AHOgCILg+Ns1pTqp3GkbrvQdXNJTR5xCUL3Ma
rNPU+U5jtT6Ujic2UURLbDsxQvv5tl36/HkOx6thCMXmU8o5eezUMavoPjWFPoguJdtqZcvEskAr
DcutlMGnr2W5D0T3EhvOnWcn88oEwHD0cl6SNRfGSbkMQScf35pdzJvEghhGI2B2KAVNDzW1qBAz
5LIl5e51E3XgeyXIaXdH6WVveWthe2CezZLlhEeHktetxYi3LSTj4taIsXf1vBUW3F1bLoNXVz7Y
oU+HuB2wFrv0K01x9+y1CrejEdBWVM/XtHt/1pXbrvNqdkmvlN94OoxzCInehMeez/zmlJ8uS016
oqW3qbKQq5LG8vdVoy50ZiuG1KAce1T1YSjTqxadepq8aOtrAoZu/QBry70EhQw27VRyAtL5ZYZT
dWp4HGuPwd7YxddFYJXbRlcPxYIDr7JkOxbEZjJZPHMnYD5kO4DuMIUvRSS+pGDyV+Tf07neZzZl
8rP7EYUzdRvsvhu7lufcdd+momWrHZ6LidZdWIBt4tCKlDES11O19lQn9gFZKdZGw1Pmthi/hVMY
bSn+HVfzOLxFpnGMA3AvCtctQcPqWin9TTjzuzfSO5/lIX7uKXt0AZB3Xc0AcUwPYoLt3LXAJwur
b74RnjlVdfumcn2fRNQdFb26nv1E74Ms2SeCKtuKO9oce9RNJ6ExmDBwYVavLvDcl5rGb4jtonVf
afo3jmbwOOp5OqugecytSxMK/1Q25ryF3Pcc0oLZzEdVCXhF9rSHUUF/c+fQc1fTGuKoitNtXPMx
QrxtEOwpPQL8RQ680Xf1kJsXrw8v0hT4yjMehTDGDtKEx2zHqMpuVL8Csx37Vw/1JxDXFH0IyyL/
PdW3dZYfk4MV9bjTExQyamlx9Nh3wazw4SeI1EObdXdj6TrrOWzth2l+mG0awAKNbKgs7AghgSE7
r+myZ9cR+dxw1fdRpM6d7ZgNhs7orCSG1EFoBkR9gwQ3fQslaXll5o9m/OB3g3ljxURVURx2dk6s
ekjtm6G1n+0iup3m6UHhCDLmHEqXzJ5jKD9gf8meVwhXYUMDfAtLGRn1ksFOBjJuPDUjIrk9YkY1
s8eodD5F5/lbC4N+dDDqkQvepB2g7l/MoERKTe87EeFHwzXZFhbCKjUFZkp/CXkyFZO5QK1NFFfG
4GBLVtLfZDr+Ibr5mlJgb7XqZfvIiPkJ4seXbSQ3uTsApJhPIrQhWJeaU15ekV6YmOdZ0c6V1jEq
5HmaB28PYiRbR+ClfYNJhBnVjA2rkEbhgFkSw6rYl2Jd+mJi4ES2xCgcDs4DVmKtmgEOe78O2iiA
bEaVAkSr6wTkZTNcQic/Ul3EiI0e9gt1E9c2HJNN6+njHETfUs/tN27AdKbhXgDEhFbcFrTo0OIg
eZSf+yhsjgXEMb9nPtKJeGv4M1UBTC1Y367TkHLkoCCNH8a4RSKml5JwG3lovXMNhmoF24VVJz6L
MrfeiM9sJmn9CHK8XiVecoCpxanEu+tAyFj5k791amdbzqLDqlC/tj5UE2/wYrjNHheeyfLX6ZfC
bgEBTO2mbngdNNQW16YZvzBQnXqAVIVcs7wyrvQ5BFhI8mPSQi6jNyxhSBU69N7E4q0L1R1LHQKs
Ne91Gt0GViP3U8/zWUU5qJ6qBF2Zjt3etZC2XbQHV6HXOg0sWRMvQWZBE2i5QU4qspsN8ysbxgzk
LbdmM5DJ/FkXbEmq+k44Hc7zgPaWNChucSqwpDoCJlj+FflNscFZ3LBYda28Y+VqNo3IDNwaw2ls
recMk/+2TcCUFuZ7MoG8NJMYY2HgXNFgjUof74ai42GlvukcxC6j2EZ47SmnIaZ3ensTa56qRV2S
7knw0eRXVVwAbYlAI6b3PCFvzCHf232XfbBK51zoRen/aNr0Peli/7Yzqd9gus7kpnFougkes7Gq
OIK5/koWBPdUNt2VUblGxWSlgpc7gKhYE7Z39uzd+KFMvsza+rJ6WBNJG15z3Bt5tMbQQqBPHayu
+wir+UpRU/5Qudlzp6y7CqjNJqY47iTqEEWPNa0c6eF1hHEo0cjWbR8Kur7/yW00MjvjFpEvuQ8h
IzaA5kUFbu4+uDWa7JFe8mYT1850jsFAGg4RSw9gByu0+WAOsXcJGySXZtsIdYg8ui/0EkDl1NsU
MGwqI8LTYo/19p7pYmIETGA79aI8g3mltp6HCHiuyYx88GW6oS/ilgWAB0syJVDlk42mMh/k5XRX
j4z8jJ0Ww0fB5DjuueIpKXvK+EA444zXTlE8Sbe/ipDz0gjptPLhl8UeBv+E3VUDJtefG/Nim7BQ
qkZCw3MoPZZyh9M7mypvr6jio3j/XEl9Tlz5wq4ioIt024XWq85nyDgNxNHc0zfaDx6hMKwBKuYH
xx8J5XvDsbN46izPZUcgAbAXpZglKPYjfSfJ4H2ObQsMx9tI3EgyY90fGvkj9lumjTXWtgrKdlXH
PEaWrypprRuKZceEBS7TlBsK+jvcx1LQquV06t1rHMokDbIAfRHsS/asnB7y9zmGSVkownXxcphW
bVoeWs/wUdraTeED6Kzw7CSa2zRdCJmRuV38a2MxCIjL8f0yUItDhwGuO1xx07oHOTghJ+xlSVx0
R/cTcDBcMcpmXYhWBUIUgIkGKnGAxgsEXtTnUGoBjqAiiSUZrNUXz0Ksznpmx26NfysFY9vNA2EB
P7trKmBUllMmq1kzyteEdagJUefULbGBTdPEQ6BHXFD01xjJ5K5DV5FeBpGTehwvgtQhyQK8qfMJ
gSjBAJWXls82FuOQAPZHOhvqqGqwkSbiC2atmMpbZXo8Au2ARGGht2kfPpU8x9aqSx98b3i259Bm
MwcJzWQrZBX+o+FzSm5H7zWx6LjytabHJHF2WI571YMc0iM9jlm5aVLE3wpDnuWaR6Zo62oeu3Ob
SkLx5nBfZOKWHnr7ShfMmeHb83roudZDfSmayN/piU8uF9lNr11rs1zr2mM5K4vsvszN/FxFD8LC
bWdP3ZUqPozYXsdj96NhzbsYGgm6LO5a9JIr1flPg8AvZ8bkJP22YoPLdLsi/yKk4y7Mcw46pfgm
oOPFZYWMJZN1EIkJajOeA3fOUJbG8SUssEfX7rM1hOkJGRo3CLyKUE88YLwOq8Ls7/3W2s4hTBIe
sRTxW+xq7DPKTH6M2S2vveHdAW14bSwTbETxaBs79dGb/UcVlkSsE9rVPGhf2YiU40/i1eO8mkrz
iju8Gvzuqs6adV/o6FBTe+Yl0j4mdQcuK7pNxkOWzVCERfTipl7HgSfl6aoKem5oFQWYTri5q/Sr
2cPhjEu+u0EZ11UPL6NZaORjhI0xothmcLy3HG/EYDj7oK2AokZYZvR0neskvYbcLrdxRa1a6pp3
dfpQ5Wz4Yoj3quR4XBiLg3viYD9YVnLHm8Fh0+KwAXbfH1K/PE0FWDipXrRpPBYaCl9n0MbmkX5l
XnNhKXu0A2O4WzqoAXV9mBOUFUFtmMT1E4zO12Rm3xttPxt0n02RgsIIFI4rnCN+Y+Vsf1P67eZ8
AfCC+igRzqZoUwfea11RFSs1c9cOFsq1MGn3czpM5rHpf4PVhz5PZ3usrbXrkUs145LCTpIqSfko
iuLTgBrChoKxBVLTW2L35SrJrafGa2zipDxkQ9Xeu8vy6EZoTS7dx00xYj+RaXIKcwaguGJ8Vj7h
P+bX04gMFOdBTkP03p4JiDFDgcSaaoQOycEkh4+0T2Z+gzs0rDo277IxpoMfT/hPZlJGuV/ROurs
VWnyQEOy2OosfCwMJLxCP7r+QJyXmYtP/DOeucaNAPKnZTCCS5XNj+UvDGN1XzHqFrNRX+isKTdm
VXnrLs6Gizm29000Zwce1Fs39/hA8oM7BUuZuDGc2G9JvtT0q4Glt2qqMsaf7zLa6xjRK0Wb71wV
m8wgDTGGPsl9/nSHrYP2V/MwuQeDLdN2Cuwva8bhkbhfdpRN3PCNgj0CVspHBO3oCLBl+MkSD3eE
WiTLaO9sw2Go5t1Zlu6eK6c3t4FQwwoEzrzqXS4322g+XLtpd4P/oaum2kiGe2sW/GnP9mYjtMKJ
wVBrUq9TMJcH7clT0Fxcpb7HZvs4RjaGHkaHRogXrEvfUkaIkXQ/AdjVx95lnFY2NDJmhDYgGX4I
ycaJK2/xCjCXatIARA9qa20ADmhDkXJw1ONpgnOPbCKJzVGiIyoJj6MC0p5kwWOguF/Bjx3igIPw
aL30MXx3W3Iz6lCDV82dhFSgfT1wuCqiV+2B/i4RWxOGdsfCj/dstexN4/fAha+6IjRuvYzraxQj
GUTF1Rh1U3/teBJ/TYYzldM2FKNtzPcS1+DPurz4LuuWyGAO1GgINf4vHVItDDRrqow9gURciHQB
ae57D2C9Z0xPHsAdHGqci4o6H69kvG496eA945dxjkpuM0o2vbDSiDs8x4psGfdVmzxww7V20keg
oO3WL+EAxQmQkzJU+6GynqfMOTZxjp1ZyR5mI++/P0BgjEmtbGvbgefsZNjFrJ00ETckj6Vd1qie
DZL/vdPWsnEU1knW9PxG/RSzKOf9dqAJSwIfDGgsz+h3L0d8lJYnCYWkWDv85lUVMYLwdAIfw24m
eXA1mM6+f+madDnht2dpZsE56QDcjOmU7hbx0pFEUSqq4Tp06zKYnuIqMzhpaQxs9VOaKAqkB2MF
4JqqFMbbeiI7r+S1URVsEsoEvVm9u4ZNhq6+b8qe3k0MIJjdKm3SwlJGh3k2zmWPPc/pWiiJ6fSD
Rk1vW08Uv1XO2rN5g8pSz5n2H+ppBCzdLwmWwcOiqH7U2u3vrP4jHhBfmBquaqfkC6DbqHO9EtoP
DjaAYwFv2xbg+zydhJABbO6XmtJrJ/vhZ9fRNOyTSEaHqOpQodhiZ76Dt7MPP+EY3SMlcZt6EW15
uYMYbWEY7I37zlXlWc01T+OaSH4kWzoM9Gydoqm642haXwXsdAQcxZeE8hsqVbndhGEOmxHU6c6x
eFz5znXCxL817/y8PNumdE6+sN+nMW9OxBRN+MC3c4mwXNsDqa7p4pWIg4y79b7LPi0PyZEdq3UT
pNi2TWTBTeXnxZqcxWpeykpSK7NwkEps6gbXjSyoHozyjIY++1UoyJBWspSNyptGACG2k/ZSaHSL
xLbZmdlttpMzk5YawaBX8AmmGMjgTGdKw7DayEznjuFNjHOHPZ+y7guT0LDwAR63YzHfucZrUwS3
dRzrTVI67X1nyHePfTPlA8Y5TCe4mSWiSjpfx+XYsgtj3+0kRrRP4wrFhWTq0Cr/lTE3cLcJAIol
KKoKK9BgNSVeEYZg9EzbX6XCrdHdh3JX5wmNDYNF0JNGmVIa5baonHendlk0RmZ48QzAy2wfyDxj
jndUtJ+bbzmHRZavkLBFsisnX+0KUTDRZ6IaCHhCHCygTJRPGBSrFeJe34xE5hS+PxlG3+EtX4HB
Hlca4YcrzIfnNlUnr03cde7wkqt0vAnn4jxl8TVZsLu2DwgVFDyB2b1z0rBQAQM6IYzkxRvNW62H
27zpiFNA2w2qrMbFqdrzwK1cRsAX5cT4pBns4oZCHzjg05mj87KgzAjkhvEFlYtHS39iv0z1N215
ESbRmD0LlwOCVyHbK/rF2bZkGFSi1gvWAe2ubpQBWiiLkC0zfX39srEf0S1GeIAMn4r67BfUTcAV
nw+VAjvbZ4csnr1zrM9drMxN4djxKi1sa5Mqk4Ncgpg0UBThB8Xj0ma1CsCghxXBBwcIWzzIigP3
fMxd7Z08/Z4ArN/IuZ2wcfUC0W6hzk57u6b+yRw9nyo2vDKpg56QFtOdzPnorMEa94wDIEhM70Mi
6nXewq33FEX742x3TBR0TFmF8VBb6uIP0TfNar6TE6MuHulsiIRFoaSOdmHSPhEQHU6pZcwnCuQw
GtpUPPbiLgyZFjeJRQmlkxrv7J1uJjHsuObvrKpqj9IJzwbHU9x8ggyzGVBo1avbaMKMPXfuIejd
AY2pXqcNt+HYE3ASpjziY/rSGHqYeI/ryaAyqjbri4BwQ8EOx5GIwsSlXrESP3yCwow5RQmWGgN1
1bcfBTqePaYXZmBn1w290zCT8hDlrRU5z1myGarih8tsDBMwhfQ9fkZ2Jh6/7OfeOoxd9tSFwoSS
sYSuMNO2vj1cc5ZSlzKy7E3eZk91rcwrPljKPCtuWlc9OMgIBUS809T+qD0qibqe+g5YbOuB+jh6
SqW4uMOLnVtkUWVz1XMr0QUj1RZQ0IQdKcO3jngWwfxb0Q5Ajj6hi5kSg1v9Uo2mvZad5mPO23Zj
1dEx58l3Vd6zoc+OZTZuekQ9lATMpF4AJ2DSNjGb4SW0hg7kO2UH3dRQpZI35ypvP51yhIcQKopD
GaQyNOOCoSbxMREEUBqG89I1WgqQaaGWGY1VyuOM4LoPdeJS/xREu4ZysshN97WuvBsW9YY205FG
qe6lNULcSJxULOh3HeiBzwk/Px1vNBJwKtgNLLXLPghDagk5YIi1sUZqQpBUbFGL+CMbmqd6jK6c
8YPxNEFwk2liU4CvFUxzwCMHrLojHp5mfkdhYBCNAOi0ek3GYdr0gGvtlAUj855k76cnT4AuaCKe
Pn2Fbph6IVD7NEduDKHhAVDRZzOi/XgMa4JgHftSndKSowUpICnvvDR96IvM37d+1J2mqFjnPTpS
IAQe1LZ99hVmMz5O9MusPhvLOYV/dql0HxQIcFP7xcqF6Mwm6MvIIzqxIn9rz5fObLp9ZQe0X0fX
SvQATUfItJh45iNNiXCES0T1qBPuVvXtI4oiw1fWy726iWanPCKfvarc3FqWsq/rkeGHWchD1Xj7
3hkJyqYcfJIJPuBome6+7oolM9fcZtFQPZWZ9ybw5OYX39ZAqK2chFY9b0KTKocggtvMFbUGr+gL
syDlyyosORlIFkyCIPLKksTHGNau7dPCzGsaHiSK8Di/lUenwpOdeCFP+xaJjVnGZ+YHb3GT3mZW
VdLqVdD/HDaPVojxFtV+rSJ5FGYI7kvDGxQOzo4o2hqu36OOTqfFxYAgHrPn0RrDhSewM1fdy1Tr
DbRKxlUSaI0Bivw//sdv+We5xqUk5He2RZ/OSFI/HuwmDxrlH0pEhiCd09l3vVXGDn+dWa9DM/Qn
dol3eG8R05B6CsxwLC4hNbwCgTMpTnGItoD1B7UizG97M33Qnfjg8mPk3XPMLeIXnoXMuwFkDMxC
2xT/cRaTzTE8b//zHfw/94T9jrD3nGRJ/fkjef//iMP3bw1fmKkcfKz/3lZ7eC8+ht/bvP7rz/zL
5+VgRECKBsflUrPw307a8B+0gy1VYw5yqbmgxf7l8/Kcf1CjjTnMoaoSPcT9H58X/4li19BfzLRB
BCrifxUT/uWCNCFUkIojHE08jh/5e5MXNgGdmB63ZFK0D2FaXVXAoiG6Xv3mE/mTC9/6xUy2/JzA
syFi8C8/fWu/NZNlrRKFFxAbqerhuSUQm962LuAYImJDYz/36t6xg/XQsPf+65/sLO/gd7fcz58M
isUjCM3SjMvudz9ZZIT0XBeUAnlboAB4deSXa6VsGxx6YE22VuyvLvWsj0ioyGN9cJUl1fMsvBNb
iWNYllelSmnrnlYws+9wflLlleQPc9dclv9AWStNQDX/o4U5Ou1ahZjvIkKGmXey6+Z2CrMXm8yb
CJaiK3n86zf45x8t+24OHp5PN8YffHq1H/RaaatYD15/M3CYjlM6PfP0PQ3qTT/8GFPniT7pq7zJ
/u5bxYj4h882CGw6iU3M556JX/D3n60xF0pQNcXur23wo0T+h4c1OBJw25dK38rpALepqyRM7ya1
WJJRSFehto8mc0XXLm7rnsjDZNFCGVX/rLv99xly/5dXZ3GTuJbLczYE27fg8377zXNoccuymuo1
vgKccWz3qEASABfLhw7lZFPrKWN9eTd96vHafPTXrcumuB7JSiIZA4ajmcOP9NHrrO8oXuoA745K
9sC89ZzpOi1KayWtBcxNAlw2hrXWaWysgnC+kiI9wA1yvrGHu3YHIzo4olRb1Dz2S9EhwXsxv/CY
ZmAcCDrg4rG8Z8W/zBYD7Yilbq1dpnmWyMVejubLhHhEOprQsQYBT5HktRAZLZscSSkMThyk55wj
9rir3UsRtlSNy+Rj1Dnb7QLzDEomPvEwWjwElrUeEQSJ1dPwMTYaYcgO+oORCr1ig7ll4HOSA9Nc
g2fZyYr7gyPF2UEW3du2cdRKwoGI3BrypjhVtn0RclDrim7FlUKZ2glD3Wiku8sQjAh243tMQ9ta
SfVgMjU+RcXdODR0yibyEDA9QZpCAQ8IvYcNWXFX2idl2x0+MrM4GuPU3yWJcfSlF58cYkmFlzsX
igHsSxfesCQe+Ta+y9Zla0EEr3IWtYSmzyoPqYe7BH39Y4wya2fQJrMFSEeYRxX5ebItNnPgnpUK
rtnjw0jxPHYXOAcbrAL3dmnnp74UeNBkeTHbrr3xkUHWwrczyq34RLHlr1yrxOpWG7T1RYHeMChO
d16nq3vxbbDkxKALhbVngJ1q/ONtfOWR4Dc83hwFLUDtCv1eOHxvaF7jdQOeu7Pk1gXHMurw7Da9
vcOfIFaWXw2MXLo3zwC3gu0YWTOKxG50h+rM7YcGw8DB5VNCPu0OtYiuAiN5NxJcDn14zvPxy8/C
G49p41pM1CBSIEcw1IPj1XtqVwrnvnLURIMrDJ85+am5dtGeoRK5xVkVnDwZq00GzA0EBHWcCVIs
HSnnqu34CKtyXmfDIe7dDKVP7GTCHpOz+nlpiHBjryG01pIRKqlsmvux2Y1F/CrrgHYWpzVvgor2
VBjvg5Nbz0prFoFA9icumifbwcM4jwmKCak4mwH8CZ9Ud3amkUu6Ttg4qe7NUWb0lLLB8yue4GPz
FWSUtyZecSfH16xqqK5qoM1wDRKK9MlEjQy1/ek412p8xumIYUVgt6wbBm+BM9yHdZXtnFpflfNU
H82KNsw4YuHKlqLxKLGxRHkTaTTTPCQjipNvjjhfnfzODkqTZKBxiJ0BUd/AT9jX0xNP7fuh9nEg
4aHi5ANQhrc20R6jIstfi4i3XNq7cqCWk3PMtkno2gitb5ULM+HnUvF/m7d/u3mz2bz9ZdL/Ovn8
8dl2799l91n+zqn/zz/5X1s46x++SY5/gbBalu8vdST/XfXiQxWjy5C1FwMNi/Bv93AkpdhcBTQU
essm7l9efQ+cMrH/pcTW46/73+7hflnoTJuXxO7SCpfUwNLD+NuFzoixRkY5SkwS9eUumPut42N1
HxOiRVEfbwmx4rnKUSmDXMX7uhgilLLaZGGU+mRynt97g3uVTHF4CdPFYjJXd20tmNX3lKc4vjqX
MZKX678OJVmTrDjquX7CtqPQqLfjtIwTvcaieYKtDxERJLugb8/tz18kM+k5mpOdWRtUm+ZQ7qvE
xK/bx4RiyjpgEDXbyaGJrY/Ms2sS7Iyy7SU1PgcEhL0+kycj0AEuHiw44lDn/Ytv0MxqskXrOJhj
eTerFf5Xh64oo/2bHaT3Jx8vZUqBC5eNZp5fdpCdKv24txhrmf3wWQfjzWjxTFJJvPHN17ZDPSuT
7sbJv8vECndWob7XjK92iTPnWGTxH0SgjXhh4WFoXcrXm0pcePwRFaZlalFRA4uiWDdjSVmeNBc8
4hSCePSGVPRw9T2+saFlqlFhmMWT3aDUIXatQ4cOsUkxGhpLYhN+deVi5Dq7EdYhI7c7wrp8JVUZ
7QgTe3vfix9czuvEk9xyj0p/XdYGzYUjFJZxdk/KoEwYnsR9XvnRyeymL5/hBz40x9qMCdHSSg7t
37Rqur9+tA5UcTPwiQxS8/Pzo/9NxqSPmPf7A/aHysAXICNC6GnobKqJhphmLN/isKq2lKZdiVZ8
005/m9WNdfbUbJ2dAK+H/dwml2HUkq2QC4LBIuLfV3NxnWFPDhxC/43OvphtQIWjipNNzLAqRBaz
DDjmOvtpMfUtxTQtoZ0yyY4yp+G8E0jewr2favFVN0z4u2wyN6NHKW8y+9uR+M11OdTVVtiMC/Vi
QgzS8aUtMgoxoMF5hfibTf6vYRy6TTkkWlbAM4P97B+EgwK1d7Y6wWyswQbhzHwpzVxsu7iAcGzD
RCPkmMeFe3bRMFYVd/0m9c035bsGU7304CeMaIZ2aVpnkpZauyG2cU9EpX9OVLv/6yPJn525Ajvg
uIXQ4VHkt6Q3f/O1dmPhEWvL6GSzv9SMbkMziyAsAACaGezRcGr/5I6S8BANVLOgEqcPJwWxpqmx
aef+yWdoac6jsR1wO9OvEeOe7ArrhDB+H+MV2jmuS5rTTApUSpRIt6O3qAqjemv0NX1RdD5tJdFy
2k5rnJ9ChcT14u/jJHHu8K3+zfv9JY26NM/6RLLIZbmeu5BYfvt+Q60Y6i2mTDbAEfmEqN5Zy5aK
W3G+zI1HxiAnNGIv+9ZmW+lF805z5EjbxrhF5SZmgIOd6mcFAzsaC/+InjCdZgQ9LIpMQCJmbOeO
ORoR+ZoQuO78MxYrundvzT4/1VCY4sEW2BGGs6GrvwMw/ozT/vEQzfkANjDLHZHhP7zB2sxVCnkR
5izMmW3WWQ11L2l/ESUq9hifjJm0iWe1xAaZkRmOHAlV8o5NXZycipx43YT7IMW+5jnj+2Q1xc6d
w3VvT/PJluXEFJogVAXJSvjFQRD12aYpdK0uumobBlZ//X392omD1YnGYN9lxXa5rVjOf/t9celW
DXUr5GG9O5GkjAj84HtjBSeLB+3Kr/tnc7CoecCMTkdr+zEF4XM0BaewWMnUMNZeBuO3qRtvm2PJ
Zg7H8yu+/M2L/PXZSFgHwYKs9YIXQef53YsMCoswmj/l2D4ava8VkTIuQY+poim3WS3vO8t+KmYY
x0nWr4es9S910JrAGvCUyPihEOYeHvK8M6W/wJ/+2QD4F+dr8xdRh+kG2UXOgTCPeCj94YBtjkHC
tt1NyTFxYUsmQHuMONlccPiLatawNHlJNFONmehT3rPVjnI8iz8dBLq2iKMQbnayqL7pPEnyJpsJ
XDjO1U//UFP0T1oNw2WgP92sRLTWE67DpvfjtShwag0jqeDSp+BYRNZbYhLUrseNZX1Y2eJ1jain
x5OZlOUJI9/O0SkRWIfqnEQt6DBVHUx7sWP5WN26kSVWAjBq5bDpZwspnQ2FzRR1G0vvP1k7s926
lTRLv0tdNxscghPQVRd7nrS1NVu6IWRZ4jxHkEE+fX90VqGQBSTQF50XBs45dtqWuIN//Gutb321
YIajNGJTzUS34k+w+NBvDGMaFjou1B6+EXXlr7Msij0L3Ts+L/uyW26bousucSNe3b50V1G0Cfxk
ZSszo/FErvWEJCw0+P1eghEaS9bTflheubyPW2d0PuxMJZfYxkiZ+oQH+xENLULWtryov7hNchna
GoyCjcXI7PZ68Dk4XztSazuZcU0vLU7dKhJ3SVixSjYPpruY+8IJqbbwt9nIBi6pVLzz5GfW+fdF
3dwLXcfwbdwzV8W7Mv4uIsTdMOTuh3mKSN1Gc5SftPiyanWlpZQa0TEhQkUlptnxrcl86B1JKA6T
3yVrrzDvkDy3knA6/mtCCnXaAramkLNKsAFZ/K2KSJC/N4z47AdcmSb8A7GDWbPxrN9+wltaD6fc
HD7qABkxjlO0DgOxtO3N7Ig3RK663BJwRPsQVa77COc3iTUBCRH1itgHYdA5EwcnMsddU5fRCUQa
oXQHKJoNdgWHwpFQyKGzZXghAihvyrfRoKfS2aIB7nCmuXdyJopFgoVdabGJihISIdfrdWWQdS3i
sLoKyVeyNA5ZHfiHBsvEWgZVsy88kNew9ZWk2yqE93qU+J0Ks3sMPIedq0B+tQu0ck8mf2p03G0k
kcYNYFQJAXMVh7dh8ckosC6R4OVojEm4MYjFrxgZ9a6RYid69xRU8zdR3TsVOdbdGXTs1Nu3dOY5
sPp2XgUdMZypr8M1sw6GPI8RomRwCEQTnlyrL/cGwcvWq14I9qmnXrR7b5q/Jb9XVYf4cCCckVpD
gGjkvJfRJK+I5ehdNu3dMngRrj7mfvHMNgPEbIS7h4nrEqPj0sUE14f1FzvJZ6PSB0PGPMc9vTfl
0hzg4Xa2wDWFIiYKF4zrquJAMzJjizvM2TUKeWiJ5wjP+DY5SMzQvtQ9gZZpnJ9UR9TFtAmyF0Nx
wIRRruwRe11PT3dJKC2baWgp23fXgMsKIRNGPNCYPOvlvpb1l3Sih84RiJBJgyE9JZ5sT3CJquUH
ADcTf42Zmwi7o6OH9U8IsUtdWN4ht/k8xIM4GyxL+D5QdxHGh8GAsWcNT3qIqn3b44hNBzwqqa7n
VU7x3r7o1VPe/gl6+7GK+VB4XR+sBTHbyyCdU5QU48mfvK1K6eyu1OTSsjqGBC7SS2Z58WFW9hVP
4A+SwS9doM8KD99yESdwGbqTAtazIcgYr6XRVidGlXHlVw0Wwyl8jEvzLpuiaJ/WCjxNtHDDWl/d
49FEfE5muXbkrzHBrGqTh0yRQC+meiaz9UuKlyabHwafQXdkiNxgMWZZy4L/4HJpO1sRxZeDm+sn
jzzo3u+T9yr3ktvowUv0FTAGiFSJTIb73iFI45bXzsFW7EbxZQoIPFcIcXtOECyv01uY5uKKhUCc
cx/6uEP5YDq/qN4+u3kO2CNk8U5DyKQJi4kke85GjmwufMWqSQJam96cbnjUrRXC2kcg7kdxTicF
2yFuU+wuwR+ZUMbDcwkvPqtXpgrtLeGj5xHAwmhVX+X4zgarOQVjC1RsdABBVOOG6vRxldxrZ+7x
2GK1L8PJOIlgyPfhxEs508O8D5c8cMZVUOb+8NpLMgxz+pGRdKOd3Qzo8azKezoR9m7l71PVs8iD
HCZx217tWLK/K9kuEUAMsZ55r4bI2d5WxqGmvGRfOoHBXEuLXqUhZmJDc3oI58gO7sI6zja8WwBM
435bpfZw1RmbsbLx7K0WQNNryM4jqswppgoYAE/vkSMYz3PWDCcrZfOOSPXHt8kge0HxxgsXM8R4
7tOq3feiZzts7cquqR6VVdp7UzQdhggVnxx2xlMIPi4r9C+duCEYUbx+ifbvmso1TnEI29OoqL9O
AlAVFQt6LD/Ve9RRJJbSaMAY/ujBziD/PXNG2re/37Ocey4GiVcvsAtifnSERE5C7UeKc4kV5InP
FgORE197Exj/NPGvY5q6qLzndte7tIdEsbuiENdDXfUxkkT2XV1imoonJHYvRfYxl6HC06D/p7K6
76Vh7wcR36d9vq0CWV5abnbsQXO5EpqBJM3tW0GfYIZcHdfRZ0WoncKD8kE4E39pyGvsTa/j4hJu
9fg4VrybglFA0efzHM/4T5Udptu8Dm+eiv1dNYFsNXg9n4axwtPDjDGDojkNKjD27d9MVc0bQfIL
Ze4+NqKByGfzvvcgxCjF/3tkOW+ITCQgs+hQc7GLK7e+6w08tZkRG+vUd8v9aI/fZdF3qxYHcdxC
FME93vWlz7cITKNQmbdpJwGibZS//aqsd/Vo7MnnhEeREStug+GGAYcEvT+IfSmGk0cK6hJpCZWp
X7bs+jMsLEg40t46MSzXPi2JPTde/eK25SFJ03LfxniUxxA3LO4Z5jvxglOLLy49RuvCktXWqpL3
3sav5YfZFZOJXPdl/WX49QWKNbjKaHbwsmEtmw3eE+lJTupJanFvPMuyR5Udnkzr0Ka/Ymx1adxe
zIAkTPTt9c2aNdiRpFIfkDg20/tae8dApYe07o9LUDIy5GP8WIfzp1hMJpYHbI/4U942Ny/pEaiK
57pzz9LO9z7LK+Ki5LWqIf3VNvWbJ6C4qajbpB4hgDiovqOOg8lAYd0O+alcJpo5oJkioXKgxWm1
Zts8nSbD/VHa47BBOdtzlwSVNZAgLQCLzTI88hbp99rLD6H2yi05s2S9EPcGa6FNVhMByqI5hmN4
cAcW0lFiAc4UXJBK8Gpz1h1rif9hKoktjzhEDxVMcxfSWa30cOmSkACRB1bYIhGUwQL2pLfOnImW
p+HZDvnj90FES0c7v1vpxLW81NHO8N8LohtrS8xPoYH4VXt6w8IQjbjynnLlP80sFVaG5hUdMDL3
fMi4BqRrL8BSOzQz7LaMqp+a1FQe2/ZOqey1SSxmGHhqPTMS3kVAeHnxWkQxTER2EbwRPEpA+fUZ
fubhTfqd87sqGqwR5EvqeXxLPXUGRrB1E8620myafTlXRG3HPzlp/2HG/jCbxWft1IKlGbj9IlwM
dLo6UQmK0pVs9FicshzEYGfYn8qpgN9bWu+pI4SPVvSfsk1u2iwLxmH/1HAbjb2KtsQITLHTIyWg
yTi72WOVUhJI22RVc0KZoPSJxPY5GdmH8rjIbdqCHgikBYPQSc6uavKbs/yApx5O4YSzJ586HIZu
/o2L2zj4UBs2uAQ5N49JZnW7vusEAI8J0jzstknOv9wuKrnCNNs2s8GkRLjxPHt+KIhCHTw33ZeI
EtsiZh6tZusGScTfmIX7TBr8sfbVAyRYcxsbyYk+4VfPSd6DqHwPO0Ba5ew/RRdv5M+jKsEbT07d
eYISqqq83Flp+YM0xBMPhG7L4Ts+gGqy5zF4cNKMEFHj1Kcq6Opd2Y8UFgTTPdvHaZdWgsIP7NP5
4M2njMzyyrCWrEvo/hQ1vzBfVNTOG6+eP93qGlbR4NBfX9A9ZmuLLKhHtfziRww53A2nzzeVhAwV
BGz6kumDvDUa7qLmGsi6jiS9OBG0SBaXYrMoKKEFZgpFJV+0FWKp69reJYvmorlxr51Fh5nVa7ro
Mt2i0AwMd8B6kGz0q1g0HGNRc1JkHWfRdyqEHn9RfLJF+2HKOvB49lvMe+U2WxQi5UA7MTuHMMOi
HwmEpCBIaGtz1GO9aEzNoja1SduSY0iHt6kbKUuktiVf1KlFKmWy/ygW3Sod3g1Llg+GdC61Xf0A
Ep2OAw5akUSvfCwhcvCmF4saxvIYxyqC86lEKpsWzUz5tQHQVr0Oi56mF2WN3I71Fi1qW1Cv00V9
Sxcdbrb9d4e47C6fTUTQRa1z/+p2CHjNMMTnEN/rgLRnLBpfYB34hJJD9AeESFyuMkrh9+WgIBKj
o+RQ/x7trFyHNQxKi8LrWS8RaX8TF96PX5sQT9VRkiW7+EHyXPjRdz9BEeDAOON8Z7iqvbMyiSVb
fcQ1YDLew9nC7+3GHC2U/7ApuZsCi6lnGXGYo1EVO4KyWn6KGIaYnOyPBumFOwUxN9d2n5o278EH
rZ1hxJjnjCA3LUdvaGMUJgwP6FmPQN+bmn7SOWrblSkdbIPzIPe5xVpijlW3CcJ+XxXGZc6M4ViT
lloXip2kD3yUDYd5m1vnB7vDH7O2qDau8NpmU44btGs/g7w/9WUP+j1UJAIaWx/4SfUKZr2+aHwh
bCbUKRfpUUvvV6JccMEhVnHXSU5RqpsLkyvUumUy4lYIp4bJk4vOUJyLJJiJXpGW1ABNzlVFbK7o
qQ4Gu+r5yVG0fXW0FlJOkAZ3Ne/blpg3CTTX2ChI7FEYfoj0rLpu3BFhauEMOSzmMqY6a5opbfNb
B2C5ddEuyUvKXrdEKa8kldQJKtCyoUwSlPMWO6yGwTmIEewqVt/U+5gskRBPd3CM2hb9TQZHHWsZ
nK69s7UHGA5dXNBC1ax0ZbvYSuW8mpv+Pg8quj8T80ObRksx89ln8y6iDxTtdxOocgZ+YBM2ih23
QsFO4z7c1jBJCMscAy9Lr5aZ7xrTGK4ehoPlsyiFxyECw4cYIFk649yGigC/bvp9SW9ntkDQGtF7
W2LwbKRM99EUIynKIaANN5SEbwtaTqPfjgkK1zSVXpNM/1MUrXvGL0A1kkPniB4IF5bZdwhrY2Xm
xFIHWw93lA8NefIwCHN4FgX5D2wBzje23x7AcElWhnUUIpZ8GJpLVcYQNIt4NfbskFMLYony+vGi
M0Zue0ioWvCcbcrFfB2Kbkm59zvTKhj3LOJdrja2E606BysLblXv0FVDYmefV010G11ihdQw3bVw
GkjqyJeoaXHH8zoX7eStLCtO2cwpIFqj98yCZtzFo7FhzHuWwQCLtowPaQov3y5L1nGCCGxO9HNr
kwFcNw0XkAVqsXjBod7nEMJjKghDYyHWDZKGAS4Gqw7lfqMHdzu2/PLMMW/xks1upBVuzIVrkXuN
viYuS9dcZtehH1ejZH7PjRI8Hb5H9iRq28kaf4DNoxsIuMMNTizl8eRENVZPJqydKXke7Ml6t+tU
3dVoaGuzZkAteUdeySDwruyMrVRgB1KTh0+VcfoQReR5XXWbSWI+6ZDHccT/VfjcoKXoxL4L9LuW
hkX3GCkbJ5skewBeAS0XjoNB+zoX4Oazdl0KCyxNZLIwd5hlLwJIuT0ATSL0TfgQrt+GnKtYWTp5
riLnmyBmca4C8K1R1ZO6z5bv+yjGdcfWWfgQMVRd/1hsMPcz/KH1MLZY/LOAks2pfLJangSSbeq6
zcoWWhoR+G3rke/tudE05KhPIX1jhILao1GTmrYapraxhumeNE9TYh49n5deKh0qNLrmPvac4WBY
vA+4KdyTs5u3upCvToBIGwUkcs0kCUHMguVJWad5Y7FtA82ljgIMSGFpljqboonH08wqZ+A6e0yl
2JjdbwdGyBYmVUbDBd469geAxjP9xd3zBwz/i5W5RBsrN+R9TuYuZCLBVsXKOi+5dsl0YQSNxjqb
OWvNPiNqg0Aks3tYSQURmTo7tlV14GR8xEuVPmgCwHxrKmx9KaPKKAoBzWchJAbFJ+l8f50UBvVo
5KhINA/h0W866BSy87mkez8126pVkkbRpfSB0PbhUn45OWxvG/MhI9mMoYYfgmD+rx+W81ehDbI4
rsUd5PYqfymczDsUljnwVGZiE5luAFIFWrRnpVy49XtqLunEyhnvAtvoj15QXuswp4lb81ScY1zy
qqtpeC5r3C9uO52GcILyGYKG5HnyNG1mbvmeEbg6cEAwCluZs8qaFIOZ9qqvYIztrQ0JjTcI+OJM
g/jUqS4uGRe74wyN3VheWkHQn/LESW5GUWUsRoNvd/nQZQrntqvZJ2AW735JyJTjLu+75uCJ8rvg
onQpemvLv0fnCnA+KjhxqywfZig5vaTO0GdoK1s+zOV4a2drAU7T2MR++8VNmOM5VERCMzk3DkEH
CkvVQA7vjjDyjQ9Uz41bfJgRCdy4BF2BULPKBbph47k3J06tHfpmsGp5rq6Zxx5ONvl8b3vDu7R4
WDmC+M76Q3+F/LJjvkyvUYi5z0zINLF4OnYxFxDHbkrarZJ12E3uLTMgw1XO3qwq80EE3n6oeaaD
gLATkdknrt9MPkbYRmuNSnEyzDbYkHoxmVyptssmTOllWRxg151YzaE2GIa7BWDGTwjgFXuGcedO
Fp3mRnzrIEVBfcsMSgS64qDIHaBxhoNZvue5uZ7nZN7yef9jWuI5SRGpBjyMu9Qej9iE3y2J0S4T
xrgPuEASmia+gO9Mpol7Yx2d8+iTAsSOcjQ85ynTD24cP9AYMDz3hv5Ip2Inu4jClnYXy8K9893w
V+37xj4hLdH44i5kJbsPXJ/NpL1RZgmJQeTGoSy09TzZQ7SRbNbgT8wnRxew9pv6wqGWocVmE4UA
FaTtccrOgag/xkpPPCTkUGMpOeYJs2NfkL9rwpiPVcYsTpQUpF0RbNel0RCRJvbO/cpQZ3KowZaT
gJdpOkfEbproAldlPZRlfnaXf5JJfMgm/zVaAG+8m93NmHqHdBybUw5+rOm5hDZWAsgUGFvSqvnc
6PuwNEmLtAWxNo35ovMTCGNNcN96MwRZstlU+LwFLhQc14H+lHUscOofxwTuKyBEYUWJX5sSV6Up
NLcxrsGhL/ONE/8Ne3VMJnxJpNCA/hykHQ2US7Z4+pN+sNcFqb5uZ5B0TeYET4GBazErThCCASE6
bQCJsL6xZTsnBPdWpQ26trHRWeP8t6/6W0naxMjC+9hp31IxzA9mX97JcLgLXMrMyaSSMPEaf+ca
QG4TfwmRPbVaMfyxReM7ACtc80p7UXBmsCezRrPdlCqeYmwu2eyeKp+FSxwQ5WQ9sjbhcTzXNYX0
UzrvxnRisWCOTwLoyK77uzY0QlMeNBH9mJhkxiu+EtgW03nxZ0AgsTtCsnMnGI5U4eCofuvq8rUF
ZoCcQPSoNaF/pOaFjFH82LakuCoWy1bgnc2uu1cRDFDk4BHJleqLYazPk00B0JCly9MJ4CHh8h55
sjxU0UDxQG19t4vHBYSz7pf7UllxzFV61aRZsfXN5tbzaZ2NGHB+333V1MsbJQYFFY/VgRyz4CVN
p1M46HTdd95vlqjWeoQrssX32+0J3dubnPKSwm3XVlR+xXN4TrjKb2hbcI9pTFyF5fv0APDyKStd
aNQLgC6axa3STMLTYl4gDmrxEaG0xLSHYw9kIcf9tw9N+mq1nfl3Joght8I5GgzesaIw7y7pe+R0
1Ryyqm+3xF2DYwyUukiDFzjruqsuk5k6NAjhj2y4+8YWcmQdA74fonTbleS8RcJV3A2NU4uOuPZS
u33Qzp9qbMQjjNP3sjTlHaML/QnDDJGx5OhNY7hyIKSLVdKgIBRRUB5tPrVrb7jwAQNeKvSxrgDg
jMqD/9bCzcSscRLoP+fmaBlK/+KxehraRL3bqBF6mNLb3x9IKaY3hd9nybVrB6hgOIt7blj2wcsX
hbTtrx4T8QLO28atEjdYG+POZXxlLLL845ir96GgPnpk/Uq1IIB5u8T/42GGYgSTt7YDhcEaF8ox
feRCvcb2jFFnKK+NJA+9zISrBs4TO+O52kAteylAi8IcCaMVe8MlGkWDKH/3yunjqyhJUmqbPUCQ
p+TBdPWQLt/G2I2bjYW3nGmZ19x3NpPRmWK33nqRuuIFT8h+Ox+0kpIKHj0YXmLHhqlDUrBgcM56
CUGZgMpzzqGAzBgeo5dkIhqfADEqwrfRr+jhsHmRwpYYIFYd5ih/xoOBy3n+sptcMHnN6YEAcXRX
eAoTF3MCRAtQ0gPaMUYFlvdWi1QSZf59mtk8yf18a7CWD9fUSpbMKQzvErFt41EEXg3wVQsnklzm
Eujo2mkug7tbMBI3q/xuwFDfZ5p7ZNx5zYmQUosI6qTHXlcNVzBGMzAmZlGF16jW9l0avnm5gqU3
AzO3FM0F9jgnxzE09I2FDBiWWez5FBVgQ2I4Qk1kr/q0AYOEb4Plrc3aiHoQsif8oCaEjzaYr74u
DGjgDlTbqjt78IBhPvh0hPESdVCeB5t9AXN+t9EdWEyANhsS6AQEoVnowsemL9RNBjwHsse5yL4f
3iMZuJ0PWwMcQUB9u195u05zGA7RHzeHeiFGiMMqLZ6zvuKc7I5lYN1To/YLsWOigSLAXwQ2e2a1
sG9YRtwtMIZ2ZtEm83zEdzSF+wBqx1rVwc0GCxPxzlmTt946cGXvcfmQPo99A0BUdx20Z62yOgcM
a06cC2zyjipmrIP7FB8LGzT9CJ6sCBiaHXhtByHTbFWyRL9wTzNXfpdlDzUpX4Ds/hHSiXzOVO0+
BJDiBQBnGY/2uTeD+abh1lALl1S8Yws0gnx8IGFwrvg6nvK++qojyOAew8c67eFNeBOjcjq8xgqf
YhzqRzPNgn0sWgIH8fMYZ5c8JEiaGgBEe9t5bevDpN1uU7FHXYdl/4d9kz4mc0jw3QwZKOhMUxIH
B5mLVdDg9nebh9xK/Zu2WMXZYC9koJahFN+4w/lkwCTZ2JnpH8yqJ8OLs2dfhJQ+FZavidijanRx
H7OXXG78GYaiv/9YYxY4SoutO4YBe49RZ8O+sF07hn83Dk3wQhTvcx7lIYxmKPNOlByoHaJPwxf9
ARA8U0mVbI1cwoJKkrvWVRwKOQ2is6CCWeSntvhrvCINubA3OpYma6fF0jb06lfsKUzrU3vy2Pug
kFXqbmhd7iNAXnRK8lPZkXWfWuPekr55xM6VR9VMiDMD45bn775hBRdDs7Bw5qzfVeZg7FJCpQUA
tGqS7jaIWEyV3UCRNCvfNrMevJK1v6c/gpJ0ow34Dw5xzBtibg9hAnaDwbRLHqcZrcPhyo/izAuG
E5FtYRQSBy7nno0qd04zMncZ9/Dehb4a5iwF4vLI1K4IYnSHuBTTtf6tUiwms8cCwXbEj/DgijVG
+lWq1HlrULeAstQie/b9/HmkMYdMZn/UsHWcOKOzuY5oHu+c+8FLO0IRPG9R7r7MS4dNb32I+j4N
HHOVh168GGdMdv3UJ0EAM/Y8Qs6BBcS0lsUP5hLA1hnhLWaIflUo9ZIp9TZZvnWLDEwlPuqANeUh
tqi3tgj4utTx74pV6UaTDq57dSfV8r7vNNy60DmNXTJtpxRcxuTi3S3tHsxNFxbJxlb4F8ae1pI4
m39Kq3gvQjY1ScWUtDjFRE3xzOh/cD467Ow86mZD60KAyl+x8uhTLNhe8Fy1HN8gTb78Nt2NEkxo
GWGsaGmxbdKyPCh5RQmUO9HwaNkF4vOE+2gin02Co2AOXUgvmanoWuu4cE71uBMeZgJfUbBURMuq
BhTPqifE1KbljZItviqpmrBB8J5PuuyeFqN2zUPdHbK5q/g+U+sbutV7XgKbmlAtbJZ8k8RH06fO
ueViOjrFrylwR1Y51ZeXw7Irjfmtx4R2byzI7lbTH8+cNmJqwc7jAHooxYFeqKaX0C0WelchSYcH
LSh5v285emwTKIJuoQ4J2Git90Ykv+Wenb+gQJE/z+xnx8+xmGRDDvEs2AIopHgU4AFjrRcwUydT
9w0dGQ+wweDmsABe+jGwkWBb2VQT7+R2dp//gmwME0mtoKMNWvyN+Mq9kseJCRSfcVs9CLo7o7mH
9YGvAZppbGXWCovjxnOM4GjYwMrURA8IbsvvJDe4V5dZfipE/uolDHsA1m7ISVC28pkEmWILpQFt
r430No+mRuoFkqa4f8OgpXPVL+6m/CUMRhZj8wfrX+hBiQJE05oelWpUeoX1ouLJ+L4Y6hKuvvyB
if3mFT5JrOjT6Lng8rntRbCjmDa8ONx2MQE9kJ/HZ9V/sUSmY68iUzwXI0LLt7bkV+9DZfXDN8UN
TDn7qAC83wsfVXx6Ks3us+WTeiQXQPjeBSsVfltiihFuunQXZWTj6k8EwvvErgjH+/6njNRnVEIn
YEDvcbttZV2M65+xQjTvJGdHxvAvGDHH+dg6ZvToOuYyZldPMRgxbF3+IaFxNvXL4Tb64dbp5uqi
PX3VgfFDkoGuOo8iUAYXldg8bbKnoL75HXhUi1mo7NvZq34ih0ktcLyjyuc/Zed+kQZ8lg50c7hx
fquPwdBuXJGAQ6j6VzbM2Iem6MBJHe3ipPqo6shBFvJwm4SspsbDIA10BsjDghrD2lI7KOSINtjl
/B7HgeWgXgx5CkVLnkwnHu56BqX1ArWtvT9Ej27JrN6AjVChAsVaVqc0qJMHJoWPceBahB2drWvD
dirkta1JRe7NIoW1lP+yZix7jt0/+H5c76OUfwqg667G0TlPWffGB4BuctPnhNV5ttGOe99lC/cz
Da5KxXyHDP2emAkXp0HTBWuznMvvI6syz0XVRTvbs+/hTL6z6yk2U6EacITeU0LmfGcp51KhIEWA
h8FIDxcFVfFgqYudTh+epAAO18lXMBt/Knf+XVEm0w7Zs0pK5MP4THwzWDkeSPkJqgl0AKAppYA/
N1nRcyeHP6IAkoaJn3BZvzXN69xyZwlot9kEhYWpLKdjDET5TbavDRCnbW1p0AASBjwLLfdgt/jQ
goXWH5yjun1JmeBzQ057ADzlehbXxMey1aOo9dm9FbKqbGK+ykbpQMCfxZMY9cV3noIc53QgAwpz
LcBCU6vqdYQ1iINdo6/oEDqn4ezwDP80JPU2IZj7VRI7D6NuznEesuOw3d/mFELg72GrVKnZXvHA
Hv4XmiiUSIPFdtO2yPBN2F2GacOi5zt35l9DF81bLF6kPZD8yTlClS0s3j2vdYdA4WU5LWCm9ysL
8+/catjjZa6zGbT1jVGe/iz1E/kIHoG9YHpn8Utl+Cj9QH13rvwi2qC2SjQ+zqzU3EcDmKcym1ZJ
MuK2i+ntRX2N9jlyu13E5V2ngcMuBAKty0NbWcTfUgb/QQNiDpyqYhe9Y9/EJcPId7OuqQMLaP1Z
7GTeTHolViMrJTyKnm0dfYtu9njyqlVhZR0vKHEC8+YtvNxmzc3J22GjhgjDZ4RVgW8eSkRuxyV4
WlpDSqoTY04ee8epyndVzauiGp9R+/N93lg8z42AUKUD+9Swl1jRJ4DTBCxYjz+GhmHnYxiiFxcB
0GWCRnws9dlK2Y52w4Ng7iYLQjKo+LJyxv0kcedNcik1fW7o1dNuZDpuXHd4wRLHOw1qOUil5jUa
NIA3c8hp4c3EKYeVYcrhmfjUxDuoNtxzxwYkb01exwF7ySYKfnmxgv816W9l5Nd58L2TtfwQlg0D
C/B730Yc8vo32UFb1Bp4sMBALO4ceN87EXMhaDXFA0xfwynA0gIqhocD6O7K5txF2qB8OAiaO0cd
gZ6mFB7bXBxREPba1uMGrgjwYMwKW/Qd9jnLRUaQ11Fw1jkKfpy+mjaJFV7yMQ0Oo97O7UwreGwL
pg4LtTgiEzbOdrGD14/nXdlr3fElE56ZbltMBpDEk2dli+ne841dljcPicW589fu/v83m3j3tHv+
n0yJ5Xf4qpupg3cj+//4+59pGd98ys9/+odtJVM5PfCpmB6/e1XI//g///C6Lz/z//U//mcl8PPU
fP/7v/3r1KHvuXjh/zUy4jH5Tqvis/pj3H4+i/mfcof/+LX/yB0GFAGZFrgQQXvwX27Cf+cOLSsI
+R/sBidwSAb9d+7Q/N803VPdFvhY8kNvSTf0NSSQf/83EYCVoCmOkAYMCeH47r/911fhPyEOfAH/
ZQKApOJSs/ZPuRACkVBMAo9WIotYyP9IHprGHIvEHSE/9vJVt25Ii6q9s+x5WqMokMoGoLVLhfFi
ddOFF+Fz0kKt6jy/3xQOTl8X3+267GBumcr8THxMG1Yw7GlfK7ZYgR+ckF0tdw+56ZdEvt2Rwkud
CXfmxABI8Edmo+Z3AbMsk9969l18tBZY8JLzO0Jg7H3j5AC29P8SsUBj2XnxADgqXFFkAEx2piQy
wk6/yjt6yMrgbFZ435P+UA9AmGyvnlnqw//CLdmc54pMUZdOV74pYHjLWsAw7oKNsBBUhiS80hTi
r80MsPRURaCW3f4ut2CAGQsNLAILVoMHCxZOWAcwTAIOKwGI+QtJjBGdZgl/OudQ5SaotveFDbwR
qYass8kFrXM7ks+UKIGWmInKUe0BuMwbzBsXrl/9QjQrQZtlrQHjDB+Ow5/j6IM/m8CgheDQGmx2
5cJHs4h1sO9q6hPW+/O8UNT0wlNjwLkrpviP0YKy03riZ6JKLpzXVDWvpQuVbTmZbDBt1cJrw1I3
7uYw23n4EMuF6Wa2MP5gvDEAc5K48smYx6dq4cCJhQgHaPCTm2ANqR1/DLaWW7vw45p+yDdYkL68
HpnNgMC2wp0ABRqakpN72yq77wBubLpazmt/NFnxqiX0ObbxPmtPHI2HSCOhxC09tmICwGWX/krE
DlVnJr8bXR+vqjW+FUehploU2/L/Ze88diRJ0mv9KsSs6Q1X5mIxdxFaZ6QWG0dK19rN1dPfz6pn
yOkmhhdccHEJLmqA6erqiozwMPvFOd/J+vpYW0R/8ehth6lAnD+MTK+GH+Lq9q5Jdnvk6s0jCiaH
X0VNKp/sAqKpw/g82dVNHJuvpP+A2GWxIhwy2faQKa+uzOnJu+zE7ApupNUCCERLlZiCkggdq1ER
+llCr4dz1zzI3j7000kEyupZEvMgWrsCP8+ys3CVwwENaFTb0YL6yiFCivF4h5TQr3cA/xj1BG60
JL6N1e4YcDfJn4oRaq5m8UMcv+RJbSyyikjvybyPwuzGGnGGJrMNKQImVRSCnh41pDGV2E/5ED04
eJ9cIjnoIA25NmuTaSueAhyWJFVYh8RyoUemn2H31mbUDZiH1YwKJkOJAilj5ElNO1Z8U1XjU5W7
psof8qg82ihDQaJnT6QoPwHcxIEpjE1NnJJReUBlPZQqHTGiIzdPo9fmitDh9wx763EI72Qjd66v
B2ur9TB+hmRVOc4JrTT+LIOQjp2WJsfACbXlFA3WcrTLxywa5aGW+msmyCLs2w898y8iE8kJqb+9
9lAsLMU84TL0CggugbFl+0iQjTWw5onbr3gaSTUhtweDBIJ+edWNnGlpkHJy8WIXcRwDzArBoFtk
KzhyfHDDGcMJg6yNxro66Nl3u2W1NRsyfRMK2WVu0TsAkwD33ZC0Q7lTt9G5cvXH2afd0CJnwXIf
0aqHt4u18EvnqsLUjPh6hi9Tlj1MfkhaUep2S9ZtJy2vP0q9e3f9+FzdW4lcBbWAwtGZP3wExsIU
8lursCP43Y9XoWtlBPhNAtBT1QGgCQUWyal/abVpbdKarOPSfhBNf1EekYsfMk6LmDf8sjzZKYTB
oFSxNabdHkLi/+JmvPdjdqnCBJ/JgHuw1Vk5MQHzIlZ2RoV+JknKgrPYd6FrkVAeULeFaX3T+UPG
KCbCaTBIsgRSc8+MY76i2r5tBGolnaRjMCs1aWH2vst082B66DmZWDKanXEM5Mxg/SB8dWMDgSUq
27U1Gy8ROc2upTGrZLLeBpzMpXpD8KoszLQvjn6M7N1pkK9EaDhM/6r3AXk4gbjUmf+eSGDypRlc
GrvOSJckJHvYjLlzdWt7xqoFYFYUBhnwJQoJNGh5wkh9ZCngJ659og9doD16ApGDPDeNnocIx8tA
ppGpgrrNmgDuatJWDMX8TU7UDRjp4OTOo7l4izScqnpgVlvqaX7MtHtmR7YJGh14unTQ3Y3No1cK
2M2DfA6Rou4cFDE1Rm5eJ47TuSF+wsnNC2Bjph0KRxogE954kAsLpAk4veOn3sbyZZk4BIk4uGWR
z7ZtNvZFO+90MlbmkBR11+oC9i+DIioDIB4qC4h1w/hT57oRwtaPXlk++/0XPT86Fm3F2z4jOOkY
ZTvPZKyBpQ2jAE/fkDI3nb5xJBIn7CcAfsxrag/NiXYDC0pfh9gX4T93vbMj5vtZZCBMh5YZUG40
xJF08piHUAVn6TWI7hDnWAPk3t5j7x2RyiEx85pF5691CyOCrX2PlZt++MD7FlgT1l5NZinU++aA
A0/tfzOOynz88DF9wDLgVphjxQ6h90HK/JXWOfo1zbprh8rblmO/yBoiLPwux/nB0Bx/q78jhoo3
18hq0DYZUWyBs8bYYl7mdueYubUTk+1ykBVnvRvWhU69XaK2QUMwrr3YmHYILVRyttgPGcV6YxZk
a1jOI54fnC9QXzxfH7e2ZgeHzp+7Y2loX0FCDrpjkmTDihE2qIvCVFYkZDeJc6p7ItN5Bpj79cUT
Qoj4EqO2bz60yeRB89x+U4DtWdUZ8clgt8pLmPaLfqoOvWeTdpViDlIjttBn1gQS+SOLSArpgOlR
bWEOr25w4ewJNEAMRHMTK9a9idieLOcKgD158O4Rozno83D+0WC4H1U7NkoBkHJHr9kd9d55rVE+
g0cM7jIvYe9cc/U1HHdBYJ+iLtw7Q+ge4gFpYN+IcZcErEgn98G353gfpdUGbkC8zinMUIEl/gGr
108iac9Cia5iaqI12MnwKhGoYIy54TxAOOguSAdc9YMIaKqksZhLiIC+scuCgarIAdvgtOTIm8Ou
ziu0gML02bJ3n24TDxs3K699XnxKJjLMpQZnn9GXWS13GTKznJstfswM1lDEDS5s093aFYpbwOpr
jwHYKbbkdjL4IKualDDX65HL98Grjnd/OaaMfiMZJEhf02uTsbgLsHC1c6+jZmHibDHaJNShvqlk
ckOkCAeqRidXhl63BDSkURYQyNJXgKJxYe46K7tDIFKcJxb7+6DhDG/5slegdTeaEQJNwH4PC38d
iAH2Ve0tRGPN3/ood5GcyDSK5tupginPcKDcyC4BSmvBLyfQamxT+nm0vOwlySIg2PHe6avwYDLX
2HFI7ouCUSVl8B2JsckKTSFAD2e+xkYJL6tFCdnLgeE+i5x47FciulpdttTCmpG3UTy5Lb0lZnVt
kQoukXFgzlWnQ7YqGucp+Y61+hx4/g8S6v5IdQs+O+4uEnoD+8DB2usZ24MB1BXxDBTEJncGmWpi
VQxi3sCYLMnwhCcRzWLaSpM3dSwJ02AiSEmrseBJEub8NrToxMaWGnYs+fkGxMZpNo1sF+XG8yx6
FknWRUyMYOHTE1NGybAas700hvxsDHj6WsRLuTWmJz/W91XPZL0MqJc9Lb5NfMWCFwTAhRQ2uA+q
az1p1RUSCN+oLPyCw0aZkWzDMW7vUdIb/D/k2ijol7VmyfVkezsAw+0inkhUdSC9eujs17VtYtFE
ZQ0us2a769uLRgEhyFBEEqHLtyTPbNw4WCOPXJv1xvPi7E5UmkG3hPKp7QaoL0MWox4EY2LK/jgy
y11kZW5dpqZluZsShMqP2089Mcv2cPXC4RYF+c6bXNYKqXuNHecBlMgQyGY5KqYCXeg5k/Z9Nxq8
i5pUqW1HMVtyhWyQmsbRftJsvo+LHsxMVS+9luQMrFX9QofnSziDsa+VVVTZGPiigyklcskvS+1O
E9EuSiFOj1XQrZzYYH/EMKszwwfPGLD2oFMLzcFbTzOrPaaN67ZHbcTQb+/p073GlKsO+2sQ5JCA
PQSmQ8c55oT3okAskQjB+j5lwYropOpw6kwM9HmuBrEp+dplboUPLVSs8L7ZyixnkD6h5gsK8llF
wvPcRfNXHzJs7Tv3x5i9wySze8nbys8oLvDTjkYD0R1pK/QbpoB4h5yTc7SJfpWs8XANcjKlKgdV
E3zUvgoaKKW3sEt7Q3CpDcu5ROstKkzS1b3mzcMWQQbjorZkWoV0Nyt1RKWGtURlbeycMm6WsVef
nIQJoJcDLSmM+9wnC0cLLDRi47ECNMzI6pUCGhe3TN41WW+JBYLfXpa8I+njkNprF19w3ceoFqr5
A7GSOq7pDaH3HZyWs2MV8oEwvF3oDPZ0Eb8PnVzZaXyI2uatq5OW3Q9i6jhLP2Uxe1R/7Ybz8OJ3
J6Lutq4sX00JLFC03TVGkYmHjIoRH7Mj583cUNsQPvmRj/WBGe6pZcy+GNv+nFogfi2zvsdzu7a1
cuDg6p8J7w1h2Ac/8Tzu0mjC623ysOT1kwdX0HWr54EOIDCZhkUGZvcJmz9evw2+SFLr0k/SHNdI
r2ftXm/memWaxTqN+id3TO+qwT+hhjjMPShWIUu6PPcpB8axnMcIjhKvus66R4ebJK+m2/hT9hTx
sG9JN9XKp2psczqCR012hKyXKN9MnSUvAGiliNii1gQOELJiQKLEl0fwwou7aCKv2w3ig0YHUdt7
PyCLnE93pXuWtsP982TkLOv09CWV74VFa8/uaXKNdVX3+WKqcGKVpp4s/dBesG0vcF3ayaYaOceY
OjGMzGDhFuJRi/BJpF0L/RcYXT0kDPxRUVuFbnPpYtiZas++Y6XD1pCj52xrOK7dii99B8uAVWx1
HX2NdXMt30lFeEbgVW9QfehLgbTIYQleRXhMJJ+S/1Uba+F470UudJaRYbOU+brmWWTx38KEbuE+
FTdpMHyxOIR1MHOKW9zeGpIYRJwhzahQZjRYuGxnn2YpH8CCT9S3xYNr5KcsCm5CrjeAux9W9EMU
QYK3gVIwIiEpZbMaFPZLk0J6yJPLYMpTGfSPlk6xOozO0nT5OrGEaSkCIMs3HY1Lg5y+yWANmDkj
0tCTOQ/w0mVIRNMZ31oBY9h+RH856R8AhR/oAzasvLSEc1+zy7sobJWbJ6LPLYqGcXT+QYY9DUGB
LMwUxocGe30J0YAEuYmflGi9LxR1FRmyDjAEVLcSZuPa9fCW+prP21AOqwqGGNvtuwgd2DKLi5Ku
h7PeMLjSMvOoxexvg6m8kNkzrnIWTMthUhZDEtl8P1lHVekfApMdLCcKkx5nnumqSStNLU6Rya/2
YVa+ypnknU7FrYxvoDdeIRt82o7Y0JwvBbEg6EYaxuc2bjdP1gd29d0yo51KLAYvOJWVWrO6xioK
ztfghcUak7OKL5UV8Xg6WXjEWnkOChaIPKbcMeSNoAhteVvaSiP05LF1BrmbmJIsMRnOB1t39k3X
3Vs5/HB0NBM+vKMx2cPDHFL/Op29NkhsRsy9YeGdX7KOS7gznjpDd86YK45eOOFMF9XBzGIs74YP
qUWwjs57e9nahb4Le4Ix7UKl1gZ8YobBjg4DmzIwXkuchHhV+R4ZWffDfO/cGxEnyRB9VcDVUS5o
zX62S/hSSFjKef7JClnvCTfOK3Naa7boV/MoSGER1pmdnLkNW/TOUbQDwhS/FZb1Bl5ywXK3OjP1
pKScXLRrsD0WBFGsDPpS4SZ7nI4fPtv3jeWaK5xrMUdEoC+HoKKHZnIY4fMkryznhmOHY+rV2aEb
WVjMyNiII+VKdKxOhSiSDWMewN5lduadT0Cp3YalRXljWMXSmb+kRNYh7KWvuZtWck/FBax14Lwo
zd1Gvrhu8FSiWSME99Yge3bRecFD8mha2esIfpaHkpzmguYFgaAJYgup+8waIYZ0UCZ3Q5Y8sMGC
jihoA3oMecl68jFuxe6GmIJljzmqqpszVe26hDs+WWpHpy3TtL/l/DvYVfBkN8Njh066aqOvrk3v
9HI4lqynUowgTqmfNZSZbuaciGvaOkSpSM252p37hQ8amv5iMuGLucROCvxc+VWfw5t8lJdRgzLn
tojV9BI/v1nJi5cmD1pSMB/sL2ZJOqd2wxWzsZJya0TGjSibveUhFGLMu3Dt8oDKmcB0+5jl5VGz
wbAa+rawxV6QPaki4/j0VyL3rkxs0QofaGd2GXYqWCekJ5CS5PlPMYgRr0JxjHyHJ+bAp5QinSvg
vUYepYKRPDT52BIaOlyiMd5nLRfaaNlvhbJMmQSgy2kN6O+1n/LP2QiehKbfqM8lsl4mYB0I3FBa
JA2hP5ICJwHokLVBvacOPuXRK2KSQ5HHNzm6zBmBmaLB2fj+DLIDxrbc78hzW6bBu5Q+rlQcKZVc
MtS62lZDINhLyRCxke1jNOTYCMVJd99LMsljGER2xsouG9hPuhuIVU/1RNBW82Q4urrXDmkZ7bCm
obszSOorVh32EebzZA4Tud7BXGVjR0QGyUAQPAnyy3gdfPOVyx0dpXsdkAWXpr3u+HYU9RFU31p3
7HWTORTmzTkdyXGIB4V1lWdLDdnJYq+CY+OMiK2dKx5qN7Q2MGIovElNFu61DXX830y9FQoCwaP6
1WYQ8hJvF9TygjthN6fOiX3INZv0bTkVGOfdL9kZz7WjLhocimB2ufovIT/h0IkT/Ion0+QV67Tr
VvSlyWFZBfppEP4TNtBbtbSc7Hpv1smdaTrXAcHnkHtnVR4kWPJte53b9bmw+JL4+o00gBkImwAV
sS9CsVYPpjeKU+uw3C1h0lG1NynHsAocdP0BaWl6x2Lo2UdQFGS3kkj2secfpSVsDeehC/vd7MWs
jTn6Cks7VM4mw2MeVntqF9Cw5Var7YMWeDv0L5Wzq4hhHY3m7At5TwjTMQi9Sz0z2QoHeMfIMbr5
Epn5E4CeaIXWkpBvoccoongvc4pgDM0pl67agXcDDo5i2ghnfgltdJ8z86deijvXCG9AahSnPvcp
J/T+MGv6UfOaS6HBaPZ1ScjkRPiGjqI9Hlo20R0ydULvseJE19zRP0j5rlif1IdGktJR2OTRyvLO
1M3yRDzNzhMTXqPZuzHq5F1YNSe01l3tYLzV6QDUqyUhWYCZxcuNOV8nIMJdlZGTXXIDyDZJJx9N
QfHse2DcPJ+Kjo6xMXLGDptQTI+D63WAZlG1tbPCz6LLNukiZEYKsOlgDBJSnB2NohlKDJpz56F5
5NgJVr3roe8ucjAsQADIwcC5Fo7rxkfiy4YaEoWL7iVPs12SdRv1i5n5Jak985yWiAdmxIOb3K8Z
/GbmLW24t8Ta/tY2R+Er3hNpuUVk01mqSDBT1Kh4Gd+TiEieXEpwx9A1K83VavZPLQ9ZkG4QoyIi
iK9i1n6KpOQrF40rqplkiX1XGQ6iY+69doUGTql1aVChX5laOK9aOugFRKhzklkkl2p80vR3qFFI
d9SdwqET1HnnPL24nWECLoGhzbRICXuJqEAJHNZc18gJVyXJQpueoM1g7i4w7hjJou8iQO+5tD2S
D2OTf087dJ17NAmICht+yP+GHfX2u7y859/tn/fU/7im/j//vyyyPdtle/zPF9n37++N2mP/YYP9
+x/6fYPt/mYDqwRKK6DTCseEW/l3cC6jVlP4rm9apuuRBPNvC2zb/82xLAOsLoYmU0F1/32B7f9m
AHT3+T3bgHlrmv+VBTZL8f+wv3ZdXgKLcpIYhGX9CasZDDmw2giNPD1Nw31HMehLv13T6KFFBQsE
UzPeeRUNf2kVO9Pod7UHKQr5GBwWnUBHWE6ZC3/d8Yml1gaaLHdgb2r1+zxgaNeMsDlihFuB39D/
OJ59Fu3wnFvgHGTu6uBtwBeJtEI8FVfkv3j+FxJxf2/V0Bf6pDjk5fQwhRgT6tI8tUb1WhXTuYH2
URlTfy0b7TAY57pittN6RKjMKEC55TAwS5+NpsRRYiAf7mT0FOqHwO4eh7FmBJ3VBAjb+yCTl4Zz
W1PntzrHOc8nznUVsx1zzueUPt6OlHj4FuW24i6Iqn2s8C3R1q2iI7swvrFcHJIbxOEmIdCd153e
8dL3WnYbqPuGeyfm/vG4h34l4LbcTCrTuCbdNGUn6ZXuyeYGK7nJBm40V91s3HA1N13JjSeH9my7
Yi25CctxEYbBOazjnTS9a9Bmd04Or6Udb4k4ux3S8Lnkgwm4X7GXfHXct+z34dCHz0PqngDV8Y5C
m0CGmXNaOpCwTGE9D0PwVTrlNuc+D7jXde73QY93ZjZchsHfNdz/oGTO6ldEXTBTHzTUCQb1Qu1I
iBgpnFprwxWP7ol/NF7LAM48s58+XuRBf56QOFPEESVGVdJSneik4kwhs0asaQ7Hm+CHh1LfUdNE
1DYKaUOE3TKl5jGJr5AY2weuFklNNNF8s7PZSWqlmJpJGhhbDAK4p3in8xNWwlgZ9hOPzT4swmfa
+U2bjNxc5CJVxjaku2jrj7R2TzH1WkvdZqOZL/2XQeWgUdXpVHftXG6lEWy89sPhdSCWLfesIzAi
DKsEFpylijI8QCVVo6Gqx+g1pZYUuVnvWXPr+LBZprRBe2lU6TlTg8aUolSkDpWpToVKi/oJYfpV
8oWbSJFShexERZur0hbG8R4K/KVVRW8KXS6mCi6phtnd4885a9TIEbUyRCuWvbSe/KAOtbSDuSyn
tkaxt4uotWdEElTeFRX4SCXuUJGXVOY1FXoo+k1OxR6OIBeo4DEtHmpV0tvU9g41vkmtrx5MxybX
oL7KyPmGOcQuBYdtnT3IdLiAq81AxI04XWxoSUEzoAmMb1rEAA6NDt2GMxs36E3E0JFtG3zlGm1A
QM1Pj+LRq4QaPQu9S0YPU9HLMEU/SnobFsRf+C9fS316tPXwWX2uaTbezvREM72RPfBZM8NGcXhG
D41/SH243sYh4oSGD9cKsXoWsgUQZEzvHuImu7PoxUD7QBalM1MdWr+ZgvLoWNVBfS4oWl5TFjXB
g6nau5k+r6LfY5X45NH/SfpAkgKfc41guXnYqEUlzjk6t2bnzl+paiMj1VDOzW3liGRtYFk6s3S9
uG3E2gKlCSmWQb+wVWs6SViaFt3qqNrWuaOyj0q5ZQkP5Jre1lNNLql4yWrm2xGoBrimEy4wQuyj
/t2juyh7twWjQ9Nsqva5U410w9QkyY23RLXYZExEquXmwze3PDDWWUvtndvrPVSbYVrj2I9iNqlq
bz6pJl6nm49yq9mjzYEuQac/qJYf6iJWvPqnKPBUFGosILxrK4nKM9XAoFSjAwhgWIUqNDtwS+Zd
wYShUqOGqeepMw1/WCrFDQ/yeI8T7yh/jSjKJ0yBFch0neGFtibL2FmS5mevLYy3Im6HB3s4Eug4
rYlfLhZW2fAMiX0K7f3AOhL9kxqYNMajBNG94ftOXamGKr90rfhyUGpX9bkmU+/QIDbvjByCBLGC
gRrPONIptmlaXBmj4rBWQ5ycaY6mxjo+8x1ywis6W0Y+mTsER6GPy5IJYVhmnzPTIaYeb3FJaEeO
5NXMXmemSJkaJ5EzQhipGjGFfPOZtTB+5WdnAMUkijmWv8OjT3vMkEoXHVWknV9C0lSWmL1zJIdd
zw5YQ+Y8BC/U7gx6mqLHoSLIHfaLG3Dsh6zoMdLYO1CY24gINM+NL6yzXnOYNiZepJUjczb7wdVC
V+JZ1YPtSx0fE/di4hfrSiDwzJUVJjdGjacHcnfvSWZCDlnlTtHabIzMzZeZjqAmLKxpdQZkCyYj
YEAD7FFe3bhGc4khcgxuyMgqg2cfSZb2VcBVbExvVdxsLYfwCGeERls1DiOrAtulxbgs4dnIMoOU
V56/rgXfI0wkYzL7FrN4Z9j00EIejXEqctCap4BgXNYECM0cvVlAL2+2/C2A5zwu8jxnZKyjm5pa
xAwZ66AyZKRUrSuDzlziKtNrd+uma78tnGumaz9zcZdqc7odbFJFvQHxOc1atam05DaxLtXkdSvZ
Ql2qWWqv2sK6uhVGFawVK9FH9+GQ/3D+UeAbMXdVFNL8hBZuVhqc1n2mz3qrNKbSFVFquWuejcn8
tmW/zoZzbOfHYYj7dV+m8F/AkUI6D1b6SC0Rk13ChI/V4ISkdmVHD5AX7KWOe0x9zXElOfTFRIU3
kpFZ5MVPcVCkx64U1cbHqLPUBxeTc32DjZNs25DsecYQwSKzneMQYDaZAiwAtfbpZ17Ff36nRWJX
+J0ydKkJZsBuKYagGXnBPhITftCBsJ2Z+XHmAkzwfxlLyFJMU/ms5wD8Z30E5KuhPgMka4QInDCk
UeAB2XM1bhyZHkTJ25TrLRsJlB9LixmPZRRrCk5SgEZQLLX/ihcHs7mocdiP4rsuMNdj/KRecZCK
EMWl4yvdaFVF/0eUHZ6hHBO8U7Ek8w3+1cZ/t/VsRyLedXS6+r9Dk/s/qd+xDVfFZ/3zfmfRfOd/
zAn52x/5u16XGA6hc4ZBNXLNX1ERv7c73m+sQl0bMa9jopg1lVK2KPFF/fUvBLo5OjoDmhC2Unhg
AIH/Ta/Lb4H8J7WMlC3LEVjo/kvtjupm/qDW1V3foBdG1CEEnrM/EcWDMZwB90Q5crQM+u+cjes8
YCQe2L081S4zFRPUT6uYP2UrHygT17ZJGREP1PWKD2QqUlCZmcjHFT1IAyNUO/XjBGN/4WPRPo84
t/VBD66oLGbEmbRSJkCiWZGJHBBFNZA/huxQi0ZYCNXM7MQp5LwsOEgtxTiaFO2od+AeJQa+ug4k
Fs6d+ewZPx4whzxHvTgxH9PG6aiFh8Grn1lODR9amTxh99XOs09uFpfvAV4rlKuMfOrad2/mpH63
TOvUZhlGZBd9hOITOYpUNIIsGl1YNeS3odhQPKN/eET+ppv+l0LmVwwFXfvXv5imAqH/4Y2n9fWR
1dIEW7ruGH/KoPt3fwjBmaiZ0uY2TqItU835JmR0/NCwTeADi9fQAFGeKAl+nUeEZvkUPcR0bgNP
CVrI0uA0R7w/yHUK4GcXo+oH5TCtqp79BHJ/M2St0s6seOoOM3+HNIWAXIZiyihQKMuAocwDgbIR
kG1nBwghMFGDFSKIPRtIVe+UxDctuvu8qPsDSdrNAoIIXYEyK8AHQflATTO+SmVmyHE1cMiHOOXm
g6Du+CWrtJS2UmYAPVEhcjuia8AlQQwERbonmYHhoKhwUqCuwlKxRAL2kOGzKDrHwjnRpEtiv8oV
qXBPrbJlJMqgUSurxohno+7qaSNR8S26g6/DYzSVvaPOPiE+YZKOwVPSCmKMULLx8egoa4iDR2TA
KxKVxptXAbRrcrRmVmsC98JYMiuLSavMJpmynfTNgHculA+wJh9HpJoJDhWhrCqZgWnFVPaVDB/L
oAwtibK2dMrkgjDI2QhlfJmVBWbEC6MVOWM0eDxkrrDHDpRlxlbemQ4PjTLTIFA7BRrqwta3AInb
t3VavSJmglQB+W0ttZc4YXTnYOpAYThcOkEzSYnywNrqBvrbZztod3WUfpK4gM0JONVsoHfigyjx
MwJgJCj2Iy6bB/K4rmqGbET1LZIwFH/+KqnznwpgjRnNdyTE3EzPqj3QkA/wSIGfRyPWyGE7utrd
XMzuyp39ZckVj7ByHejVC13Vh8s0hPUfn2xn7gIyf1GnQSPyvjAkSuhFOo5qLdmmWnGkHn8nbg4M
LDLObaHsRcXIsUH8jbIdAciGw6asSJUyJRnQdAQupVrZlSh083OCg6lSVqZAmZpCZW+CuDYBzhlW
Qlmf8hr/5aBaP0sOn4Uxfscj4tQIx5SrrFNmB0czxEylTFUSd1WsbFaJMlyxe/kucWAx+Uh39sjg
239xBSnQo+C7MeLaksq+JZWRK8HRVePsorAslNGrVJav/50z/qeGGfJHBQEq/3CsKlPO38w2apr6
178svhHF/SGh69/+0O93r2H9xuWNC0W4OnPBf7h7+R3+OfmrlukhiPlDRpf5G9YVR9D6YV5h0oiN
5u93r/mbZXnEapqm6fyaXP7JGvOfWWVcdcL/4QZwMeIYvC4SpAzT+HPwL8ZdZgRRLoHUht+t3h4m
YRGo5RKLoCPsjCfYMsa49A3rAAX92GnpvR1JqMXaYUSzV83JZkw8ds6CjE1tpKMtD4QE44jpICa1
aEefzWVboGJ2EWiU5krU0dFg9U5Y36Uxgn226n3wXDWZDQDbYTSQj7DMy2YztZzERfQWz85Wt7W1
r2VgMwv54M5hhjLcu/Exl4BLUCFfxnzb+cWutRqyn7llplykrEHaYSm0tVvVrGFr/eiM3jd0QHM/
lUov5KPvQ3Fvw1wtJ+65bgsRBTbymDymzVaL21u2l6hGh9/L13/uT/oP090/vel/qneQLcAc0jDQ
iM46SmGwmo4BjzR38UjodeatGnuG1+IBIoBAV/OtD/WTXQsk1sxqwZsSerKMKu/ASA/hePb/SHjh
Ef/zUwGji9Ezo2xqO4Lb1O9/vt/FRUgZYfzr4MUBRty8Xw4uJ5XbxT/1qJ8c9T5GfQsbE5l1LucT
+3vLqg+d0RH2xDhhbhh4Tcogq097vIPxyufPIsq+RsZ9Z7nRKsrrHR0abBt0LCWyJ4vR0Bi56yyS
53EUF5xVm1KLP0vLuNoVM2i2oPezjSSahVuW3QVVBAFl+hwy5h+9M6y0Pj7WpFNO4Ko0F4vstJcl
4yuEqPPY7NpaYuEUZ7+P1lEPfKOXzhfu/rcuZWI01g+gglCcZQA44k+iztFkO9PJL+FoTc5rNoaI
xs1N2tj+tRPZm4F3IWJknXvKTwAWTT0idV18V64i1/TgoWxpvdeRfjWhOeL17997xYq0we5utPFO
ueZ2ZKeXC9xeCO38heFgpuTFo3LaR7F/RKMkVnFAmEvS7hqUO9C/3G3q4s3g78nnMV7NSeRhhZiI
JkLmbo3eGzkWV6/O49VkGrco6hkksYNyB+j8QES5evW9sBgVZPlgrO2YgWs0W+Gm1l3MnO1n21j7
kNz2JaXEfcvQJMNUu3Q6Hb+v8wZKAu9mCKsd4G0OoWk1W+e4gLpceXDe5lh7Fz2C7cok0LIroCpE
2bwCrvYU+NHVnPh70gmU5wg5NS0eswlNm6vpJzf3D07dvRAYBqMCJWLLNjzut2ySrUULShe71suY
cnvzJSVP3HFXBsHyyzSes7WUSKRskSvYL+OMoOGrn0c6sy5joCMw832P6Kmcp3KRVw/kkENzHS1k
TV7IvDeL2PTKG7FFVVvwt7Y7ibyEXUe7Hs3uVpRTBDe5BZk/gtzMnaOMv4ICHrpee+fB51mvA/4n
kPWqyZm09l344Kv3Px/xx2ZZZRMjGgXIDI3rVD7G3nBjq3FAj+mbnwYJdtvO4EZsdiCz5t1N3eev
nwVLD0WEEbzggSfqtoBGMjRgD9BpQyKx9Mc+PjdsaWglutWvB0vzTGfNgaAvvBg5tm48l5HOEjJh
btvR67fn2TZ4Dzx4TgzgjPBTaJcgkvdeT/RIFoyP+vhsIwfKtHZVJOOyKYe1stb3yXSUc3iq8wSa
U/gjsuBihx41v3uT1/pNVgBQ158zv996gCHI7XuNK9bVA3LDJLsFNsbeABoqXAtjhRyjWzeG/9wJ
DPLOqDhzzENitLbasz8QipcP96lvyzW2hB+iQha23VsMj83ntKlBa4BWgmOUKTDHG/AauQJgu6zG
3Lgx22iDrO27t9/ilPPb5GhBg8qYYteXQLyQlNurOtjSUrUNyMfMNXASuCllWvYC2IL5JKOX0cvi
G1HxtW541hTIC27LyoAXAQBn2w7Nzp/CixkFt9YstzWaw1wRKScCNXyd/YPYjd0d6PadrKdTh+yR
0BZMimSizdbad0POcKX4B6OhVdsC1LUT9ndsedYoj/eYtnZIBlZyDI8DLPxyYHpdv+V+9BRgMdOd
Zkma3Nq0ETFTfyd9tW/ROwNKgn3drkNQX2M0bJXi34VTSTOgMAmhsYHNcMPAfTV0G/5uCBzpEs/K
dnZRzGOV7j1rOc3BfiZdxamGU8/dA0H4oGkV+xr37NotkTAcKokGshG3QFjdzlr/f7k7jy3ZjSzL
fhG4YNCYutYewkNOsEI9aGkG+W096x/rDWZ2FcmsYq0a1KB7kDnIl3yMcAfMrjhnn7PudfQP4SnV
dbgb/TZlR5TzdPfqpMbhIFqWLOg9R9c9WgDqhhixByJNAhuK2D+Mpb6ZP5lgLG7GEJ0CvTlFWn+3
sD15D8dnq6WQZtqjGOp1JIa9HKutXfUbjABGCuVm47LVqNBBGHGz19AO2uBZET+vciZR1AMr2qFz
FckNQVgbYtFPzIIH2KCc8hfhRLuAoebEmFjfVp59CuEXjaR3jm1wkaa/mzQWQJr4RYDYsam6nUq/
euOUEmm06FEMFQaa3PA4TjigjBfte5xZhEYAARr+d9M5j35nXyIt2oU4q7QCIXZoMJv3aSVwLW2y
Nj6EdXgobDoAJKEa1O1C8DhEDrszo0GNUeAnilP+OSxP2gRYPL92mv8ty+hEkNUlqz8n9Ht+eDId
/aWb1Hm+OuH2t8mEub+FsWuoikwJ8ap0CCaUr+veH5991HdbObFXi6O7FlcNGkRI8jO6ATZrb21S
FCWVW9ylnXUZwzfD0C7A+rg6uEQzF3kWwJdWRg/6YL9G/gfy94TCJQTl465qGNg0uBPdZ67/uJn/
bQUAG0hWuDLcDHe+jtIJCaixdFIQroUNRtnMnj2NyXszuWSeifRJ433vJ5McI92CCMzdMwARY90d
U5Tl4KsQGeIJ8eUb8yLSefKSVilRbNJot6qS+ATOnZwwNe3mzTdVJZofLN+0cwLGQlUAQto3GFQv
xMLdDUr/6BElHgQCro0DXxX2g3HNSWNkvowroN1kcPGWnedUF78ztkoXyyB/DeQAkCKsFb+FPDQ/
XlpwbTQ9OTz63qNLhUvFpZmHzx7jp4U71fSgus5kNU+3/wPt2EucxtXPd/zx/4PuwxOGbev0MP/5
JPQW/e//1VCo/nka+m//4D97MtorVBXz6JOxEJcjFfo/5qH+bygufCalNET4DWjP/n0eKn5zHKoz
1/q//dq/92T6b2izqOqZYOq/C0r+O/NQQ5j/krFoM171HZcfhJ/P9Oc//0MBHpAAG+R9zwXTJeus
BDZWAjaPHdbzoePt0MfPBveFE9U4tNL1vBlElL6L/faR2UO4sLt61tfWilLsTmTVIanSWzP0T/nU
7Uhev8zagKinRDQu9HVw1dM1lL/9LFvwXO6Lyj01QXGHsPUM1QRHG07fwXzJbMlIkwW20V2QzF1i
n+EnJlU2SVhniYiB4Do+eR0tWNvI87wHNrRuFxaYOSteC9Zk8OsoOVNUcfr4ETvFc9y1a6jTXAfs
8Klg2qT5bEsW7CTg0QNvLDu6tsXDyKdhTcEzn/9+dMpTSyjP/J9Z1jumcPW77oLLa1eWwRkr4Joh
5U5HH2IU3cULy7s8UBiWygN3GekoZcGEeLpGmnjtNZiKokyXBr4PqDP4AWTQ3bfat+EMR8lOZqzL
Y5nO603CtFIr/+owWftTfWst905p3ko0jyygEa07DzVUwZTVvMGv2QsH4KtNkm32QCgeuOJwYtHd
FXi0sIqy8W7BApLKFrZfDut3yRcUex/Ys2+UyGgui2PMOMrx3A3Is82s5TA8ZCxYrPrJfshrCLkO
K8iMDJhJ+IdYV5+DKp67iL0poLatIa19VhsvZIx8l95MpFKfdTN9WmCE+zbeWKJ77QUNZU8o9AI4
ecowMLt31HDKeszxhlkSedbf57U8GyrZW0xsY6TagVh2EfCTO/jrOM1N80XwyQqHCse2TwU7ecwo
V9Hp28bOv0qCr2T3CAkYsGG8k3FyhVn6RDbTc+OjdGBb2HtiK3T3zkytg2MmD5oM3lUm70XN1Ay6
9fwwJTNieayIInSIBEcZH5DEKcHJeXZ/P9YQAX2u9KHtgG8j6LHOBLS9ayq9uIG24lR58Ztm3yQo
WVL+UpQUJlESwAb4ulD6xj0BN2zLFH/FoG/73ZwmqAwEIf13XHkX3GQ/UDw/KkRD7hgszfhXUj8M
WnmyUGLJKDhHnn5l9rghmGGDV3gdjPIT/8BJToA77B+/IHInjXdZw4bOjO6itn1smRh63XQTQXHE
rHoqQXzG2us4imvEb96beCxnHKRFBEJBoLKJ/KPKHlpRnbLR3aiqJY52ZLsHlKElPY5HPVD1Pk29
nW2il87neAzrQAjZWfrh+0iUGEFy77ghwBVafGoZmgyLvXeVQCD90fjyktp+ICj1QMN2ZUf4yeST
FFBk30a61p8NUa0YvWxG8jH7Hn2vsPf6th1mfTZjYGQ/ftacY+Rov/8p3QSj1ArNlmi6XWQjPEtg
Q+tbMsXXVu3t6hiSQZNuWp3aB9s9KHqvL/ljftDJWc1/6cC7rlXjhz1D4/jisAaqrllmvBQUWL37
wnjuLWITNKjuYsLKrgbnprFoYdm0N/VjFDyYGU3TQm+KuziYrmw9ZhWa+61a/1rV0zmBwoZ29Ri0
9s0rijsSR87zUBrS8cENtefJsTkMQWnUsxX2DF6ijoy1myH8irFwonuadd4NShErCHcwHxYDB4Zy
ykPckb/kDk+BAriCRibIChLq/aOQ3WX+kA1SVOyiOSe+t1MEFUU8fR4eA0Jn9s64CZx8lXIkeXPa
cvXu9PVDCNeKEAImH/EL84fxwMT/DvB/8igJe6cIx3WVlaDcpuGp61xU9qhWgep6d4mNNLvUAZuz
ld1LIwWjXddsWyigEcg9RFaxoXIkmo78H1RLwbmIn3hIg1U9uE94GVN30LGcGmqTyQExUQ+uruQK
CfNKXGBwPgQl+yG9tuUh16/h0GLYcTK114bmYPqw4lj/rKYug1bhSoyGmtPNMh2kdJ5NizEfciN/
gVfoHwR5SWYM6HmCyX43OFqtgQuoc91FaRMA2GYCyoXAXB91kDZ6DPQwFf1VYCJgFhl5fyFJ27zc
vE1oTWTR67MHd9XbDa1t+GSG008Wfw+BzUMUeJ9VGYXHYltFxPNFnHmd7VS7TpcEY3B+DfH4lShQ
G1MRA9E2jk7LEiyhCAF1MysOUEEPmGYxIBPyhSqszTFmldhO0e1wEyIQxqqD3L+ryqthqGDTeN09
ndB5DPT45ODcWLham58ZCOC7tZ5qqCcLDw/VNmClfoTgb2Or8Ddd2Bo7fSIKCC/vesybWwK4Z4EO
4lcbc+s7ivc6d1KXkAJFcHzwY3JZAVQ518W0RDAJwFasi0o7lWF1xPcNFxOGJHKhltXb9BJgNl1U
UwDIxsxOvjVYe9NwQI4F8sqqyvM9zDxGfMmSRltBcYTgMp2is4zSfeuQoyK5DZaNMzySNmYi0XZR
c5Mspdvd42gkycURHqobjkfDmh86CSW5tPXX3C5WYcRy17DRqbTiV29pbBsnY6N5g8Bsg961nIVf
PQkErKVWIgMHnPm3mJcZxCwbuuk1B13YJCV8HZIY6AJzghikuNfuSkchgoo4ZFhG/arXHbJZHZqg
Z6EXGb9H0uroTMDbEG21CHpxSDr9WTT868bJfFYt/6vEhJROkBZQgxCrXTi7Xo++wo58zLLNvmAG
BGv8xebY4i8hREGBz0Nvr/9g5DiMkX01ZbCyqmpHq4PhA/73LCKM7WyjWYLDAJ0Hq3nUTMQZNwVa
u/Ikq/zRz9pwYWJSX/Qp5H1I4N9ySM9G096Aex6FZT0NTPl0woziMdmX4YTfn8iQoF21Tv7IVjVZ
WM10Hox0X7X9elR3HjRdAZVFD4D25CTo5tWulhhnxDYtnY1vIr13vwhqoW9Xq0TGLx6eei9xIczc
TDt+SUpxbvt6R0D4umGug4nvqvk3kgNeolJb4UbcEEf1FWjR2km9O2eyf3S621hrzo6AFp2GxWNs
a2oF7+VZlgM+OfSfc1LtbOWIo/OU2W810zBWdBvisK5jx+BWIRFKgSrwLGTlqv7VtdaTDfNNOoSO
urFzl7f1ztFYtJID2AOAIlzLGfaaeGsCk1xZtyyQ7sNmSnAKokrlotGo5upbNQKQsOroIVX8KZww
Eh09/Scz3bvA/awa0CaGPbDGxqgNh2R177Xhrgahgzy04QsLbh4ZmmMx3uuRh8bPOsI4X83wF6jn
DMUq4n9kgyCGs64Miq/esQ/WyKx3iFbAQTh9/T3pi8Q5UKxm4j4iD4UlyAHW0rdHBqSY4FDCAC8W
Nka6+ZiGHkVqaUSC4NSH27RBE6f12ptmIHUYJHy3GsP7HFmAfe/L8xnPWiw4CPh0+Rf2xJGxe00y
+7HRvDeCXYhTSnkm6xJoTCVYbKooZsvLnGA/jBdIuDeL8mjt9L1LrMEICchXjyozPq34foyhBMN6
+WISQAU9xCdPRczMbOB9TTi8tDP8Ks/yLZECe9VYD72H5EJzv+3cvxnkA+dNfFcEOKTtARtlHGIu
H05Jw5a6LtVp8KP10IUb0UXfbqNdC/nqqoSwyxo8UG4EZ9vJdw1Zc7xRyVYa3qHP1Sk3x2uEOnSh
kUmT52sES0zqsQqpjIeu6xXa9+k9wqbpNq9mpeYscPnmkC8WcGZFypkWfU3cXFq6Bh/6cB1xkS7s
6AYpThDbnN+IrPhpHbIophRqMbBEyem0GlFyrTqwG5Yl8b+WkmXScJZK3aeROrUeF70zXtMQOf/Y
i4ehjHdVbSKNTSgTiJJFkOUfIE1vtDb9Vql3yBrwXz3u97qzPgZIdF2EgV5WL7FRPGZ+wLtsPOhG
S2RP8AVhDhS8lCzbcQl3Q4K9vuepiYrglwq8k6qjawnnpPD4AEFhfOJzEDsM7HuMvd9KZI/ck/HC
FtO1lfHJV9YbyX7+0o341eoRkr8mxYZI7TECZwJM/+xiAmtHeQ8M7D6svKOPI7YuXnSPQQ9/+anC
j1diQMh8hGSd0VPyU1FYTOjQmHNU8//1In4iGsyi8c+lZ+HbVKhwoB4/WOPe9sVj3UOtyat+qTVB
DQ4MLWJGsENjZd9o1FO32di4EPhC6aeok4Cu7wHTXOvBPxQ+Yj+TNXph1eshCoixbe4br9938Hna
Vuw7wzmHiF+bOLtP6m4/JKwPc9C2QwGDBlL+BlHqGwutR68ErsdaYx3VzcswFK9WIbZ9nb+mHps5
2ZyaUb8ldY3gXN0nTV6vkmrHj6XPCQHNLQWxkBgXi4XuIrGQmQx292UE+WOpkfzokVe+r0qkI0P2
Y/LDLC2qOjQi5Wkwsu/RTMhQ85q3NC5OzKxn0xiMHtnWpzHkm47tQCxCqRBNil+COZrtpLQUBfsa
GbhPZq/j+RIXj/QM5ElolijPL502VpvJsz/LkFWFnZKvF1R7FQ2/jIhvL7A9nGXli502D6UCTRtP
H2lpfbjoYxCD6sQkjWeEo2h8q8fWDbmBqMbCVL7ZPq8XziyMJiLZ2orfuO7MFY6yluDijEpdvvXw
lpwMjSCTz1+kZBwnoF+kwuorkG+KFRKaa4NNr9W2vxiNMFjYcNit7UbHmBhVj4qCj+Kcqqch9smR
F1do17LnhR9y7hdTlE9pKa7zG6RFRs7DTnBMUrxUloJ2rO1ZW93qPn808vmBy/q3upMH3e22Mcx8
lGPssvW0IMqsJQQ3vZOd/4CVLphpSPNeIwHeMge/NNpXUaTkIpNJGE35C2IhBNa28SEHat8mW+VM
HdeEj17K8cULwUHw8QUbCVaIIqMBAuy9iIwsslC4K2DutzZA/D5ENvGbCf2VCE4Rx+aShC9M9p6W
UWHyX+RRoxVxc+olDUQ9rRgBmPk7tl5MGEBqyaFjKVvebHnCw9uSh1f84jm6iwZFJnc3bCRL5SG9
Qyg7245RXKeGerUNsuJgPxH7058hKNT3dUb27oi6p63tFBpy8SsbnsIO7LpQCNlJIlwyet1oho6Q
3UQe1t+quCLsBCK+HrO1NkfCkTvfpCyI92w9xVL1uzwGu5TBznLpuFTQWPeF1x2QkxIgbTK5UojE
XEG9E6nHkWt3xNSLKWB6bXlQPYTxtGVIgDwNZV4UIgozE2g2rYliC2BGwHqaFZdEV6UZHosiS2yJ
U2fB6eYvrTd4KLa6OzdleNJle6t+J5i6vxCn53Eiq2QLWTO4ztgXJAl1gVuA1JMWpMkCJevJcLSd
rttHUrOiRR/CkGF9vg6n/j6sxw/CfcPa2GChAPWPTGdB1JKAUbthOcIRj6MoQbY/EQk7OsaTMInd
SzB9LDR3pl9R8ElYVQs96gSQPh2rY19sQfEDieD1cRQkAaMT49IM+pfQQxlG3f6oG84twQaNJIDu
Kt8UmJ/qsFIHOAS7oGyiQ62heoQfTXdhDQ9u0pWrZAw+UwfpPpuXxmk51/Rvbw7+npr+UEchZzfX
eFPq7UqV4juxx2suIcdDIqCurAAzopXfDJ2/1Vrv0ufDNT7z1r+2FV0v8ulTl+bGIsUSMAJwCXo8
K0ohk240YS4UoE4VOUCriqfIqJ41t69WJS0OgeGIDKy97lAaw70j96lHscUypqkdIMMj3L7fAU5B
GJ8weRvLrpvYFZsOiVFVSLURaZ/OSLpoLjn+MJ83AJahnU6lIOzdavZIG9muUIHnSC0WUdDxmhUE
QVUxwrqe48sqozfSXL4lnBo2zfbrVA788556UUini7j7HlnuEcMRuusoCWYW8rRGRuIua4ZEu5B9
8uj5n4wSuqVtSwAl1EgE0hgL5I/ozNjBGWWNKCv4kjUcKzOUJB6M7PZK7Eux2XE9+wCm5mfRJgci
xh/tuGCqevTYJGYAQTbrcVmD8lvHxMktrAQGHmX+W27AgXEoQq0p3+kexNmGdmZNNu0pDrKVJrKv
ASE3S3DL3nZxvxui6lzZgArhAVk6MRk6O/JljwON7T/hCyH8QpFP7Jzz6amxWUdFnE+y2NWj561w
xXxN03AwLC2BeoGaDnQuHbZkeeMSRdakQ7UiecTfDgU0bPSFN73gx9Xk1q+hUequx+klo1eviG5l
730MpXcj9OHOHONumfraimnmBesN1WK/tyocBlVMkqWqn4C4vILzfMXTfYPkSWawZ2S3PvWOyaB9
hyNZ2s5Mx3To1MrRekqSgmKBLpznVF+zVLqzKwzTJsz4hZ97oNldLVrGUf42ZFTRgKO2vtt+2Nmj
DMEAtjiLxtd8cG9h6DxYdHdby7SPoFrBW7lLMvLedA4+0nNm5/SEt1yOP2Wh/wLj/hVU47ueCo18
lN5Z2Wy219aIQjbwuseYQaEvCDOePUcE9K5crdmGYU9+NYT6uorrwzgmLylGvIMXWz/CztnGw89d
pLjwK4LaBm7JJGQI1kE4TaExhrX74lkIJUqzYpUL4CPv7Zseq9c2InEBdp651Grw4lpHoQT15bND
bquH424KbW2feOrIEnzh88zXBgx/Y286OTByAVfbJ43JbMILKpZbKPUfO3G/ihA6W9FkT21Wnyyo
klbjo2aQ3odTyXs0uexop21U0514sQF/xyXfUgs7d59mNf8OcAdNYBdr22pDzkSCNxVvUC+9gXKD
p7vSET4EJUn20ZCFB6nQo7VT+eoY6bW38CmkA5l02TTis94py8a7J9pP5o7l0k8tcKbkYvRD4lMg
sbSQbFIBO8oKGZXETeMFmGvytMZQlzp7Vbdy04Adwjy111LMqrmd6ad0cpZhMRv3g/ZdxgY5p6pH
W25Z5ZrpuwkABPtLyb595aVzsFLL9cMqhNTUlsq9i4kRHvQeh38LUtKHN0c0ZUdcE+NU1oGRPt1k
j4DKTQjROT+kvRassTkS/aWaT+ARzrKp+3ZDQtotStBib3NPsWHOurNbTD8WmmQ/Nze2cPtNUpKu
kQQuOXFWXS2VKn96RzJPCV28gYFDTipIJTjIRcJDZqvoW2Rgj1l6Dkupg7sehuqBNGqG/9yMnYIK
1U2r3IGX23pFta0r5S4LtEI7n2Ex3uiFbYzFBeO8vcnwJvMu5tWqjjrisoundoIYQpKEfZ5wC4G8
NtedawSryC/VnTSUf5JlunPY7lR5OSzmo3wZqOofKaJJ3bLfnxILhknJ7CfCp2t3POpD/hLE1bvn
QlzUGuyejMdmIJRM9qz8WaaHsQOfxTGXid69J0OHyhmbdD599uC7cTLTA2osvYrIDI+ocuaoS8aj
KuIap8cunQRWAi31gsjUBDWRzYBXP09uEy2bTOD7HdWWrXKw1JTdrxssCHxMNuAxeVHVlyiH8JAQ
CT1n7cQ+c5w0EHdZ+NOb3hlY+tEeynCbl9W1U/a11t6VV4SgZvCTlkR4pD4c1FRg/grJe/LIyuOz
Pbe6CJdtAlVPapJPpXtmAoqcvdnC+Wb+yJRG6NoxqoQ8Ef9D9sR8Q+j8VmHjhoTIphEIMf1dRkQN
mUl2KR0oFunAiY6oOJxzbMxV4cqll4SXXuYzy9FFomS0KKLG6ODIxtiVtWcuCPS611rrRZbONkQO
1FjC3prkwJZj9dV48aExgpc8FXyS1pMVsCnwOnsJd3PfRZBCDKs6dzo9Yh2AqjN/FZWL5JrC5olo
lfYQjqB3HJ8r3xs/OzKDoVEggKmLeqd69phao+mwJtNi2cbh9wzoG7iDGHESYsvkV3/h5sNvSUwW
3T6CboORQIbmddWQF/AQxpI8PhFtE7O+z0MCHZletovCgNxYqXczxe8Vjda1icWxHkLos5b2psrY
vap4usjKoYCbgyfAaHOGup7Yj/AWiWdtFXE+R9MTQIzoarjihDzgwbi0QBDhc3EdaR36oKr3z9Ry
ySrF+0mWWnoMyKhCpkpEEqYvxmieRAhWBDtWzzunll8oiTuiyRjzxwlk3DI6ai4ueHJBYt0MV647
lHulUTz0QbjWyrDcm32PXC0DMAHPtSm/eVqcIN3SJRS7eFKvdBnnXtV3JMR8c9lhqOOFy1OfEbm1
mfToexaz2EVPgHJOOk5kMPoF5fFBmFG4ZgrC9D/teTpD9xsh2TuAU7jSwqoI4IrCTVRwqYAkYkpV
G/W2Gut1YM4/iGCm2JTgu1tzQqve0fwi/jskbpueZWmQdsdqZsWv88wmwb7o4JYg7HcYB7HKZ7G2
TQb/nKMAhb3I8dUFgGobairduZpGGmyPwZzy8Xu0hlz2jID2qU7kkwWQiIUYAvqi9IatIjCsHGNn
zzA9ONaa2mfumK10vafuE9q9VWbPLIUAYIbx2jSLGwuQj6GqKob291HqMmo36jcYqaQPee1l5EjD
zYqTsTvXGTLNFNytzZJxo7mxPPsWo6HcjvEcaj91mlebWgN7peaQR1VqR1MQodZghNQ1wDNs+u/C
ADdqgs91I3pQiI6xI//pyWAltbRkopg601HbytBI3IVQM+TP5PBl64p0mFb3rlkKyWZiahEYEq+i
FsmnMS9ggjlnTwJz7MBrO3HMMVn4K1VTDZej+ZCCcPKUf8ZjsiHqNV06FnLAuB9eai23oLKyJKlG
pKK4nXWYlZx9O5qVhAHMsc0GUC4wS8H0IzGw9DlNzQdRNXbmuzEcbfWpuf4nRaB2aFX8ZOkx4lBl
7QSRQ5xdFPl2RrqjiredQ2mmy/Kz9bv6XLr3qd43D33DGqYODtg5nvGNZ/u0Gp5GKzuxAbK5o/OX
OnBvjoDUhK8bIxY9RAaym53TdrTD5s7ptSeDULFda5b5CV5Hs/S79rEws6vhgrQcndFdylZLNt7Q
rYfWJx5XY/lEcmtJEcqWk+kKM0XgyKBeQSjiszaIt6StQLTlusalCCMIEyaZxnHwmeTdK+sO624a
q2sph/AlJqcG9jyDBMsazTtLy4iLb+dYZZJxNbv5qQaEqUVTJvfIjA5tcdHbIN7BCf0WEc+tEW+E
r+OHdrfoiBdxNDnHeY1LH28sFJwoqpzwMhZMhUrWfWOCep1lHD2FIT/pZjOCXMiKQ60n7bOV0x63
PnxJBVg79N9aLvuN0/RqGTQDI+rSDEFnpt9t7WhHvZze7hkRETk6egMGpejiZmGy5ypkIBjan/N2
008p1cRoNstq5ILq9FGcOpWUqzhkd+Vwna4Gl0eniGL4/so/RIHxLJPmq0MBtzITip6cUdtaH6tL
Hlf9wYkE+78ZhJxTnNl9+hC3IxdM2NGkJs9dW4yHUg/f4xxjYOFQShumeo3L7r4rUTGa0QweSYAL
pTwQvJ0NR3HziyYXkSkWbivhbdHK+E3rGwDehGtVUyguWKNrblJQFe6Q2KvUdrRt7bAtHkbjwhYH
jw+Z0+RfuAVL2fzBGNgieqETHQxBHETUn7uUXbwK4n00RtfAchjpICi0/HyN4ehp7l+XeO/oB1Xy
SiueEQ5a3Us3exEAj/4n/Dn/jyB+MB3M7oO/k3o9fkXZD9DDUNuVmVRE1/wR9/Nvf8E/JV/iN1Ng
csEIK8iu0WfPwz8kX+5vgIBcfK7EyGD30c0/RNbYv+m254L1+afNlX9Ilr9H1mCBxdao+67t2wbm
Veu/ZYEV5pxI8ycjjm4ahum6Jj8bQTjOXywXoTflbaaVQC9HdaqkVq2qPCYCOsiPbfVUBe2XMcSf
UdMg756+kC1cGfeuGvNHTLDV2qHJlq6VrVVNOQ/LvQRYsimrkXI/4Pbpx5h6z5ccc7p9oxohj6yR
JwNMBEZFagq9RwqiCEllXLLKsdStc62DvaZq5mdp9EA7USy1LtnYExEzepk8xjkBbZNjTAcZmWR0
zLOGIEXb3CGIqjydpaR/lpXb7FTCrJg7eUs4Aw7exH/lcyVoxw7OXeU+VDDdUIUzLANPyTHObVYX
7zFvJSJfq13hmiNrXlrkCvqJXDsZJUMfhkAR0ik7603NHrA1Gd0CRCW6cNwNbkgqmV33e+Xhr4Aq
PtjfyOM2NX9MKA7uzt5BXiHxueCtQFwTTkodwsGG8mUmdCJi4t9jwDWxKZdETEObPD/E+uQt00L7
1bQAVuOjrgRz3EQwzrAYCetNozZR1vVrjgbm3aUaPhLW7YZuA5rxxY3RUcRVpxwkxfgwpWwebFVt
uBPf+3bq9i2L5XXQgGY1WzJrnQLUYseMp7ZZFQ2agmViseOPMfdjBQ02um89BFP8zL412nrGLB23
T+acUk81+DoYvqR81L4qOo/VH16z/8A4bP9HD6tjOVywPkt/HId/lifCfNAaIleoRzHfCEEXm0oW
A2k3+w+Ygg0axQ/IHlKMwf2Ta9S9NzYy4kjCXuIZiBlWnVmpnMreRBBP9Ic+hBHDue49rv2Pwo2b
k0fnl6CGYP00R0lgaZjSSlvaBiFFHQFo+tJBvsSWJTh7dfUYsjd/C636LWGk3OvZegyS99GKeUzI
bhc2nWqQMp1nNDK24bUU4tEC309IBhvwmSvt1WSMJF00btjEJUvCaVnjKdRWf//ZiX8xf6HntHBb
C1M3+AgdTps/Sju7HhPK7BNehmS79Gxqdqlb3tdWJzbYuZiLA9r2zKa/K4py1wfwK1odZwriqVvd
JLxR93lDbR01bAJWVRmg5w6i6b/6hudv8M/H0Uwxc3wDM4TPp/OXb7gBl+XX4Aghj2TIQjU0oLHH
rLoeL/2kHNzzrqJjj+ZAvxKRff3UYCxYOFq/d+tgp3eqXIQlWJNcih3t6z2QQXNRmeC9Op3x7DTT
cWAOBIyA5NKK6CVNn9wGr56VP3NaSNza7arOuZ9R5d6XBjqerGFEB07spU7s+Cz74gixifwE/MEr
yLfdxotoSfoev37ujA9lkz2zGKRo1SlmPNc7oPP50gNWZsWgjWB+y4uLpM4rWswG8s3rA/MwTEa/
1sOJQy6Nh38otv9z59+/vjgu5zv2JdMFMofj/i9ffmwYmHaiatmw+FuUyi5XngaRoNcZneZCXwOr
YXOfMz9IFFOY7iNyLMRDHrqAQCTWf+FENP/1a3Z5Cn1fx2s6+/zmHLU/6Izbuu9EU8/jX+hMYVyj
HCkmpkoaHOu826Dux8/uMhGvgYsPFuFPJi8NgPvKPkWFzyBeEHhKIM8Zs8tQDEgWa6x5yyK08kXB
5QBaWD+IbCzWDj6CvmMAQd8TECDC2twh7b4gfhR7qTXDsYDADpC+0766iKmM0fidMn/SNn//Bhr/
Iq7WueQtw+Fet80ZA/jnXzpzSldj6McvLQ1mK/LT1QEJTN7ELYW5cT6tdCLaCK9iXxPGoFvZhA/D
c10G26GrHmICxhbkPKckQdqPZd4WK5aYxLYe2zBrwCMxbszGiF4sH758J6qObIyXpcNW4O9/EzE/
Ln9+S12dXSfeYj4g5Ox/LRraoq2mSSMap9FfHa5qEtzLtW3HcMFTyLFm8uho3I1CJ9tTkZ2uJuK/
/osfAhDJX38IIRyC6kzHtQw2Bn/+OIEqiDCJgA/WmUCQoYct0hQiXfvhc5LMBMIWja6j1LCbEn0V
2aG5+/uf4Pen9C8fg3B1x3XAWXCgen95q1Ib9Xbq84W66WxF7oWFRTA0V69JU+M4Kfp4JYdkHw5m
Thgt8zHbI7nPbeL0AB17wfnKVVmE/UZ4eB2Vu3Dwby4mHZRIF0Vb6adMCxIr5SH4NArGCnWZy2VV
ywPlBtwMdeIVcxHYMT4XoToxQURNXrjaSnkkvzkY1fAMzcoidyEH682Uzb6gRnF6N2UmWyN+nSJs
f3l9jg0QPpgFocZBXpxQPv79ZzWXvH/9voQrsAMKwhr0uamfL6g/vPNqMCYZtuDa4954LrvkANde
X3ujdTRaEkqaqPlOYmxBDKwx13Z3TQeqC0U9Ni+fkVQdJB4TAdAKZhjl1xRWJGe9WQ03Tc9gH5Bj
vkkd9MGIm3cxsgA0cUzzXBSOF6yFn8BcXyYA2ZuqaehK+WKZ0sgPrSzI3jVJULfk/+HuvHokV9Lt
+ot4RRN0LwKUyfRZWVm+ql+INtX0ZNBE0Px6LZ4LaaQRIECvemnMDE6fqUoTjO/be6+t9inkbM4P
5FS7npBY5PhQzaueVI88MLLpXLTZg5MTHU15DC4jhj7UVXuLlSSycshuYdy++01XnBLyeDi6nZxR
lOLdomseqnq4Eyb3jqkGNWvM1gpl2LMvw+LY9W9ZD761HIIHUSwHb6dL8+7X/H2kwsOszSnyxsaJ
RMfLIAXnYy7sl7a08XlCs+eVsXHDxfneN+u9G8z9IfFFRu4TI+Qo7ipGpfM0rrPGmbmktEt8kLRO
YQ9AbRdqMvcOJiAsyuGmGDz7Yo/xFjL1AVaif6C9DoO4VWToFcZ1jPsOLZOgx4LQVRq0AkAD/+H0
7BprC/BXKPiY2779FhbAqEsVkODrcNOnQ3EKlwns9ZAcJjlekoVyhYob98Hrsz9up+86nfCaKJ8F
SegkG5nzkDegpms5/ulqVj0BD+OTotamtFJcv2Hw4a1eFErUJ/LdkWABuPFwEWNBmN6W0V+VLvOr
L+Y3Kyh4ymJO8urw3sIJCCrqDehqVJBLq+egv43CDXamPSElsPMC674vZcbiUT13Q3uwZ/0XmON+
4rs+lOYX9liwPgSvlX7zM9YjXoERZGkgxwxQgi2Q1fQpxFcGPVwEnXPpTLZoTplPh67lTjJh0cUh
zfE+0ftWs1X2kl0YDLx9XgLCZaSNBQmpIMs1vPjhAXUtiMjm1AQGboRWjN1YwxdwR0pGRZEQq/nb
5fp36+vqlInpSJWJOIY6TPdMGX/KMAETxwbez+JrzCLJ6YQ8YtRbdpUOuQA4YbP3HbwFnb/sJO0v
26zqwovTGk+9nX/nhtM8joF8Gyt2LIhdNUlYS+7SJm+3C1ZcPufzfCixlrGHotY5LHoWk8OlkVru
mUHZWrU4DtqlfAZgNF4DGhdKDWKPtbFHHSOdNvJbxuASSnqnsMDB6Fv1sqLDekk0YtglaC2bthLT
JSMOtToGPmTeY+anIBSrJY6X8Cd0hRDmkRmyoyahwD7L3ge0gxDFa7gB1sY2UVZ/K+O9hw53s/Lg
KisbpHQf50+1lfxSkpwyWASeo9fYzWh5M+cH1aZ80FGq9yL9lsNhGZi5QFuS7MVzc6lTQsbpsqDZ
iYauQENxtSy95z7IQqanZT4rczjCqMseplZ9cht0jkVWHOLQzk5qKe6acrx9vRp7lsAxoyleT2X4
2EcQjirypv7IQGnQ7bEpev7vnRxaTZrGSEXlr1jl3mlmouMCkWA0WBFBvago/Rruvly6G17DTUzY
5ToApTv0pvVlt7G4OSTtbxyiMD3zY+sQMU9sIT46D0ePAY4DLJA22NYPSKj4glROssltwWn3P6C5
5c/skhyqZJzhoCsS+YBmq2gMUvdsJqvs1XIJ0M7TZMG2VpQ3Y7KmjsWd5z+O1zxMTssHlA/RLvWn
x6nUy2WNmy5lfDXILyLCBRT78RA5QJis6K8t46jvCpz9Ja7eympK+BmfdRWTY9ZJEPVV6l7j0PiV
mcQfhjWzVrsn7tTu3QGCp9vVFyY16MSeA8AwWutFW7Ldh5LqMISsjUEC/zYYCRhGmqpqV/KxWYch
HRTzA30Ixx4GUmZlW3ao5UWsuow7LvtgALg4NiiwY+OGj1UNm99F4IF04J9nf+Va+cO5Qb48WUP1
ilIQ7teOYMBEHQu/oL74BWSKeUix5pX9YwA0ZdcJ+xLmtGsGbOnfLRw8ciV5NgnMqti8xD1OIeW7
4pwGJaRjZ76UuFJbgGOnnM8Ytwwfq7+G1dSLSHdhyO6BNmxfDAPugSk4q6577+qKDbrlP9pp3j6O
coRwkVVgTVZftIeokHcxdOASj7ChWR9onGQyoGznn41nadPKVPh7f2zRvCGVCCQSz+afNOzqW1VF
gWqdYbgi7JWldLaoefmzVKuqHVSsOnVpc28HoqHmdA/ZQR+rgIu3Lf2BrvOWfS8ENMBflMET2J2T
z9KTF1b9B8sbg+tsWP6J/p10Yw64V//1R1N3WPppcAPWO4CB1dzI/JZhZ5hHj4j4dqC0dl8MDBWD
WTg333YSNIGZpfHM4zqoUByqOAOWFibTxnck0OdAUEZmo22003tZ1lE62stDraiva0K7OgxG2Tz5
2MMBI9bpQYT2q2Tdd+5A2US60bg7MUHvnTzJD3HufC1jkJxMLJw7259/V4ZX0lFffi7IyJcx9/ZK
wDCrnekw50tzNW0ZGfNKQ56X+ozn+NTWxLpVbn0s4w+3H95LuPVbETSvU2GQP6htPCje84w+CR0o
clX1mmqq61B4yohqmc/eab19UQXYquZ227NKArUC6CLNCyAdoJSn4SueAFCQSScf11CeC2Sgg+mK
I3QGlDyBVtk2qU3TGhvlGDOIj8qCC4rxzG0eAh0++g0Gxl99qJ45z7ONFFTUlVYGW6PuGGXgm4EZ
kZvZ7cY9sXlE0nZn0daygw96GSS01dpjT88gFeUmhbxDUaV7hDpufP53hSQcr0WrXjSg8wGWpQV5
xVTTKfLaumI6+Jppv2vc9lkYwS6URhKly/wedvZXmcuHzg8usg9wgk7NWwK6h0Ih780y5vdkGV9T
c+qOShmAyYzNlDvcdBzjZjoG6UxUyQ18Fxc0RhKSMzDdNcBdAkuBfk6slhIa1TiHGizqqRr4AadK
XMUwNztWmbiTdCJvqBNVBMqTAohsyW4VN7J+cdjYUUyk4x1+ZL21NJ8y2uR0DA57NH06zQDAbtlC
gaYzTyp5yYFx7WiT63ZhWH4Ffn8uZOcc7Bw6eF3nl35O+IARY9tWtfOYpM1Zt9luYiqgITckLMvQ
klgEBIz+G8rD77wy0LT4MG6QKSn/zjj9xdA8FgUtItp2f84l1BPZA0AkssKfsXEyFy8/9cn0bQa/
1tXn87RbsLFRjlGYp1jWR39+Z1cY4xZym11B2+/OMb/M9ZZ8H2q3v3lLjcdTdr9yNMaDsfQ0EgWB
uqYj2T/y2ITnXXXyw+ndobnhWJTECC27fOOqQ/TgTuuVQIKblx2Cf3agcJtnTg1tDbUjueO1fkeD
orFkYPScfVXvcH+1RMSovrMKDuURECtD7i71SOuxx+biQTqlt6DvamPifr1Y+7HIOyAbmPs8Az9e
A2qNDBN/0EV+0SmLmlyt1ZQyBuag80+rZJKpmX0oYl8zUbFpXWrZbk0zx+lF2XJJSezWMvV313FF
X8bskaI5OMGu+7g47c4NbOPCcwobaVnGu84EGGfz4X6aA8rZzfHB8EYquz1Ud6uvHwpfvJeGPtTF
Kz9Uckibng105xLWbuJzq9luDaZNYgbc8CYowttiapg3UhUU+mLwDQdNf3JnawgbVbW3Y0WtbJpM
W6cBLCeSGOeaqGDVuukh6aBnkcNut3/iOFjeDX+6xCa9EiAoX/30G+1eH4TGXCXb6T7NOMR6pUH2
hHQ7+tLJ9/0EACOR0y123O5HjS9Xxk99K5MPK0XVw+D82bWyOBbgedpKMRoxdl2EW0zbNE02uca4
MNicUR4+T1O21dbIDOgMifWUzj/CtUZST7hfKevuK16IUGtEbGVBDUut6+iJO7Ucbw4z5MaPhiEq
CgM1r+ifRyHTQ9sZuzRkLFBD8R7r/KvIbfgde3MRNEuOAfSL/gpSZi38GvFALa8zsfNJiT+jDN19
irGu7stLbJub0gslKPtYR1kVy40jbvQOgnwJjojtWEdBa0WsNognc+tvLboJfbazeA2h92g14LOd
1/Qrtdi4PJ1H28Ms0eTI5KFF3a8ks2kDnUgxvApadX3SszgU+m3fuXRnEgRtz2JEktRcZ+xBf3Vp
nm60IIeJzvjP6wmmKG0vg405FZfs1rKa6hBTLF6G09qFVUQ0bC+Yuu6SpjqxdiO0Mnf34dwFm1qx
wnSCNkJUmZn+YhH9c7MNy/7a90F+HG0/OEjDfso1N0tzEL+zOf50AsxAZmsaR3jbETiAl2UK3ZXm
UgPh0Jd6yt5Cb5Tbnmvq3mb4jiv7PrbS5wHt/aP3W0PXRYBY6qluz/pW2iGdhorZV+WBsVWxydkj
FmRbP7mO5QwNJbhTqmw9uC0LRlG476hJqAWC5i/Dw0ou246xqpx+Dpa0ojls32nifsBL9xVUVJjW
c/vBi9EfwKlsjbgtz71fWySKvIjFbnYtVprTXMgQ+9EpM+vyWoVFd7HCe0bg4orV7Qcc6/62EKgy
CD4qGtVJMYdwVrxYHFA5bktHWj4YGBB1T8ykUQSSF9T6WWEXnorEw3rxXgkd7OsR7E8IKsFzJF/h
kFV8XWrAs2ENqMtJ9dHp6ZpffPfgpukQodzMka0zwm2FfnQLtXB080xRLMS2iaPeVNuIa8bp6ZiJ
96BU+WaUpFE5GtkRkE7EhYB3oAzrvyvU8oROt2skXb8Cf9HsFkBDG3XM7c49t8j/Dao6+rZ9oEKy
v3fDzBsyTfHe78RlGEI89UYE35SPggl0Zaqr/RSOFx6h3yKXxFX84mQncjh5HeQaMlAstErhv1aU
iR0wYOwmp/BvGV2QOAfSfY1ycBN19d54RsLD7t7QoLbGO8Z9P5e/LEVKcOgIYMkpY/ixAqqzAAjs
haIvKUx56xps9V42ncxgYDsMESEeLlmSD6wVHLXv2uHVRb5ypZ9dhB7wVtqQ+UQjqRAgJNKPVX4Y
OqJvmTmFe34ustdzAo27xNbWd2ETCQiydFboX7IFFKwVacx+7D02cjxMeGktSuCqb2dyftpVnZ6r
grtF0Plc4VJbnHplUQ8aiNPqX52nOjtIFE0CvnN1xZmWy7T7oHOdAmnUkksXew/gFQQt4Em+m+aQ
qPRAJaLirsFIKn+XedM+dqTsgn+KtLnmlGrkA+Y2+3wO8EB7gQtilboWn8DVPU0MZtNhuZpV8XsK
4veeGpUTZ0p/FK74ySfQwlQGDIwUMg4txpudhP7/wB3AncSTzSXoGBpmd24L7HhKcTXEAVPjHWE6
GXp//kWZRH5O82Fm4Z6D2IvHY4MsC+O8PtIYTzIIgtQzqTi18dOxilp7wa8bcOAqsvr3cFUtbRrF
7FQdJydlXZfb+qGvmfEXvPHk0p09tNOoLpx2QxpgejRVuq269l0jpzKxkTLtjByqnLC+jcRJWbo1
lDpOrCHoAruX9D7Sjps91LXTPwW6GilbIRNRFtU5NaT3tpR2lOfySugfNFWQm1uH6bJa+v7kKbLw
DeXDu4L0k69Z2s3AlTfxoLOIg+0MMTAFouEFe7Nqqi0bbvxdQx/NfTdFnc6J7aWdd6rT98kYX8eW
bZXmFx8gYID/Q2+v5p9z2HTY4G2WXXaz93hcP8wlextjME4pn3YrnS7GK1CU5hm3TL6vQ3+OuApz
nwQ4tbcGHEbL6noB4/g4m6xNzczpHkfV1Tj/6PJx4xL95FmUM+EYh2gBjKQcalfq+7di4OHaOui9
urwUBuj92KWpRWH33pMF/zOP18bug0MKSsLsKLJM2TFapbvNffM3P8ip5xV2S4fOMe1cWR7xAqXG
mSj52Y8D8lJkiwjK8ctZIrXPsqoxQIlZnVVsfAQG/ujWT7ikt7+C6oky6OIsguHFVtwIzOQnuhHt
1Fgrr0Y8PurY5yQP+HwbCR04tW0DljNOMffY6J+ubcs2wL1U3sHm9DPjgd71QZwHiiTWnMW5g3MW
5yzNLdv/B7LGECIDptK0cM7pRK0dbtWcTstRs5admBVRh/ddmrGxr0irq2tXqL1BzTO7KDb4ljvt
kyQwjjjib+Pcjxi4ucqTOMeAa39OccdqlIwDfnQ3IG+y5tImQqmxrp8tnyPGacc+6uzlM92RRT+W
7BzthPW0o7DD267kcZM4b0mSH6VrPsx5lvByGdY2zHp+HJjaRZMz24bu39gyuR8lLIFz7S1nYMLn
tGYhK1prpj90fmT7mNEK1DX7kUTZ2c74ixYD7BPFJp1Zj08YMM1dKlj/mFn1d6iL9VinkB6m6GWo
Be7BsWOau5aL/xJ0ILs4kL5cJ/36R1z4L/+bvvmfeFngLnOXJenwb//1vx53z7v/K2rq/ycuP4qp
i3fof5Fg/g8+8MvP32n/XRv/rU5/lsO/GZT+8y//T06wxRXRQSkyAT6xivofBiXL/A8XthR8fD4N
7moT+heTCoTwak0KbcvESGL6/6okc83/4J+2EXpQOeFm/b8QqSzi+/+uGq1+KoskGe2RrD7+3RCQ
5F3fGDZK8TJMfN8c8dR1JTDzoScd5UdqPPIVXF7K9rRUZfaxaIetUNejCnbM/fi4T+08v4aKxbYD
npzwYDEzTyAEAPFs8HvGb8SQ/uo1b4gyUtEEpl9BfrZPTjg9KA5GWnuCjZmPn7MfUA+/JhiBc9+5
FMx8T+g9d6PQrO8mfThzw5E62DBz29fJCK7gvkjQUR/FEe9XfP5To9DA9dy7bTRcpS1yVzIcXmWX
nHzSUkRczS2b3q8hfasq8WFKGEmiAlFBwdkd4TuPso6C49A+aq84EzfHb1kwknSjScRUYD+OKxan
ZJy2Tk5Z42KBQ2SNWFLmQW5KBAylGGEJkir5UoRr3jyo7n1BrCRFndu5HuwjGzlxUh9c117II1eb
lmMb3Zl/SRJQAz2MDckvqbeD+UWzDWO8F0RuUjzn9d6umy/TwO00p2zoe1rgVhR9YXs3r0zZx41v
Y63xUowGHLGJVIV+ykZ9VML+ZtfJgmiUd90YD0aSdDswDVu6JynaqUgysdlre67WFUTXQkmCND4w
EjNWnxCYLfzTcHaN6tZJXK0aaFW8cGNhVzY6AosVP7c5BznPWMnsRoPJxDXWTiAFWxY+faNdIh/j
g+sRXp3T+gvdGAq9vGLc59RnU8SziwYnbhJR7ySPttO5kclbu2VfssX/+kg2CwhRWPfb2iCNzG7j
3an6v0bFvTJvzzajArs5P9IO0jAXKVm5V/L+LgyfYTnbDeFrqj0PXUH0Igv2o9chRTkICUHtnYrW
OWZYXILCfPEofjfdl7qA9ZDp916AL3STHdW7Yh8X4dar2rNpYt7w8pSuqpBlgN1yt8xhbIoHC2xN
zlDrUXHWZ7tqEnTTq0Fumw7ta8oICNRj+hsvabJL1PzWthhw8JezPKEUvMCGwJg6cQHFQIJARRuq
+uZa+9xAkeIvnXyTsGmjR2iItJ1jyn1JMyqDW64ulvnYp/JuqvJIs5+xI1j4Awvt70WGDzC3fGbB
IYhAqUq2YNXVn8SbYXq/s4GyNoqZ4Ja+WHX/C8sxT7TVkSvh+Pc9e2gCkq2zlGgi8zk1UYVFK5Zt
5lx9cUNOPlSpT4GMuydLfcsL8+9sgkFuXag+gf/FCPQqDECcQE98PEkbBVwpcMCcxdzXgCG85QPR
2GYk0IBCbNQixXvEF4r7OIPZbqLjLWzUp0vXmsXvGvehXFMY23gsPuLay6HuAHVxyWHQYhSNJRZ8
2zVYkTnZH3vFrA1076Wp+2DYsIfW7+ZonquaWIpwjOzSQQR2vfYyzgx0TctBZpTFK5/qXcgSPZfo
NQWeXgxpdXCsnOQ1Bkt8CUl6adc6+caKhbKQQU33U7DngHFOVMIfOELaHKYCObJL4b7I3Lrxtq3J
8pg+DZHjVWpsiB7Th2WnPwsS8dsgVYee8PiGEtpoMdsvtJndRGU1o9ZryAV6J3puht1CP3tofXiN
TC6p0b2b6fpWkL9SnX7BdsROdmaIqXr/lfKuXWi6v8GcgI/ZmS7N9S3rA99LblZQN1zZXY9Q0nTM
q+7sJs3Wbb366g7Tb00/Lmf7hAm1Mqa7DLpXOMsMsKMi8bO0NyRnBsOCyrUWRKbplSYZPebrZy+R
70kqCLou4oKod7a6HWm4diMDfix8/wfRpyGw78mnmiL8rqV9csUfpWtjX6Upd/qCFpCsXL6hvVNS
aB/WK+NGedWp5jYmYtoqaUvCQ8+h47DBV7E6ISOMu0C21orvNqJgygEvk84V4ZWNc4IeAaXwGEzJ
m9Vi+Fgor3ZtXD70TJ2rvHlrZhBAolitavno73PvSevuryLuuCW4+8ZCd9PgWouSZnxLOoh4QfUF
ltE7BW7/t10MprLu7JsdlBghEdfXqiYIfYXoWO1Zxa52SXz0Q/xHdMtPN4Mulz47o3jwupUEkXi7
lBTBxaxw+FfjEw6S+MTeAvNYXZPoIyCCk6B+cvqWt0thYEJQmFYN4djRCWFIaIFNZrsXaMBRiaE1
mrMANcqCMq7oJN4Anfk7WiTgFkIhKzJNnF3J07hf2h8mycGdO2tCmZ39VNSSL2pBSdVSEj/EagKZ
T79Vflpcx5RyesO2VSQ9PKuZIT7hhn1UeUDnuoIZQuK/qOAou/U7VA1Msi4Nu2HAeVxPRYTSz9qO
OsI2fptD8pN93vSUv0BanwbrMHNObgL8UNRwUeTDApWIci8vOUHVkZDyqW/FrmWtPIUAHbOZqwaA
tW3Jm36Z09S6hHphwMmtk2XHv2ctb4UxHMSchXuxLvnHee4eqqA61oV/kFaN/dwqzb0obyZ8IM/O
TcbK9OKBC9vEOQQJX9Lf6FOGNzvT72aMBSbntDnl6Mhsq5AkPBrTpDea+AtEc2zCxd7QMrdEmYY7
EYxf05QGO4PFMCyPUEVxasNkCu1faibFpirOfoemND+8eF4HRWSo2pfRbmCZI6Ax23vnDNoYrIbq
RVgIH2KA5pj5LK6NHGwOI287fCDJ/bQGAHNZ4vf7TH4kxvTGeu6SIF1FWS1p5uREdZS5nuToqgK3
SwAEo8KGWgCJItA27OyOTMR6svJA2y8WUUTqG5BocUhlyfxpt+3VdpNX3pyfrcn+IAmdqJL5R7tQ
Dp6Ed5nM92kT9AR2RiEusUymg2dSHuaze+vIWLE74ZZj5yz+h2lpbqFXfQufrJ3XJmqbrRDiYHoT
DW++A5SgqHk+U0azsxf8ziYVka0vvpmStnwF3IMY0x+EtJGFg5DnqPEWrBTM2aYM3OCrYC/yMaia
WxCTI/9btuyIV6PH7LHx6rkTdJX7kk65OhvsjoxZw0Gyy6cifNFTvyFDxyVjsX5NKbSXwJF3KGv8
hyR8YIfyZ6Jje0ski4T/n3xYCEdXD20lsSDgXrDFzyakU7DPVvV3JYB6bhLFTXIPYgVfg+JPOHlG
6+A0AWnXNFYPXnl6cgqPAPtA3A7GI6mXqflF9ZN3zwv9vpBEngUn5wjoY4Neam6S8g8dWkEUu7na
KOJQHn2322yo3pc10j4Q46rn4siy8iHxoNgR+tPIagKAKMsC+1RB8MH76XQHn0U3C4vvxCoP4Tz+
IjpcXiqyEpvMs3FxEX2djPiGx4SD16IFUsjqmOP53MjiZ8kltXYz6C6Z1V7dMftrpKBEjDl4zkLA
JK255m5JFTofRqZ2i06SZ3fJwSHkzqnMAYJYkmt6LGEbBO5b0Absl6iWU6I/97h3t64BGEPlf1CC
WVnV+PRbHVIqiLzqWw3SBEHy0gZV6cg3VK3VCxk/xcQrVisnlYc0Ic6K477E1wdaUV7++YfS0fJw
uK/1sNWwp7UxPw7dU431b6nDH5WLyS9ByKQSgDRxC4B/1nS2ZtxY1njh6LOgNOvgpYrnBziIdKNX
ZH47BxPtpLqUsLf1RAzhQDnqfVQ2jAQV/lFFEXkMIIlInhNYTWUNw6jrLMQHfRt1xYVa88Y39UeW
oeJwB/xhgcWLJu7TNln5iGfY47L+im0ovr2WsWtMGR0GdgCZjZK1GhqHwHC3MgmbQ9LilCgoW9sk
WfVawH7fFYrO40NTEHjHPvWDR5eAddvcVC7iczniXSCj0OKmt181NwfEG/pw8fcGbf84ejz5rNUH
BhAuhulRg/cOMa/1/r0x6JyNw4RCFWrOMulTCsD7mCTLzfTIWraNCUFR3avs9o/66KSIMhN778ia
IR72UI52xMhhlQm2ZwPAHcxC30FKPa8Iz5P9WM0sqvIATa2ws19G700bu4ORpLArWqbcZlNCZUI6
MFQlggHSBGglA2DFx4r5Dr9mFmBFo8WL0YW9mZNuCx+oIFdzys7kfLZVch/iIbnWufNsDeYfrL20
J6bhUxgu30Gnsm0gKzoUUmC8UkVVi2246JYrVfE3T3YaQ9bON0IUX1Y/aLvebUCs29TrgKSwlLTy
U47JO/SaFxa+NjolubEk4eMbervQxbmlSj2A94QFNtunWX+RUvuhsBtA9a+hHK61Xl2LHcPgdcne
krGvWYwjPgLc3LoqP2AiJt6Xv650YZ7tFKxCpcwqUrWjG4l2+pncq7B7VrO6eWjnfZEeRcrXRiSP
fOyOVnnWZX9ymerT+Jtt665tm2vicTibHyzwETRfVNX/St7UJB75t7zYfnY2jU272scTY3GidobU
lAQADqfyt9Eiexp5ditioR6lG3+mfl3vZgXKxprIQo2FeOtzEHb93F49ZwZ8mfgcQBQEeNPQvPUN
loe8EAbiqbVLV6Ova60Ej54w7jQc55wmmLhS53Rs6B4gxoBvcdJ3vub8urR2J1V8CLDbUwHR/mpr
i9c7Rg0bsKKgZhvePtbKgmNx7iiFrUsepZM9fjOCVjBdEmOL68TdpjV+C5mR+rODY09dL/4Z6wNp
jZsPhlnQA/21bOj8VYX7jOU+8rhNbjPDg8djmMaBnUd37gt7N451cUxYu59B3hDGNV1vT8fRXRkO
DH9Zwn9LQn0OOLab1QjU63J8ntgLJxlIb56YDWzuK3VMGGEoTST0/XPqc37A5nde2HdqErjSZeuU
VuGT6bBzXOcu3y1BfBsGwz5gynxsE8TCPuYUyIqE9SoPfT5XsO1wdz/0q492wYi97ctQgKyz4DAQ
S6WoBAl2rnXEOhLWhpPcVFyX29EYzxIqcYQw5h0wna2MDbvcOWH8ntdUmxQce1go74za9ApTXqdl
8gwZNYlC9gyuXX9VAfyBJCClGtciPxkYE6Kmdg12Cf6DnkC9YocLr1k5Ea8ExrVuhzHrJWeu111k
G4N9iDOLnS3LYNGb8N7gx/r1pWklyAoW5x8G/tCucP+kKZgVeh71Wczjxfd6D8tPMuygWDlnMHJM
Y2N/LiXPu5GdznlloDdY2DZD5WqQcfQzOjB1IkgoVF3pEPSRkU3bvNnFvW3sGiMAHjZzm4xF8Stv
vXe/4sbpVilGEza12z6T/Y2l8gamBJnd2j8I3KbpXFeP/YITAc4fhPcl+4GqF/WFr9+1jTUmofpB
N2RIpskAkUqM91AZktfH77EKOgsf6ceUeWNj8P2IpBxhs4wtzwAGGvBn2qp/CzWznqlfWW8Aj8lo
AiwSotF9SuuBCv50lNpv0lkR6Adw+c97xrMr5HTVz6n+sJbwLGF/bGrcfxDcy9eJlPImRA1SYbYV
RRFfKmFe2gqCmAd7VNTPtbTERUJRgVc9YgcHajAsOPEy7CFAlK+t46iN27vskRxwk71+zCfG9ZLb
71hWv/NSp3cdx5+EaccDubjxZeLmy/A2ZJcpMOnSzsHlTF5GmEhQ+V5m01Mv3jK3/lzUa+ok8dXi
d4VOgfKWfEqTCybfV5ARvnpUlpq2XkAPKeZ8Jz6klfmAp/UZe/9qnTHHjTLa+qxTtDAVCHqOJ3ke
afRAz4Khww0u8rX5GY7dX1ORFC8Xyktp70iKEWydyetISaU6Opq+QnL158W3zok7UHo/A3KvEtgj
pjSfA+931YMfHNriMMdgBNGP9JGpo45mzZVxyl/yPlx41BoHmYFQnQ1U90KONAFJ5kQXIdvCWbN3
xaoLncLVaZiFM5zVq1FxDzQs/pCw+Qkroqi2DFS9Ez81ovwdhMVwiGvtYIJc8Du4M9f/9iuFadNW
8wRXkm43C5kShgoEE10ePdPuYUDgtR+Xl5F+DACEi31dUdpp+O3Ya8MX3qaiMux9By/XTzRBVYxR
KV6lvcvU47Ns3KQlwQJWzXcetPDo1odzHL+IOTj67IHhkIHrGusrJk2c5w5BqsLKXxOs6JNmS0Vd
mANQcduv8PZmwGU7+uDRTcc7Vk1IF30Kh2devjvRUgfUKSix9Ru8w72w+urgCxmey4pV8bw2g6c9
dvkeOgjaOdyqvl1fajgscN3t+1/YvNnrUGZs5qD0JB2dyEGifpH6rKN8Zfk8LTAqeoqs4YMkwH66
lfpDJqKMhnK2doz4ka5pWAMRxP+Y7u2FW6TtsHiRK0nIX5lCSZ6oKLA1TFLJ5jQWsIfUSiHqVh7R
BJhoXMkjBVIrs7d57QbHZR18aleaUb9yjRgYTnHJqhK0lLEZgB8NKwWpZcW9UpG83vpgZR2sH8uN
Wy24WVaGUpZhGxRQlUDJ2YuG9ABuSa/cpWypHlnXfnYrkSlZ2UzhSmlqVl6Tv5Kb9MpwmleaU5ZO
BKrahCe8SfyL+a5YIc146fyTWPV0fyVDJa3L9QFYFCDVvQs8Co3kp7PSpNY3nc3utQIz1Y1Osw+x
sIzL9B0DogJk98DVi8rsAHONt7Kq7JMEXcVCh+sG29Gmx8syGnQrzUdu11sqwX/nq2HZT8SMtZ9V
e4wMcChG/akcaBKYQogpAHZfOVqG9NnJjBHK6H/n7kyWI0eyLPsrLbVHCCYFFIva2DzQSONM+gZC
0knMMxQK4Ov7IDJbKiNTqlpqUYvuTaRERLrTwwbo0/vuPRfCVgT3kK+2VZsvXQd/f2FxmQuVywfP
lZpwukaAXXhRGBTQoQ1jMLeYAgltOMutWsOzwkQH9qtw+0dn4YC5CxHMnjX2ogwsfuiZv7Km+qKG
5qcHI9YvPDFonOSYNC1bXvneLsyxdtxXqXt2FhaZYQiswuKpn3ikqbfMFxSsPdZq/AgXkpkGaYYc
9N4ujDPRsvf0+xzuWVmR25y967Aw0RpAOMlCSQNj9ZxgBRULPy0a2U4kINUG0GpSp08+kR0yFILk
OPi1ILXeFDg2MhmS3A9vOaC2OCkeMsBtKQA3KoyGdRR2VxYUTyWItywxoJ2Gr51wio1cKHCOgekO
LFxmqf5JE+zJgIWAPIQd1y4UOdAQzpoftItJdmzCyEPyT/QJb+rXBNxx03N1E9YTixjJiDI/1z3z
zpwwHQuJhl4vtK928VYuCKVhdG5BD71Z2OZbRd/SQsILNFfFNE6/pjjfTMDynAqTfSaRn0aXjI4L
Ui8HrdeD2NMxAY94oe4VjlNjGBmYRoI+J9rFS7ZQ+jDVgr5AK8ItxT4JlB+GlDvZmdXRhNNjY3lc
czrCpzb9r3CqbtKFCBjUwf5PYCJrMDo5yAcOUzesk8r/dLFHJrMyD+PCGGwX2mAEdtAnuL4dFxJh
AZKwwwo5VPp1WliFjum/ZUwveKzH35WTcrLDyF/4hpCvCW0szENVuPQpmeC7fVKBbQmcX3MiWxkp
NpRsiNYLP3EaEdyb2Ph0FrYisb8abZA5QhLioNMruQG6G5GZxxAPGRWBlmIT0FkCOEpwk0moMR4w
R+Dj5cJ2ZCMPTcWuX3rU0YX+2LmwnRYeZIfnjbQejMiJhnvJ47H1gPsoMJIFMZmVG+i3+MIH9S4E
NjnD+9ELfdIzkEa0GgjlQKZMQFR2oCodTVzYBV5Jt0WzFDKd/GWGRnf6bS2kS2U+ZWo6Y4H7HEqz
2hj+/DAsbMykhEZeiDk+mTztasxPJ8ALa3thappjYa6oW7S9JxfkJvQnJM9JvVqDNRHLgRAXKgLq
xuIzXZidwYBtbKF44uWFaUrMJvTJHycL65OKZJ63o/nMKmKNCYo0AaVvCx+UjINrpTx4eKTwi0C9
M9BwSm6W2gtj0vc+jLIhgjnaYbpiNnPPlmccnAVLqqEkGDI68F6223phlx5g9oZ3jTapN17YpuFC
OWXFM4B2cwYuiXV/DfFdQ6itX3XIn7NTBqKq9DgFFnpqsHBUiVBx5UgEHPiJFB+s1WyaeTRQeLD1
FxJrH8EOtqgcrqlf5mqG2eDRW9itKoci2jsKRjUq7/+AweD/GcCJRyqUqOp/3mV1W7W/W5DtpfH6
3fU/H/n3PxFO/v47/M1AEPzheo6kMsqlY9jGP2D/HwOB+EN6wgMqAl3EdC1hkhMuq7aP//3fhP2H
sJECTde2yBDDYfwPwolJ0TDAFGkTqjUt4Tn/LQsBv+6fLQQuvgZf8mfDkOBiW/hr8NTMIXyG9XIj
dqYrLat8TLKs3Tpjvm0qRYGadm65S9Gf4DvDOW7HbwEhnmIVHazrelwqlwp7L2eVP/CkaXYelS1M
tDi8Nowvv2Yc0zwO5RL7Y+QVWGupnpnsTe0CKHWg9plNOyLmtTs95x0s8fAwhYHa9mONlJqoxUtD
Akkn3aODVxo+/0r7yW8c3u5xoq/9Wmizvuo6PQbsAA9/xlOzKL/XOWGPZsCpGibmsXTG7CbtPFyA
bNTt0SsuFs/ZQBWbyec/15skCnrk3HLFQdWZXk3byg9g1W9GbKQ101Dpe9vIlvWlDMAmj84EPg2B
dKrYfSiKBElfRPN+AHCLBc2u9jgaTJr5crGxITofg6E9Dw6K1pyT90A1cIDFkYXKjK6/BahIaDnS
Z+UwbTdOd6FhvPVeMEtxDGpeMhR2vbKVZ6DSgywzrfKF6his1zAZvPg6JRx3ykex1Kz+l4OgycCT
ld6MYaDGLz8yt5KZfYCn5+9qOzw6VR0cJgzGp26Uj/40hpuMdSS0Tzi4vUQUGyzx3tM8AxgADx1N
LsClrfucCsHHLhgosizN7yYKcO7hMdETLRcNdWVWVNFLNsa7uMvnfdD627EvhyO1YdVFiPKBqpqD
qsd0V4T4vB32OCvds0Owe9bwxUBcoFLpXRe0xK5CXtVqEKeusc0dIT3qLYf0IPBk5IQuj1bNMnYu
HHtdGdEv4idUdDTsx5rAZ32B8V/yot90fbGNsto5ucwyM627dVqat9mUPSs5FRu7q6sD8RB4boKh
XHDRANH/JfPqWkbUW1qt/mpgR27bogYTZ+sDrVgVrEr6WFibYOuzDhM8t3pU1qpd9AVBAUfLEspj
f0zSfrwrxFvEJHX1+Nq4ccfZpUbWq6b9k8kuOLELQFXEhr4NqmZXe35y7EXwZAzOqc3i6RBrA1uK
jvxT78XHkPYyylTIwEs4/YVMn6c0fGgMWnjnwXun957KE3VQoxL8/36Rv/bOTCQ/U81yNAz9cy7s
DGy3swv9RyjIyAFKOetyESXZh9IRxBpxp6yKOrbYblgqNp9xQI2wTKZhQ4SeTYYlTjhu6LgDPRKN
1W3TEw9LzSLCcISP2C+lsVlaz+L9WAfJrTOUL5quClJ3lcnW0LsZapGsUssutkZv8VlNWGsZqUb+
xoGrgrk/ayrsTmYOJ7Cwk61t1DTERsFz6XbkKOmiYyUmsP/i8+Z+w7fe8cctEVRvPdMBOlNQkMry
QlkD/ng/tA9Ik2kcWuytBL0DuWKBmDd3DoftSuRslmPsPGviipus9Z1LOYI30zWluon30BHQOWX5
d1paDXtZJCbbc5bmj5SvxqQ+obiZhKUiJuxZNCe/gaSG1LWVuH+5IPrZp2N8zw7al1XSclAobOaJ
GxcnJVe2jntMxSRlS4IO+zzKm3PeKxZwmo9hGQQEZTm8sem/zv3gHVIm6Hhg8ViXJFCinAcqOsqN
C15JjiPqZdcZVxlfeKS+NeU08TBGPfEbutvrMIT0ryZuetxojRatLgxNlxXFmusGOo355KdjR5ql
qTamVq8ZDdg3ivxD4jcTTHXIDQEXxEOtieebHrxoQ7J0qcEy3RML6qBcSHHHEfMrDWPiGkBLLyIp
tkNtbvwKVujcWc2WaNi8r90Z739pb8A4g3EbY/wZqNxQPnGZ0v0UaCxB2XEA6ifYvr9C2w33XRQ9
Y5FqCbNHrAhy+FJtfWW3G58mq/vSUYXVA5SD63XOyo3EY1OHOUwUC1Y7TOSNyyGVUY7bYF3VuPk2
tHQfsLxb8Nl1cmu2rMtrmLI7UJFsdBOyqv4UXdHo0zE6yERTKBo217Hut32gdwVXq36QAs+QvJiJ
PMPyWkXUwzVU83KcUffEmcYJRvnctsPufkFUYgeQmz/KMb+KHGlRF3dAWN6ALJXIvdwIldY3uraq
bdFbwRo8pwmbHCfWTNdqNBI9yChEm7sS6ciduPuZ2bztSvI+ljX6x9J+wdgarDx/V82eu9c2Swc0
450JObHhnoY+xCdi2UWOyMQVdnNVFScnau8HhpiziQeeomESOtnU8uloLKxTquJTF9yaRg7IvsJG
1AvJKYK85svqYDyaSXjwnNscCetBGOI33zhvHP2Hbq+ygGm7qGFtcDq4Y0CsqtNn/B3Rqgrz/MCG
lf43aEeo6znGcSqOI4FEQWsHgbVK3EZzgqoWsPwpzzmldltps6eoJAM2cu9URPfZaD2gXTs7ji46
Y8xuyZ4CF/QPJpaCj7LHlTak/mcBpmev6vKx1lDAxkpzVZM1XmOgkpySWbUbiuI9dmkr96b4dkpY
cTZYNOyOcF+LRyLuH6DE3QXmFRg5fhQu0LxJHV+cvgJIZtOkQeYfjwmuIJvQJl6WczZHJP34SJa6
8fY8sGBWOnqX4e07cZHZxa2o7ydXXDEpOpcGC+KDMp+zOa5uhD/JHdEqlPkwXNluBR9rZkqibWkz
uOl5niTZ/9n8KdjkS6fvzlr+YDWmbcj37zsmoTPpHr8KjpgXPxKKEzjV8gv2lx1yu/NomZH7uGCv
YdBNT8ThlqdnHPFxhA5sm/09YjtVe+biIcUvgXh7Z0btU5Ikci/DEHJcK91NiveJeDssZYw5gUVY
OEmjO2oQzmyd2QeBTx7CIkJEaz6a3PzkuxztowG6HWYRsSYFbzp1uLYxeqwDz6bgqd7LRe8P+iK5
OEN/7IrpXTk2LzGcYSswXvGDXlIXuJsoq6PwLVYkaNiGea+8cEacwgORRdxSM2vsd7pjD+yX48Eu
5U70KGZOWCYHUXuPxIjKdUDs6iCyG5JYvA6QbBPu93hnYyKLmAZ7WxD29uWxynjGUnVyZlkW7Vsb
p7ZVcyI2Fvxsh7D98gkk51M+99WgNmIeofXRQsb3YY0/l6RMTHtPQfdjW3mPylDtTWl92y3PuirS
F8ACFD06GjNtUD4Sz3dXnlOFkLKOFY0AAIpJbFN5zgod8AE38VyvpaGLLacRlSXeSejxAxvARxAT
KM98NhNu9QEQKh/oth4rPzopYXzjCEUpqe/aio1NabYfXmk+TpXExpW7O1iGzn74HPzgtfeRpRv9
JZzvwZh+xoyDPRSIcrnPP8MZmtXWPRvNW/jSwQ3PdkkizV/N886v48/J41mo5tcM4sbIfL0b++gu
rBivh5kxguHAO0DCIfTts3504o9QUiDfjM+xn1+Ug/8zi6r8RpMYMLU5nqL0OimY5+imwbbKEBc6
H6fopEp9pXOBbHb5otw2OwHvnk/cdb+HKXb2kQNs3ncM3j2Sb1AcsJalSb0T0yFMMMv5ROEoFLlv
jALKg3V06vYuxSk3mAkCusW+M8FWvXhOKkZfvB5ByFac8KeL54zCAGLegT3xtgr6rqvWxvUBud6n
wi7lg8Uzn0RMhqKKL1il9pO9TE+5LJ4ZrRtuDvJVxhzvfTZSoUShF8TDDvUbUEvR63gdplTx5dFo
YnvFKasgndMsHy2GZzg353Ys79i8k9PvaMcujfnVz4yAz1r55XU2z/cmfVtIdH3inBsXHzcz5smU
ythmkf3TxPV7BukBCExLG3jetwdFLHIt+ii9S8NoXTAn7OYI10WbFNdsBjbZJZjZwiVWVy9m8RiT
M7gccEGKGoKohMNajfDa4xqPi/YXXmZobYAn3PHoY5HnW1Td97dNUhQH1eDpULQ1DT0GaIOGVFbI
XwXNKivPk09GCzxgvk6a0WAynZtI4+yUFcf46P8SVWefAGx8RmUy77KgBd2dVu88xn/GLqTAA+L6
ugtyugbsjvzqLCx0m6SkTLUFvAv//BQtBO84gf3lZvqS+9FXVczhxqmizzaXPGXaN6HaYFemYK+N
BFaGJGppCP2aKfVcGNxRrZSXPkBYXdXWjz1zlNs6d5F4CGqHM+k8VsB4wknfcezim9IzOGjf+lW6
32HvPzdGgPXJS1hbE78d20XiMeC891QkxKbsjmOTQ3rLnjgln0yn2wbtwQ4G5zU3869KFPCpR/8H
VjxzRgIjuP6MQZffEkQ9WKlWrKmzox9ketcLBeIIc6s77+gp2oeIeGsjmPJVbqTGGiKLN7Gpd7BR
eaigjnUfmUIAHdlVfduwHWOT5ormYBptuZ4AN84V/UsJ8x5lAwqr4BnNg0q1rmSqDt3rVJiYQUCa
+ESFdzAz6VAoO3BxWfbOFmCppOKKHDpXu/fNY2rp/WCH1h0WPxpRDbS2lM01O73+0gwGZWVTc4o9
5Zx0p95aol+gSWzk0sh7SqYCjbzgo9W72SmfXZNIYYPnzNS3VRxf+FD7e0uU8TY1knWDxwQ/b4v1
yg3jg4CZsQJMCRXL+sCzLZ/bwruIAY26NsJNb6b2Xll0q0ZGEzFVRdH9UHgsUb2B3Nnyt3EOxq2w
/HFTBNN8N9kMl5lAX4dS4rPlJHo42FhhgWUwITuzguY1QP1ZquIcD7/K1Sy64li5I9ZnhSsYEwPp
AKLLCSMYGObxGBbd72qktnqGLwGvgVSz85IazmIbxVBCk9CNssPH2G1urCSVWNWGB22ZfIeSgdvW
FBzjbjiJgZQA/QHctuDMIVCo0yDkmbvWPdVfmCdK3nedV+2+NeV87SJtk1tz73yuQ4mqxD3kjf4p
6Rguc8zv2F3TexthA0naTm+cPsGS6tbmQUwWB6/uOH7sYeOAnz/2Eaaz3MqcI5m6eD30hNTV6Fmw
0Ntb3I4G5bANc/5ouXfGbG4Dt5as3MGTVvIqDepPiUexafcJije6N7e4uuBkpO2Fxg+9j0IquqzY
v+ltjPjd2L+FtAineBFwenK3Sp70oMgrZgpjQPibAjAa3+Cm7PC3TXtDApuKMXbsKgkOVXVcH5VE
WCHCf7X0wt+dE1Qh39uBxtcMrh6dP1TapVNmvKdzv19M46SnqVqkLYUhvD1TZhTzKIuRaOQ434ZE
qN1gdq/e8hennOkIdjwmJ/w4JARCm/s1Pj6twUrAf3H3XdLfadccr+HQxsc6MVhOGcQVPKcBJT68
GtVoXyxa/m4tguRQM/kwsRzJsaEceT4uV3WvPlF3IC8My9VdbX/P2E2vRObaJG4oo8hZefVUO7Q1
04vflMeSx8BGxTh0U1hb7NpveXKmrjNfU76NRgr/plmykBR0YkXQVE7EDffJ0KK4yFM9GXA3vIBR
Sg4OHlpKatmipBglQyz4rkHrcngLzhUsSMMCRTRvAgLIDo/DIRufmVGhYmVLbQnc2aWil4dAYkEp
Tt12F4S7cqZpWHiMZF3p/UpigH0TojnVOPAyZs7k5DttEOqpa15DQq03cTFYJ2ss76XF9DVRMb8V
wFthunXRbYPDdOSpdvK7eisSdJrCxIech/Wz08ykZ3ywl7XgKt70fA6wkRS3wOW3hqte6jCA5OBm
Nw3XXJfl2JV9/y7Mm/jolb2/5CuDtc4NvR4z9d5Z8He8JjXXlOrqXUwo4RoGEIYiir8Iyne3fgYp
VrX2IZzdu8mJ0T1IEe1QDtMhSK7TMP39Lw6GhrSd+3fRlo9jFY9vwZ4oT42DfzBOull84wMesZZM
jKwpZuJjjRXgBt2CqRQH75EHVbyVNYN+igi2sqgcXNUthzYLUNIOZdNfsqV1agqch7z6jRO0ucdF
Eq0hABonTsi7YRiTbT+EyZYIJPggUlaFOZJ/AZ3HSQbJkcP0pkcstvxnlxqjrKWwpykaUgPVwVo8
/7OvAMNGMJBKgrccp9t8Et6lpo4eKnYw7dG7rpNpD0eRVYdkeRvnrrBO1ejGe2Xa1ykYjJ0zWJRH
WuEDBWbT/RQrkj7TJI6JwoGq6oT29xHjnh2Fcsdr2q4L0mTOjPtLyh9vmL7JNyiCquK7/mgK+Tb2
gce2bW4O7eRdchObWhYqois2LAnlzhNb8PSWOPMl7Mz3KDKSfSKaK4If2CRd/LI9OQE+0FvoaVBL
okXFlmV4FGBpjEb9bpRZ348pEEt7ms5ThJDQszwPzKY7Nc3cnYw0YHZLT0bT+kcFgX9dDuLc7mNI
IFxw8JboqeAdlqyqKXbzVlajb8JswSk4DBCbufKfpbbpXTHLPbWv70M5pWsk1Wnl9thd7JDEd6h2
pS0ljB6T2k/lPYWlHezsmqhxDxi6N+qFjZcDEsyGQ5AaBYNftlUtFH7e0S1YXCJypJSzGCcC94ju
I2vagzszbA3N/NqidHeMXLp4oVs3P1QGFiRT1+RvVPkotOiOBT022dA0fIhq8mGusTP9DKEupby2
zt1HWoEesfxT48LenZvom4sCFgyQw9oKDajgdOxJnZjFwMCUjjjHmOlSruEYyxG+Ktxe99HR7eNi
nxhwmpphnC+eiH9C0hsnkXAYqy6Sa0keZ4hNhzYSjCQO1vMs7pxdpLlEgBX56nPniZUvsqP0djby
+yaObYWaMexz27wh7y52tRtchsHYe2MRb8yeAHAyhtemplvXUbbYkmymrlIbtxODbEiA/1FFLQy9
AP0mCl4mjY08Kv3HSWqPlhb1KzDrCyXiZ9dz+0OENgw0lV5tAxL7lBj9SuNgqfOIi00UH3OdJ1vL
gn02+higx7bkIGbcwS6OXAQS/yxD/VGWS1ORdO9rh6iVRqFHpODpaPfxLpJDiGBPPUlrsEkvCPf1
w85X48h+mTB15DTpIbeXOy0Po5zbNLv726KlhlX68KEldwFj8W/lBR8I36WnLmpYUwdY8iBZiMvE
/uZiqwFygsW6RL3g07tmeDbXmMK4rTbVbUjB0obQ7cjEQwLRKUhilk09noeqqRgs4N53mrUz7myQ
P9zH2NHjWMezC1qKhBCS1IasWHaKQaDe2FP/1k/DecJHuoPI9yFRrpuSKzMbLG+TRfyBg9hZD20b
ETbR+8B5L7L0PouXBTqqG8voz971kLtrjM9+rT5DPUOymMpzlPr7SbN3okuJ46zYDMJtdlN/Cqm/
ZfUKIqwPmuBM69ATkZs3wCCs44enumviXZaJ+iiokWKere/lPNvb2cDmPBT1Tx7m2zTFjkS7lL0J
GHCMib7ztm/Xs4C4XiILz2LmuJ7ip0FXFpYBmo8wwqzNoTF3MoNVaaVey07Isq7Cgk3hklyZE8iR
HglGn7kcj126DypwWfZSX2kY8HT5HyvigteVzRbOYX62kt8T6QoW7/YtCS5Jit7eOotDoJpN/s5j
vUa0KNGWcyYmzAzTULHNdMbcM3UXG6dbGbjnCYDvpuhNYGtCxghsLVUeXvSax/jUIvmcGGW3YdIj
daPC8VhGvCn43lg99VwajV/AQoJtGiCYuZnznYhtnt/W8Rhe0jPnvrdGzcPhXoVip5OHrmmrEz0v
QVbQBybFhCfRu6Dg86QKIDUmsmmQu+ArcJwds0pHfBe59Mm8XisyCbDP2tfOLsF8uI+xMhCAgMBt
S8M5qgJbJt2mhzKcINJgzREpyzQ59bQkF/WlmMk3N13QHQ0R0DuJY8Uv92KkulmnI7k+OuaiEYRE
patP7EU1h6mkGgbYDyQmpmVdeussL5HFPeydDh3d18oDx2JJQmH2+BkkFq3n/e0gOusYOeOvFoEI
JdU5+LH1y3u0qTm5+mNwFPyyU12j0VoQnmZh5uj84t6AAklDpKCgGRoMJK4a/kOzUPw7tk8OLDBG
HkFKMiDLFyvz2qniUH/0HlXegGv9tRL5exHPKGXWsLfrFvJDOK/d6Zo3y+iHRIIM/lL3+jyR6TkJ
QTdugf7OVwlnEu3LOB6A3lqHSAc4TcP8NseT1rDJS3Ft82XoaDgEhrUtKuowRAZbnZJsy4Tp4Ery
h0U9ihUbo5XWwY/NDp44S7zHJIyzzg2TjUppZBoE8KeuozlJ2Rg38ejcJAo6MpYSbrvO8DPwNDjn
NMXWznDyXfqWSw14UxusuSZulFzVcTqZj5qLy9aD2AUpyPQBB/Hs6BVdD44kn9VaaydrCHYPaGNG
2IINR+cCswNXRJW7Kiuxy7rph2VwfJISnAlfcxV96+3ohCPsLkzjFxnXGClR0DrT7TZxlx149BvQ
83NeVSA4EDMhB+5c4EjQYuUJKhtKFQWWLn0hu2SCuBwZrDjAja/6nrdPdBSNzKh2orWZSKT9IQMT
KH2p7kz4I8ckz/QaspnOSVSm/bAyTKpLR26HOd9MPHkWU7yQK89KgudAwI15qseSBF2NmJtDEdQp
F8gwP2DAH4855Q9cMwB0AzBslto/H4dWj/yLpwoAT4zTFLYcEmcevtfqXZrkXyBeQVqew+qkB/tM
Cem8a1nGC6NriNvzAchr8nDFMIfHIZkfST5ilk6Ct1QaYDJmzL+EPlyF4hWmLO/qVL5DEyMkWjx4
C/wV/Ds9yVl+bGmOGoLuB1rdM5TZdoWSE+6ac1tXxk1D8F7lSF1VeBjEvMB+ARoIZbEMY/Iwx4eh
nvtdV1SnnNw8aBI4Qh7uNlAExWrIS5o9LevFj72PRPgsL0Ksk2IAf0wBQx05LdtODPu0IIubeeZ7
X7cN71yOmWeqPnIHZBGFKK9srMyaRHT9PPe8GBPwyIl0acmMLMnS+hXRwal6nXzrvjF5HWaVnvs5
e8Mxa60KrPJrJAYAsQ12dsOqdrLjGheWqN32r3lBoRCpAYCX8R7F8sLCmSJDr9uZXv3MDLML8drv
cl/yteWd25bjM+hczeVAIrzO9oObDJ+Rcc91xafCPXF4gPOEPALPIgrmhgTclpnYFrVzj3T7Lrvi
kwTLHQk5eIRFH+5JEEWEMMxf3vibGlyRWt5rakHOdAL52VZcLWUhNpEXU39cGQ9V2ASrzkMVaKhL
bHEN0zZnHc1yvG8mTRJ/JEZn0gRAgGM4pfn8OHjGjz/js3LZom6StD9Xll56uKlrmb1HfsxF/40H
qQBxin3seeA+xTXrLXfb1v3Bj/T9/4Dj6f8vpIrPFxvr0H9ui7p8f7EFLz9VGxkvFd+wovhu/8kZ
9fff5O9oFfcPGoXwHdmc0Z7rCgAqf+t+Aq2C+yEgQCVhCrjS/gdnlPsHfVCu4F95th/QD/Ufzijn
D7CANmaqpQDHc2z533FGiaWl4S/1Bb4pfI/6DYcnv8Rr9VdfVF5PHYWzQCIqUzbo/+5XDlvNUQpy
p3OSOaqdixBEbyU+mzp5qWb17VTi4GpwJpqwIEclxbRxeiFuyHEW4Us07xcYgGjIv1UTS6iJnfMI
XHc94aECSwVqt0vzn/iaEYyiSeXL0OOvIobO6oSHMYzQaVF01g4pBIPuvKB7zLh3d79Bc+sNNMyf
EFwN4JQnMRaCJIALLyXumxVDxIF01StxPc5zAsQrK6QZNcyew+W/4x/e9uvfXqL/VariWiWkWP/9
3/6lvcQ3Mab5tulSYmLhUPvrC8ftS0dxzS1mhIu9zmfxilGEsGjVXSJBSeN//dOsfylO4McxQ1mO
6XvSZgP81x83Uyg4DzXG+8zCojSHEERrJb4yEuUjrjCmFf7JnFYYjl1MmcnH/+Xn/0tvCXZN6bi+
iU2PD621/Pt/KG6Y89HzB6jHzFXJg2GWD2NgPvE5veY+QkFXtG+2QaFskTrm6qbmQxJwHsI4TL+L
xR5gJ3djV77nsDH+6z+YwxWRH/3XjzCjDSSkBQ9Es8o/99pYqnV7w7Ug43nteLSb/CHVKeFIHR+j
jLmJte47qvVuCAdxgL/15AA2X+PwqnYRAvhNIztNRm5ifyQZhZwvI3d8yMyYsYaXyc4+ozF7r7o4
2qoixkbr9HLPwnTeEnmsGAtmkuts//YmFNaVTu2fiv1Yg6adOYRcB/WGlIcb39p7RcfoTVEEtVQ9
U3iGRQa1mNtpoa19gi8ESn6X4J/Q9vRRe6dM50cvcQ9zRqsBf5IGXcFfZ4WFLyryXudsmDbLlQNg
X4iQTTw7bKZnvwfRFlElkEO2wYBioKs/q8SkRGdQxn4al+hPfGshFO0Lqz+MgXFxCSLkwEvYANzY
TnqnfGdb8iIkzX4Q2XkezTvBoDnhqmIPzN5saOobu9nFideS9YtvjRwigx16zy5ucfof+CDCMCKA
XZ7Dami2NRLrqm+HPZi6fc7cusaI+ZMz785wJFddPb1Y2NuHlDuhkUR37tJTBrZgL9uUep5kfLEr
1lFzcgcq7khwd+u6zdufv5EMg3voGPjjeos257J4UAmUgSmM7iOCCW2maV+2o3fb6n+nbfBM5u7g
BRqmoiV+VdiiDC++Y1VzZ6XVGcTEDSakFfHbrwzRAJXs2mS8O6I9GqNxoWJmRTpv4bu2UE5ijl3v
JjLcE8rXkcIGpviuEpCpmUaV1e4yhUyhmqWw1Eq3KY6TtsEPWTblVztTcsQHczXoU5PU56gOf9tC
bZWJRNWVLzJLDqUMETI3lZNwja8fMJXQXDS1R6oGDxWCtErznVmwr0nfW9O/5HepP5bk8pJTbrff
9NbuMclf3HQRpivm5zEVe0Uk0806OBEYzIp85H2zKbgNC7q2Zma13L+JhP8YaWAMyx8PFtDBMbx7
eDks9TEtorKAGm3cImMQnBC1Mzz73CB5PRzE1tE7u1F7R/LngdKWcp/l9VeYa9S0jOuQvjVN/lRl
Bq0IRrtV/w1hZ43DbSndc0pmKI/lZo6xI/lBc03t3Nt2A780HrZpk1K9cZJ2tk0M4ll5x62x3yaf
AYiHJvefmkZ825G+xeG4rmS4jmiHKjx5nUbnNc4JHfIQ4nh9ag30okEda8/c1zRK5EN3iHN2u+Gs
Dn8iYMRgv3ZZzxievRXa3rryoKHHCOcaA9hhAiNmYdc3IgWR6PyOugcYTF+qHR7F5F9rXf/id9cO
oXpoQNpelbwV8UIDj6qzIcorjQsbafl/1gr7Mr4bEw+ZsOXzxaej1erMZu28fDCtsfuMZ/UYSNSA
sDx3kPyD/DbQ4gKTb5zi321IXYyRvnDG7+GP78ns7RzTPRuV2Gauu4Ug8JIp7Csaz6/qDum3ldQ3
AYTbXPOhz9oLQ8aab8ZNL220oUA/08721Ar3JP2eTQ5yjx/sH1W7t3EJR/SqWEF1E0ixcWjTCmoK
TKPgYGXil5uIU0i12aqDRVEY37ab/LYaOPTCvrXC8TR2Jo9JgTuzOrWW8U49HrW6EBkTSraR1Oro
V8pGsvCqMxHeB3NkWQmpgwrET56Npz5rj7Mnbsg6PaZy3DkN/27Sl2juN0veEjCheswoNwsxz6yc
mZeSna67Go09hPxvQmR3loeleBpg+Fj7RtbonedwbrauN394I5hdozonOZ8foz6FPj0WEilyMDEh
eg8Ju2kIHk9LFW6aZU8ki0hk03/wv0k6jy1JdSWKfhFrCQECpultZXnTE1ZZvPf6+re5b3B7crur
MjFSKOKcffjyFo6qCYdkBLwi7ZBF13RAodKMyFttpjDCCFY1IrwUy7MwcWmJceMwDLfIr1GJ2Kuh
PjpkbLidffY7+eaAWiQMalc3XExIII8FbC2GKddBveCx3liYkv77fdy95ZGaevkWiHBXcmCXXqz2
AZT+nu+90LY8COPDgvQdObGslqSVNt4Iz38dc5pJYgl3Kfwz3vGvKbF/nb54HTCdFYNA46qOjTa2
Tkp4VqSe8ZVjxO8hTtmnpsHTiM4o0fdROh28oAS0FB9yne5sthhm7mjOm2MqfVqtm7K6SyREC1Qf
KXHRXL9tl6W75YcoiDt5WKxb9Wzjehuifk3dtiohvVtIaZJ+v9C45pAbpgCxm+ku8Mtza8c3xWrS
FgyfQFPgcNlz1Iba8IWNEKehXk1UiQ77FJy6QwM9jGrkv8XVWZw0SzdwSJ/NfDgUcChMyG3L+xck
7VUxX0ZCxCIOIwotWRcH52F8svkmveD+Nqy7Dp8i9aCJ9dvUCdYeHzaglx7zT1HR6wqAhVVeFmKm
w08uMjhCMCHmoccMWhDy4F2lk7Nxfy9fk8n2LuvEXrfBmknXtu/5SXMBn5woQpkdvEeb35G75DaG
BrnczB5h31G2bCTshhBBQPwA/asr231gXMIBFJHpH+gQvZPFcvYkY0gBPRUFLw3pTTWKPc/t/fI2
LR+sxHjQC0xcA+lMSDu90Fgxvb1LoS9gdb0IDgKpG95CrOhjdZsxauZjf1Cj9U8JdY8y5ZRH1q+v
35O8306sr/iQmlPcZI9yxFrPjWNNRGKe7ghXWJdlQb+lOplC7D0xPhCgiHwBDISF4xEBTz7f+mok
6ZGBtfvea+zNqrzHC/nkx+lucsUeYARM2QLR5ylsXpTzVnvUvE8DOnU3yk4VyrXR0Z9pgaaediVT
jDWbCCBs7hWu9eXqduFwaDtnKwfAFPZOcFnHeIYnw2e0qY/G7FriUtJfLZkMgV2eUa2Q2RislxWu
mTjdmKt54SIKTboPwv6kAuLKYxnWDii1Je/AhlqcIGzCvokoYraGgxcZaw/lSQ3WwfYVgjteF25q
DJo9wJEcmuoIsx2eYUz/7qsc02/PoqXo9On6aykoFVsgqJzrPJgoR3lA0dpRg55tLzoI20CQwz/2
/StjnbWI7a8uBTV0tvu7oScSgm0cicquqtD1p8VGdQprHA8cj0BVhWs36B/a/44SCGRabL+9anGE
q/6A1gCNBzNhqS5muODpJRdtellWA+JlTpTLO9qcvJ50PiXTLWoq9ByPqCpuGDwvbuofkd9slnex
GZ3HJOH7DSUFw1A+6tQ/LItx7PE9Jv/gxyT/UjQDZN4XZnHFIn4fu8MTwNqHkW1FITpXrBZ1hXMa
PznDyE2MZ27GSTorbNtBtoqQ9MRBc1zagoyd0auu7OiPucxqUL+pP25soEnwINdlKNctE58eMeQM
VCLM0+049uuaA1z9iX8O+wBlBmtBj1S9Egr6+m5eHPctcWW5t6vlcEjrEUnzxXa/QEBhZcREM279
+GcAHmIE/6bprSA/OFy61biHxnrclTU7S0WVGLXH1Itvy3cYmx6iz4wKYNwJg4eJX85E+9AuVgOL
7nvbP9EPvqukhfURsO5K93gxrAi82VzdhzyHbaoel80JZ9MBRO8KZcG9wyzUrLDwCvs0QMHMPEGr
m4oaJq/BvTDD6WX5b6js87KM4tKE0MGUntevoiL0kwE7ARuUzAGTYsmpF8oUZvieK8Wtppe+7NY1
suBlDVdJdZoHvo3iJTIZTFHzxfANa/VUFh3M+HeVjHfL+22H7qVHU9IvolWTQWmN/NAsMRlVdJXd
y2zmIDxYcblTlXdKum43DR/LeuvIi2vpzbIJYBBkQMXDj6G1dZPF94xVib71srsX2KzgqYiKrViz
/nr+QVEweoiTc3LtRmJB2Bgdoz8MM9tOqY6VaK6uFaF04rdM1GEO7xtVwdxaby0kscVudByY0hmO
OgFLY0c1s2cp2cNhZ9JSbbyd4mFhEn2fVwglzfxmBAjBpQkGTI5cBwsQZuE998z0YuTGErIhOhy+
OU9BKm81yCE0sP7srXuN0Ym7QtOT7u304Bn8lam9trl7UfZSf1Nr0WZ1w/I+0/mHYKo+RyMU6vda
kQ9X4VCjiokDwJNBmO1CEFwzuSu9wqvlCLJSWL5Ckz3E4RfpCvYlUYHuc5LrvfKzx0gxkq6TrZei
vG9tvmyak03hTjtsFR9KVJexwF8wdc4hcoK3cIhvmRJgmMaH3DYfxGBd4fFcOQDDiavpTPjlrQ6C
AaHo0CP3NU7yxUNelGjqQkd9JcKp1lkcLowjKgtZuce24heGTfXmjiVR3srONpHKPvCS05p2+mlT
g+QjKIgB9VygfQw5hypjAwWguPodp2WoGWdaxPh4/BmM7JIIDa1VyeZE2vEf2tKnzChWbp5eYC1f
SzIDVxp65hgxRcldAqyYueIV6M6YCiXRa3qFV5ddIwEF5eXMzw2i0VlMwXgFLH0JCeYJ/tTCfjJs
zMzm3ONAQ8OjEfuT+qCnC3479EUZiYGu3+3htH2RvZiuXRlDNiRoIGOUuaWaR57udkh1Q5IFJvT6
+fM45ddMQyCW7leEZGsVWGLgqPcOV+AOFdpCcFzVXkjWFugNHuTF2zXOnxl4nmBiXwO5FyUeoALc
3Xb52mpuzEJMabuF9f7SoCRCVsLBMKm4LiW/2EFQP9DBXGUTM6llGfEDc12xVZWaXZqaSDl+e2gt
41UPrOnwxWBpGR8CZormyVoc017J5qE3nEBxy+RKwypGpzrE924beZd+oXQ5VvI4NNOioSC0YnDT
xeE2eXs/xQYwlOkhE0yU0QvNyEhHeA9jesvNZQLDeBSh33YqQijzKLgykuO8lcbtYL/1xEwwwEgQ
kKPpSz23xRpY6b2NW7+WU7DvGoAVg2LO4HHcpt7kcF6ZiGeKGVgIPS6fOTmT7MELX4hvJRp+5MAM
rdVEgxXO95KZoujHbwF/gXGc42+sVl4K4kAzDCcgcypU3RSnHLaE3byTl7FVHjsJxWzpAmKK2KXx
id76yL1b3v+5zB6bgGZ+4FyAT11GszpnE+ZLkbANUKwMUXlPrvWhnL/4xFfPDP9pw7yyrBdoZbdM
S8D7y/wjCP0HMYsNx2Nv7XuAozQwOmxiQGpqA81+A6SDIBY2u95qrmU9PkDr3IWpc3JEP2zQiv6G
GRtfXVm71LGptdv6RgIFqRz58N5W6kbE4r7Ay3Fw/OgXFdTFixBtAAlCaD2vpujHtJ78Pn3EF3tY
dnbat9e2nF9CRz16k2Ighg3gG2Psr8eoa41c6YI07eb6zNZjpjRkbcykM3SrRt73qg62di2O2kqj
dXObhtnn/cWiRmE/AK/2EETCEI3DGF4dMfSz46/LhNyRMbiZBoJcwCbkqSP6w9nT43tDDRZE74W1
5ERzsi2judyVTgG+b8n4G67CK9Jbj2TKGd2HDuHVakyt9CSaZmd2+tYYjcDMjzaXmmmdkSF5Yp7r
bgI4w2jctlaTJWtlKga/Tu4/JdQAM2FT+SFv6NzE4XPd+Y/Wwu0uO9/cefQpml4fah0+Isd37gsr
P1eyO9J13szJfPPsYRcE7bxM4OujT5gL5mXnzctpBsUdsE98z2TjdmJamH9X5eE4aCAArQ1OAl0y
4nQtEfa69JZClGlOTKioII7WgFpQldUboZPZykiio17JjJwmQ/2aXosCiHUBt/dzBIyXWgOYRUon
H7PGeUAglHX2R6WZArQ6eCWf6tNU4tJKJVc12AqCZLde91GbVCuG6Y00xolGs9LxzEVABGJSG7eh
/x5V1YeaGWl5JVqcYfqmiWts26BmQ+XMbLpLOJXBEceES0lij1ttW8vvmJ0V8zZOBbk3Xjic4z74
qJX6tiAkMtFGHINEAk3GKqYObwWyUc5Va6ujPpjq9NgbwTvgLJIiiPLomluXF5cI6+tmTv0fK7fv
BG9ygsxplWYssnqogYCnz1okTzAZOc4MIAeTj8r8LwHvwbXhHrkFpXw6IwQs8N8gn2DWkQRGTp9J
fubSYjtyBr11SpJG64TQHnzkROMs79uYcBgdKyJSW+OBaKU1ujlSqXBBRZ2lLoX+HtAxL8VWum97
RoxZ/GeXLF6e9Ywz8q9V7NW9l/wpwmsCZxqROSV/hoVD0Jh+NA043McUjC7cQmUTV9xnr9CtV1aH
LykLenp1AHqcR5K6zVW3UE+8CfoGkkOUJM4mkPxEVg2ilUjeXeVNz2ERg4xjo4JNy+lVs4ZKjFUM
QREQZDHzd7JcCQg/pMGS1mPoXYaWN9TRi+USqWMsyYRJes1gyW+CgjDjGkfMJm8i7Apt91LPdrWt
U1rstcmIyPZorEOiZbZOpuHeZunwiIWcit8k1G+ZTTbsPMgv/GJt+yFjOsiFGH8i0msjGXwkfnyK
iEraFpZxtVAy7cmLu+D3+mXS8VEXWycjh9vx7KuNnDYRv7kdXjBObIg3PwJpIZV6bO9lVdvrOZuP
cILvYgA5xVwcLa1O3RBe+5hsGSymLeR+t5yQtYOQ3QwNpMdZlj2wKxgu6FFooAt5agPpX4ykfmpQ
XBLGaeabnEMwjif0/RZIUCfyDgSFHDyRHfyauXQRBhCOulMfiWGTo5siszd7aOBwxYaldp4hXrH3
k45qdcvy6bJlDHInW+mtMqo/hZCnJkyL6K4dWvtTpZwfq2wwIRTum6Dq07O8df3IgEBC8MFSsxZl
z0hwScFsA0KSIe6tRWW/NoHxMqXDcSaAbaqY75mCnLTMJjbSDyDe4jfaGhq1m5d9xQ1jCohbR5SK
b53IJXVZ9GPNfoSbPDiWgwWAxZLP2ilfUY78SZxN64bJPthJcmGN9GbUy1S7iE/pIJ/iJNvyLu7j
ulXQ8dv3BFDJiuqK8w5w0Hb66Z2AlUnvEzdpDkHivMRIe3K3AyfPK7ekB1MF8LaFWFeUa7A6J+xZ
HEy3wkUuwdmAFTMwzQOu+DeLBLa2yz50XD0YOV7b3o55rlz3NXtQc/k02vo5G5UCPKeecMzue+Rk
aEfpb1UWa1so0fqaw59lQmvJzWZTZIgFQGx+oUIRWHBJUowdVEyBfhE8ZDCvzRMREmhXYuS9k1F/
FVLvWN756D15tZYfP7fLqhrrOdr4YA9Q2KpthT1kawaBvceqz64jp9ewZV9LVP2SZubnDJIUUcUX
qaWfkTOegVtxgOt/lTAel7oCCCI2SWzAo3ROrizuwr5+wxpZ40SDChspBFRFXG9UUyH+HPLXMfTE
iitNSq4KXvtONJfRj0My6pE1ynkRMORQZIquvm+mWh5MI94VbkobeqzDzewUPO08J0RN4MYzAA9P
yLmh2Pnps+3IXZJaf5bqjGvJ3ScoFmBDHWoLoVeeQ2BT/mkIi22RuNGTQTr3JivZHKVLohzsiw8j
bMTOdOEsJIBTI9c13osRm18Ep3SUAzO32Atvyg32mmHcBZ2qIB7jEw4EytU4mw/M3cnDdOb4SU+s
/iyYYJLt6JqN44FQqf4ucsLXaozfHVXF955jJidtCDRySGMJmmyvhNsIDLy8eVAh5W7umUARoJEh
Y3+GHvgVZC5I6xjh4dRc7Mn8IoaAaqfst0zWz2IYOBOgziftpN5mbgJ4tM4I//IeejRGkWVeDGAP
EmYek4NrZA8vhYFVUM97wt3vSVT46QyEbNrgAMxm8CdQha6HeFriYePx6OLhXJk834cR0TUtSm5q
Mk4xaK7FNSEGcZ29G+hImqZgEajVo/JjyH/NyLQOjU7/5nx8NiXjL8JHj1jGNlMkqf2nb5CcN8YK
zyqTXygT3/zhw0VEZ3nRFlPXZx9Qrnc6uHNjst1qGZ++Geyhk8IUurCJ61WRhhQJA2eYRGQvtquh
tR3bZryKEqhbN+pHL2QChcQ3j+Mdqe3jIhQDNd4tguli+MqV3FVW/Sks4x4sHmBSWCTcl33DCj0Z
xTOvYwL6/C4gYzySebmigQNALLbFDjDZ2owifaQYCFChMqih6UhcZHn5LwHaUYUPGjY7Rl6IEN57
HazsZfmv0L9lRcBylzxAAnk1k/yTsv6ta1Hzk+UQ7cmMcQ9e5wDKiIh/Z9lBLdFhmnFVB10OX5LU
yFAzt3uKNR46kzFtWaWPNoGXrmxIhw+1vZq12OMNXmo4885oqpFeTIOh96OtKcv82nli1UcTDAwj
waDSOefaMn+kzn+D2vmIG2OhQ97VWMMxSLSa7QGMDU51DWdba++zbPFVu6SDl+lT8VRFaDWryLgb
U+848AaWSDZWXYCBBmXkrluCKbkhLRjh7q0c2p+chhW7DCdeMM/c3l5/Adm2tnbIXIH03k0l3UOJ
2+rmTCnNZUzugDayvzqwLpUq/wWZtlYTkR0lUmxsMC/NwAs7hWC8hAVMJlTmFZIlnVx6Ov89LWOT
3XKfIL+m+iC7mc2IKHlyKz2t6u1slv46snDVZzjWxsby4K4Ipkvtu+U7Nauabdw59iwhZBFYOftr
yU6N8D1/K3Ccs09lZ5mmyXVgMDiVoNZ6yTOG2wQrY7+P8RnBc3c576Z47RjXrDKNT9w2HFDeOGU3
gxHem2nMKKBOKWQhAGw8+8DwpTsONgpHBxkxboadzK6zEb5PyxCuX7Hvg3/U885wx8MQ5jssAy9N
Ur4hFOhWkT2+OekM1cvEUI24pUZIyVcM02MYlHvmqAzOq6aha8c3SNV+jNkED0UfotSD4eVn9sAU
w42OXVlbR4I3yiP+3uVpybJjkdYceZvsbopxXBfVbJ1t4CGrmuCRpmroc9PLWCl8UFPFWIjRIu0U
C8qMIHAhUzaUc5SeWBwfTHuA8Suyf03FK9aq+c0NxLXtnV/btx/Mhn03w1aMTNnh4I2oF4/2oxkV
91YTCDzXoHjbKOeKAi+Y1fAeF3SqEtKaEBKuJ4NNlNDcQ2XCpPGw2XWhvjI8T1Eyyk1oo22HSQzD
v6VQYkoNU8Ud+RaP00wSYNyDpRssY2sWgG/d+jAKDHK5ZVCbEDOdWfXFNcPrWFEb9aah/6v8yrxh
JhaA5pvR7dIOBJg4HoQen4PMe/cUmsnUgaimidouucUoVkuKaSrUfRoj629omhf02x0iQXphbFLX
/4gaju4pQg9chbSuqweRjwQ8F6BuF7eFxNyk5+G1rzDNtgYYUXsabn6AW9qyrBlsqfPd2d1Dbbno
KIz2iwgVokJioIxGdbTaDoxshbmGBcstsELJob4jl89fgzun4bVO/fYxFzOhRVP7OHq020QVf5Rh
uE1CWsJVBa6lUyXp1gVA/rp/i8uZZmphECICWTd1y9cSR1Dm1G8DawrMQ2CjueOxLJXlQwDtcsUJ
cab4zD90/147GZNDqhpr2ZQ1lWWYq3Sd5/mKxHHW4SZxVqbBniZGNsM2Bk+iRvsMhNssOUqp3Hrz
UcvxrjU1s+d8my5p8hbwvnzwvtVyvUXJyDA3aGkZg0HfxniaM0syWgFuHD21imeCaf4qRdyySwZ2
phB+3vIIOsNIvDJCV96eeBP5nEN8fegjna+XqrTlDE3ELqodOcSMKTHlhBgOZAIqtvRJHi4skjM4
MfpgofyXtMvpDkews/oeZ3plinf6tMHG1T2nlsqgrSimK+0/moBu9fnfvU2nRYMbmq+5hK6eB83f
JPGmGsaLFj3t5jahEmejCB2xxeLwB1zml3Xls6paul+v5vytQoSv8QhzN1WAdAv3GeNlgPg3IQJs
bvYk1SL3mEW3Jtmc/p5kUtxNABiS0mgOJMac8anUhyzmvQR9+9clfbctADuupRlh4qv8T0AUxGrV
WzUG/WpUJl15szk0vvwo82KPsJ3ECMwwm6Dtx0dXp0f4vu22t+t/Puf2GZ+13+RPVVx9+W30z6p+
VSV4YpOTiQiaFuXZAwDGY+6VDGVASuUV8DUjvh/n4h3FwVO9RM9XRXsi8Slmv1WEwREQHjHmkJFx
/M+QCreDk0+tP3TRP//3YGIhjgqvhJ5EMbPczj4ZXzvimDPHf5Bq1qu28b7sNnx2UKrAzEJC0MBy
tmjR227zOJEJ7Wt99ReTXev8lCbH3qEaERekkB5LcJu++Vr4/ZUgp++48s4TSuRzmqSftMt4s01E
lTPeOiPOT3NRKehvsdwsug64M9E6CafkGJbmb5y6z06KCh4ux3dWUnkvq6FbpJ86r3b/vV8kKv3D
WfNqGIoyZhCM2FAcLd+h4D1Mho6AqqFFnV4I0LnyOPTOu65p4Bo2c5rMfCnK5Fyb8rsv5gq5fN2u
JIImc1oO75mHE8uMxXYo6RkVcIyEUf6r/PDaDKrcW4k37wjt/G0TixMULsNhrg7l6NN1UzM9eh/b
UWvTkWOxCMk5xoNA+R5QE6B7Ommfm+em419M4xTIaoyAizAo8VkE+UUMS19hW/bBgxS4BLQfYdt1
e0B1fbAhWZ0YBJHcVI0VK1XTzXL6S+Fn3znIgGLyHttcv6YGhkzjPLo2DlggfknC82EX/QM5VEdt
x6+aoXTrCjo+7aOVP8oBeg0usU+NiH03lP5PPZrYEPK9KRl04kmaN13lPjWcXDYqJDWNyaC1lpZa
dPFXu3J2Xjw9oqdYd+fCBJQlE+PXCfI7XY8/mZT7mayCcsLKqVT9PBkrG+lf0z53d4PkRZNkcM3z
9Nm6Ff2J6NEcoue7UDZf8TT9mO19HtEEmmCs8TqYpJesCEDhrw9OdPbuDIcClw22XIKu5xq/a9sy
p8KjlIYOU2Q6RhFdiTXb9i6zuxihCPHQCbKN1AyK5YT15DQk0ljcOI0aAf4EA1705zvqgZ0W2c9/
L1teIaOAEUb/gP9P/BMRrWnK5SokptNlsYcKDNOfcoQ4KkkAWYm+RZUklPCkcoDtGKtK2DiW30BC
wk1TRej/s+dFQeoNNc2pOPmC3cH+ZJT3TdSjkzP/NRSucMFZAPAhTBnphAF1RDFiB0GLC/w7bFaO
+51idV2089j64V9hju4J32Unyf7CMCdBjuOTa6FMzifcmB3giVWL3ZcQts/CaF5mrz2NAwuDTuW3
qqdj5/mnNNFYqfpvt/KyI1UaYYwfmewA1sGfWJVf+eR8c/cg4g7mVxhJeosS4QhJV+vUvmG7VJ31
4XTZttG5vWl6e0LiwlaaSG9AyqWaXVR+zXnLl3A1YNZ8L9p/k1tfOlNtBdg8PIehszUQymJumuuN
MVsFQ1kIL56fXHMMzSAL8Qe59ba0pf3gF8a/3CbZpGcGAt8EjaEj354kvv/lkE+a0rpKZrVNjcI5
u1a7F+ArmAP1XzV8E84xAHmkRHgUBT/4BrM7kJw7UZLdPer+YxrTq1c3tDNZO4AFvGFP3uOCE1t7
qH5iWiK45d5mz74HNPffpaBkoaLDlxsZLu6ZaEmcN4bfdrZjbJvDns7ih8pp4yg6N6EAatIKJIQi
+lZ5if0sWGs//Vd4M91K4EbMLKwxJ5SypJ8xFCCzRAihfGqgCnsJHo0xP7WSmntyh4knz3sCyhR6
q4YKGSfQCMJ8pG6suJAR4lQyI1mWAlAg5hD+jR0sAqvsPGQ07SHL7HjXTOWhsvqPyEy/3Dk5+zWH
ENUoepXWuJda1zudo5NSXEhGEad6GLdV2sJiM9OLqpniKqBmd6omnzASf2M+uygix5NjkJHDeNHs
KvvYCU6JKIgJ12EPlX51mGYr21j5VeJH37g4zcgH9jbFhHrIJ/hoNOSSZ8BsNBp4JlKgS0nVzLt2
okfaxXFCMRuYW2fpqk/ewKk4CjCiAHVb5AWAcHEz9QhH/l91Z5G/NZAxr8yeTopLBhtFyQWr6nsa
ktjpmKw3HdqWOqjiq98Y70j0u10vCsGllu9ezPhJLw003KNqk6vx7DgzrtfKsegqN+0VjODWGTHN
EwgOXAPEGVxf/Jh+hQHXltRAcXeAQvfiK6jtk8Us2w3vQlo127BJD844j2hnACgGQPsGHythiygh
xp496A1XPMTrfvZMXEQxST9IICLiq8c77FG71m3JPR+sO+cos/BcutMLsYroOqsa1DuGilVnGPba
sWmlMxa44nddDiOJOV9mLYsrta4cXHVyG+rsZKzbbeyyDNCLBtQOu9p0re4sxuSfRWvnOZtqH9/y
DTpWu7W7+iclE6Q0iUSqNKQGy8LLG1bvHL0ocgPNY+YXa23Z9kqyfwNiNdZ50rzQE0eIPL4lTWUg
QAPm43SQ9PDcexRt9Mua4VxL7xuX+6l1a/cwmflpsuVrUkEuCOMU8HRF6msW8LlpyU+9sQ6mRh6z
x9mosw+X4wQzwUuH2fgWdh4qHghUR5MDAmmLAB18JyERNQ/6/ehzCo4Tu79oMxouSMw22um6k6Zs
3VjIhtZiQv3c449lEFP5Z+ZGHA/U0EKbjeZTHybWHtw/uEECzuXyxzi6zda2WaOAVIlPv0jEqeEs
QQ+/ulmhl9zFw4NDks7GDjFJl9oXJ4qehIMeJIawnvIdzplu7aWoQl1SPTYKIrc0yF1r4MrupUio
CH11HmPNYdMJDYTaZsTkuoUi38DtQgAHx164t4bNau3rfz3byYMEowgwhn2dGQ9KLtuu1n5S+zc5
TCfCRZ1tB2WXMRHNE+2DQ0rV3awTZ2dSkmBwbe+NEVNMPfnAMKDFHNMqix+RgFneU2GZDDIR4V6r
uqaPD0gHSQUjO+LYWbxp3lY0fG9DXN11VUScgs7sow3kh4qDlkFliKWtQbQhYfQgMPEYMwW6n4H1
nWToIZPz5rtosY9RRcoNDv3iHNvB2WgZRkwwPQYHKJ/XtMk1y/dtEzrMGrDS66ZaY5RIgJjVForw
kl5G014TBUXWSOP3iSt10rP9BvQg2RsF4roRvR0NlfaaW98KCAzpJu58irt9lFSwCzI0iPHY8jCd
BMlIiwXFv0JZwXid2e6exuU9cR1XoVrnuWn7teca/Z0bcBwn0XWiZbYLi/LWglF4JDvDE2WxY5TH
yxvylKKbSynWyFYNIv+tcXOcJ4nxMSIzeHaCNjgCjJet6f7riz+7o7+ZjCyKHvMIMhbEDZbJfEUL
Odfxpms4ONVCvyIphvaMqu0QMGZB6oBwUtO2yEuc/IhKGsJAN4rO2U5Iep5UVQeGEhcROvvS87wt
O6q9JutpbOiJmRHzPXs0oo00neaSyZNVf6dFPl2SguSFxKWhTCo01TGOiTImNBZO45bgs4Chu5g3
6L4wjjro8Igyxsuw5xXclTgBz57wT1RzGYSrpLlLxycWguCO05TMyERpbXZ0p2FWpRycmFVACDHO
1Oda6nafJsDXrSPrGmlVLpWGK4rfLCRqpaMXAEP/Mjpg9eiu3amCgyLJLWuDydeUpdbe7QmeWg6I
Bxy/jFVhx6GUDteRabPHTS+FtP+Fg352R2a6tJ6MrRfTv2+xohx9uka643jbGYQGe2azxLS4xc5O
mCiqDM6DDuZ8G0/+pWQIjqMGCpKcK0S0ND60Mfz77302s6zheDGBtG4S8+AYMfcp1Rm+bnyQTqP+
CZ8DtshpraOfrbaBCLDycp4l/jKSUEmdXZhTO4++1+31nHDiV+hh6o5KLaodUgY7SpO5br/DCDgM
Tkxm//3anSw60KUDT79rX4aGeXWvYPDZZZQdqzzZjYve1G9zUrf6WHMKRleaCuSGImMFNguOPw77
/J4gzu8Kk/wZ0Q6bHgtvpPwrybB07KJgPwHsWGs35jQ8ow53a9Fvspl1QSJ5kEmPvrUUUNpcz9vr
mn2z9fPPpgLPZtg5dlboXSC39sXQPE1NR2W+7H+2QsUYtfQTSxXCDiS6roKHJSL7lbuBvcSwlrn+
tC9gzjB0h6vvEYgSkUMkR/Kn+ro9DMSoYhpizjS0HFpk/OK2aJSYzd5b/vzRNdRpoblTWf/XdkxQ
vf6RE/oPDNx4VzH4TfvhZQKKsPXbO0Pkj25Cm6CFdodes0X5hNp4QEZGuCeeAoYWLrMaphdMosaX
2UFX+98R14yh0yjzh9GvuUon9eaAvFv3RQHjmumFkREypefux6lRIppBjlkKrnIQmckO6zxLeNvd
O238E4TgCowZjsNYjayMIeD2yd2FXXocm5pyvfcke8pMauwsXiYu5QaCEk2vlopYpf9OUzkzSNVI
Sn2YIWjA4fGmxoXKMN4FVal2U+0RzzrXuA8DgDdKnvOUPpB0Y7yTk9gpVF2rMq0cPh0pTuVoZ0A+
wFB3Afkeg31PfCRTI0VlbHvshyjPEEcHyY72wHMRsddWmUQ+OgumcxY/ag5cSGGltSFtbcm4ifdF
qskjysS9izxf7x2trjwEkECb9kUVoQPnCha1P3/zK5kllJk69GVznzTlNcfCsvY7/n2YJ/OeWX56
jEzGsBC373TjbQjwRuo5ImWyUF0hwqnfxRxeO8aBpyobtoEOACuP/TW323Gd+A4FZQatp8/yfiew
S2uNxzqR1Wce2ajOBYNWgMEjVJHxbRDdF5QjBOZZa68Vgo8LCIFDq9FP5HXm7cj5nA52NT1X9MUi
RuqNzG5Ehi0594aLspkaPuw4UFiTUV2TqbunnGLdSLuNVZc/fUNQkzvTP/SQItYIjloaYtaC7tDm
fRoSVogPkbm/Q4d2QP7pSP2QAaFf1ymniXrCDtIE6DY6/S64T5t6uQRNw9EpwdEVFPaRSkuFnQF2
iNg4GEa/GLs68BFQjAOHTDSJZujeXv5IrOh/7J3ZbuRImqVfZVD3zDEajVujuy7c6btrV2iJG0JS
KLgY9518+vmY3TXdlcA0MJcDTKEuKitDmRES3fjbf875zkUXDnxpAZcSY1i3kw2MIo4sbNhxy7Ko
IJbEcYd7GS6DcEprny6Ic0Vtg3pdsHDxo9tZk3seRZ7dTWV6X1v9x1Tq6bY3p+nQWchnVis+aNfD
rQgyhm9n4C3jsZ2KcxWyQCnyHgCwVaIkieyjX3TDgAvHj10FdaLbjAXhAVWEjdYy7WKnv7CCGl8z
2pCzyl0d0tYnS2DiUTG623biUsTI1xx0GFnXUmcvRRMHjQdmPASDFJRkm7o+fUkjKfeOwJjQ+eGw
xU/xYnt8PV2ZrMUBo1i89Dfh5CGt8SpLe4hBrffkdWSIRzUHNjU6GxZzTyD3Urpc3ud8Cvf8+OU2
ZMvXeKHemWvVG1lfFnjppbEa81SjjhVa4x72wwnnq/Uedc4hWSIc7R7qXpdPZ/p3gcC7xoUyNFgv
U3+X5u3Ln8nU//k1/Uv0TZYlm6OyaP/+r/z1V1nNTRLF3V/+8u/H3ePuX9ev+N+/4p9//d9fE43a
+Cv5+G9/1f8rrSJSeLZHEPr/HJ8/frftX4pE/vFF/xGXF3+wRRP8x+Fgs801V/3vcXn3D9d1LOIL
jiuUKf78O/8oEjH/cGzbtYV0lYOELcjYU/+7dowo/w+yV64pbCVcosie+r+Jy5vuGsr/57SxTerb
lfyXDJ3yHP+fg9BWhLI5zNLf6HD+tUzOjgbrgoyY2e0E0z99uK80RYTggLamQtxps9jZzc7yK60H
f5O6vIIt+vgAHB7HcsDn38qHpvisCkZ3SuQeVWe/VcaHWMoEwCj2ehs8m4WfK6CjTDRttp/1THBs
mN8M+TL1yscRBLlsycRL4/cTYikZGicHKU6uIaWCIm7JnURCu5c0ay5NnTKBu8Objf7ZxdmTbiBR
wBSOEn5VBYSP47vKwQQ2Ro2zPmVMlP5zRO99Z4pd79DnNLX8AbMSblDnRuZZz7SIzZOPE9bEbUPV
yj4RLD+UuWdUHLe1JCCCk5zOd5JS4kjZAsoaemVDLJQ/joXZGYWn8MBWJbzNCtoy8Kw1YHQy1vCG
uPPC6g0iEzaUaqDFa6QEfe2Aq+rC2nTi22kpKqtDoGeUb8IaSFq+7333MoXNeFiduy4meJZLCGn5
wrpCAnXZLmtDbTcQoKKCON1Js8DPuczXrKuQ+VaL4TQ99DT2UbZkuDs/DoxosI5tlc+82czvahHl
NtYLqHFD3tIujUwU+auXWAfj7PP+mDBCGR4+dwE8gVv0Lo3lFysth1uy+c0KtD52o7ix2KEdsCez
utVctBKUUrfC8NajMAwLkoy5ZC+pmtkZNfkdvQbkEHhdBbVqnrnVA+5ZqfU6tixW+MOhFUa0d308
sLabdqRan/O8TW5ltoigNwAxNeWjqet4tzq9W7zrTupr2i/PdJbu1WpGCMfa2LNaZ9diziPgIPJN
cJgQsh0MpwMMJrO1frrlQ+VSr2qPmBvqEvKUZPXngPKs+fnlcTvuM9sid6wp4owrcEO15tjnfovB
xn6uBl6i6BT7tGOqDnl0ApVc8d+l+yyG1sAxfe2gb25W968Xg1/Cv8zQRliooIhTa6iU3afuW+8g
PfEmfbyDOAEOhHPTO9mtTgd6bw7aixqU998VvlbHujcVmRmb1/DWSEoLvdE/ykl3FydC5ptD6gSI
kTxNOYKEGIcHAZ6MzSmpwvXlN8vus8uGe3YnNY6fRb8In1h2Q7wo92SHQKTOuqO3QodYvaqH2Erd
GyC7qJmMbtckFE/SWdStbbCsWBaesyHUT44h3y2kOddKi6Cp2ivJEQoMMQ3sG54xWA+iIdzv4pbj
IseX4LWoKxCvTp6qgMc5PfbZ6rPPGatwN7BYyDfNYMD+53Z6iHr/qcyz5CzZre1ZFT513Syvqs4h
EivAgt4tY43YV2lZwwzXHrFI52GoZhsyd/roazD9FqBokCTzjpRIPI8fLePTIdQlrTg1D6IyR0wV
pmJaE3Tq2uP4XhTWsTR7dJHC5FKlSQXNRnGAuYpjjod7yGr3wAW52jsO9wxrAiXOMUZGnBZDN321
HFb7wPew5XEGM4Ez+VtLCtI5/u2Y27k2PjGAp0fJCL1fwvyjNTErF25m7rAvvxpGngWeyyGIx+c+
Mg2amFPnWK6QLt87JQNpC9oGh9OQluOuRXWqeRvdGFlZHgqMuIEJsmzXeP29ou858Am8jX07n+fR
/uW6s3lxFQvKdAGiEJFVd92DC7zxPq4ggJQ9WsRs0GYUYhUGQNIuBrEuEU9QfxYoTEs+ByYaTuhk
1cUr7uGmOPe0YuMBtFwC9BQFbWrmETr4dEyQl9Sx8MiQCLRHdy7v2Jz8MEaogYBRLwmuaTTn+AQq
hpoDbj9P02APlMNkFozZ/NuweeMYDtXNsfXbcHRymxe/x3qhESrtHykJK+8ansJyDMmVy+qkYtKK
tfHUO+yiJgM4EVQP1kG7WSteECRzX8Vc3YnaVfdrGiDpvugfSED84+P34OvVGYUmMYBx+cXB599w
Oz037LANtoNsA/BvAYJiYzzR59f7zt6HktZxMO0XZ3a3OBrovrCyOzBqT6GP1DRYZX61jDW9VPg/
8A7V91lGL7YpTmXBaeWFC0cLgbDEsp9Dnb/yUbFPFKdf02r6wUycnQxRvSQWNv2pYdYdm8fKfZAU
cQCFzT5HevHwGacHp2uMwPEETooyffBtIDd97mxyE35MyEIZ4MuX6X2GDqeF81PR7bFhImnYRBKP
si+cSr0gEGX0lnMRZEktyzxyOpcywdUcrc2EzQ98zuyDx+l1Nl2PQzLRkMnkfolXQ319xnfDFhGS
hDt3flCP6alf+he3LZuNS4IfYMLNpPr2R05uFd89QWrOQQJj3l058eZlFKcv5GUscbU4nYS/pkp6
GBWjdlhSRVEL/YNaleM0WIEVQ5KM2pqPWZrdi9AmEp4DWlYshvuSybhjIEmoSsXlhATdGt/okO5r
qLqRNyn5oiwEUSc0UfqGK1493MCo2PFscxhaRPwsdsNz1r13ANx3cfswV1W1HQHTLFP2zGUVZnmh
f9ll9qKs+FFrMZK44jCpjO5kV34IQyxxTtxD99Bc5kPVV1gmmnzCHrgm2RfHOwkKprc0U0LD3R6U
pKPRdEgIUeM4hkSXoV9wucBpoSf/Jk+Mg8ey6CqLZkDHNLY1o+St5dYvGB0TECmk+BK31zcjKOxz
3stAUouwr0sUMFzozn4WsGTMpdkhndSHGGPCJmupdK3LMto7IaQC8uPE5j35c+U+iJJVpGNQaep6
A/BZN/vA2LtueoF2OsWojuMkX4WIf8WF2hea9NC8oOjkw8Ook18T/tnYdG/maHxTIi+Pg5tlByQr
61dYE3XSWXZR47iLqqg8wUzaERvgPelO5SkVsEXnlg8ZfbmdnOLL3F6nmAWaCV2NebL9Yo4+4nmD
GEcLG7mzcmeUTFd+TlKKA++iISyxlQRdUo/+TUR7CorSmoWKV7COVOSVwvbs2nzyKB/WQUOqROEn
qkMbWdjzzJPjlda2KdnkdRUgQJZmt/1K9yyV8Z4USpxY3ZChUXeK18i27n4Si2g2w8q77THYbAZZ
PkDrPsQJeJyWDc1jbvoyGEWLL6CrLvSg8DldOCXN13okTyDSsNvO+mtFrK3YCaxgxTZqcTL0I11A
hJCOntGo7ZjXduDPn2AuAK3Gsx0Uftidk/gH7UmNVB8h2M7YSUZGlfBiqeqGQqGJLqH+ZHpkSGwu
nXYlf8hY7KzKe22hplZz9aVKhw2ED5gtT48CP3bjOq/usjxUtYf5oYWDjUnlPEpeiiWtUVvV1NiW
/Pi2722AWPy5oPI7bb76bdSLVg31KQ0WKaT+Q9N3N0Yb6kMxyxcvTw48YWi3njkd5/keHzltazZb
Wh9RjCqhZJO38stMCiq0oa1gRluuVtrBCaQ4sxumq+2M2JEApWyzkeajcQJZYKHVqzmFBdTldJiF
+Xk5lKVnboTGXifMz77pUeCAJrXLz9KR4y70GfjKFmDwPJkh7r/JCtoe+FHfzD9rKplAK9Uv1dyD
5rGsm1FT7NLY/Jil9qs7+mBup4rpoI1XaPnAiFdRkcHaaeaeNAvkk/RNyrzasHu3rl3yluFvOeho
kVcS9ccyEfVtjKoWmLOPYiTtz1j76XmaqosZiodYI1PWNkQT2/J+m4ZFS7PiWfI5KdGNMDfPfESo
HrQw3ZAaZPcnKBmC5jxdJ3dRT0vLknGJelTaxNp36V0HcDVxWaYLdWux8d5mRkcj3GrXLusfIF8v
TUKpXI1hNqnso28J1DYU6i0eAXAd1osMcW7gXQv8DPFXNz7tYgarOG3cDnQWUz92U04ZulI3/OI7
Sp1K0+JdWrucFOBM6dCOKCpyTWJKLvlYEq/KkFYUy3MJAofS5Nj4cjvsZFYy/6zUNTdM+4iL8mqA
0mV+by5TZoMiBKTeJ/4TaTjYyTnFrUDc3i1H3uVFE+6Jq4hLdge/FMsVPbWnTGjGr168r9errUzw
oCR8RjPTvTMhBgTLEqUcHoA3l7R5pbDt4lKYxtPIEFSA5z4sVv8gF/6q0W9mhgNqnlgfhZBi1dr8
BTcXU9nIABHRfhJ7ZfwguuJcu/QrF+7RD1kaavdeVd8ZFR20UlZbxr3hhlKJM4clvhzZn7y2INsL
iTiqYh/nXb9HqFxL3mhuZhgugBVEoXujavVYlqG1i+PiZ1KIkLVwHR4FgzfrnhdiY9NGdw1V0cR4
MDT0Fh5BSZd0Y39Rf/4LutOpl5Dmizj7DT0PtcPAvDAnn2DkSjKa0t/G1ApIJzo4rRkdUXp5+obb
xquKKw5VeDxuT6cPpu/JhS2xgIQtMJCNtsMl/rvvs+bKt/cpzLk1Q52/ejXa4BgTJOCOkelWBRUN
bAF2muIHVEHY3oCsATKvukFGK1jEvBzDI8O4Ol5UN1/LdiH2a9HWJBbs65jaNuDA8GgSCO1NnN3u
ZbKFhyzPPbLT6iklCn7MPAwlbNKxI/Ody/F0tUkDSFQ7sFkq/Ah5z4IyCeeHyp4vZiRumbOLE++p
wNcrM9lggVgwvq29Vtbw3gA7mBZq+9qIOT4eygNAkm+GJaz3az9WxkBr4SsuHQycpQVoocnEp0Wp
1ri2a4Vrz9ZM4ZYzgugxaVuKZbyb7OQHHdzezaANvDRSBf7a25WuDV6w6p9nMvYD1V7l2vFlr21f
XLUeJvIWJ7RSAOYFLh3VjM9pxw3DbikNi7LSehppGFB9ehOvnWIp5WKLS8uYe88+3bgwGj7448j1
zfuNJ6AltI3gR03ZzM+aoBDqT4nPLXFGVkB0mnVliKyCk8lZ+86ytflsEOzoRfq4hgJuFmXfJ41d
PVjUpWVrb9oAo8D3R8RwnGyHvh+xWGXGsbaj+qKsiddgIjcQPnC424zRPOdnnr5NZVTeDqMWsc3q
fqBzhpv0I+/O19CWHzPekJrP+CmxDTojySFw43wv11Y4ZeIIzAuI2qbXdnxuufDnWfbUEyk6pIP6
XEyaYNp+Fh/ucmwYFknm1DeRQRvdn09gOpmPE0V15khjXeFd3bXBTq9ddvmlXqZ5P5pFEcjUvS2q
KTnAeeA9tPT1utI+a5lZRyKTUNHWvrxybc6j1vVirV16FqV6FIfne1myZmiIwNK6N7lE5O1f+s82
PutWmN7RfbAKkylJs5Awncdq7fBb1r3I0Lm3CHcl4dt8za5XtGKN/OZc3vz4hqxLGlUPHQWBMGlI
k0NPhPWMS3xtEazGs1BlII12Hzm0X1dr36CLkJQaHin5F8KzQApS3GpyDjGkqz5Cs0Y8xR904YoW
b/IypJMOA9+wthwWHR7ssR9oPnT6q1i7EE0AMDuUsDct9F1Bx9JAbWKU4/L1sId3a6Oi4g67m2NK
6QkvuZhgSewZq38Lt+tCJWM1OjdTM9vo3eljS2njSHlj7bf3LS1NmwSOGmubbG15tB2CXlXWrih3
BWKXXVliZ8ktHg5zK7zmOBa8wkUlYCoP4WWE1pdzkY6KkdVSStnG6MonlTKJt4TdxiVGrzTbr2lt
p+T4ve8xsOyphtlFOZRiT/nPfq+oyJOFfm2Q9qR3XKqyBizPWRdNy0mnHzqjR7k3LQIykq7MmtLM
wTIXruFQA72S+W2kWpPfOP02rr8GtzEOUr8pvcm+I/6CVaCtl4eGpR8OVCsP8O3js3AWeG3a5U1D
aALqk0OuZEqvnm5f7ZbAKOzGdtcVlXhmhh1b8gu0hKKlG2efDRvJFrgj2dom6tRQq1qXsYrv8b71
yzei+XUSG/ct0EfataYjnWDXsTXVRhcFGZrmHv4Mu1XdMPYbMxC0UR/nKA6DqQLSY9ivM0STbTOR
Bh44tf3cCbzhl1uWr4ot9kXEfHiiMKfRSXjyh1p8emJGgIo2aa1iCd2DXor7vF1gbZmntmUtAF3o
QUmSBsgmsIQcOK3kZaC2h3AMsmpfixhtzVFE4RvPvC24e0f9qLe161enmsEvan37CN3k1S1txs2q
+gHmYAj8htuwb9Dop7tXG4rJZglldaCicNoxApF86UeKrwauwBR7+ESDyPPiJdiFXgjuwY5umEj8
o6fjV8sW1cl10peZEgIvdRX4kGGH7OzehawjN21Jj86ozxC0vK3DYxCwKL2n3itaXJ6KmoyKDG/Z
g+UHgtMfXUpIO1f+rgfEUOKhwl/Zr40wrBfy4lLVmAjxrWKi0WobQ4ByLGPdjbskbMw3eP00ZuqB
VfZIEty0qCfuih0XadRQD3Wszwjq2oNCFqVDAMADP6omxxAkOflNMPFsH3ocUhgscTnEquWzgZll
Smm7I1/HSp7TqhgN4uUVOj0lbaBhV2LAaK/B6QjoImnHM5k85rtmejLCx0Wq9pwXqJylBbHyz1G+
A0RRSXMKlrb0b51muE1L9Zw7tUsEYtoJ3b3hDLzUeKF4t/YviWd9exnnUayb3xzamz5uv2svMxH2
lt+5yzckzbugfHL85KYQ3Qd105+Dsq6GZLaYffx2s5E8iyZ6w7p76d0Ih4kt3qx8IPK0mhAtuPqb
AW+vOc8/qja+qWiXIrNgbAqsMJnFDEYAe2L9Q4KarGN1AEi+g4ywqagB2zvR0sCzmp4LKyMDtkQj
JXXJXa29mDOFyo/FZDUvhv4e39zAim4bzxP2yISQmbUe25DX4d9nGKznar0GAEntauRev1A7c0n0
FbHjtnE/ba+wbyhdfZ/wi1Mrsq5eYB74DqSvUKeXSjnVUUy40YMZaeRKbcF5ieG8FW64y4F1le0j
jbX9BYv6x5CMpEK40Eb2MnM+pqeqT6h+aNRdFtnmvpTIEEvxoqrsxWo5Y7MY5EWVP+MVODY1tY64
xatAG6RHQM0TCF9mErMEHprMrLdGS+ec/mIuJMUKtr9rEroabsxauie9Eo+cFHaIzSJiIl/8zAA6
GroNfHyFG9k2mJgoJJL40DZ+mt5VnXiyiV73fW5yUjKFpRPPFGVMhdH/xgJ8mt2ELFfowiEYckFk
rT4Kr8OmFIKs0MgMWNWIw9HjNjR0WSwIQ6rl7CjKtgpUOKZBP1+7QQHIC5vnojYuAsd2gNB1AHIP
/mr193YsFngdrLl1qCyC/D3Om3teqDms9zAZnhV//DjhB6SqO7YYN+Gsip2rACIl44RotYcj2eAU
Ya9L7OHkNR1L/HI6EyokK+iD1E2iL9ulJhI3xMVNseh+9ZP3bSzdS+yExS7ywNXzft1YszvxxqT0
x58koV6vOib1uSSPzFY3I180CpBfZbewv8AbmqMfaGc3ZB4hgKZ7DvFxMBpyMa8jB17foAMTOxBz
sV/tPF86G2/UdkBeYO03Xv3vJsMyJQpgDikA7ZrReaf67ZCE5eqsMfxDhwK/83HxUJmx3NoaFaX1
lu/cLKIrfdQsrPRHHaXtow9gOkhy/96GlUkH7UPsUJRdEOI6MXFBYB2CcuTMbSzDenCIGRTkwv2p
Ks+V19qHDvs37Ktp50nge3XtCNg2Chxz0lznsbOJyN2JBDYW7a3cKlr7Ha4Af7qo38cRIiN5vnmb
mNqkJyNnKCPuXq5vkkXCUEM26re8Tcw7YcOcbfS3cMb5oCjbOyfTtZS0Scx4Dlhcj9E97EE/ZeCb
FzYsfW2dExsQqvEwu/netm6l6TbbBo1+r8D0MXFhGD3EUHSMVqdvA+7b2veqGyDiD0PrmQCj5oHG
5mnCjJfDYpJFcek6A7qaKbapi7Rj2f7rTBoJBsf06ApAMzSaEbCebvgRiV3sx7yXpv5g61tEyl9L
XP0omP6g6xJICqdp2A4ZZhdPBJPlvDQKp552o3afiTKoV35Tv2DC8j5xCnX/n7s/V9//9rePXzmB
1KTl/Prq/vY/vosu6ebTr3/7mydtWyr7vzMObD7m7+afOfv/+KL/MA5Yf3hKQrEXjlBSeYJ/3L8b
B7w//mSDw9KHmA9AfXUo/MM4IP6wHZ4ExBGWZZIv+YdtwP1Dujbbbcv+04TA3/rTufFX58d//vV/
ZcXj4vb+ahtwJP92fluuacES+attIMVs2/lUV2zoHWzYCSgmVk0PdGLs+yWNdoYXw8mK4wM2Knkz
IDrNUMAeuYVOURtEC7HETuEwyIudojMjcPhgMIz50W6owCXXc3iNWfFi1syhRhTZfdVZYHcdrw5G
byj2vAEfSHpzuxn8vVWa/s3cR6fBLLJ9q4guVcFQmMkOfBrKeMkG2O8eC0kJeqs8fDrwDBoPWak4
lYDbwJHbpzbEvIyUiKGJER632Utj5GhSS3fpbYlXS7TxwSDPbxnpbQ4/8mL2bwNiMhkzJXfJ4HvB
WEGMrol5j6pbeGuyY4A+XDSKCrwq/m7hT5XtaK7LGyPAZEy7Gu8wZzS4hqXFHR47bHRMqD7ZL3IM
Rf2D4pX26YGZqdqVY1XsJj8h5tqSWCdrHIhpyU/WqlN7PSQx5siIVdqmU4LlrXCgMob6SNLaCkq4
Cpt2dN5Y9cAj6kifpu4uN1PgpfxrGx1NF4WdbDJU9QT/7Wa0rPTBDVffr8Wrz5DtqyVwz/az0+40
Bg2G0D0r8HvghigNJmlXM6RmyVA07rVmdR7KfNqm/UPrAKBkL0pIscGVHxb4MXG49kAvBgMWIjc/
IrDHfmVTGP70mubz5xRPJKFyzOlGkY78aLegQj6amf3vlMkdPSHYQYbl7MVEjLPJtvYtoTxdXyQ7
EMy/XAcGWhcs+JVzUVI6Xxhfmj1o2JUTjoNs5tA0t009f7aAaQLDHLcsbSkJggREuGSbV9mCYq/X
4iKDNrXiowu5VcwGlcPVCoWVYXxqp+Su9wCEADavA1cp3nqymohgtt656k9LI9Re11DGCBlfkoQY
gNu84WuYUJ8AaTtI1lPVkb3MSWTw/PfwhgoQReiLuFCIaHub2AdEm3mPOdaRDeunS39hsinxC8wP
JbmtG+L6Ob32aASdTRHcUH/GmDTtKRzPC0YSe+YAk5jrM83lNpp4xDGzv9YRalbT09aqsMtJnr3T
aBMsgH/BvjYQhd3uESNgI5Gg8gYC6jaAokgNdDAjhAWM9V9Ryvfe55O8keRd0Yl4m6bC13vatAxe
hxbW4oi0RM8/Jsl6H+oHVZvRVHyRBTv6EV7myszlwe57ELd8yqVAtjcWChSNDOxNSKJpC/SSa2MD
bgV28HhM+oexSS5tu4rYEDV3cC3bWB7rtjvU3A8Olauf+pxe2hhLaJCdcqmqwNAVS6cpPzWaXflM
fO2YTA6r1GosmfIskhkjVsWBRQZXbl7w5vgrd1Mowhtad8qdCSEOZIXLDYsnbZLxS9aH3sZ1yoZE
Cf2K4MTnIGNsQHusSCGPpANwLOwaBzsvFVVPViHsrZcaJrMUC/w8RvA1QI/E6ovMCmtk5xcnN+hH
TzyDFzdgJnGB0Ll2uGuSRE6QIwa4jUFYNk+aA+aQarqYveVdmJOzx2nx6awyQKWine0rCo4RO9Mm
JHWj2nDnDs5zXMw4NxFNnMTEh91QfBXO0Bzj8Joa9d53CsZQwvh7JCmmb7Yiu0TVNVnVMA5CqgZ8
+qCA1mCQX4tRnILdoQb+lz3L8pTE0XtuEYUoBhdBhcHNK4QIGoNA0orXJ89Dyos8U+qPgCMhHmw7
lb2EJNjTuLLeGov/YfDg5j5BHd+DCVh2X916UpClMZaoO+lpDRQS4gsYfuxdMlcfcwWRNqnG/qo6
5ydA2Xwfj8vPOP5NDL/eap1AHmtphULXT+7n1rhng+whQNXgdn3iWu5kMCHWRw/myb1T9TXlibxA
pC/mawNKpJJLeu56MW06O+15LySPrSmuYUELpdPYb106u3f8fDkHl4nUAslG19ZvYixMVN73rGud
B8hI3PdilglGqTasdUAveRCCxkG8LhJXGQRNj/zzAlDLINWWPZKDCQ9pnHN5NPSToGQCk1n2k1mE
QEg0PNfxXfyMW+M7d732YWoRQMLm2NqJuXeHmk19j/5UNguPU8bKLspL+JZF02xMFGL2Z0QRs5JN
krOw1Ykm8GNeJ5egVdnrYLOznQ65LYATEeNhS9+e1tXq0FdoP34Mc0J77bax9RMgEWfr1kjzNNJI
WMDRV2xhDDOGvAcI+dMGzODFcCts55r3i7GJJZxS5IZwh6OJdrM75WgJeDf7pfzKemCFj4RsQD2e
k49qfTTqXnJnJutr98J+j0Ea1BSvnHyzv/Z0PewtO7rlVXkCMgn1QxFZGKO32MR6zMp73BXg8W1V
0Jcw2tQDeB/uAICw73UTQA87Z03rXFtb3HJM5Y8tkeBa8vtq4D+YsrmCHXmNvfDZ99AauEfxy9w9
C+2g07466sk86qSBqAH6Bg+xEVjWRMFHghpYDupYVFVyctKS5mc73zsu22KNaUf3K9qkcfq1BfZg
ReILSRSZE6gctj4cTolrQXtOXzscQVxG+P85Kz7MErKuyYIkRjCE2LRZmuKjUPMA+8SA2EgT8ob2
oqbqgrSoMMK1iJn0yOxzYgA7tSRoq9zcTHdq76K4JKefzSCva2PYKUd+zX1Dae1EKTART/coHY67
YpA/cNoMR8VH6ZqAT9246zMqZnks+/JDGr+zboCn3QKOyEgp7kaD+NnUZO1ukN5jJ9KbxQx5r3YY
yddOGX/9XWa9nT9AtYCET+uBtN5542W7YsDGh580GN2Uz4KDOs8oiM6QIz8UfG2JmFJZ4znKuPRa
jnIvzyNrsc9mKJ+KAYaf8HqwCz00eM4sWo7PZZUBxMRqvRoxcEFF0Z5xJFrAPmGVtmX6nSh5pAPm
I2p/TMKO9rF1nCvWGO3smRTEq10Ozo9yGM4JiZ6R4PqOG6Cl1FcGtev4uzjimBf64ghJaXRactzR
NBe54aMp8MsgKM6zQ4P9xBOM1Se+l7V+LlKe/9pkVVjY46ED4ow7ZbrzY00nHQmio2wUfXcmxbaW
Q0wxzY9RVLNJh9I8e+GVOe1nSop457TVjRWN70PTm2x7slPUIKJBIb/NG/pdp4GfadvB3k4c5k4C
IdT+9vjjxopbszl1v+lK/iSQ6zKiGhd7JLY+sj7T+jDpUe8on93xGnMId433BTnTq0GzyVS5d34N
ud0e46emF0evyvBbEvHJbdJzRu1br6YrniWXbd0jRlQWWh8QtcO47FKXjkrs7VSqABgwxvTGohY4
B1Z347bhu71+JDJp4qtYKFmhSJ1VHV4rLbv7oc8jbG3OY4E/7VF75Q8FAQPa/7CVUtyPKcFfQuNB
g2mf5c3CnETiikF7hDjOIWsQI7LmRxwCw35O6KqYIfCTYD2lEjctehVp07Vdk7ab1LQgylrdk4Hd
tU2M9oj+K7eoYP7OIrGn9STuSvPowFpjylyyK+mBEIGHU85DS09F/ruPSqL+5L3z+FjWt7BVhiC2
h3njmm75ZLbFoeyqfXOPosBePTFIe5kdmhJIcNHQomAsFLGrz8k07ixwr47ZsBLtT6EFMoiUOPMd
x7zZdr+jeuuI9LvltBbtbaEpiGyYB2WvDnhrsWqJqzbHI7eSe4Xlrqqf7RTLxLrPyloiNyLcOOl8
GXPzp8twwoT24WMp3egXa3AfZs3sMxQnKSmK6buKCd4yQLrGN5aDgIe8SsYDwFFpLreVLf0DK6Bh
o7Q+hYXzwKSTPMD/xkVWmCt28ZVLiQZ/vDe4SmHGxDjCtvo8WP5yGegNL3AtY+yDvThRMDXG7U+I
aridesoWqJ7amkwxo33O7MzaWZmTB1abGs/w5S9hSwwtDz2J5XVhdcnvtCxppaVB+EjvTDD2WtBU
EPL7DctXcrR7Z5aPsTRBcx9EkdxnSpobXC/bshO/4tJ6KFG6iTRS76qwTBwLE3zm4PS8o99pEVYk
rlYN1I5/jPT0OgTxMcQB96hdjLjqW2j7UwgSc7FANjBTa2IjRXbDL264+SAX1D6djl3ykNvJNYXZ
tFsUGdG2QGEO8UKiJxeOeMet9ql6O9Ak1RXf2ZxJLM6NdqvD9Ae7ytvRgIYhkvuW0V9baIJxocaD
QwV69MrdEkrNz36Z3xO8u13Hxr5v8AF0qj7jIqa9GSffSePIWZLlBd7da67lTV25lPtImDQKdXan
LGLYtYlTj5jhoswTgVSushQ45II7cWG2LW/LuySB3812NN6DEWyI+rFia9bVfy57lpuZOBtA+vEY
m2hjxksLzMPeJ0sTnfpB0G2uzpRD+lsnIskvZPy7QIaHqrq8zMD2IJOnB0/6j5WVH+b/xdx5LEdy
pFv6VdpmH7TQHrG5Zje1BpCQhU0YgMoKrXU82+zmxeZzFKuHKHZz7lxwzGpBsrtEJtLTw8X/n/Md
zU9npLMeUm53O/ZcCmy1DoM+5oauwLnLOPTZOWm1Ha0Lt0heylr5omFFW6aNeYkU0IsGc4d1zsvN
x9gN3gS5yKgPwtMoSg6+8EnJauLqQUzGTIlxEw05EkJymNHvh+ixb3WhAwlP7FugOQSgpejfAmkk
N/hqhB9iVUzQBtLZom9Yq1saAuexbl5CBB7+zO5ofYFu97eYGp/1CHQcSBhyM3N3l1WwC6qMRm/w
jJCm3AQ6ES+d4Slc+BpK4HW1RbR+LrHqsjuh29rgFXGW3DoZvLiHLrr3AoyDhR+s8rEReDM1TXK4
zk5MHLWv40iCbrqxw7Kbwy5hlayRbFosMukI7s6Lh+DRNKtgjXHNX8lSDHJ5OtkwZY9Oi6u8HGNl
waqpclOyADNSjYZBuR4jcJaBZLfkXncT23q/gTgnaCKFNG9gTcwoCEOTs2Q5PgNYVHg1O73SXZuE
DFkBVck0nPbeNhR0jUhuoYHWLYXB9hi4mBsVvdvWVOiVEN8jLd7nUm8uXsVpyfTUq7Y3mabBYzXg
h+LELyVW/MuVoDqyvC95XC6V82QS/AxIChUVVY3WsSjhGjSsbKebNS5gE6cXuMiT9ibOURfndrsu
m3zbjy1AtDHnqKQle7VMq3lcMI2UDGEKImBv0075N2iowy6wiSBxuC6MdSCWQ2B+AV9IJjjdizLx
HkryEOeiZafpY4TbQXJEnFow66XuoZw2jYpGue2SduVkjdh5Y70Sae9ujbY/Ygx4G7AWR0Vkc4vQ
QMW2uo3Nob42EYz6itBWiNdjtEc6Ji0icZQCfH/bK+h0vzo0bWZlbwbIXQzgPV3UbKuU3rYigoNd
lE/KULkL1QyLhWP5Z6c0nTs0+QsP/o5Iq9fRYm3NQmSJXkTnuq6zhdsJNrcBSVVLovEsVmCwU0PK
mv4YpCn1DIeaskWVpSdEwoi6QxJGq85UznWmLrAHlrsEEylzk13Arb66kNTJx/GeDSNYw74DBZbY
X7M6IYEk42O1kU/arf+QDE6IXk0uZiiHkdjG6rIe2mcFcrmma9vRHtfToLAMeA/B1BzbPFk7ndjn
MVUlkwY3bL2HIiv3TZrw7bR8hUbw6GgFtRarPPTPoxJx/QUPtg6UnJYYlKbAJocvKQt9PrBICTcn
jUI428gpXqkZbP0Gyq0p0mGR5yObqIJUrKyUeFmVIGAMiwHBWgrDAS9D0jqc91gUCVfAW5mjQS0I
eJnQP2CXmUg8TJA0T+kSCltH0FO2HQnhXsRAFRZ6WKw0rDuETk27wcb8PfV0sGN0fauSO4erChJm
WLCCAW9OYBYcfL3JgQAGj5nqX2IpAP5HQB4FJ9LOU8PZ5DP3Y3z3i6kFtg5JUGQajBXN34W6Tcup
g2SOtw06cjc9AFv8RmjFI/WRdWPpz67et1wKgTkaHY9Pp9FXcyyX/ST9mvjd2gGEPheSgNKX8N4I
45nRhX3LW/PCmlpSSuRLE1GnX6ncWJMR7qxh6Vx5yoe2z2+ybJt6TA/XVUFmTbAK0sw66yGfJKjr
beZ16zIwz2HmXZSxJ1YsyQTSNn9VKa0zD/RmB/2Sg47PKUelbpEYaTJDcW1SiBRIGRqqXfL7KM12
odTCRknWnnutBJGmlXeGEmY7rnogmEcQSIXFSHsNqlCTLLuQCHBK2PEctSUliFC5sgfi8wRFpCRN
lxGwj77FPooKC0L6yAGmHwX+aIOJ2fSQtBTKk32Njh0VTqy45yGDBjPmZ8URxXYIv1RZEBz8rIbB
VK71IfVYIOgvTtq4S2Pl0Y3RcdyhX+L9JvNGoFpcBOpsyq18m6LGx8+czT0MRtucgIRqAKFgoB3y
/OqJOyVYZaIXZk1JE7kyYF4EnNaD5ogJ+tWoaUdWfQT9gOa62kc4a2tPhhGICg9VvkkELbA6IDEM
BF1pADfnNlZYfb2L2wp5/wS2MhxX8VCEe10gg+naVWJj71EqvDSKSl9+cpJiMTnYwEXmRfPMGrfs
dhyvbSQ1jdvuUCI0m5pZuFDbDJwMfJS5CfQi1wpoFW621mP0DrVBulop+gwEDHim5KaAS7v3Cprs
DdzwBO31fGyI5PF6pYCqRxaWrSAg6qzw5KjNLRyrmYIBZJmh8GD2drdOOSJKdHAbN0G8DY/tOB0C
grIsgws+rdZTbFuAtyjlefWVqcN89MzB3AI8OiQJp0Mk63T4xPQYziONMnKITWoL6LDJ9inl/FJb
KkSy4nYf51SFjqaZvqXehWkFiVFBCsWdgpmedUgZ+/hbVto8S2l151kBWgBqcVWS6hv0siuPlszW
63x3z7FgWle00fENZua9geMkStJjGYDbKymZHfLQPdZOd8NS7klv2lXQcTFQomzOVtbNCvBZsw6L
1ryHv0ediEtAWOMoqufqiA9bcUBNgbqGumwbe87Kt3GDooFch7faSt8A/pIqEuOj0nt0G4EgOGhN
aKi/9xXndfQssUrRrvvTJejCe19WAMN+ATEepECZhau+Wfl2OS4oIacrxaAgNamFu/BxhdM96opN
ocWvXcJ2Z2p+ubZxFIESjO404lHdyXqmycEWzzF0UWvDyyCl2UBdVrmrku/iNSrMdbVbZU2BRWsI
uO0QFIIpTd9HQbkjK6XZ0oRB9VNcTdA0dm7OC5hudO4NTz0h/MCm1PXeJq6HU+jozSoS0lzT0V23
7hM79xaTdgd94Vh0Tsh1q4FAYGYruSz5GZPOhKq4rnSSFoyQKmkKXCa0mhkoC+c60ccVjV1qc1V3
D7JllmVCQ8IV1svU1aPbFEuVNYhhB+/5sU+pLlEgEn15dvrquQRKyzlPN+iDIFcvU9mN2IRk7rVE
9MWug/KiOto6aXepuYMee5omd49+cBvH3Y2ulUeqR/clEKbWzndjmRNjIUHNEqDO9KDA2pLVl1rT
Gq7tkloop5mZm0r96Jyr3Jze0oFcvYdcN3emIEGoJg8lLa5TXdwl8IsUDkGQqEAUK1dO4n1lE4NE
ILSruCyuFUwW0TH0zojDKElufY5v5WDfmTkt+qY7hb19R7XzC+LpR3+Z8n0GUoUgeapoR6Bz+OX4
MsKybvP2lKpEYhnEOuXZupQRnpUy74CPIBAYDXNmGu4m5gdsXXUdNUeNDpZedRukA2s0oiYg3p4+
ZFm0hFBUx9YHzsWLEg5yVSMjRZnC79pZOmdqr3S0k/WdSe5tLYxdQA8OnN9rrPtXcpDj0jr7DEuT
X5oG81HlbEpnWvtIxdWI57qlxhHW/N3G+5KG1dGMTcQjML2QRePo2aROtQUAeBpHfnIckzFaB6x3
S2pyK13JDmMWnWOD+JlMpwGIUYHE1p7WWli2FJQmspWepIsyF9YBuNbehWzTAZ0M2/bWDKh8843U
tr8pYm/ZFMTUGHv6Ggd3rF+Tpl2GTrRijV+FCIwdQldyB6W3kh/i8myG35yRgDFDf+zJcU7ZvqPC
OdEkaXUesLE54doYiFRj9jkqs4c4NbUJocJzHpgIpyPNr43bZR2RoQYsh3rZo+Mp4HzjU1frz4p5
jG2wKe/JsuqaO3SP1pJRK/uZh+HCrmVRWzVBe+bLbMIpMDF9wZ7ofPI2qW/8xnsGZn2WI0qd83pw
tHVWVhS2iO8Z3QfV6u5rpCF+gueuKY+crm+pDcn1S+8IcB2Cq7xqn+iAHXQbNwcC77HSHutisjhB
XfXBW+lh3MzaE6eM1A+33oDVzm5vWhpyaY8+SjTDAUncDa02snU6rjt+Ug8UIZonls5V3uvr0uhf
Y+XFRIdEm058TUv90ahBbwiNWge317HJHkq/eiU+ZBfU4LKkZZRT56GbrHNJ76Atsr2Dbnlo4pXF
Q2Hb0XtyKFg8fiJQ9eVrNfT3fIvXPhs5aRpYOFtTm3sGSCVC7HjOlgnPQ8OpIjqblOd6zzy0JORF
Eep1TnnqZJ5dlla1uq0Vhw69uHYmDhrI2kigfYtcKhMmYSEDC0ZlBhvNHvaN8rXizkf6A3XF0MF8
D4usI96dS4n2NBraVYuoyc4JfhWMrOyty4g3SqCgWQjxQ7eS86lMmegLocrquhORHKdM61YtBVb5
D826w2RY5JN4D0OPQTQ7GxbZt+A4qjEkZqs/pQZuYXzaLhBQ4NOLoGsBf2QPKNNeWjUgQi9hBN3s
aiyMRZ9n1zIYWdWo8jKZnICdMI/7+wZnkOakK7p/gF6JWVgkmENCvSOQjCfUql/LRHvMkRS+d9qq
/lh72XU/shi6FILK6KwP5bbvIhSC8UrVWcqwYVNKTQktK912U/MFYT+608lu9oLrWEV5aHdyostd
P3DbWxlFmhggpVjTwiHfUeSascGtFMvZEBZHyqbbQbWaVHnxXuouqodGJI/CLG5GlwsqV/8nl/yH
Wc3xgZvqcG8BmI6imvo3DQOykq7Sxgu3fUxYcH80NO7srm8HbARFtxBOegYXkW10B8EnrGiU3r6r
nyo7PCaWraxBT7LGxg1t5VYlVGPytZPaYj/xh2rvS+p2pTc431NYARXmDb365sE+49XRJeNKJUw3
qLZ97qD+LoabNOmfcnsi7cm3knkee184N49YjKOHwqezhNpgYfcxuymBPmOst3gOplVG02+Hxv9E
sQP9CB8ObGrLmms2b1puPYhWd3d5EF6NsNpBBdnRIvI5IvUNVfpeHbUDHHj61tyFEE868IeYz5km
XrM0dYGq+tEWoeERgoxsGRTF8qzl05eutPFK5PHXMicwW6mGkX5+38y7goBqzXchTUybziW02E0p
yym1dTwLMxi5RXHx0PX61e8SDoXe2Kx1GQo3ZdkhMQP/NKjOPjHodsp9IQome8/lfuYV7roYKaTx
nOuoxFsl/aq65Oik7pFW4S7y3fCG7iDPVVBcvLg9OiLCbxBG4cwcMuOazNPG1rsdHX+817dmmiP1
t9pi2/fuIrPDW6Id8ivbr8993qaL1rgIfKynJPsWIZbeRTXt1aaKLkQ+otZJyeoxTT+8VU1cwFZC
vpYNxnJEH+Pj7lwyuPcAZK8MjZst8W4cuWPtMZKe70q6vzPpA1elI3yS3vBcusSJOkP6lO91zjqp
9JETlJXv6phOciVd5q6/czGdD9J9bvoEuyZUBKBZC/Wa0t96qIRYuNK3DiM6UwttX1r6116Pxt1A
h92XVk5Imtfcd8mqr2NuHfTz1+UIMRD856ziMLoMyooAoMItF4NKR0E66rHWKyrtOguzPaVlVk4f
T5mDEV9g3F5SOfIBFMUvaYrCQx2SaDNh4Bca9f5v+J9YI1OHSoxHTKreO0SBy6UcEMOjBQ4Apf7G
HLBACEkKCCQzAKIzjnuqRIbBozBIskABYkCTrIFMUgdy8AM2GII4YGvpJ4IM+qYBiSdpBRAN3Fkl
CQY+KAMw1qE2jEtNxO4KuAgNo+jcSvqBBwaBxGFnkUsyAr0rFS3WqSx6ekJtfGUZORFh1nQLo2Lk
6OMEuwDUAprvYF1L+gIhL8iTKGK4edpwJo9WqmQ1CEltoGkKClySHDzJdChHjund1OMe1oH2RpL9
kEkKRF3UBJDAhRCinpe9+oV15VaV5AhbMiQMG5pEBFYiLLP8oA+rdqWNln103esIBEXU0NqrgFKk
Hd7cNifmuq4AhGlp/MBxlbi7FHRWSLlK0i0QlXJMDfEfwD0ZJQGjAYUxSSYGpEFmZyPqvRo5GyYG
RXoXRhnFX22Gtu66jNZZ8s1JrXKjmHq7bgtIcm2ko+zuaY+XLjzXdnyKJK0jpIVIPX3bVpHOkQMX
IDQOAFRoV9xlzWjOSDs9cL8eqcDxKOf1wVWhg4SSEzIADMklOUSMxp2iCpKU8P9pCqcXU3JGEJx0
c8od/apgc2taslgnhE0NtwG62nBKJLGkc68HoT4Dh00WRPPWCJYdrnFOM9cl7ySV5BOUDMqK2YXi
HSxKEe4sSUnJ0NaTVEeDPQ6WGSCVBqCKJskqiWSs+BJXA3PFkfSVSnJYBoAs8Yiphlg0bpDcfBFe
N4DNmIgkTMKqwTVgqNysiQN8aCXtRU8R3ePB7WYEOlwomL7x5ZNgLSkx4F6OcOvKTQxARpckGdqW
bwrho9o7YyaACatRgzRbVByqm8WLSDJp8hAFbw2lxgdXk0tuTQjApmatnVMEMjaBK6v3yNsyshkk
9ySR/Bts4Riy+wP6Z+qxIfG6VgLiNKthqwDfo2IgWTqjC1XHlnwdTfgL4v76dR1XDw0t/DlaQwjK
Y21sS7fq57V6ySWxJ5PsHgHEx+KBQyROOU0A+AH9oF7FAvtHHqMzisddNnHJcrN2XDh5YiCUpDtW
WoHBssW/fASTOTp54PUxwbETIXOl+mBzHkp1GNGdTahz0a0tvyd3TakQ3Qhnp2MieL88kyNAc9DO
39yCeeE1pI2kSOV4DuteY4El98DB4XN6dyeDaO3YcZBaVamjXBPbEuId7lIMS4ntrctoULYQibaT
VdJldb9AQeDtzBMdsXBppwa1O72nKepJO5P2lAbgV80g3DgAO3atz/UNDxHBEl60SDsODJOL6KQZ
iLXFLbarST7aavGQ0PSgahWW5E6rHYI0Ii0RbpF02VhUaxMGW8/ITGtNA4J8UGy9wLzAGd2qw7Pn
DCm1cpgyhke8hWju8nR6c8rDZAW7UUzZZuy/tGWI8Wii55STGkZg7BqjEiDEussXbfGW50PFl9C8
ohgFaFyRvmT7lDQ5kCAgC33pM7zBaC2Fakp1E3Vb1aP3p9veRVgUn216zQ0+d752smGRFnJdsb9Z
orzHV/bN62BpgEWADrZRuWlzb042ZLxAKVIMMuo06o9mEh24nCPDGWHfFzlYksJCs5MlZB8qmArR
zbQ7qgAcS/nbPSEfLnD1shPxph6bs9q37cHhpDE32WMWfVSUhwylHlTa89DQpC0pzgM5AcPsCdJZ
UV6B3tGXqtrdGzb/IxnvWokXL13rro3CatkRX7MQqbHWASjCA6zHleUNj4UybHAGyG4Pyb/BJPju
wDitG5P53wm8YqLTE1iC0vOvrt2EP+AGiCiD6/coCIPCbDkT/ALIBQADaccT3LMYvd8oFHy17AJn
OwIqM7o9gs3OwFhFaW8yxucpwbAYxSqWHS+/RNmdio8OAk1xQO2MaAWtG07meeYDSvU81b4X0APx
pISks7fqiZp5PXOxB2DiMb64g7MIZDpFzbVnSnIeMvDYGs7zZRM5PPEpn7J3yZ3Oym0xcudV4ze7
M745FH0pmIerCeErvctXf8y4nagoXIfobuy4oVsAnXtsshImuAwb9w6o8hOAhn1oZzuEkBQ1DWoT
Zst0A6oW3vRcpBCc4p7quTWtRnSbHDhTgt5vO0u/SWuee7oZwdKy6ujkjbIK5RLSIdKdp+lrinxk
nlnPBV7KyIH68Z1NwN4+01X35GZcyWIlJ1PW6ugmY4/uCPnaCLQ2SJCdjL4MzysM36cohgYfdJuk
uCmHjvFoCpDbCtIBlk4srOTCtICT6faEgcpNgOQuTfG/qKhuSPTbVz4udD/D3c9Z/k4xqGHTBllS
2kPXZ4Awb9wX3YSlAf0n2dJ8J7S11daxOryozvStJDsFC/Y6dbhviBEacW2oSFZUSmWg8alnaY8x
AHk/bJ7ykQWAqOB+brv+sO1gzpBTGWD6zblEeHd2xBxXfEo/HAgpXzb9IiZRZ66hY5w1fjLvavuB
yqdyDLP0hh4bLuNxPLjEfnnkyHfpa2uVx1xAgfCHW1rXyT5P4zMnOLaFunqF/q8tYj++KnVubEkJ
8Wdoi4OTQu9tYxQGXc6OUBT6MYn961xtz2UUZHSDu3rPf5Bu9YB+/HURMe0UlyAlfcSWHzbcJAI4
BwbFHw4QgcZ3Z4DSEq0arvTUvvM15IXtgHrURU4etvVjnwe3PEgA3Rrnoen9kXYVsb1Jr1qrKiTh
qe45auEQBlw/Kf02fmWGVzIfVOdhJrbL7f3VWNtvOobUyGgxzwKBUMi4n5MAez9ZGjlYLSEuStYM
iCUH1H8mqfcOENqBWwD6pl4W36QOWI9oy1vhjRqnGLJCjr/05REl2Mbc1rD1eEl+EGlwasx8q6aM
XE5RHBQEiBd6sTQzPBUimGU22roO5hw16vUwmhfbh33KPbIRPLbGxHLKwnt0HYNhYL+Dk3oWHDA2
HWAjR10yqQgLGfnRwmjMCGbIV71A7mcp9pxTVkaPbKLtprlkEHq0Tc0meUltzGh6k4o1cUtfzdIg
ZbPuX1J/UObGXebTxkk58hCKaqNTXgWVdpV1MczgAmC/n9cciosYI16FRrkMvvoxCh4/I9dpgmYW
FA9E1FxaVHrgu9Z2YJHd5nsUe+vhvtYpC8ZVsxVtjUu9LJONyeQtJ+uOhjOl0rFfDQnWKlxJX6Zp
idRXIIZWHrNg3GeJsjdD5woeo7XmqOeDTV6luXaE2Y0NW622XDbUQ6HbKIrbPfIvk8BdTm5ZYxON
yNPJnnakovNgWdgwex5tzdAe3GYEJ+vGRznX/XXZEVcnT1CDCLO1CGjQRDV5RSleTNfvrxuugHSe
6AuFBtc4z0BCigu8VjByKqLeDNHyptU7iWHCbFnACloYBKbCZZkQ5IRIw9oNIRAQK7kaqtbBdAfa
jz4Kx7SFhoaV2ovaAaoYKmII6nde7V7DFwYPJDwMwAZEAiN6mhJibYC4oWwig6px+OvN4HPPZOmS
X5VqkXUKrWeFmNDY9SYE17ibqBuGjz4y81usAUcq2K9VXVpofZAn0NfuEFA7J/pRVLu78Ru5gKT3
MeccXTfWnUAmCj6bapGdnXOiEPqou/FlEV0HxDRTFVaktLfukhoJk0HkfK1CuAnwmV8XVfTCUQvJ
NxFv37Smjl8JMF4HhnvVGTehMgCgU8a1N0SYMAJgKuyO7jjS72r095i9wrcqugLPZau1mza6TyO6
JRCqVz3t7DwVxlESBOzWzlB4AbfD+ZposAsqZSRduN6BfvbmZpmR4Fwp1yGZEH49d7AjLGIv/FbS
pIxlFxDj8DUdECpjHDDXJgSkG2D/jhY+mnk1Hg2R0uCPTW2fmwMvJYgGSTSJd5RyqFKJFpwBuecX
PX1o0nU4AtVrcgpYGQqP41nDU+rIbqsdCRCE07rllMstub3xCb+ezPy6D2m6lpQBQ2i6ag9sB1XX
jE6RfhOQuzmHhBYWV3XqPJn2lJ7ciJtMYdS0u4dyFSndUxdpzw0YTe4PUnVp1+oCJtWXyUrgt9dE
uGpiGbWYXdPMnQ1Ruku9OpRQcPbjgNgeAl7Rg5Ph41/Qlpasx75BiiXZUf7ULQaX1qDw8p1NuXAB
kAnWz5j1J6IDprymEFP73jK2ufclVLRcp9z6Md5S9JdrsrmV26xt+XkBEhnCU+gLmc2CBNj7knao
ZqJkcoR68upg4KHQC3CKybYu20OQnNAOnOzUJDyicsFHkyheDn5LOxEaSmTRc+dsAy4bKNKSxCqu
jcr1YGB1sGyNoiRIY3YPdrOgJdESuzOJTBnCGK5a5jhtrdZZkS2MOiWPYcEiflEEKDHHmHZB1uz0
KLhyUI+ivnqog+puEVUYn5WKJD5bwOuxF21igJasO1JtTKJisSTHugW3AL1hB9eIgpc2xxDwldi3
VxdUmuOB7tO7J6CqS+EQ/xXV7mZY+slEGnCnXiqVxx4ZSKhyLRL0nFTq++BZD2Bk0EqWtElQqBMI
FRP44grrqAXx49TgMkPBttHaDvKMuG4q/ZFyDbVon8jNEHGTTqzMCJ/zqh5v+za6i4tQzOWynHmU
Vhp/pDRNsy8v3T0mPG48xIHc1CJ5o791p6Gi1JLigMoQypeWsyjRPc2q0lw32S30bv22zXCmsldX
NyzfJD6pZbfsNf3Gpp3E+kSESmBVt/ZK06OtN2bXfo2WENGuoR9hzNOW+tJZW8stvhiQKfn0Il2o
eryJEIgB3/a1mabbB42E6oNRjjcIf7kj1Nq20u4teEKxHjlLTquwEjRaAE7Zp+smpOAkmn5t9sB3
wmqLge8+8sxHwT15iQzJAigIK6q868dp2GviLshVZRtU5pewWaCBx8kfRE9A0b/01vTNI4QW8gFH
PF8HY4ODhC/YX0t38rodiRbmeEHVqD+bZv6MiWyXun557yD2RjFqw4Sko7WRV7HcL26dIb5TbQIX
3qvhfTy8QKm/j+30RJiFzi2SO7vHD6N27bMzcBJych1YAj1lm4u3TyoBZyt3TPx1Km084LHBYFWY
LVxTvUqG5RQ7+zGtALybz6PhY4XRoifPAbrWK9prbWgLpczXwxC+xVZK+zAwoxslURehS/ywSl14
qTrEk2AllKlOQ3EYuB62/UQpy2KHoTQUnZsQUXijFmuE++4MFlN26utVq9Q7tSvduaLwEwdV1s0N
36PPjykfrMKtVppgD+3i3jIrCpAFgjnH1uAIRDFCT9KOchLDS4NSNG0M5LXojNpAf65qkok6tatR
VYbaXpMNF32KrVPhEHwWUsufOmj8UXQK4trb22H8ENXDLkrjnvsd5am8pvkbhnfYwjUi1dJXNchW
QyfrO+k5zDc4kJSNm9C2aa0hv3LwOmMynvc2V5Yyik3krBLAmiM4sgEozzOT9DR7+FYn5jGiwbvs
rBgichauoU3e9DmSLq7PzYIe0QVDOWiPwED3mmypPL7kSJBJCBrqZS7nh2iKF73R3oSn9881nku3
bVahBrs9Szt60a2I53nhf3Pi7DaZyn1VBZjwUSHhfHMf3CB89SzsdobGudUdxoGnL8JDKFsEDZk0
WES6pRuBi0HVTVBX1e1hGezcpl8OCqJ/G0vZ2HJs7roIzICjHmsjphZuo9McKm4lo41xlA3vwKH7
tjeB6/XBi+un1mmKU3Q7lDEwZa5FOb2ECbJnr2N22JAoISrZIL4I40SvQBR0uVepUQec5+q2VWf/
H4jtfzOL/Xec/OKleZEK5ma8aS/VeL7ULW6nH5Zj+bvXJKpQlPnv/aG/fqHfndh37yZt5GQZUXHn
ix/mH/zWLiT0D2D395/o/cf9qxdIXvhU7Vfs35b2G4pCHNAY0gwEpUL/H/9IcmhF339bU38zMW/j
kTbBtduu8f39/jBA/24I/vrTfR/Lv/4zHz5AkSMupnn29fJHj7pQNY08AsG5zTFMQzdNyO//lfH4
48t9GAxV2LpwbMe2dF4Qw/gfBsP+TbiqpXHQRRrsWkIS7XmzX2gwhIvbwnAdrhlQ8nX1U4Oh/0bh
yXWwowvdstA8fhgMzfjNgLevObppmxYBANqvNhjgqSyLCUKr19L4IJ8aDA30gCoMm0eBwEX3zzND
aLaLiNMyXN5UfH+zX2hmaAZ4A6YEPyVPuyY+ORiaSbQDFjVsqnxYvvoPj4luOJogdIIyHlNR/IIz
w9H4lhxDdZi61vfHmEAQwBH/XNX/vIb++zUDlAWjoWm8Ig/gT4PhMOwqrm/IFdSv9e8L1C81M/iq
YJixlqouc+STM0Nn1bTAZPG4fH8OPswMYbB2CuFYBi5Ty/pOF/m1BsNVbbIJDPoArHmfHAz51PEo
qJptf89G+fNg8OuY2QEymuy8v9ZuQoSc7vLDczW3Ydx9dmvlE7L+OAZTg1Xy45ohOIUgi5dzhrKO
QTLMrzgYJiAbx+Y8xAT+5MxgKFh4hEuJwRbax61V/MaaCv/GZU1hUBisX24w+BLlAYi9xGA7+ezM
4PhgmhbnLTYm+D4/LaC2ZdPocYGMgf5hjfr1BoOf3gC3o1Jb5sT0qZmhwkXSaKfzvf/LrZXpp7Ok
aAyZMNiFf8XBECqsEAp7miWJSp84jjMYumZxcKG9DDnEghH1YQFFvmcxZ1hgDdPlGvPrDQaPB48K
lyfQV79/WZ84ZxgEXZga1w/NEXzzH8aCgwdmDZXxEpari+/b+C+1swLbQgenabpqkwf2yYkhBHdR
22RfteXS8dNgMBcM5iAbuG5zLvvl7mkaSGeDQTBdzgd0KT87GCyaqAQch+WYw8TPg8E5XWPgDZ0L
MoSNX+0pMTl6kkKqcoRm0TC/P8X/zaeEZDmbSzpPHYdulgX51X94TNhRDR1CL0usScX7FxwM2AQa
W4Arqxmfu6cxGOzROncO1ZGnbZNF4cNguDyIXFpNIHvcbP9f1s//wsLyz0IZjZDk63uJLLzU/6qS
9u/+wI/y0J9///fSkMQUMt0//DlZMPv+1pf30p38///xAXL4XrD5w2/+KOC8v83vf/33z/fnd/7w
Xj8+1I9f3ISX6qV6Qw39/ta//5Snl5RC2+zl6yVTHv/X/6ya5pK+Xir/j4UsvgC+nP/zQ/2Jy/jP
XfSv3mPzgrDj4wsz3eXx8bOvfMj7S/WPWwJMs/HHq8nR13l5HtjPvvw5CIm8fsm+KtcvshwHiu7y
41Xf30ZwAfnxC99Loh++0j+sn381PrcvL5V8lx+v9P7SbM5/wwDNqkv6MUOTh9emAPfZoZldqiT8
UPPlDEApgbPQZ1/6LmirkFLvy4+XkuPhsBiQkPXjlz4x2G9Bcqn70FeIcKuby08fglWOGuvf8Dbv
c1L5zyx4SZofL/f9g1CjkuWMzw7Tn2e9I8tfsqD42Zc+5VUT/ON99iuPl7op+BA/fx22Sd7b59/q
eHmLk0sm14f3t/rHdZ6yWmU/vx0XMP1v+Fo2l7r+8AhzPXLec2g/O2YzfmiW0p8XOgoogGH/hu9k
9tK9VD+NCo8Eyr7/25fwrzaNf7YH/ryV/OiB/Ku/9nGblH/iLbm8VP/xvwEAAP//</cx:binary>
              </cx:geoCache>
            </cx:geography>
          </cx:layoutPr>
        </cx:series>
      </cx:plotAreaRegion>
    </cx:plotArea>
    <cx:legend pos="r" align="min" overlay="0"/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_xlchart.v5.13</cx:f>
        <cx:nf>_xlchart.v5.12</cx:nf>
      </cx:strDim>
      <cx:numDim type="colorVal">
        <cx:f>_xlchart.v5.15</cx:f>
        <cx:nf>_xlchart.v5.14</cx:nf>
      </cx:numDim>
    </cx:data>
  </cx:chartData>
  <cx:chart>
    <cx:title pos="t" align="ctr" overlay="0">
      <cx:tx>
        <cx:txData>
          <cx:v>Angleterre : R&amp;D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fr-F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Angleterre : R&amp;D</a:t>
          </a:r>
        </a:p>
      </cx:txPr>
    </cx:title>
    <cx:plotArea>
      <cx:plotAreaRegion>
        <cx:series layoutId="regionMap" uniqueId="{39ECC9F1-1A1F-4BE1-9740-2C68687E0DE3}">
          <cx:tx>
            <cx:txData>
              <cx:f>_xlchart.v5.14</cx:f>
              <cx:v>Numbre de centre</cx:v>
            </cx:txData>
          </cx:tx>
          <cx:dataId val="0"/>
          <cx:layoutPr>
            <cx:geography viewedRegionType="state" cultureLanguage="fr-FR" cultureRegion="BE" attribution="Optimisé par Bing">
              <cx:geoCache provider="{E9337A44-BEBE-4D9F-B70C-5C5E7DAFC167}">
                <cx:binary>1HvZcty4tuyvKPzcdBMjgR27T8QBWXOVZlm2XxiyLHMCJ4AkSP7R/Y77Y3eVbNmyu3dvu7vvgx1h
WTWBIJDIlZmr/O/78V/3+uHOnIylruy/7sffXqRd1/zr11/tffpQ3tmXZXZvalt/6F7e1+Wv9YcP
2f3Dr+/Nncuq5FfsI/rrfXpnuofxxf/8G0ZLHup9fX/XZXV10T+Y6fLB9rqzf/LaH750cl/3VXf8
eAIj/fbisp7u+vLBu6myFydNbbs7HdbvH357sUD0RF7uX5w8VF3WTddTA09+ecOLk1+/Hf93cznR
MN2uP47G0EvmC58LX9AA8UAGL050XSWfXvb8lz7yKadSSoFpwDGh9OnSp3fll/n8crKvq/fmwT77
5at7+A/TfZzs3fvjJ+3Jp38/3+SzsT6P/tWgd+/LrIoy25nsvvvtxf9WiX7oHox5eAFjPXsJ//bi
0wAvfnyhNWyvhqV+NkZm6/Djfn3clJV6XPdfv8bD//z7mydgJ7555hlkvt22//bSd99IqNAJubh5
2ra/ixj8EgkpKcPYlzTAnH+FGP8loggxX0ruCyEF4uTpwh/x8mk2v5yEd+U7k71PHuDXuuz+7/85
ef/w/MmvNvqH0PPXLvEVYP4cS38w3+/H1eft+IKrz0vx4uSnQtYC8RN0xP5/2J6/wEUB9X2GMJeM
IEDOMy46UhEThAAVSY44otyXT1d+oqLH6fxX1vgPs/1PVPR9g/4AfP4CFX1a5y+Q+TzGTwWY3TUi
J360eNq3v8tF6CXhGAcUcSkxEgH7CjFQvYCmqM8AUlwSShiH8vZx9z8i5mk+v5ws9Gc2uuqhgEy/
nPx1Avr+YX8ANR+n9f088zSJ45I8FbDPd/mzEU2IDyfB4p9kGiRYQALgEMEJFt/ixhccs8D3CYge
eJsQgKznwFl8mtA/zDXfO+oPwOYzUXy3wPy81l9w83mQn4ptVjfYP+Hn66et+wfYJmCccYQDiSUX
v0MNDwIuAVFYIMF9wvDTlT+yzdN8fjlZ33VdXZ2sM61/Ofn7fPMjA/8AdH6UcZ6m8Zxxnt3pz8c5
pydoffG0h38fPQwxLAnCiACjSPR7zqHIJ8A5iFLMKcbwjm8453FC/zjnfN+oPwCcz3TxA5zzaa1/
ds45LJA8of8bPW3d30cNDniAKBQiyRAKgFL0F38OAsfHlDOQxKCZKUicb9zW03R+OdlBfGE/Mc4O
YPV39M13j/oDmDnO6fvFzdMMnlPNlzv8yZjmao9OaPT6n4MMwz5GFHIdgXxGfxfpgOBh3IckKwB1
A2zzjbb5NB0oTLruk/TLv39dEH/fkD+Alo9T+368fF7iL/zyNMRPJWmub8WJXF39c1ChIhBcYv5H
jhv8E0EBkhD3oCBgYMu/sU+fZgN6BsIwq2v3rDT9dbB896g/gJcfrkifF/oLYJ5u8idjlxuF0AlS
1/8cZqAOQfrCKAO9gtjX+d+j5wbugQCQYXgLOuaDz1XM03QANKB+oSi9r6tfTg7Z+/f6wT6Mf6cs
/djQP4Cez7P7fsJ5msvzAvXlhn86CIkTFP2DPooxJiknEMzIAAzVV5rmiCDh4wCUsCAAMwZdh28h
9DidX06ihyq9K5/nx6q/LwBTj8/+dQa6UT9+gR+A05f4+Mt0fwRZnzbjCzN9XIefAFRfLRL6OmT/
SBIf9fJX7/vRlhZ+yaQQ4MQhQsbfJILoJeVg3MFn8YAJ8FjfRMjPO0j/eUJ/nBQ//+xXN/D1ff6Z
J/r/o0X+c8/pc2swuuvuFo8NxWdtpz9/9alf9c1HP5H9H+7jxxXdvP/tBYID7j/b2OMgX5WJBbTy
7qr3Twf/2Wce7iy0+tDLgCNoMEGsy4gMJIWNdA/HVzz+kiJBqXxSNiBaqtp0KXQ72UuBAkEF9hnj
nPrAPLbujy9R+VIcB4Q/DD7qg2p+usHzWk9JXX1ejU+PT6q+PK+zqrO/vQjAqjcf33acKWhuhIhg
fgDXoQTxY3zY3N9dHj0YzP0XllrLZYmpIm21S2a370u3LJpikXO+pHTnTejU+eisovF6aMYo8fM1
JJbbid1O/nRo/W45oHl9LUv5ylbZknlj1M5ZhNJTrzDrvG0WWTKpPs8WpnW7Iq3DorhFZiNxvOht
sUSjU3VhDnVrdpJMZ5O8mZJVxs8YMruuzELRy+Wi1Ta0/vksqqiumxXvTnHZr0aTq7HiKsHJvpvG
sMVGdTBmOpB1mfhLm9hrNo9hzcmOeiHrh7UjJkxhQmlaLGjO1h7XezFnlw3ciEzq1TMo/MHywt5+
s7qYBIgRASkJBLXHRtHz1U0yZ/qiTbBqsumq9Px15bzLyritlvESzPQONWQ9CwEV7XO3/A8uC/ne
7y8LVwwoRpDjMADW88vyCdWV4RIpXvd3ZT0fnCQbJ80rX4xbMtYr7Lzln1/yyEdfXxODuwegMrBp
DAtynNMzIDlDtCmCgSnozN9xIkflk0G5wC0K6/URyotLKLPvq6YILcPvCrjxAVmhCHJMFV0kO5dH
8+DraJbyoi/HhxTXyuBCq2ISr/KyvrA7HctCBRy2PfNJqzwvDVGe37RBXUAk/2dLiI9b89XBeLwf
8KawiJBZ+PTr+6l9jlKiJ6YyeTvRuQhHng/RMC5528yRN8a5ygekVc4Thef0KoPDFQ59977FMlk6
Wd1pwquQNXkTprNZBuUqHudXpUVXttLvBg5nru+5C/983o8H9pt5Q6xLpID4FxzRt5BDYuxYQ3qm
urbdkdyro9Rz69aSPfGLWdVZEERlkBaKzbeC5m8Cod0iqfL3uKq2ud++aWrVu+4m1t39ZOf443KP
xbAXiVt3GG+wV86q8PsKzt0QNlbckA6/JdouexTcdoSgKDFv+0xMEWntEJEy3qBeCFVgkUfcmUVP
+zEcW9pEab6hsqKLuYFFrXoccl0mERDj26molwXptZqHm6HtU4W7XiqZzmkkZXdTFeXO4sXQjiG0
9u/SuSWq8YJRUTqkagjKc4vRLu2HWMncZeEATGH8VrUzLtWx5ob9Nqbzfqbpbk7iBx/4jc19mNfV
kmb+TWbiN530VT5Nb5py3Ph1dxjlXCvmz+dZnr11Gp4Q3vmfbx/w+teoo3B8AHP4WBk4tHO+Rp3H
HTJElFRxZCZVILecXX/vpTQ0RZ3+F4wf+4q/vx7IVo6lD9+CgG9JfMMUhNGsSLghShiWhEmHw77L
H0g7taFs5KTiIKTce5tMWTgXtFaQ+PWhpiZYCNGEeWkf8ri6bT3/3EfTsknbdG3wjBRtRB3SxH83
5XPUp3Gj4mSCnaP+my6pLihKNtLMo6osnOWq5UM446YNe9zsmZwvg/Qm7fPznvBUmYa3SuiRqrSO
d6L1N1Neh03mHYQvX5vST8OeZ4FCLjsIvm9Mv+vbV94ZQmWlUMzP+jZ7k6i691e9rHZeUX7IgVD0
MCeKZ4Uq8uq9m/mmR1UEGAuTtoWikyQM5lWVashIrlyVvKadfqv9fVm6fZ54QvlYvusKb5H74mGO
g3UlcKfIfG5iBggT5g6lNz2OE0VZ26qk0utsmE9L7Fdq0nzDjs8OrReOuljlQb+qkuGcyu6SJAhm
S+I72rVvs3H0lUuGK4hHlojluyHIwnosDpPp9tgVpaIdfUfH4paMVauK1n4oGyi70+SrOi5XNe9f
VcGd7fs8rGiDlBlvKpu+nQW+lVoYFY8kUxmpd7CpcEI79D4PgmXB2m07mQ9tdt13rgqTmu3Y5OMw
jfWD6NLXtUhuLZxBZTv2mmXtap7NdsyTB10EDLREE6gyvZDKTU2qiuPQXRuIkI5EKyvaldfRXnkZ
lwuUwbXtsJIFvsuS5qbX+sKMnVGNqD74eOuLkMTJGUe9W1g61BFng8oYaSM5ZVplwbhBtVcprxy3
weibMJe6VyZ9lfrmjWH13hJ92+WpCKedL0oWPhLECK4vnFz/LkvOQLZtay+Aoz1sSDNfEN+dxR2Q
B27LEOumVXGTLAdvm/p45TMcGSxXiNE1N7wIuc3eTRzQYki79LtuPQ/DsnP+7SjLXOksNmFVDEuv
xYs56A7exLczKvZdas+aru1UK72N5zGk4orexd6p9PxXE4ez0hb1rGZ3m8l43swZuy5zAceIOBpK
sy4r9Lb1s11A8OvCn7UCkGcYPcS+wyovx1IFPn6TZWOtRI5UXqGbpnc2quphqevk0A7JNi/Kh66h
RXjcf6/Kb6ynieJc47A2/JKP8l1N2zKqJUuBed9mbu7UBBsGrNg6KAFuVemmiJDtaTjJnef5zSJN
OqqaYSrD2bghrPPgtPHLC4oZbE0fRDgIpBrfPO6C0/rUeMOrlAy+iuvxyOBGTcTVikI1Kth0QNxt
4yzZ9v5oVMmhZIjqIYGeZsjKoldIZNc47141bWmiOqunde6xV1Afr0Xawb108WWX8LUYZaPqboxV
neT7BIpB75IpamhP4Up5EtE0HSOqSy8sxDAvU67F0gs4EAjz3hQJInAibbxgsoK1FHJWguCLTGcX
sxlThc7mIi1VHVgdWp7BAW+8G5ehHvAfzmXwujB+owY+J2HXKZrgm1TcsCrNItYCdFGZrRz2djPB
TjWIX2GbvJUj+cCa8t1QZrdmCqySLFazbdXY6Dms0nRQU36RiFLFOYIvAQozgBZ229bBiNRIWARx
DbL5Lqh2Nna3qI4fYGemHo5PHFCj6ncsTbIwIWJZmOpM1glU0DIBWaPprsJsUxfjh6F0GfAgKLG+
I+dT3WUKiPqtBlqTfpWEdgfByPvHHZP6TgugauKkUxhlVxXqQlEmcCj4oXDe24AOC+HQaz9tHpoZ
RdoMeSi9qYh81C/k1O3GAibkV/Y0KOoJzjB7VXnJbqqq6wzTjWX0dAr8uyqr77J6a4DSBPOYSgSO
o6b31eP06rqAMpWMW2ZM/ohs1mgE9S0Ie9tEU8uXx1cnPGxGiRf0WALY7BI1V9UbMb5DWG8zX99o
LBdxV2eKWn5uA7aeE9hP+OLOjeltG3be4CmWSqvMNF4XvQubFG0ZS6PUNCQ0WUMiTxav+7jc9C5o
t2kexYMH/qQKdGhEfsmS5JDL6bUb3GvdHjraLbqY92CG+iH0aFcpXcy9as1sV+XEl7GQKzLoKBW6
UEden2rvRvKpUl2NF0dcx7Z4NYNRejzoY+Gtk6mG0wuvuCS9dB6+BNFcqaqq71KdWpDP82Wcd1Fe
JPfeERKzixWPgZSgIi/qKW2UBTJQQZW1oU81rLChaB1AUa5kcCZiD+/8soga3jcb4flLmvpTNAwo
iwqZhwZN56WrD4+M8UgGxWTB9yWHbKDv2eScMnzUYa/zM1TGYTF0274fooLoZun3zT3KxMaX836a
bQLENy1TEGUTGjMlhL3Ic6H6dt5OAPoYx1sg0S1i8cpKeB5gBHpkrIvdMOurBGZUd/wtE36iCKi7
foDaDXBq5JvRKzd1R64eid7r2qXkI3RkzE0JGiWl5c2Rz5tpvutNnKrSU7hp8Cr2NThVseGgBtvJ
O8dBde6laA7xsQx3XnMxcrcpchMoV7ZvW2tVyZrruExVy+uVo/R1Smf4TrWAEjOQBRVgmEjl1WAh
zL7x0V7DLj0CGgyKUWMcX6Am1gvdVqB3xss6Ga6zYnpzvJPS2VdH0zRlzCk64L3w/UXQnfv9eF0l
5Zv5eGwhJAhUj/h15wkL9hfUsxRRmoFAxrlRSTcGK8q8fJENJjSAdzm3G93xdj2Jyl/EU7k37LLv
eBzWLEnBU2cknLRKJomWOJWg0coJxipqGvYsWHSpvqLDMCtIRG6OVUqmaatkOUVV20E+wOz1IKcH
ymwoadOugz64cpauatFcCq3hi+1pufZHuUmoQQsqU+DuykD1T+qwyvpTjaY2imn/4LIYLV3LtqDu
CuDlGI5IU52TtGFAxlMU11QvirGdFn2HgZHwlO2DRkbSC9yOOr7heApWmWPZlnShzbN0MzNsLooW
f0i8bOdmKEyYdFyNo1nwJPAWDh3NJwqGXQvITBLTrjKSXfHJr9fjHLwe47dBlrYhnvtqWbN+UY5D
EHa5twADnYUQC69FDvOcwQGrIZ9bVYIThCLtpRBKdKCJ4nqfTZ5YVWVwG3SkWHcdyxX4LAcNJJOE
Q6DJwmfDXQlKSNHUKyNibH6REQI/nIiB1+NqOWR5cZGhiu50Y28cqK8w08ZsXM3T6wG+4L/Wk8/C
MS/GU192F7Lr9CEBT6CQTMgNbsinhwmXtapIMV+IRgNaRF5cxZpmS5FoxQsPpI9onCprM53qploS
4ooIVo9HlZ43GKFsP9gpB+k0RmlyOtuiCu0sxkgI44WNw3BOMkiEkJcEKkblHRc63mkGumTg5DD4
HZQL3C3qGPWnOX41mRmtiiyuFm0Fcl23/boZsbevTFquSFMARSTMnabpPCyGeO03hVRDg9NDBxVk
M5b1ZqrbfD91JNvnXpxH/WyGUKQOrWw13MYoq04DAHWoPT1Fzmh/B/YXQqRuCKchT8NG4/p0GoK1
aZjcFHMHSUAstBID0dFoDV8iTYJV1YzbQYynY9AO2zzDGzN35tDOpoiCrI3XTVXShUune2pdt+Cm
b6LcOhIighUWmEQm68nRgp3H4zhHeqArL4gdRFhBssL2WAggWSNJ6i8JxlkoK1JuKbiZaUTVVZHN
4FOq03iwPXAYiKwpcdltIOuorEa+CzxTwu2AVYt9tGAmH7dzkY+R0/5pQTBZwzdWQ84LcmbbIX8r
j3JpqjjaO8vaZV3NVk2BqU+zILHLNiFcMefoOnDbJAseXFAHoS4qG84TBiM7xRLEA0MbFPjXcs46
JVJEN33pjefW817NnZxXokCrJojjMGfOLgKH+7M4JiwyfiqjQjgR5X1nFh6PVUsk3TbzMaKphiYq
Lfai3D9n3UQuhynHUVBvvHQqTiGVomtssQOlWvZnHWjMwcvqcx8CP0gWQTzXJb8L0qA8w5go6xt8
kdMrA0pGaemSNfJB7pKsmPdyTk5RYdxCXqdxnCx5dcoHVJ2Nc2VVfGgJnhYBa14HUB+oBdrlKfCF
n4kinEhCIzbG055Omy4AwiJNY3axdYeWpmLVsl5lmQZhUw56Y7hdwVf8hlOMxRIYJt5T7dpzPvSv
WmTqkNi0XCRBM9zOhIQBbc1bEQMSspjcZnO518UxLyB96GPmgIjJrcgl2ye4YfsS1zcaRZ0z1Yon
HGbe0WBYNBDrqccVh9w5XwuX3dPKgQ4Jqi7YPv6YhF2D0czWDatBJYDBX5CGiUGVwkpI+/xVTNNp
38qmOIxkjCZp5LZrx6WJBwpgn5Id10Gy82UlIl2NnSpcahfenE3KunnASnM8nwZx7i/6CXAp8nTD
QXpuhxGyQRXQMT8FtwVRk3BMpVAz+omQTZJIsBkdehVLirZ1A48YHF4BJPR4zJj25IUNgBsN33si
x/ss5XmU4kTsa12ACa/c+GYo+a22YAyTHIHhywdxk7R1OIKQi2WiRsxDVOahhrj3omg6FqVBRha6
LuxS064OO9pegK/MNmjE1SFDFn5gfMj70WynsUvBsJtlY3seijnuowmlw/7LD3d82BIGQihPm8WM
+0zlcLJ3vQPrJALpHTJ/XaTWbcbJz5dBZ/2V63oeZWwiUOzNcuhKsiMOTk8P0jHMqjTekYDI3TC1
EJ00dFUFmd20M2/2XjY2e4hf7Mov8Q1g2K50gVJgQ+DisZzHVZJrbwU5VaD82q8vPFPxhd+lc1hm
3gAyd0h2Lo3LqwliO2RTmDH1LgXK6V5Ydlb7g38odP4uw3W8enzUeeiKOD6stOzG3dww5RnDzuHv
NarqLcpHtiuDiSyRnAdVs6E9JOlcKGtmsZ7svkqD/rytGQj21tfbsjXFGRqqBS6hlnZDo/clF2kU
tDRYBHruNx37MDvSrQfLB0gqinjvdcEKecUbPbJi07k5X8djH4Q+qcZ1TpkI2VRfZTVv93MzTSFx
oxcNqTVh309uJ0jCt7S45TMvD6C2mgW2/W0iwK0Tx4plUPR7MnZCWVmVu0BD0emKHIXHfo4NCarn
qGhLtuVNl4bC1zbyuD/ss6FZOOZPmzHz/IUozHRxXiZ60lGDk1kNVXANSsopOaRlrRyZXahTF4d+
nYo9Aau1bWq0BgdozrsyhuLhJ8OgGlkYJZw/rctpHlZcBs2hmHWn6gaDreDzpPRkvNUEMbZKjTeH
pMk7OPa2XkFEFKLJjmHCs2RfdTmNMHXgtzqrD48/cN/vEFTOPfDCwhu1UI4G3bIJ6nFh4wQuL4DT
OBhWUGtUh4nFA9hSTFbQeYmV8Fy5tEPe7akx6ULGAZh1N6NdmVSNIgxGgeAF7cjkoVZVXdqHsWmy
W6qHai2AVGH5XlWNnywn6X8QesCLHgfpIeY8XbaDMyqf7TKlHdhHjJNdgYJ+nRZ2lbT9vGNsThel
HT1lW6/DKpmHSs35QFROpxn0x4BPB2JVkhMxq6SnXjSlXXNIWnDwWoOVk2AUHLYL0bXesfcGkkpi
cIUWxqgLiLSMX3Y3j89ZTN9PQ08XQO74Na8e6piktx5K2n1sJqA4UmJoMjREUQ+YNO6hxktivX3d
myrKR+pWU1LwVTO4dlnW7rQHJbVAWvh7VFxOaAazQ1zfhELja1YVmyYvoVdnPXvI46wJUZevRnpU
zQ3yVs74D5Ptvb0PaS7O0uasrvrrbq4jCG/5Nmhtsy9HDOlNnWbLjOXVhcmzm5TNy7HN4dD55ban
mV4ZAUF+pskcNSSOoYPA6oNhYSkkYK+ocqBh+N+aVzJFh9rQ4DQvdHxVNjkoQr+iS318iOfmEhxG
GQYiLc/iCg6UsYG/5XHBFjJh66mZSRTEvDnT6IZbZCA+csoZ91Y2TtxYP9FRYsGYujYw22TuWzC/
9PJRxOSumMKSxGfdIHTIaep2sp6ZGrqigKgAumJ5AR05XpYbOtEpzPqm27hE8tCK7AqbitwkfrJl
dm4WRVnxQ14G99DJcaGlOSi3ruy2SVcGYQoZBXNIHuwo+vVYg6VtR1dtvRn6LXym7goiglT5I/dU
nmt7noFhO5+acsVYDoXMl/veJvxK1k26NEMn7n0KdSovV32XudOB2rtE+uKsLptdK8F/zU1anNnU
hVUJx45745um6NkCgOOvy7yTBz0SoY4RPkXxHfegmoztkTkmBuaj6xNIXvPXeYFPARECiKKpto6N
fWiS3l+A0dcqqHmxMlPRL6e2XfBYeudUS60g6g1OeX3pawbtiY7B2ZfaRFZ44OvOoc2QX9RVvIg9
nULMabZeU8ZnRl4EotJnRd2UEEClfI1MwpZ9poPXTV1H81RsOdLBtTWFv2SjK9aDKbJjseX7IRaR
w3FwPWVjdSYmkPaZ0AySCUP2XS2nldeC8JxncW1TPt8UnnHLYMRswSCF3EkMtre1ZRzZYBDrSuvk
ddbx076mk/Jm2az8vHWXHpmzdZ8AWz0+TFGYV9Sdl9CrXdSiHCIee2CLoY4u/NQN+wG81/7xt0yw
qB37fANklu5oE0tIG71F1xu964VeJA7Ph7m38yE7/kZtmy8rBH210c7+WXJgjWFnTc39UMZxF9lx
gDwWzqJUJKjoPp6cDB9PNGUxXk6TB06JWHPf1sLbJDYnRqXHOj/noJKKFlrzot3QoNVn/b0eGm8Z
UDgyItXt7vHVvgBJklnTrMcAtBC1cE6L6haaLNOu1q4I4x4gjryuW0nzXleVvKxsrigq8GGM4by2
Y3YYvLxSPW7B/kFaBPJ0ui6xWbDaJJEJ4Oyn3iQj+G7Lrva8KpKpgexKe+8xhoYHdOThDLkiWSa2
y5UvPb7tRoTCx8rnV+0qqcTZmIOCSUgBTRlLxaaZewfJVeZHdg6ChXRjvmwa/z4fU7Aec5EtJx3Y
Q2mh35ywhe9qaD84sMwa+gltXkBrRpdE6bQ/h1CvevNW4La+ywkK47bHUA5JcMvzeAYmyfRrVNtR
Bcaekdo1l0WRQcjdZNAe6Ix45SPokImVhDr4/0g6s+Y4eTUI/yKqWCW4ZZl9xvuWGypOYgRIAoSQ
EL/+9Hznxkklscce0Lt0P01uNZmHj0E/Cz9i72ab1eMamTfiW5GHMLgOYeKXWy/ady+lexoN/jUK
5EctdbYXNe4lQjTcqhroQtDYShgKU7WBk6GNt2tEuj6OnRoOUW/TYptJfODzmJZzQkS5LLa+YsVM
ynHmXQEr3JVrqxSc5SvOEv/tpUG1rbEu8V2FhxEuwpdkufb97CvikuaMcwn7ZKMn3XEYS4HfHgbp
qRsJMR6Hfn0Zo/FYb9Y7j1G2PcRUTYUiRu9T7oJSJvGww5wRP5M6wYbsRhRPExdeSCDqt9GSs23p
S3he/iEeuTh0SxTknu3i44ibgAVkfOxncptckL6RTi4PFO2iCZK2Wuw6HAZFt+OUiQ2pepleFg86
xcbkcZJu+sOHAYLttI6fQQgzMKmpl688JLuGAzjJPBuVOJEYoeRHM7cYzpb2kkSQHwCMVjpJw2vS
LHBnNDxqH4raoRZt94Rd1uRbnBaDWemni1A5YpPoa6BaMAab3LVYLypP6bpwswhO42SHYx+PRZaJ
5DqRNL4mWQ+hYvLPOHh9Zt1TxyJdWbtkZyHnF9/5t8FxdZi8TX+s2/J5v6j+jLLYjtmZD7RMGtPn
o2PBG+we0BTQw74mk/5pMteUVPnkRqgrqLZjk8/cnDieoPDbOAydmNLWFz9baBXGE6xNJi5TZzO0
BFUfN9OqC3NhtmOdPz9OrVxLf7TsLQpVnCu/mX6NgXgdOi5+mtjmpPm3kjR8xRQ8PPDZ+6OmZv5I
1zY+rCi/ZWOc2SVu9QpY8OFlRhT/ZLirJtoEH05GaRGO25+MCf86Y2yuhGRNBZ9AFRNa/27psfRm
/ZXLDQ6Jn86VxWkyMJMLDx6yR6B5KjWt/69Z3bR8zW0TPgXR0XPNT58pD0sQM+XYBlk5bGw4dClc
o9RTYG1i/hR0kpbRyGzJMJee53X4GGeMuH6otwq+F8uZA07AddjjoEZ33TDycmu7+YgBoi9Dj+ld
C/EA3jJPdrPf2Utbr4c4naYyqJtKpzKsarr8CDPPhz7oVPnfH/nB+urFD1m92ipOlD4ZrEk6q5dd
IuCLpyjlcEi0eNbd2uUZxsuYDOKtSbJnotpvLKPdvk3MeGivybLwgzRWFIwt663VtGKjF8IoFH2+
xJC/IwJnQ/pKlKMYq2QrN8LYaxJBPYUOir4KVWrs5rUkSk+VSbNuR+Y1KGK/uamNssLrqTj0tXzE
G5dcSdSeZB3L27CU0wS+AwPAFyJimBFN92ND6+9gXgDmYpPLKUy7co2mD0PX4CWf2wCWI5m9XRZt
kDMX74SyM+drkrHdEPLs2g9E7WaFe2uqx/ZKu6a9QoasnOmjU7tCAdhCF+y8TNLb1jbmkNFG5y3H
NeCJ7x1ZCFUTapPe+S2dHghtdeGn6uRrCGNRJ83DZu2hw/d7xsD5b1iyUmh5tli2UDshWgZzh8M/
QWbrpDuHgEp2LFQUbYr94p4dK/wEOtD6wobszBLICnxMbe5cML67tsVqKJLXucsOkeUoA2sdXNPA
FDZByXGtP+2lj/MLYa0+hNEGcMGD3t/r19AOpooFAJW1hv8czFS8ezS5mZr6Dy4tW8aSG1/tuWu7
oKyDGByUcgvMlokVRPTJ3hH5ZM3Ba8f4oChuakuha0LOhKwfDG3F/EBWhnhLkbpBQvIAzBJaeGmO
uvCAvaYu8WIMA+CEnSz1xkPX95eAJfYMCmHJqYcbxSi5FXhTuwJie8khle0jMcZnMfkl9B+eoYGl
xi9Jb8J9bNE0LbSBUrTkaFKZvaxhVkgQTnMPWXIZqT7YBgIv0WXk4uRgNea+kS5vOt7GHR03iGFO
PZKlZTtuRwI25MdAL3gk64AFAjNhUW8uKsKG9E8SUltnUwiuuv2wbMBOsSp+2DTgKxkENdCiuT+5
YIHDEDlbYKXKytpt/1QPYqtOOz9nq18f+zBeCgo3vtFgiTy3HObEVWPH6TONYUSuZnuDdAl+INnq
oo2D6OavHTiXbWfVqCAx9fWDncA8Lk27H7x1gb2m4t2awCZXoRNPxqBr1Nn25OvGXjMd/QycYY32
uyrwhzlPHD2O7q8L/eY8Ueeh/cT5TINt1270UYm5ucz1YfPh2bc+a/YpQamb9PIyUOldrAwlpvpV
7qjF6KrAn8k1gc/BkvjKHZbAjQUXatulGNPAYl93ZSoYP2pMoJUR0+MwW7kPuMN90HVzThcpKqXW
GKKBOE1p8zCvcO37EahAGk1wsWZ9cyErMp89L9CqWxvXZUPXSzt35dDpCXax/fxvrnNz8jXw+Hng
Hggp9Xse7PNWQ8DAYvNk/e6xbh0GySYsdC9tvmqYyLUVGZQ/6MpLehA6eXd+nIG1qG+igcAh1t+D
WS6epGOxwGBO5vRMZxPszLbhkkburGm0t1Pt5a2IzRlUYCmz8D2utweqaY8VQnxOIbS5NkGpbEP4
52wcvtyW3eKGuCLU8MKEOI1W72OpTU4872nMlC0VnMjM1eJEI+CTjuTZpNNKtuO+oZLtB6c+2pmB
GLK6NGq7wOOwOYMkJ6bxGlj/qzbC5YPtt3Il6x9/hXQAJ++2hLqsw6w7AXoF1Fa7X5hxd73fYAvW
kpezm55Vx9NToPyfJXwbDPOvZJ0Y/AXvUU/hgwnpUqw+qg6guROPp63sGIOV7qLf3DhMdvX7FDmw
Pgtrj+MTG0KcEt9i37FcFa5haRXHbUnTpuxAzWrAQPnk03a3oFWXkB5MqWBVV86/S5BxmnetbzDG
MlaYhPJT+LCSyBWSM7ZfTUheJkNeaGDgU2/kq46aK5bep6weJQAMyPwU4KBkCStYP0w743vQhDq9
5DX7Mqw+1GH6a07r6Xmim0JzpBsE4aP15s9sHrEnTRjF12XeebPX3o28thy3jJdZHfTllnqvab/I
A1bldTfE2WuEl0nCN98LR0i4SXfaIm8/Nf6ha4Khqrn8iH1IfzpTO9JrVYzecOMOYAsg/OFBrLJw
EvdAr8Lf4pXq0fvloktLIozoEAIm0uUQ3b0DGL7CyygmuVpdCBVQpPnvQfV7ueZ9W/LFvUWNl5WJ
4enZ0eXSJHYrMpMueRcAJJhoYksc8GjXNqkuIOPqvPOV288N5ImOBV1ODMZYO8ayGrxN3FSXPEU9
UNpGE7lXal6PfMaGs1CvqULt8EVmckWgcsUOk/1yVPz26PiMyR3IZ1ooQH4h6cg5GG6hskce+qUa
6u/QUh9eFThdOLq5JAT3FiiHXZZ+EM9Nn86hPKuXKQ28h9TbbYYP56VPt7O5m2LzRLIybTowSX1W
4Nlj1dpHwE2ZeYa1Gt+B3vbI/azNR0uLJA6f60FA/mtiv2IwWgOf5fEgP0Tn0DDNsp1gHUxVIMeo
wvntXnxsqg+jNBXscnUROJoXyPvq0nr0yXhzuq8XLS546Ao+jOkZWfXvkCzBQZm1uc0LCg4sWpV7
EdGPTdTtwravgVYBC4R4/2BQLotJDuRC9HqK6yU81JvXlikNvmONoxsHGxbdaFpO84a66Nm4ZKs0
u7WdYSyOw01TJ3ZCalDvRgis5tH0YJYZFaDr8kBK8Wut/Ud8e02um0Aeu9o+sXWKTl1iVlxn/uSr
aHrsxYw6OWYC0Ie3Yn8iYGuk+I4TG928ZtkRXsfAamOSk3WJ4GU6VVnP/2PACB3IZHXuyTBn0wjc
bMEdT1Nwa50ctz0qwa+MY9loHCj34ao5H0qO/R4SKjmlXm2+s8SveikvvbbpBWbMMduwtUBLXKt0
ZWGuavnepqjgXqMsrOE5OvfdDOVvBTczs+nRZJs+x2qxl4zJDXxxHQKUbbJDP8oiHYUHcSoLAZzt
Fabgg8hUs9vwypWKH7UH/0DMMdrSQn7u8s3eZt4D67BDGyaTHVTM4aBn2x7X3sGZjlhYhSbLboFL
Orjq7xrN/zvJVB7GJgNHOfaHXomfCCrToWmIrsRIojyh3nJbObqWhEUhw34feanETMbmcuzhimBR
qFY1eugrmu+kVeFurWQiS9moomdpDSsVQKgIsPGpeoqKgTp+8uP21ec8KqIkcIdBZPOxYdMTEWm4
o8uWHJN4PEgST+c67hU2UDiJnewvbsSCSuV2XdfpLaixp3uCQYXOEppTKP0F5ENRug2iYRS55cgt
0KKFVUvD09fNJlCGRXRxUXZQDd1t3SJfVYD2VnsgqYlP+CHInptMBJe+3rJ8JEq+6jR6VBIqrQ4z
eSIs4hfCV4iUWOZyhWxGXhv2LFD7INIuyyuhZ+NvpELi9qMzgF/XBT+7wSIXHohlQdnP87SDiTCc
E1+0+bwszT6x5J8QWjxSNO3BC/sHCNmXgQn95LPkMvb6MrNWAnAZj50/iN0KBOBBKPUXG/8nH8Nr
7BleQAPAht3fQhfOBWx/wAV1RZsmOvnbehG1D9ff79/IwE8jbZZTH67hLuXgPbVXjsMaHAHTXtM6
xcuC2MpXk/BDwksv1vUu0ImX+72KjjJxH5ZPHPp0sxvjOT4BwUo3SFK8Nud11vHuXlbm7JciQh5R
xP+MJoh2Qwquzmi1z0hLDpY6Am8XwyWc/yfU4ew4T4PbuX56T4HOVCRUWRF5fX+lPjv7QPTjohVo
/Ii/dzs9A6aOeIu7uQHnjIzPPhuXh0bwI2xGh4MKcm+pmxe/bqGwaHAudNLsUWDFgnXp3kUSeg/Q
bB1YHnZwnee/9F0Lb3+9O9jw6DZaI2WRCACgfAuPwtMeKCVN8mU14gItByS2fgRgHVZkozhJrn4A
zvSZzHoXjzb4tqHYdyFwty4yF7Yk28WCZ4EP4u5SafSHIR6BtE8aFRIKUGl6rIjYpPnONTUtydS1
Z827/QbzrcqE9Q5z+zVP7C0l2tsZIts91f01Wq4h5c01SLm8GBV/zm1s9hRbIc4OHOF22wXzGKMs
t/VjvOzioVI9BmTh8ONABe5H+uOlE2IEA4YvIClbPsGfCqD67sjQltIjT2vbJ+g5+qIU6Afct3Op
tvv6xJuySYwsSLpA3arfAtV9y2z6BJSx7AON0iOFzgOC+zCryeuEBxacXBPnfE5LOkLvtDU398rc
YLb23+jiByc3WJCodXDoQ/49iRHDdiA4XBIIHYNe3M7zdR7OUt861CIvbStgnnCLHU576ydTFfPe
wkRUydGj6YADp6Fr+FQVNV+RpFqbQ9wqQGNEHrMo3Aqi3nwTrIAjYqjRxNbPGbGnUY7VTOX7SiEx
+7U9D4zBuucwC513Wg3wZQcI+5Ks0Y15GzlUpFSQ8BuSHure5IBGg3MtqC5ckmJ6xMPvSpgPXw0m
icJAZEh72AGYXoc5c4D/x7achR8XvCNHyCIsH9ZRoum04WHjU0VRq7tWY1iKBIw9gNxnDYW2FZiu
dayufRT9+OP0WM8SjCTkGhAktVcyF6CTMyVuEYTmnIBOyAEfPIK+/w7932qIwst/H7LwZlv0LUMH
vTeWH6GfNmeB6TaPfZfeslo+eSVcHH5AMM0dNyHLJGJn7Ij7CAjSQSuWFfBT3xydbqPcSOGjPz5y
TeVuntJnm/EXjLAtoCXMLXHW/B4mcbVT/FVvWxXT6DUk6XYQkHj6Ofw1g6HJ1w6wN8zDfTpEiK+E
VaCyuWxd35eirr+pBxXQyzpXekt3lVn0a2jj7yiGLnRn1XGt/o5bW6CDI9rT8xtGkb/xyP4F1oMd
DMOpHBWsU2yOfwcy+Lk3Y+lt4IJCVjFg2rEaU/HtpcuSzx5grqwLH4D2k8JIO1XLdGD4kYNoEPeB
+33JVgIumd0UG6bcN/ZlgmAI5YDlXiOwLXrTT2OZzhfrf4cDO0GWqJpxEbd2vmXLlBT1zKHPWIbt
LHpLtWdRXe+cIyKCXT9d/s8gjLaclS/LSeOHb/y0rhyVKp86QIYhxnwhihbHIOc0AZOezCOWNaTK
HN6Sfdc0bxEKxacGo+FhTNvExq8Ri55V3b1yu723ZP6mcwAWEcjMwUGrCSMMLOmyRjnsB7JfKdV5
5hDAUNn2R7dduGc8OXUc3tzmx2GhLCzTTUV3ZTEUj0E6HgP2ZeMUXkegpjwYKDB5EPT94j2E6Taf
DGwc7Ek1RuUJYPJthkOJ3AW048S8C2BzGKa2sWgBvxVJuLiTtCVuE1amGxipYMvgRtcTqDeX5jAW
i3hJn/1amf1M3oAgfE8Uok/dTGUDzooW2YKYkKZwiwwkhlONtnRnA9CCQMqT9HdM5uxl4GopgA1W
UvD+HLEEznYcfATopkVqoivI1EfoU49OLzUUb/cZCP2BrFMAIbn/16csufb9p9T6VzyAu2olyhSX
/nldCM07zZMq/ZiTHmh6194yhSnG0B5+Oi5XIsHzbaz+h3kNg7ZVuY+QZiUi/hYq4hWbboEq8adU
1vbQZDPidSvwN2JiDH/xbZFggBrTPrSwPcMa2qlPAuyA62WN0yGf5WgLsl6GFXNPq75ssv2kAEth
NTxzvuBfb/0vRF2LpaFPXg38n7l5LtTQwYCW6JYxwnl69l6j9qcP4GeSGeYygxJp4peAsea6YtfP
caF9uf1KVZCWcqVvBnpkIQJGIdwMGiNy1+Q0NAfkzMDJzw0+Azps3o3pUs12lkXQJOIQrvZvt/Y9
7FvoyxP7mj3AbQjmXFeeLMe4Tl7ltj417VpQXAq97hAWhtB+17P4NkD0A7J3n/LXfAElAR5tfeug
rOaxMz+Tj1hb2Nn4wWrMzWo+MDDc2Cg4wDsgNEH8Z+RD/bgov92pdHn01ux+69sG80klTYAjjfcq
SKWXD6y/ALCZSyPveTwTXBiUClj90NyT9akV45zDeKr3AcUppZ8yTMdcrO0Jysxv2cAYNqr7ArQj
8hSkYRct474N2bvEwljg6vqFT2YoLQlDwq+d+twMEdpei9nWUw99o2CKGvDlNqFo9MtaYXXEZORP
cGJTv9iiBkIjYHyIF0CBYrhY/sSivG+6Jddhh0tI7Z60ruhcg6vTAVaI2i6G9AVhnw7zBeCNLWO1
ljSe+oIh5HkUCf9IdPTSOv6uyAjD3OoQvRriHyjWOwNSP4imRwaNxYhH8RqUiUcwfKXiwNIYyjtt
29zFLQYbQV/hH9kzQSg1XV2c15hCy3mK3xMwZxis0RPIB1X3RBexYPa8YX1E2rRUN+AKd7xB3KBR
/M18wMV+i/aa7UMqztiTprwd6XkS9l/arx/3Xzvtw7zkmMt4moBj7L+IFyB42cMeImzcQ7r5CYjb
0y19ZH7/NLYEPnYcP87QAnKogts1eCaaBI8bBy+4jstZO3cIGHIYplgXAbWSvDqOUs97/6bGpsru
BDVku6xjT6FuX3Fc1iePf/SRxHacOn5xk5hyntTPW+xFuN+bX2H3pe6SsUgWBYAIiESNuQ9UWBkt
y+eG1z1OnZoxjs7bruPBeVoCl0NKszDpx2QnkKkQE40qUHK/J4hdZGn6HWxfVsD9H67cIBRRxxDq
m3C/pN2yo6GAouEeTcDQNas6owCSZVE7JapRLn85xE4YysFURGtWsbXVuxkGyA5lA2AVxLOt1pgO
0S/I2NwgsmEIybw3xtE7u3F7sXTOinZl0y9bQy/mKAbxA+rWlq9BXZ+ZBAPENWZ31Pa5Te0J+jK/
9AgvIIeblilDVQnHD9xYAjFtBkXXw3md/QlSffOInL9XLG5Dfe0xqtcOIPmiG34zQXiIJ/ou+2U6
jgbkuOP+PsOBwcXsDy0dQgxi1OVNgPRx2gFuJXJ7Io18HGwMk3zyC5aKv2nMW+B3BGG9ERGfeMG0
Ztbgi00eYhlw7bG2E9zueyv6wvbzTxRFSGMIdgzsOkPQDl4EeTPEaVx9To8kbUtDwo8pxFAGG6g/
jd2jDP/Giq2F4IhYrYF9DpYMlWSEFBVlycVr2A3JXgx+lJOcGhx5OOd560l/35nwajjULThjJYNU
j5Ai/Z1INZc95EwCIy8nnfc4iZDlztNBAQHzZvjh/jCXYxjHr802vwwz+9ggIWyCzFh6za12eKxB
ttjdYuH8qdidJ5AsZRdGQ1kL8yZlc6wXoAZtiJ4SaTrmdsT2cz8cI4wtyQzCGByPGIhhZMVec2mT
eiwtkho7w34WoM8ZNZ9bh24bJOsAPT75Y0z9Vvvxo8q8XctjWHbN+tyrO4wKiq8Dfyt6hCU0EhEU
Ei+CblOMzBqwjLyekI8YBCsh6Z0U96IKweBvh2BwRcd2ACodt1fZRqz0NUQskmwVI47DKqJ/QuT1
4DorBjkfaHQPk/izC+VRkPaB2bk/E0CfyOMopLmFB2x8hky3jsC+vAwZ0jGMuiKRQ94IjJwZR/oT
Kt1z1LNtTxGdKrgGdB9QVdYIbu8lTI99MGoEjpR+H+uel/UIWLSH2Z55cDIIMrJzHX9tSY29yddF
PCz0FKv2lM5gxFN8wuyT7riyAEtWbyu5qbmKEJedBwWf2+hcT3dfma5RmQzbH9l5vOToj5UmAETX
ze3NxNAdW1of5hi4sA/BCFBFhg+zeuNIECVzN5yhD4LI6UBOsGgqurS1+xoWf7VyPIYgRINkCbZo
j20nPILjmoqu+QKFWPnz04bxYYcItyhlTY4zgvBHnfD4sK1ekJs5AqIw+vMZjnAm3euC2Bi8jv+6
o5S7oEGQeswkmqF9rwfS7DtvfRf1yg+Dt1yAB/XIF0Xdn+kCMu0Wjm29x56KTStkdL9G6OtiNFth
4NqWsLtRzCCWIV2K+ZcYY0o+IQ2/ZZuPuN1HeMcZEW67c92YVgR+YzkNiyYQz2Fmd8MkERiEh2qT
8QUeL7Sf1upj7D3pBtLlvQj1E9AA1t2axjyEcgXIHHZ7EclCZ5/IyzeFhAzgpVxA6yOfUkz/Or9D
1qbdsDuE+DA7IOkjmIU8CXBXr6H65N39IRzeW9+N8c6ukEyXaUGujdzVLfIWd4URoLDgpwO+EN1h
DhnWZRRLqO3kLUCMc2L0MYPRnXfDuOaJoD72ofGtpearuVeFXi9/m8T/t/HlE2RFCgneKxM+7qfV
fw0a9wWUCxZvJPZAjULoHgZ+MW5nbMy43wOT4I4Il1LV+DIgxuFsez+A8GE93yHXDiwwaSa+u381
Dho6z37VicRiOSWmaPowyAF57EnSYP5Y8Gnw6Y/Oyh+vToMicuG7NiI41HP3Ceb2bbDOwyjZ4P/U
EOFx8F1f/fd9APvqy/9+t4FVLcDjztV/X3NFahRotE/gVsNf4Q3eiC1sEZ39b7s13k8y9WPF6/CU
RAgSAkorQiww5VDLudLuKFpBd5auf4WHA5DNSwny4blemixXQIJuUZRMSARyfLDY/I0foJI1AUw5
DLXwdX0DsMf3yzojmOFaghwBNm2vmxBOrftCzamfL/B/dgaFEXoWAj+iAX4DkLu9hG7Y0cwp0Gr2
bHuPHOoGxIxDED32VxhuWVSNwebDZkz/6QaSYtC5L7A2HKWjXaquRX8FOPGgNzw8RSTst/U2d9qQ
T8VKnsAAWsVFuOwdgab7IwoEohEN2M5o/GPNwksJtunUeMimN8ml5sttFFt/HBhGdgKn4cBGPIQE
E0xTzvF2YJSHpwgLF8yTOCr7Nf2N9CbbzeD/J8uXXbS2I8g4SARLHOGT03dqZpv7Ql6Rnv+mvvvT
qH7cszB2p/vXMSlm2nbZnoJtsiVOGM/iUuCzAVaFTcl64KSAs/GHtEHIm5llBAYDP70bFoQqF/yf
LGwrE6o1hKEBpBOegjH1SAKpAQ7cBnY1ANGENYhVtP9AbOl+H6PHxBu07ckDhTq1GM2C7gOEfwZM
co7LrtFPQ5uizGe2aAdE0PS8/Ca0JwXdxu9JhRcje7urPYwupre3jtEy1XiARo38hgcl/hzAf2NQ
wqIR0bRlAtTHYCeXQeJqZMtU1XiH//6KQkK6Za33b+UNpvS3cN0jCHIbqPoDMuiHyuajD4Fal8FI
39QW7UdwADlWhBc84O8564a94aJatu7T+ErnJkq/XTP/u/9lsAx4/hDQKaCoyDm64dRpWGorgvBt
zwAnqLPrZwhRkJBoxG8YhL7U9uRJNPXOQarA8u/lUJngWWbul42n9xEZ4Twk0TNSiLvY6z7Tbrg7
lwSPUgjIDxBJbDLeRgunJ1y2DPhFyC7gSoB0ABPCjgK/WJE3ofgX0pXIaJP4DY7dlRgGto4/b/fl
vev8oLA2gOyzsmKGT13SMLrxITkZpot+Yt84lo+aY0709fBpZ9isGnkIax4bBVBjxDK7BPGKXeOv
m807xGcgOqK7Mjp+SNRN+FzJXcHQaZwPJsBAhD7vKX7deDiip0LYXYHCtyvS532/lDBCwd74RYen
QLUBJEtjME/Wjc4VvukFIGSeSkS366aFUIx1W+B2G5rvIYjOoAI+0si7xniqDvQjskdQ7RmN7E8z
4AFO9ClMpt9el+y4CB4UkYfeji+A+b4WgOr11je4ciCS759Ye4JU3RCYHZv4NQbi6PvinVMFEgCP
7CgQpneHOOCnaRl/EQNsUMALgFf3B7Jvnzej+92kWY1tarnSex5SwPmd/XeoMxi8JXbY/25UGfDf
U+v/AkXxpxXLKVOIDk/hS2PwGmwZL83o4a0lCBrMopz+x92ZLTduZV36VeoF0IF5uOkLzOA8SaJ0
g0hNIACCmEhiePr+kGnnYLv8h/uq27YiK9IqkRQJnLPP2mt9uxjD63BM5GJpUGlcdPHY0VaaRI19
cu6gAN49gesIY/Eab9Y7a/2sJ8xpF2fzFdXiVrYPSlr412sz0OFQZ3lF0/XcsbIqNzW0SsoI0AZk
m1Dz6owlVcAZPRwtFiy7E40tKKSFrhKvIBH2nBjljis2PBX11HmkisMcfTGKSBlM76qgbdGGeUjr
zBOvnPaLon5M8KhS21oBxs25eGrDm647WVJjkkdNyLtl1xnBWSQ6cF+cz9cZASEMebcnUa686Zec
3kG5IoYslW+Y17ZnnfNKbS202HxN8QagBFe7Xrn6nH+CS9aubpm448z3Ilu45RvC6kre2xJQJA42
WuXKp8sy5nrT6/HTIpaWJDcXPIUvGiZyez8tpkbybJ2TuawLGSfpcXtLMc0J3HpK92Deii933QzG
tnw32+qliIsvg555l9xYgl5ZX7jMsqpDeyGVnVXZm9qGKQQbxCoONdKs6IfPgWx4dnpvzfOyyYen
M416ZwpwV1wZQEnWZCBKzIxnrxe040WsjryhNxuHSW/jQbNVWdiWpzvOHn5Leo9kxDvVKy2sDK0i
cLZLqrBSAq2osHprczmFKZSp+zQjRMKj91Oguhgu+B2ErWb1UAqA1EhaQ3SwJ3ecXfloNezHlBjV
FOkzwHpY+Vi4VsIZ7Zx1jsqByBlM1HbDeDZLfaQ5dD4IkBZURF9VvT/0TY4ngAOwmqGTmp3CC8XH
WSBUfoXClDDW7NwM1Vsg0wegX1JL7km6z0h2fMRYr+2ul6kmE+3Ci+g/E63XnVuqfDyJar0VBwuh
QxdEu0quu1KIEQLN8klqHrM0HUmuXbijeaoS7A7uk8uyikn7Zy1VpjIFVNvUyL0er3At4Gcq9Xvh
3uGnVJk4uxWtF7uqcPa0Znwuuu5F7/WwqMroAtVA6k+rr08ep5hM2svxlPn9TeA4ZbLST59/Tcrz
jp3rnpzpe4+vSlfNBTlObU3v/I5QkXS67aZvTL/V9TQk2JMo6at4kTonUV+AsHjUCnnXamkE8ePY
T6lNYZgb+uGW5avppyVuUSyYVJkqtfD1kEjdW19+XGPSdbzGBwB8YTrxTfIzVwyGyc/86o11Qu/A
opFP/+Jmk7azlZj6II7zGc6UF06+8zZrljjYn7Ni35n8gvV0HlMk6TMn72LWNwwChuRaGjS3iYw1
/bo8TZSUGac4Vbg4Mm60Id8YOI3Prf5ZWxcgXfk2Az5EH/1db/UNH+TMAOfDRrIQb+27pdOZ0W6E
wnIVSZP8lywHVyAerEQiXZdzx+VJfWK1u9SUtq0MdCW5H66ZhOwBywBIyaa3yEcZZZninwOq057d
tMGsdS81TMl3AXVFR//uUl+q7iq9L+ORHjTtzVHDktFPN8WX+AS7hWsApVtN9xOdpqlQlduT+mpe
Hi8yzInxjHiIN9KRypcJhCEUF2VR3AZWNzz8Sps7E0KJFU3mhV2I/ufu7d6AM5QzzzhfJuGqdU5Z
uTBpDbaiuLlw3eiCto6zJKSFSaQIDhdVIfPc6nrwFWTNMhtVp5+IKGT616Qg/XONEp/WptcpSMf5
hJSa2AQSPDgLwqKjWxd4L02+iPEonq5kTfC7AK6IWPsWYjV8ZXjg37tX+QHL3PorQ0oSlK1kmLSU
EppvpWtekvkdABV3zFMpXlKCCUo4CL1zU+KWRXL4NIXiSIzpFg8PmdaKDplrOkYcZAYBOfemRtiW
JPonJvdwkUf3U8pT1lXmgKiNdKHYjSX3hNVdR1tsIZl0p4qkONvG/Y6UmWPYi+t9o1IkqBeIjBgK
oBYMoVXLyyS70mq+76YXF1+LQz8ROSCWYJY5Ff2uOKkLzfyQ4vPOyoWHUTrREZPql7zQACcU2bxM
kIsmFFYJa2ogJIlbBF16ZK7g3+H8JPFPPD9gmpA28azTK5LEr/zCtx+gS1lsab8KyKsKpv9tcy8e
Gv0qLUli2NU1Fua9/A4Papxfr4O8UHEiecRvcL0ZJuFPsuW+1mXp+laRo9P1ObCC26qp1WGtZK17
bhPsHTH6CzHPtjxbvlCSmZFBpjhX6XzxE08p+qOMAr5RNDbqWyy7EpeM15mG4qRgijb3THwjZFME
cnopnRqXnHPDHiec5jJ+ZB6LWJMgqPVOVS60DwUqv7TJPCxX7hmrFbYktWCr5hxyPqnh1zBoq8VP
SZwHQHeAM2EknzajJmwIlVEMLtRc1XFB4s2R8ffeKuoYaGrnqC5h4JlausVkgUN0irdX7aJUBXkm
xmB4jKZZWyO0twutsvuZMI4ElksazsVeusbuTUX1EM/okBpMGPAn6dXrp2AytEBl3pGH8vKK72I4
MNfjePdbuvYbyCtBrgt3znkwkywmSCzBLdGDnuOmYb/HNHeIq1uJqwQZ0kgKN42rbtl09I3L3rS+
ofF+A8xufgalvpV4pdLk9NsozO9//d/BRzmNw2m/jkL88Z9//euPSYkTGfb72MQ/sGa/zdr8ndP6
T775C6W2+j5e82fcrKYaLAe8JZJoyarEFxS/7zfH9GS/AGu/Ab//xwf4Rq+dGNec+DWRfyRLNBTV
BCH4G7+W72k44aaRm4CMGSc0jTX7nWDLvE4JQK0Fgd2yRKCf3wm22jTKU4c5yEs2VUMHSvj7O/PL
B8PA0t/+/jPBVhH/jLD95bdX/oCwPRNM7LEg9nbptebx+hxB0vIrQnM2nDWDztpoa5gpAqedkZEX
dbdOo3sdNu6A2fAge4Lf+O5YLs3zk0D0cbKX7OBYnfXX5BHEWGf6ig+kljja+l6iTnvx9tI5oi0H
d1/e3l0YSyZrnpd1fua+vLqFN4ZJIGWHovJPSjSwyQPssjVt/qEk9tDZz4a+vdBYcrDpGyZgvcj6
In3GfhUGxceMXFthRzia+wP3xGU/NGFSLuJ6QRigdJ7IzkA/jJrMT2bj0w4xjWB441w7NKWZVgfI
pE9rendV0N0icvBVpH4h6iRMzf0o85/tcUb45WxvkiuScNg6UhBUc7hU+N0XD/SC9mt5PzxnT1fi
Y57IYvVxDw0anJzNAtzCIiXAF3xmyax0Mv+IeczhvXLP56P5fh6DQdrh8MEmqX2BWcFudzGc/OgW
b25jf+HxXGMW77EuulFPV+ahWJRvk4RipwcagU352CUur7va0nN6jhc3faFlHoUDn4N2SLVdxXtD
oSp0LmJAmW4IVXRyIKhwiAKE3zmh0dVl3u9qX7vMjTGMo+rikfgUtjcksC8WnlfDK/ybNhtPMykO
T12EZ7VQA3/k5BWK6FANtMMZu6Rw1HztvX0tM6dYnjn6OKZz8iV3XLzY53fRezFnl42rKrO1K1MX
35cOrzokFbE/t2H8mIdy2Lwb79llUc3u29v7JvPMZn/WnWqcxyiX9Tg38+0NQ3D69PV+/keLV+jt
vF9Xqm9r0/d17P+VhWtaO1g8DJX1xQQq/N8XLkbZMXvpTwvXHx/g+8LFUBk4w5Zl6Dqxvolz8dPK
xdw8hVmM05qFXUo0FR7456XLkJidxoIny9P69Dt8e1q6mBnBqkYJYRGu/Ccrl/oXC9ePFw/p+w+I
YaWC7xLrV864Q6TfcSDtqpbkrG0Oniwu4xOuWF8Uns64MaPU+tRvpCjmsECqmEQY4fHZidq/slmb
ajBZThtSD4wGJE+XNPuuDinU08A63Fs/wcCWhWmUaO+0ZP6dV5shiiY8dVHhnab8g5/O5/Hfr7av
029/vtj+8ue/XWzMEjYVHaumyPxOWYfbyx70bZPkW4olcSmZnJ00NsRp+/r9QpP/lzxdS6ZlUHqL
aBo/LrRpeLHKj0lskopmgdP+B3ukJk8c3x9U6N9eusRTgPlgNKAC0v5nOrcQpyN8bfDI8cOrGsgf
B3l1HWtXbFfpa38cTk6/UQ4XPIw1iHe2ircrEMUrqzHa2RahzJWkDR5Bx9eXe4jcVkozcN4vGtVF
hdY18sresn161J7PgR+vBtHTFhTWpBYGA33ITldspeuK1nTvWX6i+pYRJV8AtCEd+0QdVDq6kPky
29xh/Dk9jC6MOiG8zVLdPi0vR4l/lTeEx7Ovaj74IwwcfElmIGPuB9rbYULg/zN8Gm8xBFEgs19w
xnTGnD81WluNnes4Et7VMg9x3EKveKbxht0Auxv922u5VjQEdlSK2ujDloP5CZf8KKGaEVjVgnxY
DaeZjK3JTLz2eJ1lRSRKEkfSxzzdtOO6Glf1aWZKGlUvTIoSSdAVtMN4jbFe27qyuI4OhbA5QJkn
fh9ml+B0hV+wQiy6lbtaPBbiMeWo1Sbqhncjo1kwLPLck0z/FLtDxibl5ga4BTJLnG0XNfGPcqbt
LK/YwnjbiZaXkVh1kZSLBa4GIMKyPMdN2Pixm2+cSL7sOJ4S72tKF9+8wX6IenUmlBOeTSDatvCA
uF6h0xizrHfoCHS9n2hOcvPUEItgR/Ngrch+FUwtsqUIXENwBtnFshr4rVvvzeOJ6+QVMhbtVCfG
R+s8dg6+wLGfmXQV7BP57LtzDwbRvVuPwnkuBOf7zryx+8M9qZeify+DjXHxChQ9+z7LI3LD15l6
whsYL9ugn9kfs9a9mbP+4l3CzFdr9yp/EYS9865VDzX5QftkLzQpFIrX9oAhwT/1gfOIX4CQ2WuN
hLyD/D8Tw2RDymt+WqO8I3xHJAve4S8OcTgshsUtKsu1lAe6DeGbui9Ha7c9XrlieDMY788YQILK
FenjengxwdD5512Z8WEFJaZkmzS53djWJ1VX9krqi8r0jKnecfajuiKBTMNtNtjnK2esWV+sesX2
Occj21VXDMoAQp2GlqA3XoNqPR45irvSnc6LXdXLwlgKy2Z7Hm0XrbVGLuvvtmAnoZuGL7IyA8wu
n55LctVHw8D7Q2vjMhXCpIPTxCfdImyE7tC3exNrm7a9Sp+NQXrTG0K2FrcQ3+Xe78kfc4fPrm/W
+5xg+gJjjYOaZJOXfZartSSEMqRucd0fl8y8N5+FVbm9oZHfFh3aLvaYS1C1YV0cT7Zf5MRP3TOm
yLCHW5WDfJh3niL5SPV7OXBv3v7u+mYWPTZ9WIdLyyWHkz5VTnF/1HdHZP77BupNEnBsDYQtzsHF
9Oa2kTv9D+yJexYQsXC3CsFw29jyZk6kd76Wl7D3boshPG2vi3wjL5eyg4cmGDx2VwQXLgkBtJIj
rC+lH19mTTBiNfzEu6f8X5wl/z8qxwxdtRjhoFD8UJD89w3Sk9T/UFH9GJXy9Rw6SSw///zvGyTH
x+mgyD+MuaYwkyy2qO/nSFHW2B6nTVJCmsE4/2OPnCouvsvPcWg02Qp/7JES85csqBDAb1TVYN/9
J3ukKU7l1o89cnr1pvh1ihx7scKv8Yc9soX0fhlOZWcb9pHwqRH6Viicn5mB6iBHWjhMMmuuzupl
Hcge4qGfepJ93VTv8eh0rd3uiKQkrLpfwEBKbroFGoISVO+k02sB/oKTFMpcaPgqxolicY2ge0aS
QhrevXJcjAkKwVNyE49bKeh6rAg2VsbPJgluqDx27SQYsEXMkHNA6Z/6S2WF9wPWitFtDg1wcAcc
yIJWPHpyGw42UjvO4JXDbaI4ju4LC5aKGjnGvvaBCi7fChP33vIkDWTTOIBrrqmPJnJ4s2w/bt7o
K0ehf5LGVUL/WR+jiahxz7/UyUwtFsyGydBdnrPhJbXC6wyVcw2sMgyi07p/tTPfzdYB3YfTvol5
MyRXmWdRtbi7xWNo2NXCsJNV+YgobNPogPXgx4UHTx2AvfOer47W2twmLLGvrp0+Zs/qiVdJJps+
lg2bZr22Qj9zHmnaF/MvQkRehQ3rNuu2oD7W+nLUdt2HfS4cy17Wjvu+VfhIy/marjlGTLN31je/
3/ntc+1G0POYU+CMh/veeGqIYHQu8XP9TSTK47d+ahfRiQ4Na3hY0ZxYCIHU7h4CY9ZCp7FnabTg
6GkGmjdeVk/Kclhf5vbwTFEe6s9FADDlYtvK/JAlAbwhJX24Jjv+U9GFWGpvD+1yWTrRzk5s526b
rtqTTwyuF7fBrabblUjD0amPur3IIwzFZUBUCO18VrKCje7Hu+IXCzuPVCd2BUdxVcd+WY7RySVY
GOoLT3HLbdAtFQ75vmTTwAHqxrNkdvhQ+iL6gbmh1uC1J5ESWFtQlv7VuWyBY5j7dH1Z3leXEOaT
EKpAEh0ICvU+RpWEGMgpnZ7UXcEUQLvY4WJ0TTw7tvDp6TxWdPPvjxQxtjqXUD72t33hz4xHuPBP
lX+115jzokGecYMQQ/bO85imOx9xMHofse17Dr+q+8meE3rPjvep22Rh/UXUuQ5FhLi3SawZge8t
PPfqeYESBFJgyg52ZJuIWq2HwqNME9NWlPn9k3a/BJITp0xtN8f8k5xKr+yuXEWku9bFXNqI5O1u
drids3MHifP5eA76YHjNXuV1eYRwm8WrsVroHt24OwSSL5L3xQX0nO3McG/6WFSgIB3Oj5u48RTa
UIX3TNaArO2muUS3hSU6l5DEtHikJAtGZyFHDxvvtHN4ODFa1YcPB0VGCfT1OC83pp25XXSfnQZP
pMuj977yMWWhD3TtCS3Jtug6Z/tAhgNnjn16bcV5VAlHaZXITzjGbLvXXlRxTh2tL6iyGkfZ0Rf+
AnNtfnrNM4/kz8m/h4nH9Jo4CcsgctQIjjn8IMc7wXNxm7ndPwnBVLv44/wycpGi1aoXMmp2uWl2
GQgtjOEuuyTRTkleMZGpwKXqvF+cz5OXAzkHA+JpruklvuDKsjMB7pt1bc35kZIbgyjeCptie4ue
nWef6l336YHHoYpE9iCdlqq6Djs5ut62Vurp+qEH/dDYCbMGKOOdS8MQiSfDzd8M3R+sMN4rs3GF
7gya7II5g04trUC7fYaqwBSBsNkaH+MSh4ufHsWDtCndIVpyB3B1YW9YoYWp4WxV7OUnDSHm0egc
hlrwBSNnmFC/eM88moknezUrsDzOHEFzBpqqzEmxb+EM4mBiZ9vL4VI4reLKc7w2qxEDpT3sSAU4
YeK7oeXaZ8fXohhcPp/i6l3dKtcAIbFaVEaYhLmwkZJwuyW82CzIapKFKeYxabaQepVjke2xumeK
L1KeO+Ks/ZyWOXpiPkhD+rYAwcK4dIUsEECMVP/q6kVC/AbVM5Uv01Ty/169BA+y+B+EnT+WL394
gO9iEkdmhbM6FQo1iqjJ8k/Vi26iLFiWjs8ITYmOzc/VC9PVZM0wOOh/K1F+kpJ4mappmGjjiFHy
Pzrhy+KfZ34ZlqTxNAhXuiWqf1DB6y5RuiEtejud68a+v8oRNMUsWTG2IYe1coMES1oHo0iBaQdb
AENY4IjYsaw5zFJJdYgXNXwzejNzs30/cyJJm434RQYi2mi4k6xXpeLWtiJFZ5JI/U4b6j27v3e4
wqoNuvZpfd7IdMxD0/2gGzycYZR3n5zQRCae4KLAyrs9PUbjTN9H9B3xlXYf+rg1VaqQhJlLIkdX
2oYe8ZY0MIM+Xw8fQGn2aOpSGY3WRzk+k+kQrY8YtGD9BuNSxJ9kfbmJzc7AWCI2GoNPQIok7g0L
xxAz6AFr1fV88fLYmt90RsdYKMIybtTKbfblNr2TiifPnTgF972EQC8Xh4beY0pL1tQKB0ihkjXA
zEm1Uo51lhVo9/ZdywB2xvZtTUThkkEAe8OgoChLuT/iTrrrnC2KDwnHXVtve8Ol0mSygjskXxTp
gBKE0YnJgR/9bS22EdOKbfGuufKd1rfwclffLvrrRQmuAynFddOFqjw9jqN2L6k27x+aYdNZm7In
netC1Tz3q+S07uT1eNrI7cZSNqq8HsiNlN3CSD0AtxSuTkZS4eIz80tcUTQaQfVhHavGpTDApp+4
gj0ldAoaIQlO6cLjgub6sPFOu8aeKXJu1Xqo4GfwKFda0rSG8ffNGWLkwGf814qJNLUMlTl3Jvc9
IvPfD4mU9P+wHP1YbFDk/vzz389KKlLgJCZODy7jLeak8ruaKIry19MQz2gx4I/VhQPR73ridFai
D6dbsmLKJsemn89K9PCmoZFEH3SZNeyfnJVUkeXup7PS11eviKrIY6kST6RP3fafuulpBcROMzgr
AWVxzXgPNDWM6eBoUf56N4PzrJsJ/iuwAOEdzovDrKe5BcjPYWNt7MsCAKRhQ2dAw5Pn17eaYu3m
9idPosI5+aLlAiBJX9PX08iNVdrMXeiBtLiDsmxL77qhQrVOHw0dvM59lBK3lrcn/a0h/Vq78tkj
rnCKHHmIcPzeJwZZtYTxbPgNo65u8lpeFihfYii96e2qLj0TftPBoMmXva+b9xNW6qP+mIteMu8j
7jM6TKyFwM0w3SV2vcreme/kMqbkM8ltyye8GmAKnFuetMIwFQDhfMDbQH4iZKLcsrUATzhG76nw
Nqhw6jm+Ctg8FjFh19EZQHNIPi7n5U1106Ugef75CfvaCxMYhJmyU7rFaDBAJ6ACGtvP/H5f9CZH
wWJLtmxyrl7JQFo+mQybVGUnFaCZIsitfBIqxm5UoXT04hnOGA+bzNIMhP3EvjPWCYXLR+9q78bJ
1YsAuvkARzt1as2vK+c4vmkhGAXVcGBDa6hkVYBT1SFRKC9HI9Qxqupzen+jzbkCzWdOxfRIfAGX
S8JMMNi3RdStrGLFDAc6FjZfBKTeTk8xUtDWqPjdQf5JrRPZh+k0ZJ/eoCjUeGxqlqOPjs6FOOsz
dL6NKi3qF4wrlMO4CXg+97COXfHuiTk7FqKNm12pPyHWlTakpOdVZe8uF+/KCfhmjzt2N9UXE/dB
3/MnNCzJxhdJGAGdFA/WdGKDob0zVslH1TsdXd2zIzxgztq0bDOFfUGIS5fZi/qa0ft1F8aLXR97
AAeN78mCb7p9hPsNl7Iq+NLyFKo+7C3VDDWrcnTaz6elZszNzoeirhCVx690eujHlcZpVYouFiNH
wkvrlmI45OGt8Awqft0TumC4rRg3IJLTIJMx7YkEcXJzNpae6rcL4fn+kktMzoEVO+yM9A2cXE5K
Td/Vw9N1XLdnppl19gXbWdNtGbxh31qnvjEIIrHvWEdqjrc16kIWTaTS0YgK07m6aG4pTsyP83jU
b27FD6e3jczBDG1Sww1bzgwPx5bwcjskTDMaqMptE8etQ0yCUtn/d24Fv8leSFT0MGFFfl12/3vh
SRdz+R+0rx97wV8+wPfCU2Sdn7qYX8e5TkrX99YS3gwoU4z6pCplMTZVJLtfSk+NfYmpjl/bXfKk
t/02QvhrF5MuFVuJwTcNGmH/oLlk/Vk3M762Mb/9+nTXft0LBBJ6mINoY1LuPWqu5pI/kSr7fA/6
+nBv3HPm3a/PzN9Sl80DzombASGTjPM93ZwP5W3qSkyYL+t10AJ6NXzR3RypNTEzV14R7zLOsCLa
lDvVm5xt3ZpSJjaZ1eMd1uanPjuRXVxkzExo5s3VS/LXkbOVjTo+yLYiMFoMMJvTSn4aAO1zS7eu
XFYkevZOqNu+FvQcqnXb2TzNcueDwYmia4aY9ebC5vbEDUxasSJK7it3D87sT6eOv7Cv/E9vHkeS
nzdSEYomoCkCh43pd4Bx/tU3EVUL4rCs0fLU//b0Nj9Iyn+ouP54E/3hAb7fRNw8X28TEQlZFnXj
ZycAXVYd7Zl2MKdGtOtf6inOcxLGQV4R+vPkEfhxC5F3RX7WFFk1MBAo/+QW0n4tp74tAAouLk1U
OAj+qZzKmT2nnytjYmvRZNXOeHe93odAWM8YSbuo64BjwugbtrktPRH4oA2tnT9hDNkfDFLzfDL6
Pk48qGpnyzn0jvPmRd7Fjsz91QvySasUSXNdTjXJaZ9Yzh1/fd4vklAnGxn8/TWtW1P596uUzqBz
/Bwcw8mcci7+9aruC/OGkVTFmKAb3ijw3BEGKSy8WSy5tf0qwRucddXoXV3/7oYcfWzZcclvOVXF
m+BWz/eNZNsn5gkM0Yk8KB2p7OrU5pwRE9RiIxA8ejwcReov0n01eAJdp43v9lcPvTl7X845tvZH
cbZ0FHs9OOHyWNjz1hMh+G6VlcY0xXKr7YFl1A21neduzcD/QEhx5v7WbahZ5S9LgQ4amHPZW14L
IHA75Fv3vhaXJPuYCHc93N+1xf2gMaU4AL8BqB7p3RsIijwK9qurU259dK8DECsOWuzg4obyqW5o
7pozlO4dCHDXDJjQY3Yuk+psWFle/AKAPnn6MCPGWZrPxoD7XdhJlWciKYud/cTxekFoUQvicZUG
eY//1gEaV0QcOvvBneIHx5vvjOD8LC9V2a772UEL3pwzemzPpKTID7xNvtDLg6G7TEq0n+6OXbu1
q5aHp0U1gpSHvrfhPyF9W8tiWB06//J5Z1j7G7OxptHOM+Lp/KsF6rOx7N4gGZ3h2lHbd07r5JFF
8EuaETu8nZ0+jWpGj5QLQmen88x27CepQlivj8yVbqm+vlTE1dxDqzj5gQnZTbKFf1wo2wuh3saP
ToZLT922Re4IJmPQydhdHlUEceDEKK/w1G64xtB3t9SYnlA5RDQ10mJlZGwZ+hA50cLJZTts8rfT
NrT20GuY3zkjmCjOGSmthpftjLMAzMjkuOdVumbt1QtIlXC83Pfe2Zu2e16JcODaUDyedKfZzZRZ
CXyNIZKBMIv9VrF3Jz4O2uDj/JAnjr+rTGehUGRLzwKjAL3Br4Mof3miM277d4A2ZTA8JiGS50x1
fMJ47mseMmrF7OZWGp4f+aW41ON1FO9rggpk+/lk7SuOOV4m5uqjNkYX0ykOCd/0vKfgmkVC4RXR
wKfZ4SvjkEPCpfgsA8ltvEkSOT/cXpFEcFob0RDGFmq7k7oO87Rshs++aCthNs6u27vlDO74mCzw
1lkPdwYaeRgK7pxupm68So9+z/oh1QHR3ChOmbbscAKU32lBO51/Yr6DIzAjhhhd9aC2rUtM6sHK
9zRmT1MBCR85SkgejSHYHwXFZpSilYEPWfDDhWnDc2ks17MnrySfrkzLBxfjJne7o925Cxc48SeC
cmkvJA/BuCpcpF85ApyG2dx2H+48h+i0N+L5UVVsSAAN+vJeP9Aiu80HUI4rUiSY2wGCkhG2+7VO
PRudF7TgMHIU65qW0uJ5td9v39n1H4T3EWOl6g1o+gdr4Qj+o7wStwQzOvFFyj3NCE8orohEW8CJ
g5vPQUU6LQrVqbMnIhDpokvn6dcHSTg7WhOC3oEjldzgpy9a13qGzbHt5oj1IIDmNBZ4MG1jmm5J
if9yyXxF9qzGa9xHLkmvRLQrPP/k2fJTeLLDzJPDmZXZqwqjfyRt0ti5Rm2KKcckE516mUTVhJKc
+nF60Bg35omJ/Zm/Jpzw0Leb+bV/ah2BUevlEz+bc9bG6lCoRZCsDVQzYHH23R/UBynD5FqO/ip2
5vgowD++57a75fQZvRRKyhnHVvAC2Zo9JblNj4HtNTE16UujbozDv/NE8FUeYSCXhjBsUJab6t8W
M0tPsv5DXfijmPnLB/hdHZpa3VM/XKZGopyZ1ObfxSHFQEdGN0KWUSRLQyL+oQwp5B4wayMOm8jO
vxwGqDcMRrNYGnZuC7HpHxwGOGH8svX/9srRmRCbEJS/HoZ+LmhjIxsN4cLFlHMsB7766l4Wsi46
NWj9vsNcW703MSYml8EJy1z1L3rx0J32mmi/3wauI1ZIs7AA5efAll8UWXLbW7syyXA3cTCF/bvr
Sizsej5Q3xe+ODvXL8UOxKitv7SgLiSi6R5KJQWFmG4h8oR9DYPMaYgGCTt9MNbnsX5KB26Tcxqe
mmx+6RQHkdph6tAi7ZsobxlDtmKS2Bx7lsgx+UL0iIAdK5d/Vx7UU+MA9vRLXQNPZE8B/GLE27vo
FgvA/y8lIKxTOW075tox11fnixFodCmTaAxk24MjDCSVkSV7ZWlV+LO96zWML4tyJzz2iV1krrpm
Vs+AAlQG6LgOy6/2oEMbvnp3NUy9dkm7bqTtqNjx4m7YaTczbw45Bs5Iq5tfuLER5Jloa7P47OvH
/jHfCDCTLdU3ik1mN9leb9a9V0t+BV2yd3tVYbB2yLRt5zI4ZwaMzlKZAUmyp1B0Wsv0TNSMUebt
lScthpA7vnLH9bK7fhkGa2aliyORwZMs0GLd9swCugR96+UmdMJZet6D/ELoMy8ghba3AtE6X5Z3
mU17q9wbcLg2aRe+bvlRvMzu8MQVtBAz/PuKVPm1wP52VaJTmoBPNUX7VrD+pFeCv2N6Y0ZBarUe
iZv+XVyxUIoreWnOj/o2QyqaJzNhlTLGll2tcLWFVIa5ZzwVKp1Qgs2bFgzi+4Vu3zSsg3hu8u0k
+O90bU/2GNpNTDpUdOSDv2m07RfSr4vb19POH3/++0lNx6hNnw3dmzwJnxNr2HeXkK4ic1i4aHlO
cRLdf17fNBnJnAMUo4RVWeJbP05qGIgUma6dhDn3Hzm2p2f/47nGJH2PlUk3VAmf76/nGr3NFLlQ
ryieDPtr4AfaLTNFsF7nr7HLEPKnSvJ6rwF/YsBGq2czncvareyZbAdNkO2Y7sqy5pyXueRZVxeM
BI6TBUziQuPsUR1z96e3+q/UBekvTmK/vOJpuf7pwr/E2u0qVdjzhNPuYm1fru8k217+D3dn1ps4
lobh/zL3Lnm3GWn6wrtx2Ml6YyUhAYzBGGyD/evncVJdSUgl06WSpqOWclEpwMDJ8fm2d8kvBqNo
dAF35AHr8d16DPHi8egJEzrcY7AHACZxA4swtbQyBumJs7xN2vKlLO6Uq/mq7Qof8yAosjP8K5pO
LwHQ51RluEHNParnZ2iUohhACYvkCK1ypFCgfUZbC3mWAyooizGZyMED1dSsMXq0ylGL7J05qJjZ
+eU+75vXcSjORxgGp5O71HNST7JY4C5WJkA2QiTMVDVKkCjJHVqgqe7eCQ8llw/pMiuCw4X2Y/4c
la0trMNF3usEy9VMVq2psQ/TASdnFaAFR5PIFXsyAkTc9aM0nG/8VfcQn9UrCOV2Ffpo78z9BWAL
PNa7OkQ9YD74pYnOcd5Dfg6zOQo0D9M63svC5sq9NSvbBhzTK1ceOpaaawMwGkj97B7IBi2miXil
ThHo9paFLzyaRXeP4I4lHR6MCEgFinfDOFQTl3kdJl7olNwR1mDjIn6g7Ydbw7L1Az5avflxtL29
Jilf9eAJCUhXZXyqXi17Jd8RaAUkRM5/qp0RhbM5CSzXjc8Ew5ufMaVIsm4mT9JLPL9ptW0p0rqN
mxWOYQcIx1wqxGrcOVcc8I7o4dUoXGGFYsU+vYIqAJm0iRHNd9vxQNhxrdLBQWNzoKSrQPyGAh3m
Vrng6FdoRllddzl7qOI+sVpLu93V3MF8YYp+CArcD8lq2AyVUK28+XiPlIgHccuMyq480gag4krs
ioP5YGE5otXbgrog1q26uWjZZeAJMxsNOXuhWgemkb6OzEd/IzweqIEpdAVP7mcRsgSOONZdHShK
5YjmaOFrju6WVnSQRgqmvchSKtM6jCPkFJdjJkooW/TNftzHxnPtFMsL5IZa+b2NfbjMLwCpO6DT
gTkBVB8Js0XVCxtE0DfWwYWzagGca5zc9EolZHwsupl4qZteEqlsQyLkfA7L3C/03NKGeYTAoIUU
Nt+J7ZoBQ7LygJmPV1obuLnZ+PNzgPTus3PLPOnHNPV6k++R3aPksnZRb95bhTv76S3+meGLbh9p
tGJ0aJ9/PrmdXpo/Rbm+ff2P8MWsltS8xYLI5NSSQmj8Eb5g9ortWFelk6hrHZFW70t6znQWZXca
iqJE2kz68hK+6D9CNhJBljxHtl9Izwl37zZChxkFgBMGAqT8JxuhNg4C+t8m7ivmYCM5ZtX+MDXN
AP/VvfWmfwScJc1W/Kphmgp9bxl2KP+bGkHzsEgmUo0bjY/hUY6J/JQw9vlGVU8ytedW6MtfR20n
Gq8DVno0qmOd6YheyxeNDEE+OHoWqHRPFtzUMwb6COg4lpM9Y1BjZnGft47t/aq0wf0FpWtrE20C
K9MMWyfuwbxP/hkYA0yt9oFrXKu0UPvV9RJXuXK4KaZC7mBavZuWd4tllM4RA/UgmmiW2ZM5XkG9
ZTeFY46uelchF5pvWIWzdRWG3tTKzqElAqg1o2qCfHRAU0mPh3qXSUNtaXNXbBUvQv0mrgNI1+gz
Qj4tN1HWBEwLEyMopZFmhHm9JIN3CvRg9ms3mSxvDCGSfbG7gu65sopON+64aWoXkWT24nX/UPcA
x6UD3JoZjIqQSPw10q/CyhEvNWPA6Ti3t0zljqgWRfXS2/RWMXbTYPKC2lXrwGBUf+AwRWDZVcei
i8VUooI0ExSnEny0zQAeuluM1NHKO1jg20bA/cHE2yIOZkRYJBKXiDXsrFAayPZj3JMKQKUNcBzb
CyLilLMX+kbbJwAlQlqQNg5ypMxLPdU/ghQ9s7aR0tedbUTTqGN3XK/lx/aRhgDoZwF18cTJ3jvz
EOBACKuhoqvAJnsRShJNMc0MBL4ry3Nu0Jofrfb2dmBQnTRAnYGuZN24iwvJcpROigIUrrlyoN5a
YTPON4RsUL2SD7ln71K2KXeb+FJf+rHUVyh3FDITClPgCTMVK4xx4+cwkObyTa666eFCgvoJ3s+r
7/dOcrGMz42treEdvbhAMXmFr5USipiTQha+kvPuskLEMTAOI0280s1Row+LHiZRWHoxgl6d0UAs
/MJOGYK30PJNdxPJIbJ0d/tB5asRqlX6XdWE5F1+QwAsrdIMgVIzeUXlmN5S4c8fatrjx24sUSPu
QyN2k6AeHtPRHACmqAneZiJIdoP8PA2vGGv39RLZZ0/jA+rVNWZ4VtnpWPxH0TfVvbUSgNWuAPjI
t8dkuq/GannW/mgxxMJeJs8O6L3iAD0pUAuFIL2dGdwUA+R7TWSDM8sIl/dpOjsM6avbGFkU6pTJ
PF5uimJgSWKv9K5ylFxhujl2j7e0NazqGBQ3HW2Kil0vzR4XXVV19Svq1cV4Maa9jMIG7NryRrgW
bYLteuu0IEd7OdjV3cycrGk2I+NMZYn56XZnoy3VJH1YJaYSms3dPziwmR1mulJb40rQU1+dvT+R
AThpOj3XZSev/xHY4OkDgWzRR0irwqz90XViCs0MrOXSts0l/tk5QSQZNMIMSkU6U0r7spfApqk6
42mJgqqFP/7SEJrw+j6yvf7y2skg1ViaOE+uM9A7Idpbo8orIUA4GvoRF9oErVt9xGE0BBKDNtjI
iPDYs8TeYI48vld3zXOBdvUjR3zjrdOgA9/oLJk1Tt1vsT+BhMudLdCXnzULp3Yr+iD9+Rizh+x2
MTV5br7xkXrcErSUsZZPZUQB8F4/R2WgSHuxgoEeXLp8R/eloXjC3s5ED9rbdIIsQYcs9ZtOKK6G
O6Fnqn3lMk4oXR47y5EYBzmVJfL9Qg9nnk0yUJjc3bXiQXraFeY+CHp+VvqwoocEHxJ/7Oq6HQXl
E0RFbCCIBtR0c1CS95lqbsNGM3GLQbvY0TZEqlWYXOAxrnU3SYBYgQZPz7Jbte/91f5sfjWnB02H
H8EWTmLf02lghfqwJs2VvCTEgvXIJfY3y9xGPjN115nd8UVPYDywuzHoqbOayM3COaElh79Pk0xR
8rDrsldgsWQ6C3uH8Ld9fUBBtLFBM+FWViD1E5nTJGi65NkPak5n/YE6JQZkw1RuZ1V5mMxQ9UwW
THp6cDJKfMzDbR9NQ34xq0AuBuNstszsNAsOScTBY6JHYrgAXQHjZ5JXEIn0kV6G1Tqku1MFKKGG
uWD1lr4tY+Y+BBy/W7FTEn+g4Emi+oiOHn2jD9dRhsLaOgIAi1c358kFYMuZagX1bAlKRwckQPwF
DHb0CiqKZOt0xoy5bg3aZyiieLdJiTECbMap1jlDTnY9bAiYaA05meamDTqbwXrpyVUEvqFZHKwK
vUn05sbZ0d/mk+aiudAjbD9Sw9mfuxtnK1qGR1wLbeD6XnJXXwcddw+w/fAQa+jwHh5A1tqGj4Js
4+Ps3DwESwfSZnWhTNcZGvBBB2LcXUvQlYsoM1H4JnC7RuKXEQqYl8Z1fpnaZj/xcd5xOjNKliNe
g5hReYwCRIAbQJhQeUVjeo50X3y1Ww/2CK/hC8T0cl0Gzf3+MX+0ufu8Q1f17eIq8rgfveI+5g7R
IgMG8Kq/TXz8se7ju1izSgpFmo9KmJk2LOS6S3qhp47cg3gM5uNcvSmZjwPFVZouadNensZdk7xp
JN6Cpw8O5SUf1q5c3Qi2WZSY82Fe43dBsX7dAvVXrne4a6rD1BDzaLsCwKdSPpp32xuIac4WUZrp
EZGuWrP/9hjyvTD7qZYM2g73x3+jn9I+yo4lkc3cDVZ79ah82NXPajR/6UmfX+j7yGJabx/+86+f
i9M8tV4/Bco+fb6nz/Xh5dJbPns5401a6FKrFSHS04NP/xRQ0mwz//4wiCgJKn2L9ejokAwJMDS8
AGO9Wq2P1uPzr/pewef9dd58/tvZGvbrcl/sUAh7PdyB4Piu5PxgDU6u8WoZ5G8o7tBEbZegLfJe
rYEALRKhKbMlIzDyUeVW6upvWYKf74jnEu8EqfMGL/fBary+3KulkL4pgKTbdiwzMRxnT1ajFSmS
4Zy20gwUvjT/n9Oi//+OeP35X2Z93yteJnofiaD86nKgu/QEQ5RIr1ug95vN0WIGW54K4HIJ5ip9
Cvm5ff9V1oMD43/IdPzaerRCGi15WH5h4Ly6WcRvEH4kjYkDqSjDTxRjvtTN8jy5+myU/GurIX1j
AGxItF3UjiaRer/ZHdwroqzSm2oFbpi2gMP7Uqvxcq98BLX91dWAL6HRByRMPFOw3t0rTIz4G7Qg
P55mmhwuX+4oJQy8Ztz/1lGq0aFs6WyQ4UFJclK+uldavLEkwvhge9CKNHSIa8AWvtx6nFD4fms9
kHhC/4nClq4pMfV0PXSj5dqxGqbEaFlpcZ1fbTlOJ62/tRzwC2X0r9ggcCBbEMnb7UEZr6GCBLWN
7UF8+ZJ3y9vO/W8tR8vehGyF5NP7VJS7RXlSk+AsRXKJfPUL5h2fqkb++lmK1iNo3xbvy6j9dHOo
GjuHQAt7kH8i1vH1bpWT5tdv7Q1N0zrAsNq5zpPE5cmtopqUAWRhpsKSaZylf305/kKm9qO2sxfL
dPZU+i0f9j8r/j56wp/V0PvHX+HUnkuZN09ta8Hnd39Ocdvf/3jJfJ8KsVeP/FmYPb3N99d+/37v
3/lHGff+oT/Lsw9f+6PmbZ9xnz7c7v74LwAAAP//</cx:binary>
              </cx:geoCache>
            </cx:geography>
          </cx:layoutPr>
        </cx:series>
      </cx:plotAreaRegion>
    </cx:plotArea>
    <cx:legend pos="r" align="min" overlay="0"/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_xlchart.v5.17</cx:f>
        <cx:nf>_xlchart.v5.16</cx:nf>
      </cx:strDim>
      <cx:numDim type="colorVal">
        <cx:f>_xlchart.v5.19</cx:f>
        <cx:nf>_xlchart.v5.18</cx:nf>
      </cx:numDim>
    </cx:data>
  </cx:chartData>
  <cx:chart>
    <cx:title pos="t" align="ctr" overlay="0">
      <cx:tx>
        <cx:txData>
          <cx:v>R&amp;D en Belgique Top101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fr-F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R&amp;D en Belgique Top101</a:t>
          </a:r>
        </a:p>
      </cx:txPr>
    </cx:title>
    <cx:plotArea>
      <cx:plotAreaRegion>
        <cx:series layoutId="regionMap" uniqueId="{F2204C4E-90FE-4417-B933-3D90E3669945}">
          <cx:tx>
            <cx:txData>
              <cx:f>_xlchart.v5.18</cx:f>
              <cx:v>Nombre de centres</cx:v>
            </cx:txData>
          </cx:tx>
          <cx:dataId val="0"/>
          <cx:layoutPr>
            <cx:geography cultureLanguage="fr-FR" cultureRegion="BE" attribution="Optimisé par Bing">
              <cx:geoCache provider="{E9337A44-BEBE-4D9F-B70C-5C5E7DAFC167}">
                <cx:binary>1HzZktw2tu2vKPRyXg5lgJg72ieiAeZck6pKqpJfGKVSiTNBEgSnPzifcu/9jP6xu1OyLKlsdduy
2hGKcMh2kiCRey/svdYCUn+/n/52Xz7cdU+mqqzd3+6nH5+mfd/87Ycf3H36UN25Z1V231ln3/bP
7m31g337Nrt/+OFNdzdmdfJDiDD94T696/qH6en//B2eljzYE3t/12e2fu4fuvnywfmyd//i2m9e
enJvfd0fhyfwpB+f6ocyyVr/8PRJY11/Vxr75uHHpxhR9PTJQ91n/Xw9N/DJx6tPn/zw+Mm/msWT
Eiba++OjGHomCUWIUCqp5CSUT5+Utk5+vkyfEUURD5ViCiNOKfvw3rO76ueZ/PeTj7P8wpzezeju
zZvuwbknP//7/df4dPDdmyqro8z1XXbf//j08p//5xiEJ28enujOTw9l+eACc9dkEAcIyGd3h//2
9j8Q2BISWUJof3y66vuH7vXDQ/H0SeaseZ+b9znQq3eR/uHz3P/P3x99ALF/9Mkn8HicqH936fei
A31LdDBGmMQhEUKFSjxGB0NSUoUpURIrQh+jA6FPE/wH0fH54M/y/W/T/dnd3wwdx8B+RMcvqPyu
0EG+JTpESMJQUkaZVJJC+j+rHRyzUBElFBQOIdhjdMBMvh4djwZ/lu+P6BjvSphR/RvlQnd3r+/q
/snNuzue/s6l9S54HxFwczd08OzvqTaE7MMa/c3O8ZcXK0K+YbESGDOGOechU4LzR3BkIWeSYmh0
iCsZ/gqO5M/A8fPBfxUcj8H7CMfLbHqoHbCS7wuS4hsiQIYKcUIBBqEATvMIASFUKSLgnxCrkEjy
YSl8IDPiTyAAfT74Cwj4S8nMMbAf0fGP+s1DVz7cp98XPOS37FcqlCEGxvIzPh7BA+gtJRwhJEPo
WhTqx3vG8jM8YCZf368eDf4CPN6Wd9Ud5OnX9PZDv/r5jt/bsN5F7yMGXmblYLvj87+jnkUoiJIv
cMc/rHa4IJJhhAmWhKnHBYJjGTKOVIgEZoSEH977MwJgJl+PgEeDv4CAb85YjsH7CIAT64e7rA7K
u+DswQ/fFxBo+A07BVchBcVCpIBkI2gFn1FXwoBBUKwALYIr9rhTwEy+HgiPBv9FQHgXvI9AgHqS
1Q9B+V//AF3t33xXBUES/GFh/iaJ/VyT/zv7Q2HCoOoLLARQhkc4oNAQCFWSSyEocMcP7/3QEgj+
ehzA1/h08Bdw8O1bwjF6H4EQZQ/JQ/V95f/jevzz+QdfC9q9DEMUHqXBo/xDgYC0I6TYu6u/yj8j
n6bwC03qC/aX/HzwX5b/Y/Q+5v+q72x19LgC/TA8dN8VENS3FI9HIysEgQiGBsPssXikEowwgQAG
YHbQX+rPz3UAJvL1OHg0+K/CwbvgfcTBT3cDwPf7qgSh/HbaET8D4cjB6+ZQCoAQvCuSnxjh4TsL
HEhjyDnG5BEjOM7kqxHwePAfRsA/ali57ndqgvdB+5j4C++PY78fQQC7L99MEOBnIaxpzhA9+kYI
/2rZQ6qhM0D9B0QAGfy8/x9n8vVZfzT4P5z1d0H7mPUPkPmO0g77VB/C/2fbPn5GkISsKwGJP1rX
j9o+uARCASGA5U5CkIIf3vu+3Icwk69P+6PB/+G0vwvax7TrBygU35XqC+m3TDsWUlBY8Ar2I4h6
XONhqwK4IMYhBbqvHpd4mMjXZ/3R4P9w1t/F7GPWNw8P5fdU4WGb5ReG9WeXOmxwMww554hRUHGw
lD8T+lAAwvBY+BWk/giITy2/4zy+OuWPB//hlH+d5fc+dh9zvz2y+vLhu1rzAuTYh0z8+fxzSDyo
eEkQ4/xI3T8BAAF0EMyBBKCQCtgVeKTwjjP5agQ8HvwFBHzZ8tuCR3Pn+99J7N5H7WPmTx9cebT6
/uuf/zv88/++O0Xy/XR7hT6KrD8LAaD2Eko7uP5SgbFHPz/FQJ4JwSWniGF53BsQcPnTInCcyVdD
4PHgL0DgyybPuoT9gO4hOO8ymNS7ky+/6yjL+/h9BMMGHvM9tQAFtPxDHv5s/tEzpRQHo+eDjfOo
BAgElyD1IUh8+K9H+z7HmfyJ/H8++C/M/zF+31f+36+699n+DOR//FAb1HksmeAIvFv0aMHTZ6D0
GOBBAf9XcPZNfQDae3r/28fZPp/Qb1t6H0d+dven5/j+MxX4y8c2fnG/o7v+bvXuyOAnx8z+9dUP
59MeDf1sL+6zL/ohjrs3Pz4NodH+chTx+ITPiuqHSD354f3pwX/+v8djH+4cHALkzygikisOW/fg
zQB7Gx+On4fPGPiyQNpQKBFmmEDRrm3Xp3CkET9jwPVgB5dBy0dCwkSc9cdLVD2DPR8BuzooDCns
89FfTm9e2HJObP1LQH7+/ye1ry5sVvfux6cAk+b9XcfvJ6CaHLeGKFjDknE4UwDUobm/u4QDonAz
/m9E86lsK850XNLaVKk4KxxbjV15HRO7Vzm9YiXrjJvY7pNQ/caLj17Ur9983KukAG5QsI/enNnE
jjkcy9LZSEdDl+I6D/JrlroNXt42BO3Kqj9hZRrllr6MR3KDhvnO0+V8SuJMq321z5I01gIPe0XG
C0HG84O7kD45le7Mh3RL23GX+E1C4swQl9Y6kPXFVNWv/vUXwYo+DiIOFYUTZMDBoDEjwiCPnwbR
z0nMURyHeqFqNhjn63oSlfF8ucmHDq+pV6+H2lHjxKBWebXsHK+DjbPkVTL1r8dQajp1yvDFhsaI
MuFbEhe3+ZA22onp7dD7zrC4wfDcYjEqyE6DJU4NaeQ2JSo0TSzukjgtIlfhFSXlISP8IVEEPpjy
WPuxiFinXETaIlvLqSR66hUzMxp/GlRKdJqvuEzuxpqVmneF0EEVngRieBHXb8ktq5+PqL6nQuos
7ZTuPUNREnadLihMuO99bGiXFboSegjU2xlVgenT4ODj8cLy4LB4mr/MSFec09yfe/d66lFo5hL3
JnNlaYJqSTQRV9LX0oydPSONepv5ateWS7KpkyCLilbdqKF71XqW7wOZXYyXlFSmclUdxY1d9CLb
vUN+NG4oT4UnpqdppVmDDihUYZRUmEVFNZbnuat7LQeiezjEbFCfHGEfb5e+hfzlhdpn3Tiekane
E5GUuu2l7pqy0iqss3XpU53Qgm78IhNdxsMSBWl+DMaOFd5FvM1OvEuCrcqsP0vCojJBFs8bWtHF
MNKsk2ZCus2LeVWEflOHS7wu52UdpE2hW47LyObl7ezHNGooI4Z1c6jbdrlustes7TutSHKl2thr
keeFBjZ9UaSjQU64XZfEpqtorlnf6iRJz8KObAKLbsasccYCuYg6jq4y3zdadIPcLc1qmddrMo35
Ca6C2CyyW3SSqgPpxAIxkoXJpyYwPm62FFVeSx6L1azYGtGea4vb3KDGdMy4cbmupz7XlSyeq9Ke
lEnyuijkqzkJfooZMmigzYrlTpiZzduGvW1GKyMWZD4aON7Zzj6nndsz0WyCyW9RUJAzOHaXaFUv
MIG+vPDTtPMszdeUpGeuSfYVyXYsjiO/THMU8/aqqSTWachK04n5bdsnKzFhrGdEqRbnZWxvp4Vj
7aYdr6KG2FmrJB4NG0SnJ494hKfDHDSdrpt+0NO0FNvcdel50vLTuVIQtdkmqx77zCw03MfzcjIE
AddZneF1h0Ldk3nYJjFa9/U0XExe8yrXoOz3svOvCpm7VeKmSc95epPhbNHjVN4xR6mhPtBjVZ3A
Zn5pZoFuk76L0rrGBo1uR+0QHrqiOG3DOlyNxN5aLM4nwZ2ZmGxXpQJMVWVa6mJi93Xha8PbJIyQ
qF+ViESUH5ZeDLpWXRVZfKWqzpq5R2OUy/ZE2Kwz6RTgLXQoU1hkTe06D/MZrG7Lch3LZdxY3l1Z
3q6Gwrar3CuqmaVrYr3UuQoWXQfM6ePqKCbb6RiTQVs7rsXBDvyEEL5orACwqGut9mg+OCvOPOHe
8Lm+Sqt4L+r47ZIUhZ4oflM2U2mqslV6SNlgfNYlUTt0G5KQcj3xPtCUDRA+wtZLXOWRorUzeaOb
KoSqqOImUmUV6yzOrhJLTUCSVMd115g2GC/iPtMCzVcuqMiuG+YVqd0KkLEYG4dyhefCIEn7XSOz
69FOmeYNAb4X95GzTQRc7XWBcad5jvkNbgBjb2yJfmoCkcDy6+NNXvWToc6fu6R5TUj8Ku4weY6S
udQJi1008bgzdE/L5Yb0NTFdjkSUBs9ZNrwO5BJeci7v0hyWdR6/yCgkuBJy0kHQh+um42vMmxdd
wN26H+rzoOan2Zj0pufTc0SDPKpuQ0GXSKp01Elo16SFUDXNCFmxojdlkGLtl+J2XHx+6FCpF4Gf
F7O9YcKGOukk3qh6N9tD1w+JDlJ6aF/gBsBlrR6xelkRCbmd7d2UNdA5mq7VQ2l1Be858bSxpq9k
F8WCW4Pli8ZXk+EsKSOe8rsc45e+rEsd56rSeGrxOmb5plna2RSk2XeS9esWTZd1I6KybLGZCmAf
XT9vSxtvh7J51XEZucYGJ92hXuJ4jdO202ONXoi8fetIed7O1W5JMqZFnAJPoNVla6tducSvfFCS
LfMN2xSZjHy92HUhg7djpm5zqBp6zJareljiXdVYslGxWwwPXGtc2GjryLKeYB3KJbb7Nm7yNdC6
XLf+lcLilUcyMDIVFXROuvN9J01f8FbTlieGhIVRrjeVHX6ylZ12akqfh0UjN4vMTuY4FCu08FrL
cd9Vp0EqkOl8PpmszW4mlB4rQdtHzRiv82Q0oigqPVTlJRqnERZUtQ5lN+k0IK+zstS5TQ6d8Aba
1hDIa2iVJmmogTN1u7pII+rCTOMql0Y2tDHVPEGFHcUm6WignSQXOWSQtpI/p66vNPdU6t5ZG5XF
nK4xzQMzuxwWp5v31BKqvQMIWTGXK2Iv2DRMOsO4XhPeDjpv40spgtd9qrKIz5M0sRS3bhJX9SzT
qKrqwzDVWg0vga/Bd2nmiNEU4CJlFI6lWi+tiyo5nMVjkuxaOz23fZXporIvUg6FpJ/vi1Asu7KD
fg+97cy3w3yaTT7X3VjIjU13PmO3uBB3OD+xA+pP28T9lCB80U1QVwqRni3WxUaFy6SbPLxPsqbY
Q8zN2E4QD+Ljs7DKTwI37sKYBOuU4nJN6v5tEPc68JpB/w+KZDWO0CzkWHV6sL4xLk/70yHZhOHG
z+NZK313lU3hixili67wkbiERbsdYzWZeaHTpi7FOWcNcNx0Ps1JZbUsnCZORLFMruGk51XQNVKP
afOysaLUUMs0SvuXwktmlpi9HoU4BI1bhzU7rwZhxqm/x2KKV0k4Rz5JsUlrVhhS1D+xSQntM1WZ
cVSlVgu2ERqay7bpDB9ds+qKLDZ5cCd9BctS0EIvO5QUpXa0rE2eQbmXY3HJ2LhqprneDGF2dpxM
KONN6qbVxNDLgYXnXk03XS/nbWtFe9FlBKjMIuUqh4YF1IWE63GsTTc3yUFAh9w4Dn0MkavMyuXg
6njYzKl74Qia9m5yW1UM2aac02KLYrkjiZ6nxq/jkdbRJiedilIJlaXpVLIefHE7jQW/6tpNFgDx
YSwY183UsSuKxWCyKQ9PoZJc5TKBgozjJPLNuGN9wNdAtm9cify6W3roC7i9TmnYbH0z5ae8skk0
x0t6CNUbC0ZdJJSf9DKmwz7j1O/R5Mmqg9loF6VLBwwDhAhyY6JTuVZySYzApNETqWlE+vBNmI3V
izl+6wbuNrUdpCm9L7fAUIdgSU7nlvn9MrlV0PM6ol2Sm2Byu7Evm+gaGC++hna9C4cMoMam+WQp
C6prtlx7SoIb+HXBKhPU3VJayajLlVvP3HdbCFms84J3kQCul+YxSClmgkJR00yV1GVQvkxV/apu
FqnRdNOnuTrLlp6sMLwtVslr5ZdZz3F7n7NcbWuydKtkjJNXpGoeinboL8pCtYeg4KdBET6Hfrfc
tq4xdkGVYU2drwaliJEJ54b34Vll0bSZJloesJphXaHUrQrrtnU8jWZO8QF5LIH32TmiqL1DI5lB
4Xm5Ky0BDkTGKzyJ0ya08zphHTaJl4shCdVxYDnoMQUBJMZCaxLjJq/1kvlR5zEPt0lGrhbvllPm
x32Ow5+sDNfZ4jPdokTolMhWZyDBt20w13oqR7WicamDRTY68eH9PFJnmjzxxhbyllCoTk3be+Dz
+Xll0wOIvDJITqs+v2UxY4e6zLYhcUBTEaoiGgCpe/cHn+m4HllNdDx6bkbEL4YC2U1fMD22bE3d
bE/59Ir2bl6JZAbVnG0Vsi/KuQ91xXt5YDwrQIQsm2HGtwiEw7qIS/iuS3DdNW247ihbF2pWm6Ce
deNzqWdHq+cz5sk+SabWYHiP7Qpoczn0ghEBTZI5CnRhu/aMofjFZBN+Odvuhav53g7B/TSl4U4E
J0ldLodx4fdBCW0nCazTaCi9Lmm4QJXvEqiKw3lWzW8CxbDuWgWcbsnUfhg7tU8WcUtUUq+bcYkj
PnY3U5OdVyABDAKOOdWVzj2rDoUqcg2Lp6kXuQ7zEVLovVoFhd00bdyCcEyhpIW9trG6sF0aapx5
6PNhc6C+IKZxGdo4tLzycfrWzsCS7Zg9gI7roYwDVbCdU6tymE4aVEodCtWawY3MtFVZmXJqA0No
c5aXoonmPh7Wvp8wEMrFHwophk2AwmaXelj6iajJgSXNoYCdjVs0pe1GBANeD4R0uz5NFzNkRbXL
uqzUPgfBRrnvD7nP01WzdNy04dCtqtoDoY6H5szjZpNANeaQUs8LBwRJzboYiFgNoEy6fgQqNWOh
48SesWG4cYpchLAmNR7SiyHJ8vVYAbNHfFhXZAYB23dngZLXpA2sEclrnBxgLznX5RyvBqpu8Jzd
0wUVW4vpepnFS5/3za69b5sWGnYwox20QVjCNddL3F8EyqZbWVUH0MR1pIoEmHkrau1bXfWYr9ph
VyIEdbMe+MYTzeIwW9dlf19A4kOfAuMbrgl14hwoXsZDf/Bz0Jk+tEaVJZgMM7ngsr7rlUjNwFpv
KPzW86oYdiOyDvS10qOYNWPLWY/SW9b3R8qGT1Rrt2Ofok3lyxPaijckxFaTCpgHa4tWd5jNK9qg
fTIsu2kQhQnSAZ0VAyeRzVC5ttlMNtypa8yK5MCyRhncN7Wpc256q5oN9J8kolV5qMocaVoDY8iy
ZhfXtX9VbVIOjWiQ9RWGlsXb9KKYxqshHVfUQ89OO7FvwPs9tYmCQFURIT41oUgwsOxbOZTgiLQL
yCzZ0u3ArF4ADLpJqnwTlPFtLergdBm9tkGenTV5X4A3I9QWY7dfRMAPcRb1UEi3uS0fkhQUHk1B
23QtMUELUlXWebbpZwoRarqtF0AlgUB3W9nXoArr86KdoD0UMdgB+DR2sS5teNXiUBob5m9ZHFzj
qQAxelxzTHUBLFU3nGQ75FKk4ZuLTTapZt+2+VnXdu686tkWLUUB8hn5yOMheZGWZNxXbah0mFpp
UNLxzRT34eXQ4G3aWnZoebBux4Ze5oQPO1YFGGRGDtS/9Nc2G5LrZuo3cE/Xjv5CdgHbQbAK4yvX
6KVf3OHdTRY0vXaBz01MsDfp0FRnrnabAYfBmV0Kk+DRRclQ+XUT+EgIqS6KpHJRnBdy1fTiWnRK
HXwvIuRqWFoVVjtHiw1Nupc+m6qL93/E9GXf2NQ0VKMwmAz8Zl1us4Ic6nGU50tooYGE5bAuB7yx
Cg06IzTdxUP7MBb0WlGRgEZmbhPL9jLPRKpRWyQmldO1GjXYSfMqhEMCq1Zlp0BfyEoG9rYhsPhZ
NVE9W9edT7Y/mXN/sqgJhDdtzeLCV3zsT1laIKP4wKMFQxsvsk4f+Y49gCES6rxhIJJF1KKyO1um
vI5copOiveg7/tb69AWb3LjuuM8iMJmBDpILv7TLpkvQpasPeeOtiQV9UzQVM1W7QSQ7TRB4enYe
c42CqYpiN2/rZCmijgKJiY9M4k7EGdXHFV4LtGUzL0BalKAt+xatZgeCLLbLOsEUraVrslWSQYSq
Ea9xgMmGqrE3CW+ErtIgWsAnLCtw/2iZxYfMQu8arMDAojNnxkEEsKtQY1iiE9QJtFW+yU01FPuq
BPlKm67WLp5fNWDOm7Tqei3CFCY+v4YrjclGV65Em67CecI6sLBEssq/DmagCb4eW71U12HGZj3V
LNSiLbwZHcErHsZOB/AzrpVKVuU83YHPDwsPuEnTpcVahd0lG9p72PI9eqp0lU0133Vze++A+nZh
Mxy6CW3LIAg1t2O7ylrDXFxvSQfKTQRpdciqZV0QAs4EC9/UzV0Nrz0TvHG6quUIcc1HXSwgvsDz
uCiTfA8GJ1rHK0GgOCd9qUw7Ors64Km3UQZOUoj4avKwjCmAp8MoWOcZeA+w43jXeWXKsuBQ/OPL
pazB5UJZbkpGNdTBc0XiRZeIwrt8dpEu8ynLSwcom9kmzEXkaK85q8hLOam3Ug2va0MC/ionLdAy
H/80TpjoscGhSWeohiH4OdXAdFpPs+6OQe4qDuZuU5msGfxzCwZc31u6b6o+BUNVytMC99tmaula
NeBI1oJkUQn2u7YNaIUyb7Y9qXejK6pV1kDP4LxYMZ73mqDcArjCw9jmwB1wDSJGnC8gKBpVkYgH
uXG0bU8k58DpfbCf7Is5Tau9WCDQ4MNHrZyihDsNmQwuZR/HmtTC8EkG4Cj3+cYN/aZfqD9JybDK
c4uAJLa7PBsmY8v4JIMtEiNGPS6ZW/X5y8qC9ptc2615Nm6q6WRhEgyZZEuyJHvuUXU5CDto0J17
xeVw4M2mn6bX40gGw/P5dLAOtGNRzVtC8RaN9CcO3liZMihgSXFJ6xp4lGwzKEDDEJVjBsYKzLdx
eAFRklz7WmdB8zqdoCqofDoXyZgYmSWmKJfQ0GxJN8dELlwDHVGaFumLQiR2hQpx1pauNEAk84qd
2Lpfpcpt8jCtN53jN02looU6oJSkjTdleULWWWbRmoPTa8quOB2LbjXGQu6szW7LEosdnwJY2KSK
ZpceuJ9thKHo5O256MurNnN075biORyaKp/bajoLOmSSnt3j1p/leX3h+mIf1GLlUrXOkgooLPXb
uFhOm3QOTm39JuzZvJEsnUy45PsO8RLkj5h0gUH/kyYEAZV6wxYLFSQsqXZgQZs5UYUBxij6udEV
hGp0Lllnsb/3uNrIIIQqoNRagfiBjk4zaIjDxbg4pQUphCmCsT36dZGaAFs2B3uomPKj7ZrwDW9h
J2AoRQW56i3YSUGq5y47WMwMbIlEYS/PakLus16mJohHB1ZMojvGm23jFquFAM5t4fi3EZXIwI/n
mclDIINI5FjbVFtej5op3hgSV9yA1bseYj9oSk95CxKwk+AMwF8tUpga7oZlzXQz2GXLp56eKCCC
eZmdNnUK1R1+k5GNWbuGRnejrA1AvHTdqk7r2QxDXeikZpu2wdDXCkiPQq+Zj+Ju5DpZzqpWbosF
1Scog7AGqb/syJIbBZ2pozcoAyGLiIMqUNO3HV82QVZkG8A+mE0JtAaZw87TQOUOLyBQq9FqhnOh
J+oj14KbLqivI5nMV0LMKx+3UO5cdjkvLjOwwQelsVrIClG7FWAH1MpOEJdCGSWG4bRK3E3Nmj2Q
SEifLQ3s3WIzt9suEIspxgS2WBgHiwTjao3qHMq5P5+b7qxpptQkdHnFw+otcepl18E+Dh/zFRYg
DkIV6yWpWpOw4UaN+KVPmxXs+bDNmHXnDqRZ3fc3cwEbifPSJaZZYLcmma7BQtpyL3YYNjlMGNPO
VDSGxTiERqXhFWf2ReFZoHPyRqbYRfOcjpuCoYv8KC6s8+OaoJd4qeb9FCwrxYaozgHUzDXrPgWZ
nBTYgMEZ7JOg+wmLCjy8uSzMVIUrYDzAMeng172Y8ak0yRqU06hnkaWrmdqzpepvlwbPO4/QLl7Y
uK1r9CrOSHPi4YNQQBpm0NxNHLS6DfsLO+FUZyMuVjTMX3c9/HU6cGhdRRQs4jk8LZiY9yQfd8v/
5+48llw3sq39ROhAwmNyB5nwoLdVNUGUhU14//R3UdKR6kjd+kOz/3aoQlIZkiAJbLPWtzczs2SG
3qk4l6BvaumSsqoRXhZNZAnuKEgjexH7Atkj2U8Z6vI61zVX1ac3TZ/GcFZm2ivyAD0kHlBeJFch
J4kdlbZM0q+2JuZeKRVPnvDQfI53Qj7Cbqkk6LS54hFdvOQZoqICIZwLJkUu7JzBmPdxD18kioY2
NBalttIKF5g84YVOodvRoc4t5FToQ7huYW/pdCUGXERDCpbKMMIeOg/SSwEx1k7q7DbO665eE82p
8/hJaGpzr5ezgjYH9mKcZdtBEQobkjUqH1GytWS+ZEt9ylppZalenco0OaUjan1JFCwzWy/S3BKa
5iX8iVF7ixTCBOgiOIjqWmWzRmW86Bby6Vep6YclQgsXlzNeKHT2U4wGJIm03s1Nw0YtkrpTnidM
bNZjvch2ZKLdmCut99c2g+5bbfoJcvAE/42qRZ07Cy8s09QHO9V4YysGJ8GC6iKLccEk/TxZbSu/
SU1znchDWyjTga3ajBOKa8HKa2s2o2BdMtmDsXBIBM7yuERvl80QgeNisrphlDzVrPyxT0Mx7jyx
KhLK4zi16mZT86m1ZR1y3CTb6boYbtvWIel71RJn6Jhtr3tRWpwhaOX6aqtiYfE8Ea1KkGZaRlmo
9xEjnZq4mj4fzKm8mnmZUCGSZzviCxUzw+mLPEGB7fF5OcHKG9hsDMexghHXp1fV0N7ECrWGNpMO
xXYGIVSbWV1EubXKmWHV24jLgtfIawQ3B2TDOIgrFbryhPP4LTXir2HYmRWeQZasEq1kqEpNNFsL
GjpaNlVYN4WyXaSicpdWNCyuth960XLaA2oYehlvrFGdVhSuRn+QhjGx13K6i+tcW+2oMuSeic7b
lk817c3pNjZqBPVaPw4FXnw9aT8qSboUAqdGAe0lX7SnZkFAa/XCXtWFu0ttDNQsUDPwHA4/ybNb
sY6JX4I+o3Nb+fkaS04Eq91J5yaANA+lBLmd6WVfuHFGYIAl8LNBtfv6rLUs1nPdMTKyK4iwN5+c
XILjU0RDZM8pnFM9x3WPjmphjdkVVt91N4MPn2KGA8oHwAZiP7+0wnLmEKDYYg7RXVkf0g1BSSYY
J6VK0t0sKoE2w2xFr1hTqIO508qaSdO6fDqusYiKayTw0pb5JlaTzNa0ddU5iUEVNI7aCtexG2u0
COpoi63e+mZcn/q53w8leW0eWfsXmuQ3tuk3LuZXQOe9qpG44+S3DWu/f/s/2x9r235Zu/XHz3/+
Fnfy270+wKSfvvkLIvUfIKhfF7z9h1/+REh93832K+H2Ax8yQCFhqkgyDQNDqCBj/jMvRb6tfPuP
N/8VmVL+pWCAQTWNx8gSgdaGOYZfoSlsc9N0SUUcgXQOckjDQ/6ApoDJK2jfwMw90CnwEb9DU48V
caClsDkFs4/YiSDK/wSawpP7C7z0/XnjCH8mfqZFVzsNrhM6ytCE2zQwjordbitaQeshgaD7U4Wz
ASecVxeOoUMu3hkkKHWPROg6acRdlVhy68lzoGQXkdggc0hm4auMtmbvysRSY1tbWKQ4IjkSpaML
t+PcM3Uf3YlJk2bLDTYr9vw0SzHtql0vM9yKQE8hR1hYwwSvKfNBWC3t4wv3hb/Ob0uQ3tAaRwKi
8nirMkAw544lTupGNcTBBIWo0Xvas3kSTtEBVg1Z3tR2K8G7WE+SLTwtSLUEoRZc0WbgMF8DU7VX
PrLkQ8qpwvfKpVWp0Xjyi3CLNpDG6tQRTpKk0n5+7xVXOmhWtzxBcnbyXXqabvXFCERbY6VTvWhJ
sCBkq1bnpvYaxsdED6rcjlGTK2cuhZVC13AuUxojkHcqbQPJmp6S8jyc9S/BRYl1g0BsrfZwGEFE
PKv5xOC6JYA2NLg8FKa2cRFlOqLOdI1LRmyz2y2Rpwiu3qG09uH2Zm9KTfF6bHKGPmulzQQV+JTr
Nl6gdbN86uKuX8J+L2UweoTdOgT9EAw3bQoVyFGRr+/UnbHRNmMgH7kP1czpUreLPjSp3Cb95C3P
YrqDReOXeKleodeoTkJ8FXnIZIOwb2oNAUmwhcHuu/3Ufxn2mNGSvCBm1ghi8W4uGX6Svi0xVbO3
styQzG57q5L34sMjYYVuR9OGO/1WDPNze83PUqiE83Z0Cy+eqGxCGaKSJVmJt9qzbbqjYA/gn7gV
IzcdK/0EOUM/lHZh42YNrc7lUQmrfe/OWxU2Qf08SFaxG/GWVmEcSVbJTZerCYUOCfMSPrSI1ZM5
59teIrcl43fY/P88Unr2yf45Kv4aB3+Pmf//BElRQtzRQOwiOv19kPxjV9C3IPnzzX8Pkljzg5kf
zO1i7hso6LcgKSMGovvXQCViHgDx61uQBE4KEhVEKrQz7acgiTV3CLamqGOeCDzoPwmSqv4Igj+z
pQiSvx84cIifg6Q+jFOUF51MK3sIousUdDYH6liQDXCPRYO8QpeEqYKDeIjrOX2dvqIjvyGMRdu1
9YDyrPv0NlaGN4c6sUqrf6q+jJrBdwcptq83qzPZzZfidhzIlmRXzbuJWnTuZ0cAkNJSOVQ41Wdn
LGRcvx99IVI0ounyIrSXtX8eWol2C9rU5lMj27IzoNa8QrA07bn/Grp9PNpwIuwWV+PQHDIgDCiU
TR++Pt8J73p+lXEFrygxnmNc0yqu7Tb6aFMXuK8jBfo520hbfaPstJ3px2niplrIL2oRCEVgiDuO
y6rb13U4Nrv5UwjQbGcIMPxUTwxS2kDRDG8SF4ZX+kYgM8i+1u1kARK5B8A1JbZ+acAhQoyl+mWI
KRrnEjIjZxB0C2Bt4ivUgOEkO/piWsKTxFpfhip6LtZz/CrZediPu3h+zqxVxKtnlfIVXVp2Xr3H
f9b3xMnaO98uMDU0QGx+YmnP/b2/C8gK4904ZEIIresgTax/K8znerXm0kdPoOtH6KeEQK3EC0ur
7FCNoKeOBIbGHBT1+1Ijb7lw3JW9sk8Lp5E2y7t2FkB+HdepRKCeqAGdWWIiIDQUuTGt5b2WvS3R
tc0CTYL/AgSyoDoM85CDh1JtqdjlduGMIXEE2ooWCk+hdcG2JAVU7dWFRNhdAY2cUZ3PGUIs7aAl
6jZRtmRwUhKW86aFtKRsjQ8NAfakCX4GKRPqYJNBTUGQp9pHnN6mYdt6+OmDV+W+iN5YSsMlQzIZ
JTq84gWWJQsNktWgkKczxOyUzUMwk4OQX5P1jD8wStZ73XvnxCuVvqRgeNWfYhuZnwoUtT4bncaW
afmB5u6QfXBETsAgQQn6SnhvhPPY2wOQw/ZD6JgOwrWHyKNzCtNUlrxpvsgirBo6mjnNtBRtBiI7
BbpoPmcvYPWit5aBX0NrSoEasNySJ6rtmjvSB060hak47wocQmvVT0JJpZd5gmglfYn5WTsWA5PP
9aZ15ncY9Gts5cNKF9vAGb1Cqzc32WxSPlpgsO1EjV/nCETcqtpy1vlLZuvKNqu+ujmU0PdNlqTY
MaohclwKFmlvlcwe5vnqmTWbIdpuSKC72a7YlbmfI792TiYfSb1T64PmS7pgTS3MsRLd+gx3B8ze
JGlQJRaatO9AjxRU6q6YqRDAEqo8LXrrjRN79EbKC4CCMvo0FmtaTiQHG5AVENBEC25XirOV9tG5
2xApALzbSRQdDY1Zz6C6WICc7MEX822KEyOU/RoP+fgLyVkZ36yBsR9tHWoOHlGWAhNW8KGEgl/a
xrsImBJQafH4ynYw6ADrEIMt4J0IMKxz3zD8qTlZZWlzDqgg2iW5vyjvS2xjpbCy4Qc5kA0mGGy9
VR9NTWXZmXNqhHC8Hl8hdzI7BVmQejFBt+P3YAaTIB7wpp9BbuJbUWAqeVoEqP6HBB2zuZmvcsW0
e5XhtsVR8qp9JNI5xlOt9uMnGCd8mw7hBP6XnPqrzvHWfZLJBvgVvYk9y2zRi/eFC6TXnT8lyW5d
ALyW7qu+7GcsvReID5AbPzrFVS+Jy8NvufG3bun7+MIjW/01x2D2EaPQ6mOkHcMV39F7JY+aRahQ
iM8EtUu36aUNQBNUu6kAz55JjQM+oirP2SWGTNNaXKN64dQ+cWSn9yUb9ewIHsRCrTz7kwvXIpTD
4txdizMJh23pCCijdKgFjCxghvddb0mZXZUbBCQEgewN+QL1MJG2QMQHSnwNNoZc3KXOzw8VhwaM
Kg5AGFeomX9lu79/+o9VMX95+lgVKpsi2iXMcTyGLL6NbyhjMjRi3wMbCeqDMYusRyRvc1aDOEJ/
BZk0RCxyczd2iVtX73p6jxM0zy4A1thYgQ7WjslX6JkshSUODKiGbCHdcfO+maxe2/w/DvjREf7t
Ef+pKDC7IY6LHEecf81PfVxTkLsTeut+n46cLQgmUn6Q69YWutgzCs2K489WShGRybaaOBvnjErq
BBZNZuLqaq6w107gPSp/IW9l7g6AD2cy0RW/T0nFZO3OYfubA3x1dadkXyIAZswqKJBLlAaniu6P
kWlLsHIxu8Hn4MEkCUcFDEBhN4lvQJy+9+dW8XI3abw4qCNIai4HAqlYo0EH1Sr4UV+tGkIKckWz
y1GUKDTbQ1yMy9e8ZVW7AzxsHPgWVKoKRTABI0snqPsaGshD1zlQ0UDcxB/4JXTvhbgpQiGKFcNW
w3Yv4OaGW0MRXhNYOLCo7TahiGsiobClOM3L0wQnYu53yWrF2Q0wibLHfQG1QTS7rw0zdslLgnsW
whF21PwxmQ4g5NQ84t8Cyq9sOiop0Brha8H5EeVHNbdJBiTyoBCQBSJtkSqKtyahSCLz8zyBJo+D
9h32A17jDkQF0CUz9np+E3mDU09hoL3zs9BberZDeDypbpEw/Rh5PTWPps0Z8ixwN+kpPtYfDYFV
xQApZY2HKQuz2A/RDRvfaRr76cKZIp+x3QxQJiiISzpdOKZoUD6ouzZiEd4EeTwgY6fLUa2CKP7K
5yAtwkjexcW7msBFy2gGJyEqKbix50ko4Y1shXu0L2+Dle3yS/rcgfoVroLxpQ60v/WJp2bv0HLh
gTAhk2mMSuiRWJkwwXTewiol9hQCPH4S3OYSnxW3dBW3clcH6qeFDPYUucbyLqmu+tqFvKdt5g6K
C3MuTazhUZbClzajkxJTfCfdxLhC2mTo3VCzRagaLGmjOU35EoGcL7jqmIcOR19u4aSDMXYreNmR
VcYsOw5U2MJe3C7+2DkGYcpb7qSQk6kgOcpb60bQIiC99zOLKh82fqr2NBcsRbLLNUAWMJaPUaHt
Z4PLoruv6LFNR6tg1rNH44j/1DNrABPnSAn1y7iVQatYGPSwigBoI+5PtmHFKI29NpQ8UvI1kZ0a
Et74rMSJZcZfSrThEkqhs4GLFOeS+toW5/htxkAJz7crrMlyo14ypl6kFhS/ynoI/7COVYZfoP40
RSeW50Mvhuk9rawqhOig1O4Knt8k50Z/BsNo4W5aB43AL/HqH8lx/3eaTKIphoRJQpnIJhLl3ylx
f+yc+qPJ/NPNfzSZyKpExGIJjH8oyLO44x9KHC5jQzYxjoA9xY+1Yz81mSoO5LcW8zHy+Nv04kOI
E9FlGjhEHC1WV/6THhNTdv8mnRAcgApO5bEQ5U9ThHWlTmB7uUyzFAKSeSDJAZ7L8qp7uHh5zEYB
43JoAosRbSPGSQgF2QSB3EIZCSxxm0P52mgc4490QrGXF6iFRh/AfFlsig8I9WSzQGmZSjjQaCKm
w8KP4lvxyW9rJtixcBh4qBSuXmxg5fbFsYzdWgtqRcf4QShE+26GV+6MlxndCrg44yygnCNu9zqU
rqB7wlsynuv3ITBLOjZPsLR4wtKFTgtDzzqxoYUYj6YAep92LDe/eAZsQtcgLRT3N0ejpcMcF+1B
r2AaIkTMjTdw8WymTj8YG+kR/S7z8FwhByDpwjOe+s06MCQGGaFGxV+55h7kOR9tdEZ6viXLKdKA
8cxQNDHUsMhZ0HFrylFN7nHzBY7RTnPrDSaqNokP199gGhJocy+zN/2uYLLo2pibtNm002EVmEae
CAa4AHw39gVPd6BxGuDbZvYxiAKKFa50bpeOGgJPx5cZoiOH9dQgIWZU6D9RgI0yD2p01MvLokI7
yBwDfYZ5jQpEiwOa9FSG0HkACV8QBnA2REkRyfdoeG6ysFQnZ8aIQg9YBxZEuKLzwxsxBTrsiEbf
ZBMgB1upjg1Ok7LCdIH5WmFYNMP4lgnPHTl9lvYxCU3bGP28t0pprzXPgJLIivNoW/XPxuQSBSJh
6+fNMXqMRFxX8SOaD83o1qJC5Uhykuk5TSgpbrH6vvKwzDVA6DPtGl9N76oYKMMlukTeYGko3W1u
XVllnFSWAR6Sh800PeVJiNkfzWign7Bk8OeOjoiRmH5cHdJA7UwPaOQfcFZqLwb48aDMv7qSQcg0
8RIsyq2EYym/J3iTmx3ZxUCMVKeJ9iMes/dWDJhiiPJEdoqF/wcJsxxUu9Rp6ZFdtIbQHmG1PXVO
CyA5tmYUTrNjiF99ETs83aw6ExaTQTqFsop6GEpqm0wwfYFcP35kYt6yKTatYBvRlueFJcWRS+oN
L3D9iZ7ewK6E6kA1UJVFyrp8oyk2sMlq2RX52RQ2cJsFdD3ZFbWGIh4qn+ebmFg4GoNAswRed4wm
M4xJB1TOSmsbM2KRBLARA7Q4YBrfxZcEsKAInH43zs6kWdI27XYT2jpcayZdG4s04LpsTAyCvYte
4XHW0AnIVYL6YFr9xLRdDNx0Q55lsXdQnSEJSxWyYeWtH1CZNGQ/tN5x+1a1EPi3uiU4Cj9oL8Zo
NShBY22yy/HMcww1pq6ZQiggZ/m56+EcN061V1JHg5alg88764K+NS/9eNGuCAjQyvTUHgYHIzgC
r2mkMNn+L050BJuQsAwF1Bn2Hv/tiD7B8Pz3ofzHwLvx55v/SHSaokP8RCrDdD0WaSDV/Eh0Khwg
E0s1sGfp4Tl9m9MX/6VjK4+iyyoORsFK/u+ZDnkJoqyKj5557G0y/0mm06R/0+n+dOCPTPit1dP0
US2TFNeSvCfCC0dH2j+1hXLqAEXr4Hsa/mWMnHb8a1j2afcm4x/YFfVeQZNbnQC36A638wATMUcO
9W9jBNUpWtnL8LrC5HhKO4qxsRqMcWITmaGObWAhWVBL4WFFLUgRK+Oslawsccq7chh7pB+r+USm
PRQ4J7/qA07yTAICQM13jUHJ2UFuGzIbjn4yOomonZOk3K7zdMlS1P/CWZU8Q09vJK/ZY8q3WE+8
1KwZOgmvNuYJ8XaUruKQYfAQbSEEUvQBifyKQfaaNwc0LLBMVC8udhyTeguNXP1prveVuJ/BtEbA
lqiW30fzWVR2MW4NDtw1R4yoZpAYJ+lWmBdeD56QJGxe3jDlwWSoIRmuYaPMnRW0aapkltAfgTcP
sZ+TfV7YFYpbYd/HnC7TXmlekiXMdUSQSGeY3ToKqC66KobEyBFSUttUlmAkl0n5KBtbarYAifqs
t8ZoZG2EKiTf1PCAVoI+SWxpAkiyVd6ncW+slzm1Mc1RSmDw8VbJRtBgz1KECbM5C4sBE7kVpm6v
raZTZQ0iAc8DLeD4qbYbYULXbC3zpqop9LsmuiUVhgitpdiS1lnb8EG5DOoJQZWg8YBgWuLfNVOX
PVGdKUd+ND1jvCTxRZKpoGESHuO+hwmCYjvcIG+BFc4gxKtmmPFPQoCF6BBCgxqsfbOHkKe6/Sgy
CTlKTJ+jcuqtWVARtzGA1G8TGRGRCfE+0/fpOrKJbCp9sySgvD2T25mIKQiBjqI9lRVNtW3Wnfrc
zpddp6ZwN1kthSQ7RKrAMLtr5h7SomC0gC8ZdmMwEPI20BrB10acuzYcT0g+eGlN+YTfLIAbYqRt
5MO9Oj736UfJ34b8Uidn1DDL4g1tbKdoFEGGVYrXK/eJbyf9BeC4VWiHOX8DzI9fAk9x8MJXAsMs
tI3plkDRMAQHPgKTyrpml5rmFWvttNJeROuP5xG5sfIaC6FkPGttmMt+L50j/SKMRw3iPQQNdfSx
2xcFK95VzFZZk+y1o5cQazX2MoB8LdR1v8Vr1YYR3xY5RW4T5IMgvK+CP4SY0S4gUpuOrjJRZCmk
z4EwNdEZhjLUK1EAokEcHLelJHpdHaC0UTMb00v5e6YzSH7Tvjw2JRXv+X4EWDoH404rvUhkizsY
Tj2igSu2xrzBKZrCh41sHDOYdO1aYe3AJ0gl+MG4jgXaHETVVg8S0ZjiceUdOnoq3ww4k86sUuiq
Pbf4escUMeRMMEDDuwAgvzhNkNcNXwJp1wGGe+IyjGu4tv1yGqfbUptPDfGzS3lfwetFllEkYHIS
zdKg2iYIhpmvt5irnl0DpcZEE0zPHYSTPDqSQCVYJdYyMWMTZwDwM7+8aXviNj7ikKkzoN1r4uQY
WI6sNHZaNNEYGTbU0p1lcYNSxUmWfa34Bl6w2M6hVil4TA9Kfjk4ul4cUWcqCQCm+R2gXDcHiA4d
hrW7h8hhAj3BS4Z5AOgsC84h8TS96KItd2Gybki5ncOohkirHMwojJOgwHmtBZy/SfwtSj+gOSUd
jsrHdKclz3kwcbvLQ13bDlJoQHwSUJGCL8QYr4VwT65VMlgEazvIVgZd1M5Y0KFHjoQlE8qAIY/c
I+07hvyMyovPEVTCLtQgBkrCVYq2pQrYM8LMAxDUzDX4SDsUaDq55r1nmNsR+cCcMjbRu15YsblP
5pdUzyk2OiBugQ4bF08Qn+tZstBr9eqTKYxsVZ/K9j2LYC9UnfUYKJN0DyO4LEN0Md+y4c1YrymK
m0JIXzW9vj1YHwlCtnLSk3c1+pABvxrjp2ysgKBbpIcYw8vox2KcwmKB/TQnXEDzITE/ZQHi0oAn
6Avd6Cbw1DBS3ubU7EVq8irs5jelgoYlRB7G9bcNri8NH5m3PM7wyRJR3I1ehueYmxe5zWyMrtJo
Ka12ql50ctNVCFtYGhGjsYMlho5KhWsTzbQAbi2pXi87ZH4utHvaBHycrf/qAg0fUSJiUx1EeQ3N
/98oEWCD/02B9vPNvxVoWGn62IGHCXAUad8KNFNBgUaIril4xO+LlMR/oVSUUPdhdkYmPysRGCSH
ooCFiQTrmWBf/yChfjMe/m6PkqQ+lIY/ud1E+eO4HwLL9/osXYYEAPciU227kk2U0+iqXshePC7Q
3Bd7fLhclrwfQKy8N/biCp5uGWxgjQ0GmmGOvLFMNBSPoMfAEZH3uLGjypo4rcx7nXSsGa59A0vS
ko2vVIRdVYFD1lxlq2KGJesB4k/IXxzXeA/cFkXhoQhg2enkS9QCcETAf4DiFSzFp8mJtljt4rbb
6j0ku+nMIR3k+T5XAfc8lUZugTri2L4wPrCkXrEwdMstQ7fgchKIeqjrSlx0C9aerDnC+HOPXjQH
NGieuHCCHTy0L1P7wpWGLsqdX2VlP0YYkYDmkmKxCrx+GJX5RV0wa3ka51sXn1fxRORrO38itosT
hjmehO5M+rAXWImZyK7htMFRAE56jN3rL5phIykGxeQAqxcS6ZTcuIDJmvlF35a4+jJchNpdmp8H
2ZFVLxFwjeJa1bCsh7MM/W0ShZI4Yz1LAyXkBh7zhUtYC4MLvG1T7FS55IgE8eSB5Rwgs8wLmkeU
F4gZEUYtgVCjUWzh2KfzZij9qvQb2U9lvxT8CTPMuYh+3yGpq0Ye1zNMft2jGmq/MrDCaBgMWyjS
qPftCE2pf+pVRz2WIjUwx8qz6xiQr0IssXmh3wzwNyPpvSNYoxKs45uep0xKJGcoO1hRuwTedmbe
uZxgrjbDUqMEz3M/ABczUayYgcqkLSa9NWGflBFslsXjgFkfjDnaZCHgPrABG5JXm1wNW9mVtlh6
ittXmzbVMYxuAQ2F0YqzZK6Aj1FQ/RnG1OzU58+deosEC3+TBOUsYglEEBHsKJgew6kK4/v/4gAI
HkfFh27gM2exT+DveZ9vHx74hxT7p5v/CICP3Y6S+Qgy2OepighBPzpUBRgQtsVBiX18AMhjx/sf
vI+OGIelwRrBajKiYjPkH1qshmVmIhpiCRzR47Mv/0kE1P4d7/PtwI0/ebGSkeb5wqH0CMab1L2P
3aUaMACT+XITs5Sj64GB02rvY/lcqxOrAS0nrJhkK8teWqw8y1ARUqJ5TQe5TniJqwNiIlRIjJWg
5njk5WpniMArr3nUsQ6K0ZS5PSItmN4KlUtU7aTuhiqDorYSsHLhbMLHMBAkcSzelGKODVXQjGUJ
citDOsTl9hjVPA/lZkGRjo6lNJ517aXlx0T18yOsvYQ7XWljRGJAcJuzfRydgBPOOktbvzos5xJN
84twQj1o3iEaKgdyzA/RXX0F46D0LsaDYb4R3YoBg3CsOKPduF130T7zypdaoeQzvjRPWIKxgMw+
mdvEE8MZG7bu3Tk/6Mf1OMm0RkEMZTNsh4KOdWi+wkrGmiT1hPDfwINCPtGhIO3q0usiT5dh0GjY
jII+FpORlsldKXewlQzjgG3rFTgm7D+xpewDxWy/YHo+AkmK9pEiuJmmXdXHiVggMQqDJXeAHN0I
htVRJwuwQtuf4vYoCkGPea6EAYqZ3tcvcIMmOAuZxddOYxn8HQ14a02N0enEXcvdcnhNDcDS92SH
cGP30HKPnfyl55jg66BZpuuXLj1HaFQ7z2h9sX9Mw1kppiAKoNvnR4PLwUMwyTw15JBKhxrycWTh
b9Di5sWj41kid0DHFu9qBUD/SwkzPpUSjE1afHKy4WJUQV6DL92aZ3WvgipTz/173QVd5iGUxzec
t2GMAfDBL4ybSjws66PD+L6O56QPDBl+U9baGZZsLPu5eUmHry7l21re4T3pDIdgHqbfkR6d4Ohn
LuYx/5tDH8BBVQZ5CEb7AWf/Te33y8d5/Rkn/9PNf4Q+8OD4BAsTn2SmiLLxE+qIsVmQ4qYOtEL9
pS77FvpgWeHD0TTyy/LNP5ZowobCJydg9aaGj8LBzfGZGf8g9IHi/GvxJ3478D/bUBX2AmAcBEbx
QC6y+TqtkoXzQn7OjOU4IAgmnRho6X3AjjClq/exqfqrpG8EbYV6rtrjPjfVk54/Y7QBAJOHrVNO
i5FB/jnkBqafDWsR3arR0O05qu7n0gULuOzRuKUJxl3EiUYq6oErGQKpP7UNBoVyw0ollbX76aq/
8QAeeYFJYRZ3dg1+zNN6rL17qPhEs5bc4eZ2PYImSAlm/sFi+ghcEEHWXRliPH6LPVePBhP684Rw
jh1wxzwLR0hKv4QmKJGoehGpTBySaZnRtsOwE3HVDocRLAttcm8yd2u2yQy/qW9Rt8HkPO2+Rpnh
K0aD1sev6hRO1yG3FoU2LLUB4Vh6T5cGPb6HWUTiES8PFMkB35arVoaX18ZD2CZLIRA50pP0tOoY
bAI371YSOlJbBgrWuNqmhzgI2pCDfwN5SCxNdxcIIV/Lu3DE/AuDoOQVeHamLfqV+KVovlFe6sLC
UqxCxCPohYufrdkW+WEZvEZ5riQw0AkdI1fUHHnB5pUTenMwmV6buAYMHM1WsJ7SVtv/5e68thu5
km37RdkjvXlFGngCIAi6lxy06b3Prz8zW11HpVIf3aHHq1apVVIVWCAJ7B2xYq0ZnZNz5sH7ACyo
75nZ8ZM6MaGmnTJ5nc6eQj6w3Qypa442Pr/QQY/hKMYVg6jic+PY5ftSYo/RKcel141ugVuHb3jc
7OFq9NJNxYOYlsT5qS9XnQPpkHFW6BCqJkhJN+/GIca6gyo+6sWlHF7V1h6ZffR7E2EgdRRxp7yK
2BgDB8Rb90xeengWP6rJ85GWmWjxV1FdVMlpIKhArWRA1tnyiY9ujuBIF8rMztc3fYkMNYBb2ypQ
xorRBvVQ6rtG2hv4cHl+sx4xQcVJyqBe5ROsZSKD4VdhV18QNDhfZYLjN+iioQ51UQSSuOsybDmo
BQ5OYJMrwOSrLT7VoUXqnhoYsRV4mCADfZkkfPEJ4IxvPD7KIpsA5mqCbZfs5/7MbSlQCBivPlXq
RBJKNg9KWdkpdsyXsDDWJWDTC79XL+6LwdX4HtBBtWQD25XanVBp+MmALQjxhlN/eTE2t+YLtaV9
khNhjX6aGRsFg6vqiOJjrL9iOsmlXdRsZowO/XqhXWJxnvCY9cohNPZ4/EbenaZBDgkXXda4mEV6
IrUWLpNCezT9vf9cI/BaAZDPg3+jo5Skr3K8JoyL0N4GKXc64alHkZ2o+gfNE/KDGexlnZhI/WAw
1rKqa2mZzAMg0alrcd4Me0viI+Uz7lE8ruWbzwQv3EjxFn0KLSsbb0azasNTm85O6JndSyNxXBUe
n7O6nf3GxZaixm8kzpOeJpSecz8juiZOqxqbOj+K6R4BSFM2M5+7LGyzCgLmcBTGU6oJVHT7Mt9a
qRsOTolvU+hrO8fGO78hJBU9L/97H3ZHktPHTKtWArnJU/KaABdopG+D8VOpmC+adW4DInJiP2bo
DRmH9/zcZh4M2gCZN4+bs9ps43Cnh6o3+KmDZIljp7vyHlt8caeqOeSjPSg3QXGtCHTqubT4wvcX
JSoglDpNux9HMuu8x+qNKG/qL8s8pv0lGL7i3okJf+IZkIOXQuXNaSEDM2wQUNp8QiazujOTUxvB
GyjvkxdfvmHa4rkkMF/JEoO2eimjdUyup3B9/ISxE3Golte4I9a3ZSrYcGIhCitOGriyaMco/f1W
ZBBOMhD2R4JBJuvOirg3ZnGjIJ77Q3RXnQCfrrkcKblgIeAwMhplIzOJUHpegfNBg+06YCUYQo3A
ErJs6Pm5M+gPYQFKkK54Mh+qyYfq9hVDeGESxmtaPmQhpm8IE0E4vHFLrfzZsv/BhQ0DPmDr9HXE
Gf/aXkN7RqnxS2Hz68N/FDbL1FBhKKlDkGZhE83ij56OSgfWDIERKgvWdjEQ/L2w4Wjgd8ODVZXf
VgD/3tNB1F4qG/ZBiP9eFfI3Cht10cf+pGr9/Hn/MnU0ZilRhooGSAU8bfpPVp55erIttXldZYqX
aTsdpz59nJafZmWyg4r0gfbOTMgL8u9q2lb6sz439kxMvlOwmC1G21NIeS2GWIIt6vZ03iS8fwKo
hUwXRQl4IUktpDY3mtqb2rarMDO3mHosNyc6LkSuKALYeIt8p51oLEsXkoRnBWQKxlcx3+XAgYbZ
HsMzYvNGzzZJ+0UkezuRcs+XWolf7GYkmqhbZyHtBoivYTvcLCnZzYubMjPsLvc9H3Tc8CXl1aXN
jhod6nPNXGpElumMQ55SmRjChmPCqu0+kE/RGZJN95JaZ2aF07yewxXWhxCDzpIOhiBaHuLZgfU5
FBctPmLW9OtXAVtBnuTQmdaqRqx9o84Xqb22n1H6lRSkutcTJg+KQsm81/ujrJw7/2rlvZ0mDNES
grilA4R6lUV2Yl0Tkt6j+bbg+GrhFBB9ILOGdQH0zx64KDiVrPBMmlSBnDxP7KKgcBWeMTnUq0WW
gSXhU/7AP2xhUU2OhVytusKjIQTGx9RmKl5MJodlsU+hkAfHsfyUzZs0nbJ6G8UH2FJW6oy77jn9
VgNHugypHWwNGIB4JVbIcpnLpKBXPf6DVNrcIzm1ibXSKADJEq6r3JajdR3DGlkTwSCGJ8Ggccsn
Kk8AASlYngUQ8RCbhNGFbV+60WvQnRYDaJDgVGlg/sG82QODmAoDUYvUHR/63TBf/IIJC/WSsIcq
OiWPfDM0BS++/oq8VyWOzrdstMUbYA/HlyG28iFwy9cMQlSlda05ZxwIk+3EiBPbN77dJH1HNJhe
4mrdMRtTFrVUujUm32zobOZjLTzHtLWZnWefBWW1YfuLSmGbfLbCo5ze+6IzXyrHJ1EgvJYUD8Uz
0cRSBvcKeB+YTGvr4a14pizP0CmnUnB6FfFRgt4HWEdO3gxNdE1EE6oJrcu47EKeyriKqSFKmM4G
q5MpIRQq6syEVoRkuraSXU8FMcWHtsdKg+lMLp2AK1dwk9bVhYdMt+xCdKz6rhO5haObjDmo4fO1
FK8QbwOVA4DbKTiKuOW62W7Ek/o9ZU6Y3CbcB2ZlfPfhpqmxdXrNUvYpSMA9IZR7wpFC4QXq87BR
CIOK0cpvvmPiFjK83mUOxA6Ae4OvkJpxHXfiPtBV8EH7XKDGMXaZ/2SSQ21Ovlk6GrECsSakstP7
tQWd8NFiyCvd5rrjS/FeW4YrN5uCRguTn8zLbW5OVs3VflaN10RxzPgV366HjgCuob3L38gsUtmW
ZMqlSXRMrNlm+QIjD7vzsW/feiqZGoZ0ougrJdgESNf10vPvK+AuciJd++pRz6mm4EiZFx2IFVDF
QQptWfCE8j1oQq/XPRGcjaZhu0LAaZ77AT92VDJl+2d7ViVVQiuQ6Nwlbri/UAvM/2LlYeTzh4f/
uFRVYEzLzIeFFvKyl+H3S1VhbQoeIH6BNCaJkZ8vVbajauQmxd+U0j8IpSZaxvLx/jNI+jtqgb4M
qn69VH9+4spi9fnJyjO2rQ/UlaZZyV+IqjTm2RLsmXeC4TWDEw5neT5VFS2NO7UHH09fRGqlW4Uy
J1F/lebKm6rZrq13g0o1E31H4chpOXiFg/keqc/VQmfAYK7fNcELOTZ8/BxLhMQ7wzHS8gq/aCVC
HTSzu2D6MGNbF1/UaCuZb7G5NiS4mnY63Y3okf6umo8RnpGRmJ0X3kNyI79kkSfn7ftRbc1xr8Ee
zzBT7BlOhVbicaxWvnKyki0mWIuYEj8+AaEtvcdLzboGQ3NG66bKl/aQoeY23UNSBNzKzsAB604C
019OFJQAJk5r64OC1BSpAzADvrPvAxLgy/xila/VPildmfc8aMv4Ieu+xf4Rf96I/4KIYHbivexb
ttIRRCIQre6FYTdRbIuur+7IfQxMQWL4ZZEq8k/auwazxA38fu4TAKN+X6WIBiQIORxxBcTkH3AI
nkP1bsrWMa4UdiNgCJb3Ic6aFTah++KoGatxn9khEybAhMWAN8E1cS0y9+f7M59HrIpv2rUQ1wPx
abre5VsCClVh6BPc+aELwhruYH5ZVnlMvg1KxeouGViS85i/KUTx02QtI+BsLJrY6dCAeRQCvK7E
dpqdjgNJdglFNIPbi7DfvS5e04lLD2Df40g6wtWQqq1OjhPo6mNs3DA8Kg8+0C402unOYISo6ZuB
BJScrBpyK+qOGdCovQmFo6jb7Ksh0knrhF1XdsG6W5JN5OYEz0l4HhqvzJ7zcF219+MMvb8kgRgA
GBr0fUAcv6whQTGTAik283TkYi0L38XyWmLcFK8lrvfSzYbN2K7KclPTL6FDGdjDnDRyAODJ+nKk
Zv0JYylB3JDgCgCmd1/fKlNKo/6tNftBsFbNpXmFPJ/5OXYy29CfzfFaHWL/WicPav0ckkZeigKD
73oq1D1KBgrusynQIWOIUbmCt2OlYC09h06iNI7UHhLNxexrJ1Cx0EJMKGwLH2mtEftMT+mpBJs3
flXIHcUG34lW2uVdjbyO50d2ps4dqGMTtwL+RsIz34jiXuBJoE6Jgo/t3IaBtQzZcAShn4i9Xfk7
kzncExp8LdzFCB0YpAMMZp6m7z6qpfV7KMJXwbLV3mZEt5p3g0NEkbmwpng1talaWG6zevAKO1it
cJOsEntd3QN3h3uK18Tthy1NoEiAN9y20TGceBNuGEWq1lbelLLEq5MC6kEx95O1UQ8SleP9IDhj
4pgzL2m4FFvtZj6PCJfyc7U43NnH8BRjLxerS6GdSTbqkwesVVlMQrdJSmz8K5BkAA+jqjGhLo19
PTppfRbSDd59oUBq29WLfH6qlvSahlEf099DPpc2w0vxTF5Ko+Z5EL6k0WXQ4ekHnzAWmHvs8tQH
kiOM+K7RBgc7G2xkSLHj5bTS4FJjMFuJxRFKuzSu6juLmNbBmreA/BjSLMNgqpiDL2DZpXwkhrk4
jOvt0O5CTIfhffkdHT4W3JSt7QSSPdJlnmxe3C0RYHvyJJZSMIta94Hd3+XDppO/6vEgv/BlCTBb
YcGatyaG3Xk6JNNu+Qog4Ubbprzo01mVVil1rqaIzMyeenEdx5sOdNV9hDnannJPwl9zQ0pqoRqm
KFNwo3maKwRZxjUGdT9h4hIA/FlTkXrMJWOFEIvnOqgAC51zU7yqsOLg8PAn8KCeBTSOcCYciY0t
fE2uBI3e21t/I9tz0b6S53STbqQ3dhbY4X23VT3Vqx7S+xHxEIK5g2Vey5yoX0efwrrkpcmcCK7H
iitmpDJSAZ+tUJRcIqyOuOrvYkrlkFEMhSkyQvyWz0xSCKG/+RiTnCrz0vv+zdhNfEh7fCQwKbCe
Z6V9+x/tY3AWPSY8+KYz221MDAfvyEy9W6KkMZJbN562xgThdZt6fJM+A6KmqEZXIkAxFrqPkr9I
MC8UrpWjHxNZ3qcKvkTJC6qnUlgryYw1/IHWSjZehughMJHQPGvYKVuRvQdMDwfSuP/o0ozgj2XJ
OsUZisdfl2bKn/UO8ZeH/29pRvZHFEUDYzRADIsH/tA7KNUMBjnEgkQDJgpV0+96h8WGO1mHcvGj
avtJ72AdsikqOiNwcSno/obeARLov5RmPz1x6RcXTwgUq48iMryNP2CvdJUFVrdwqbNoU/GflCQm
3y/oHyAczfZejF2ghT1LtwgFh5/+ut3i2n0rrLux3koKsgjdtLnKynPFwqDOBzFAUjTlKH+Ppnut
c5FG8iVhmawjuvnXBJsz6Q6uMUoiTTiK5l160BkGVdH6maAoO2Qm+nx3dvJt6xVusylx40LoY/vE
BYePcJVUt2J0y4ajUHEiFiJA1lDIvm4sLidFPpTGJsm+p/Cr/EbV9pPRbueTzGUasJqJszjIsgVM
Bwn+OYcat9IJ4nQJGkxSEVaH+J3umCioDD2cjnx4oH4EQu42bbMRMNoM+loxjjNkXqZLM6vbmBxd
gBkyLNgpCklbZ1LOageFz6umOyIkvrQywPFsA1zqFrZqulckSVIRGgh++bGNd/mTMCKyIJH3G6Vw
q3GXHUBKqh3j9JdqHY6RXcLirKFqpOHOUh2j8JBxrZarah9oa78iPzIfz91LrV5CZGKCqyVQvbg4
ROpJGiAe2RSIceEVTwQ1wbUq5OhZ5vQNw1o8m6rbVUclW4/Noaw9xt49IS2sB3Sfj1rNcBxE2R7V
S1cgom3oZ/vMaR83JDHnI7Q4ZVoD8GZanHfO3IveElGeDgyrw2RflpRwx7ZzNDw9lfTel42LJVP6
HB4KR+3uGhZ2xHvcVE+BM6w2s9z/k/VXUohsMcXKohji/4OhYy7or1/0118f/uM8YlQto7+SScQI
Azfs9/NIkSyJphNXIcZr3aAf/Ok8kjnB6AYxG+rGH1Mf9ImWshh/kGHRU//OcWT8t3z/T5+2wWn5
c6co4SzPMwlLjWzeyZRlHehekyxt/gx8zFG4fyN0WcV4K5mUyCes3n62UXJvih4WEIGo7WCsz59c
irWHYa9nREh++cKB03l6fMSe20braa2wJCxdN9OWzqD14e7jBlyFh/k02AkVy0bbFhvlKu5afOJi
/CwIb/0m9UQ33YprENGti2CCvzjextY7GyCOeGN1xg2uuQ7utWf5W+LOxz9enZN763mabeyQh/iz
fGCJFbwU2Y4/VXgujH6G8Q2iS1SsKyoFhJ/6LK1YfOKSU9ySPDSyV3ozfi8IlPJBxiZEImWrf1fy
GnmHASqAT3Is1nP5MD2i02ziCe0HSgnu8CgHeyi9FBStzFK08NgT4l64pyZl+a5XTsF9/G7BBPO7
bb4RjjRcJoTZ14zTU1fPmf81ExLVlE+g7QVOe2ETv68ztzW8gCBAK1IzCNtCuRusx1Rrtr7q4m00
pkNbYPsTjrqQnsxqKWwvDaDGvf6pbsvNfB8cgi0Ygyt5hMsI4A00P9W3hYXpoBEredQu1PfPsuTg
PI/zL9GisVsIAsKrdimLM7QUfhs7Eab8Rbuop/J73T0zyZUu1bP2WjyDMhazIxqTGJ12841Fec8G
xqnoszmlE9ZT664uH8dJQH5foQ9q4otRX8Pk2OCEQRFoJhY/fQS+CQEg2hUtzWq5oVvJv/Kvwncs
tjlsDdKX7J8TVzliwFk7Ay/hXyb0fkDvrAoi1802CLMDb7cStrhsECA50TUFMqgNRHaj3v+Dp0p4
8iAcWvJSCi2n1l8IYNaC//j1VPvl4T9ONeQ09lriwcEQyDwIq97/Vlk4pTnvRI4uCCASv/LTqSbi
n7GM/0hj1EY/VVn6wngkZI0NxxD/FhlMXo7OPwlgPz1x45ep0qCWyRxNZIvKtkJN2intsUi+U84M
VXnlxYLp2TrJbJaUP2dyPPNnSIfpM3Sxl7Ks5gUHtLoBc1RcWCPC6pfYhoTHAddi2NI4IXyUCulB
zc/KfjyYF+kk3xnnMJS32DPSj+l10EQvHXSX9Em8AwoKBfezn1pbNa4ke1iwejbbN916ighJo9oo
A7OGhfhMyHzCt821/p43kFWG48DMt5ioB5LHNEDQyrwqqB25PARTyVjnJnLN56v8BD4d96PJ0Rb6
khvDbK50NlYyX5mx05UsoXDix4H0HVMkn+4LUhI8Zv9kFJ+p/MCGkiQ+0AjmrCox7wwwxAiH1nho
2N46Fx9N68rkrhq3YgeSXHozqyl507eQsrEyhKS9GDo3OiVtHnsyRoN8/lT6O/Vad6B04SvhpjyJ
+J8rwJHNhL8ucNHhCVRHH2bCiq9pbX1XlscIO6XXC78a+asFFdYeSoUYOufsqv4OqTal0WkZAk0K
kToXIkpnmyeVRXc19VS7IYQEHwnvJWXcFQnRTL2DQHdYJd64I+ElScfhs74EgHQI4u3SV3SwMFln
VMgTcmbnxtO9Vb9bRFT0yclo86eWyQAZZmPFKk0qOQ56dboTn0M33MheHn5SzHWSy2k0x5hX7ovM
NuoPJhTnoN1CPa9CHZLlW8KdGqIL9eWt7Mj6XhrJTQsPwFolLY/PHP2utWcbew1/NL7CVam+KILb
oh1sjTMOxKQ7VMY+DPYD1fDsVuWeFQbJKT6a9+qdekd+0hPX0hXpaczx9Z/NS08KP9yNbOXp2Oca
efw8uPJD6dV90Eu0ociFmq28EE/7ElEQiBeHF/7Qf+5paZhEcNl7jUS/pHT/6rQkGPynYMmfHv7j
tFQVaxkKYFqUJTK7P52WjAPIGIuyCtzWJCTy+2kp/UuWAE5gIeQR0h9qQOlfdMzMEaTfzkrmGn+n
CLT+XAT+4Ylrv/SkkcxCP3JIvPYYSos7mh2RWWh+QiJtjiHT969k1wS2gEb5OrZ7DHP5iZ3DI3w/
xSNCOmLKB+m1Ky4cBHO1E2/KgRW+brCZnbo4xa/psdhT5QSPJfw0q8vd4cJEHzk4p/K6atf6mSpQ
4VzV42uHD2SpqUCVLj+ayY6+1VcTENmN2DzsLbTNq3zRTuIORgSKlcHPYjgKNkDGsVuVz/UzLaZ+
rFymwEwSGQOuCNr74z1qzIPp8l4Scb71RAiVs3SW77QH3V3+roXtdC8fQfZRlqLroJli1eFKwCWO
ZbD05P6EKs2iv3Hed6wvKcHk3srwzSgvvbnuVcK4UGuITagN1CR4cJCcrEc5X1M4Ukuqb/1VeGJs
L/mXhInBg3QX0xE6hPeye8XwyOzFSPFYjtaDsMZCBmSd7dQC/HzVgeSvleuSMX75qkzMhetNiMXg
hkzXG/i0F8bENjj2i24nBpu022kPYNQof1fQGKC708uj3Q2H+UHBucZN4WiEVFcsKNvIrnJQ9hHk
Xsr3W79FVRDZNfDU80LgEFHXvVc65UPzJhffvDD8h+Xj2cUlVbbpm6EDCCqvTezm3VfWb81uG8aI
gwVPJw4cC5oiM+mlNdgLkCsdmRQKi1VsMWEbMbYDW+V7qEf5igDcLVy8ZogAAudhwYjAoX1vWbRb
shI5kr9rudkpvXaSmnskbvT3rKsP9M2M8F4D4zCbL4V1P+mA0y7R0L7q2POFvHbypzFmHAHlhAxl
M2PXZJQxyeUlxQiV13yZepyL8sGX3qwgeg/ZRFlzdM84C0WfeUTEKzEAgUblr7ExQs02/+ATkmMR
Rg/HkQF+5y9VO7SyP9WTgLb/+PAfJyTzT+pJ0iLQZGVlkc1+1JMGRSb2alpucne6xR/5o56U/kUE
hpgeriJR/Q2o8KOe5PCknCSVsnTXSzjlb52Q8p8Hqn944ouo+HObLOpsBqhmdiUmsO4zuKdyvPal
F78/FKy5ybtNUJfsbn3UrE1Pb9IlR9W/63n91Opjh/u19+8bxqwsxMBL6ralZo8fY21++a9s3Fon
foF9RtmygH27jAvV/K4ipm0F9OL3IHFGesEyg2StsGtXitcx+ARz+Bzyx5IWUhRZUZEkTP+BIxDW
4M+w6iPLzxVzQ4nUHv1C/8pYbtFbMQBmO23tKv00TDooIl2ncbgrOCCZxAo1c4e8B2Q2lgS5dNQ9
GuS6csyjFMdgVFowhGjxy+a4sDjEareuURp7C5oQp5vg6ml7mYphHRDTXtwKNStDun0o+E+19jYv
DIdcZtQ82TWYWhPmiHQfcwxXCkclsBlzlVCaZ8sGD4flCXor3GaZEU74JevZLu5Dr6IbLUow1M1H
0QZPgWY5khQ5Rdk9TxWJdQMvltHtIpJA1eiKVeqIzCCs0eM0IMzCPmaFNcgRZ7OlMiaYOhJzI76U
CfKXCue0N4MnpeGIM1mEMk5HlpavotZlS9Vi3ohHxkmsHuUbwjA5HG8ZFhp2kDLP5Xs7sYtGaw+G
FduSuBXwFZvvQK9rFccM24uJInOMEZZO6svM7cYLBlL4CCF2MaFMt0SsnFnITlW/C1JWknDoxeHG
iIgxBae2vB+/u+IlU7+E4CJjIAGHUF+scYs0KikvBZPd0pVCKvv4AIwOKmu1L1sP5+u9wtSvJ8zf
I4WaK+a/BMjxierX+aYCmpu3oeEqKJYK+33+7SS3KzZlsodl3Kf+I1I1GxlksJ4ytMPzMiIeCJuG
00OSvohMKHXluQKW0z32eOvM+OGfezLC/1cAo3EOWYYs/XXtqP75ZPzTw387GbV/oQIqC8vMokxc
6sjfT0aT45L6EEsJQeN/Tzp+PxkXXwpbqf4jE9L3/34yEsVTdH77Dz/o36kdxf8yz/j58/7VamKx
LI2FH8AgyoIOS2bZNuyYQHEqTEiFaK0tNqGQBBt4CaZNhWDN2gF9zz4Od7LuDEFwEsqXnjB8F1bF
Ej6Y7bkuF38z0DRDxyjQqixhmbr62gyvFj7ueawgG3K8iM3ODF5G3q6pfBUlEbZhstCZMnfu4/7Y
LnvriPaCTzPZAIpbkuVokwI5c2LlUmKMt0FBxYpfkirfmUPt+W3u5XW67pAA0j5lIfq1MyPXyAB5
dp9yrbsxMqRvvJbl4MrEc3diMqzltuiBEPbnXhkXfXFE6ULxYxlwaDHZwNSBDTMzbp0erYeJsGDU
wQg2nrUhcazYIvPaOpZc4APs83lZwTysm0p8CzqQXDKELLbDWNi7m8RHi+VEm1mVJRjap9F0b6aB
zdVs2BMamTstExkt46wplcPAqhls8X6AdBe+60nmhfFVKAyHhdLtzS/AVgasdOAzs5onGZN9b0LR
T61DLUW2bgiwo0dPVpjitu0uLsFbtoR3C4VSLoSJYlXrIdBuYoc1Fov7EOFoNJmVmuZXjcuWZS7r
3m9bm01aW1nN11WK4RIC4MWcrIdRYpwvWHwpqs68j2fzPMP3N8TxZBrTWRc7qJzk7F0lqmkpMnKR
WVhBYDRWGOgvEnafoqJ+lbD36xXGRxNeY1rsCqG6jGH/KVXCMx6XsMcRU/rKvulGea2H3XoEyeLH
yv3Q5XhSsEPOjHAxRUnE5RsNPpj4EINwjulcTPpljFISWym01vIUqbLFiSsIFF21rOlNKR8bdYTP
kLkgJGWJi1IPyEOCwhwl1vnN85m9pmxItUL24uCyTTNzX2VvOfdLDxfCYAdU/Y/us0nUsSZlYTuK
iyX9/1Ylidf9uYo0f3n4jypSwVnH/37z1y37Bf63ioRejGteFKFGSLTctO6/n5USvjuVKlKUdJ2/
/3BWQp2EQbl05n+3imRE8ydV0vjpiUvLzPvnKjIU2K0+sU5zmS6M7CD1sysDCs60FQQWuS9p1ti/
FgJDTMmMEuobBnLBVxKrymUepVV/SM9BxqF3CdPUAdQeZ4YnWe/QJIdJ8fzwGOTX/sCOylVXfqvk
h/j3VD0svzNcp0qCRXiwUQhZi1jgMYNYpXt1cxmhysprVrgzeMaMhoHJNpptpr5koG304NnCqiRt
hWcFvzOsOEDjeGs+Z5o61h7FT/zfyAKCLuGNST4WVCt+vw2dkuODcDX2lrX+N7lemK+ATNAT2+zA
rASaFMkRZALF697yB9gL3yOBpJQmFWueW7LkFIePsW0yWMQQrlEIcOFcHabR4q77Du5U/2mwrhrS
rM4vN4HbDvviW7B4HyabCbsf9B+28YUcwKvm0fhQPpJH+TLsw5tybnbdbtoB62PDw+QS2rNTMNbF
WmBwxB5MJ/XY/nhMdtGGAMEjXG9/MbEHsPkbe+I+YIpasmzWLw2mt+1pGJplbzE2d9CG0rhR1fBa
Gvj6fKXwopwlYOIZGHEXAVkUzq18geS0nlIv6vBssclu0teVvu2kFiviVyQ9diZb7p7qYi35T4py
7KBPF6yxaDaUeBrubnxIFoutyKDNTo/nEouXXm9nkxG+W0GGaok7Knc6VnDi0cVWDHH6OzrNd7uT
VaBZjPXrV4o8Ue0xMu9Yscex3QQICgnaN0ouZEEZMJFb55ux2ElM4uiFH0QfDNUhp3qvryUL/Mr+
Gzc9cH6cQdCXpG+FstffjfLEasTbpAHzyIy7NN83iSPjCMsOovbZd4+Tv5OaiBeVtFrWHxYD7wMG
QGAt1HG7hOgqguoYoJdS0xC0rQ/0YobGU06TN2NcYG3cIa26rRUGW1XwChqO0qS9iLONlq1VsuEs
Oo3FbZnhCpSezE3TMs/Dx4Uco3eejM/c2id8/6blWaKNjpgwjNeel10EWy2RPtRx3ydurEMvvvcB
njFdjJLrjOWx/SKxLTUv0AMC68U4F50rCR9c5H3B8X4CIUa8Oyq2Bi81/8U3b3LyYDCWXy7nU9a5
tfYkWZ8GLqMMK5Ie014h5y8Wi868DvEbF/BcrHVr7xPHjRu+CJhh9yVk6Hadg5PSTFfI3ubsHmTx
KqZuwIdbkUZt4aCBEzrqwIuXjXtyve8Bv8zHXsXslVfrSR3PSNRe4qFd71jRUN7C14odd6arU+Ur
8Ovr6G4Q3yBCx4Bh2FBMcBTpYxhcWKbbbvjmWRj+cD8uu1hDlCYoR2tW5Sm89f9/r/vfPjMWRUZN
W0cf7c9TMi4PEb2Cs/7/vsMe07e3/POr/sr/+yN/lPrEv9BA2Emm6r8Bg/5zfcn/Au+IIo0Ogj8B
l8JP1iXpXxrwR9AcmskFx+ad36+vBU2EYmJiXZK58v6eTEwng0z9y1QNU5WKFm1p6NUk4v94f5ly
ompZTi7DGtieR5o+ggGT3/FCJS9l4flOrfhs9Tl7PUpFXUdWyyC6MAh8zFnkClW9M0TVsoOQuHST
BlACE7bATCJsV+mLzaL9wSclu9G6Tjw3pXwbA9rfdO7SY6oDX1a3cQHAWJDo2idlCO7LvL/LzCjf
SwJwLOEAG5n9tuYUsM2Ena8iixFYHR0dIqsSvdkSyGeEImeRvPfVzNgNdeAJrETmOqvuZQtuDzfY
JWuNkg2CPYup0jBlSU1xmvo2u8+09CYqEGQrSEVBzMXADZWV2Lcysr7rrNP7Ta/XD2mCzx6D8rES
E+WOnuPeyGuZpbAhonIFd9LoMxyno657eazfplxnf5AOgE4D1xgk8G9aFFJletLk+qBZqKc1DgH8
jVW2b0nNY9J3OjXYtmHPzVcyiOxCzEZ6d+2HSNkMGdppRedhVb7v9kF9Y+0BAyGTg90cu2/T8Hdp
pqZQ54cnA/alO44Ti16YlfZ6r7s+kdwaPG7WE0OruB2wZI7GxN6S+l6JymKnyVO/iaLazeYExTti
g/WQQV3S1PKDf7ptJByrKtooAxmYdCLdGwYE2AraubSUwbVM411jYZsIahxerB1Hao8LZ+70BzXC
kdHkkOTVpIEZYj2YcCPVfBAedOycmcDdBIub76nB5h6U/TrWHtKcM7dj84LFaqJEFGQWx1TuoEX6
LoGx7MUzL9hB7LxMhCvc8LWNlTu51VkhU2qVa/T7alkBHYXXwI+szRz4gjfNZkderXHHMn5oGjVD
Gma3Oe5CtkyKdJaluS4KnUxFgGLFuglemSJEYwOtv8nVFB5+3YAbJh1Acaf7ujfq2que1xB4swzE
N2+Y1uBUn9HV45DsmqzujIw31TjrbmqI6d7Ko13cSXiSa9oH2c9e4yYyHGIE0PJjXBpmhDg1jqhe
pGhnlrWvA4O1aFo1wjLJ5c2EXbBK5oKkBQ6SMn0QCoUAZCVMq06M9XVtFSxVKFPXqluCvWBaZH++
FnkFNSZVC8fKsfn1rJ0tVRzoUdu961O5m9pyb6rznaj9D3XnkSQ5tmbnrdB63CiDxgWN3QPXOjx0
RE5gITKgcaEu1I64Dm6sP7yqspdZ1a/IZ+SAPSmVlRkR7vAr/nPOd4YbvxpGSqRJUY3+0UhHchUZ
F3DhYMqzfAPLSJRw+597laUt5abIJRkIDQSqF/ufaWqPy6ZjDUky195klJ0vOv+T6OBDVehnO6HH
kJrGbOlzvPHvZDg+SroX1+6gXxpNfkSlz8TMtc9Vkd0lpXVvBN7KQBTWREr7V1dVXP2wx7sj5MFS
EQngW2VYKpm3TdpNNmirZIJhY/W0KPpxcZ36EnN8CDiosMGydxaCsC5fOxcwUD1uLE2jL0wTO+qt
dyKAuukNL7VtfzNzKrbCBGP7HEzROMJ1FSsErgHptJTEOgCwvURwirZvJg0d3fbIEgrYGFqM7S4f
H2MV+ltNjz4TU0dgH25lizk/zSmUciu5aMcPqk6nfYYla1kT4eBzSc8DOJBF3ac8idFexc6LkXpv
RnKSnd6eq7CBwmNc68HpGHVEl0k2wdJnXWKMaX6EcZkeBpT4nmd/0VgquJh5ctKafm8GlsYk28g2
VtF+aTgwZxwa9Dja4Nd9P+ED7RHaOjmXziRRe6atzDSxHPaXSjCkiQfzMdCJqueGRb7eTKtdH/jD
cpzsYVtk3o3rlM86JNtzYhGKEzwwVuOtAhE+4KK712pYCX1UPpUS53TBkFSP2idPwV6fAue997wj
nMqNWTg3iJbLfmg/DG8IsDWNK8WVexkVMN6ttPjmDL63ULEPvaHnSuDjNV3pXXlXlcwN+qZc12mM
4UJ7EwpAd+rZiI576uuJa9hZgRODY63o0zvH6dflMGJRMAGw8s2YIqBheaB8V3/qHPNG+cNzDcpx
V0mvutbxrLhNQqyTjGGpJyxz0wNgqscyPHqiVtuGJ3ihW/exFNOxKYJuO0bgHix9ODRDs/PTLt5m
I2xyPRB7EgPjUKpN0NvFaptYtb+KBDaIsvbDTafSl6FP3fsa5rIGQ9xxECfLoXbuyXZ3y3hIzHPt
ivtEhM1qMNh2VdnvnVZzN12rnpuMZbGeWtY5o3qIbLPcqXJIzm4O/2AMpoiW6U/JNHHl+RD1pz7q
DrFrq4M+KGtd890sGLRMNZquSVVHAwY9EhtfTDR5znOawSrsldWan2bc549j8NV0tFMXkptQplS2
K6DIaxMc1cpRYNObtda6mPHqkDvF0JCQyMrVwyQq40Hqcm92gLVMZxhPU0aJTeFMD4qKy2fPddex
Zzcvts0Vtk58XMyuAind8zFOUuIdXuQzPwryA/VDWgqGuRwAlGZa9hT5xWtRTszFh+c2SvxLPLXg
0flqgR+++2oaIeVWH4mT+Ltijj2HfRC+Wnn5Pa06pIDUr44oACSQzVs3qCfSKigUk84xvSwA2fg+
Sk04N/605iWX+rAdBjs7Gj5XHT7wzTol+FwEQ89aaRx1ZYiNbckRkjHX4d6iTcZUYp9J1qLB6u+N
wTvTtj1uQixFy1AJdhii84EmiZIbWJg1a8ngsfX6LSV7UwyPNQlccxfG1v2kmunsqP6QGOY3KcxN
PNFYUOmYCyML6n/M0W/H7lBQINYjJuNF1CYuVaEyP8bepjAsIQ4jU/Fi2axOZdWqDTv3TS4jhN0m
08Jz3iYvTuA4xyKLd6bVQMHROSzZWooeNv/FHe1+089VPkGv3GWvu9cu1eW2RVnrK2djN6M8u8Or
3TZc/MLRmfsbfF0+ZmNrMqxoBbbwON07mA660XjRHRbmNMj4WSftoS4p+KltZ5P6VN1r3IZKlSBz
sX/fjgbprjBkdGzwdWSdwmlLbPhieotLiBw/CfKanK8ePAL/cO8AwT42hXuQnfYxDPi6PO1ECfR0
BB3wgQpEIlxDNtO7DDqObU6rPK/RuGV3E+fjp+Y7sBsrHzfjFPuHrq8JxE3eC4dktJV+AgvUc82o
mttEdNRDqOZqNg6Ksw4+04TGEQu3XxraF+JSTn6k+OZaDtOGyT6FU/bdyNgWTQlfMTQ+C+caeAET
GgfJr25uYHGMi0FwuY1YqJcqs1ZtjMQ+FilO8cqnaMwr7/yWgrmgeuXbEwvZ5FvMBpc+TvxFEta3
VTundwKHzPOT101UlwT1ATdyTdqOyXLQvuqqz/YWl+24Ne7iOHaXFSRy8MNw5lJ3bXTDVxjKcWvb
LCVlQzxfdE16lwqvY6czy32kWD04PVlHJyyPaVxoL/oAT8nTOmPTWVbNATcCbBSn+T6uYxy5CWcR
21V0T6kkAuENtLMyO86hhWoopOzKi5q9EyzoLk+FctNmU+nkVtPO8tZd5Z7rFtufMUKaCkJ5cbru
ufGtq8nHmt0+unZhnGx6MHOpjmUqt6hjCdv6Qkj7wao0Di3huxEebQFsMxs5Wtv+szHGH/ak48o3
gKiP3pNK2nJffVRlVRw7bdT37KSsAgWxhqC9ar4E6pznRzVhpPZTLLF9xQFS0fHQGu4a4FKm6yy9
ReduqZxzAjPeFBkORJ4dU0UtMsaDZTfezRwYcU11pD60JniLoTpjQJOSfXBF8db6HikCB9OujeHy
Pu32vc7RS8PH0GPAcZzp0urRi9POYTTTOPmV3PVcjbjEZCe78j4tk2CGRbMhgb4UpKIB7sou9UOI
TXDoPDh2Uadf0s6lxCzWs42MR2vrNv6D4aTh0YlLf2m0JfTqxF22ksoNtjD6OPPsmGfw+2wg3k0M
XT8oCvWabyOXvawTxT3s851bRdd06O+7qF/bim0/qr1D6bn6WYZEivN8ZVmYh0wvJHRivIhulqMr
vGtpGtQ7tyXQVbu8UuWgzuDAW07iN8I4xarOmFFa3BUhVwtv73FKnTyP3sJQURaQcgosIp9SEHub
FQHuPa4oNNdRKW/FX8mkb+boEJAhI11pTvbiz0Wt1hznxdCAq3TSF0ZSEDGdog+NbB+moWuZMtVK
Ept66OIU5qtGzw+hybtgivwUs9dhTeXDHhgwwYMP1+lpdOmxJ9mcFzSLnHPrmPRgKgK6fUIqhHc0
X04+Wbau7kniTiYAeTZ1b4SVNpkwItmMt41yxhWrbb7WM8BL0qVvAFkxgmUd8yTwgmzSEDS7xjAt
tq1068RYB+piBpq7wbNspKRK+uC4iCGhBlM405oMt4Mi06ZgbefuN157+jqTqFlIK+sog2sO6WDG
2FFLbROntXUODYQeizC2G/Jh9DxnZNzV1fto9LR1oA/Q0lu187SkXCVczhgT+N6NDdS7rmS1rRLy
LmZEX27L+VTXKnfL2BmjBRvVsUp6js49Jl0TZXJRuZi+Kj/u97Kr07tBtJuwq6GpL3RTG5bCssUu
Tq0jYyxBi4tkfzMzGO0dHDdfZ6xn4bcPuup7n9oPvo0wBOi52QaiuktiHGd6RTg2EsMDYb1YqnEN
Z8Bb8wXPnK6stdDkS2mxsDg59FrYoDgqZHsaE0q3/eEoO6bh3EBf3b49OxG2L59b9moyOGWkMdEe
jmPyOFE+taCYzF5SfFDpWX2ZhqTApgV3pLq2tfslVfToDLSr1a6KKa/FcDBZV4YC07YO9bumOCal
ksvAsz/TMqddqdrqVnwOdWAicuQh0zWi9UEz0rvG1lDbnLFIa+vyzQtifJ+sHoXH0H50U6Qt+BKy
RaAYG/y9gSRaSRYFTGAZr8OYVyjvjY2hGdbW9nuiWG7pgQLVVtMUInSpfmlncXCMJVtrJz2DQz4z
yr7jnS/aAu56MbAG0UWqymSZdyl19TVTDNHdF7Q7dbIvt6OZHWpzpy1jzAWs0N6BO0LcspgyM9J3
de6GW6M/6gY30q7EWOFLUiLjQRMNJR5DvLL4o7OggldGM3Fh3hb5RJVqDOQ5l5N2EDiU+6xqODd0
j2XmZdDdz5HVmxstdF4TBwyeyTxLZAyvsCStGgOJIY2HlR+x2UwcBGj18f2VQHwcVS9PfYnZL9HE
p+SAzHMynKZEfysBjek1+oXf619eKK5ZNfB8eaHcD9BwbCYjC5UFeM8Nx6dBygb2XLj7eqw+Gu4F
tVl25JgpeNVIqLvMSubOFKcJip1V2+XS49Z/jAFooSm1q8YxP4vyrWgs4+K5ZUN2FyZr4SUzlL/a
OC2BkeDQ6DX6rL9SRXGoIfnTQWjvC6H0lVXNnIEkeRrQ7LjwM3j2oPuJjM68iecyUwl0/qx4lflc
g0GLr8lE3VGtezJjc9c41bNdB4fultUBRaBFEnHKxN0j0H+3vOjo6Y2253LCpBkfTgtjB0HY1iNv
a4e5c9831ml4SdjW7jTP3gzenpsQA595nSgKebDSnBSkk2TrNGdPishfM5kQS4Mmb2ZS9jk05W2j
sVCHEw/BDIzuHLLCTqUzzuNa52Vzn1P9BMYm2ilLPQZp9eTk6Z0+6j63jv5QZXQTtJnxYQ35bTFW
5XpoYprflL4rnUGuhzDEKqmcrRGDM7ciP9/3hvbkhHim2jl685B5fbtwVXbHURiJOh+dVZ0nd3Kq
MpJ7jyLn2FY8hnrJRmjwaa3OHA62HCHkXlXxJjf1ZKvzmizSiITMxegyhHZ73XneuvXNpyCr3ns/
N2liVPWGl+lUdUF8NAxsVINMaJnrquc0np6MjO+77zknCdb6hVGYz7nwcDeol6KYXlovPcp5hJGV
NiW8kDhDyyOKFTcPYfQWFeXJEPjaNMGFKgGFU1GEGiUwl5pVp/G+RnF374gYd+kAeQtasVY1R6uj
EiH8ToNMDIwxeAotsqd23j86cbcbK4olxv7sdW64gyri4KpFSnNNlo1/jT3NYimryDENibbVBpL+
6QSKNJtdWl7KobIyNT4lZs/FoeL8lqXZUVq8s/FCkankhn+uIwo/qvo7KDojTk+Tw3jJKNUTjV98
5FqAvblV+HtMHp/KjWYqUHrmCgv5zolvYik/nDI8T4wYXRiJW93N56mhuSr8EDeHXbN9pbcGHSpR
r6hoqOmNHphlJ4KwaVZM4IIcaJJmOTdSUyGpn33pOecpqdUl0+ud4rdRoCO4uVemTzfLqu3kN38g
B9ubVF2YiKhRFwf8tDbZrAhLdeiQDQmm/DnWK+PkBGt8GDx1pnrQ4OtJA6hIy/kwaimfM5TO7SPH
tVXE+krDcuE3XCWayH+om/mjXfQr6YHYc4vgeai5mLjz72jV9MLmRBjPbg91bNzGBYTlpmOo3NiQ
zgwDMJRLtGNRev5nFNT2SvPpOjHD6TrG3q0WT83R8+rpaghNLH+QSK6/Nhv8WL38J4qNAVEQO74P
FAdflTmbTX+Uy0dTqE6W0kXDJFRbaFdtwAbumMp6kQXASVYZO6EeThaesRRl9FDTL8XNrNPEgyaw
SqJFx+ANC4ChdkOU0cgTWC+sGizeA2AQWBFhzSUQcsU1QduyK+He2g0sCFfZAlcfV6wspRPNsBOK
CpuETt5mPOCDmTv4eNklxr61Ja/OgMkvNmgGtlzKpZIquBOe9t5GPiiRcRDLQHgvzeDdFyNn6jzn
coBXyO+elGkj8BXmtUps+kt6f5m12U3KJrCzC9JrzdTwVll8sqt5ZuxzE6KMCY2x6TJzZ9Tesy61
/rkB0wC4QJIfIf6t0oQdIc4eHd97r9FPFmnF+NWHB5b3sy7aKOBf6VxvzMHgr980a3bC/txSgeJE
LJWuTHJh1pyj/fFNQz6VPR8Kbu69zUFgSh8SLXlwomZrTF+lpe+zvD059Ewm0n4KeotZ4Pim7Olm
YPy+8A8MadCHFp7RHXyrv3pWf3NsrjS+n0XDNMTe2bD0QrUNrYC+7ZkwponiOuTF61//ILOW9aef
w5l/DM+18Zn9IUGm28mQ8ZoTRshs0KWRd0kbZ93X2QOS/sFPbHphnHrZDM7+b1/4/7oR9mP47x+y
HGt+/Pbfz/ebh/8x/5F//08//yvVIr99xdVb+/bTv3DIitvxVn2vx7vvjcra3/1/8//5f/qLv8UE
H8by+7/9Symb9g2Z/vP7j/ImJCufIJ8JMxsDzZwE5Fn5xxop1QLojT+nD//0238VSq1ffF238Dby
BWybOA0P2a9ucesXYtbQTHRdAOXSMSv+7vKZtVDc4sSw6TWAsPmDy4dfwuWD+wegON8k6O/fX5Hf
Vqm/6mmxnHlZ+sOT89NPPWcTP97u4iJs/u1fjH/tnc4oRIQ4kzLmlClKFfVunfmUckEyWMCsitbn
FkaNfjG9o5imWTfivixQTUl7McTB9xKSqjDN1zxyFo1K1+a4bCk7G0DMj/LTZWWubtOBuAvsPo71
KJY2RSK0svh7J/vmiXcPm82cjf3Gsr2OrEtrXQZQErQUzP1Me396Z92LgEwP3rtGnRHNSc4pyDHd
gaR7pxTNam8SsS7DnQZW2V3B2raRV9rD1MHgLC8+lhJNyZPjEt+2wzeNEu7oNcdJ6QLEMWu8BHIW
X2/TeYQI8qp3rz49Y1crwDxDdBvKdJxTat+X0H2J9Di45rVknfv2jY6m1Wms6z3mPJ9fx7H5zq68
K48xsDxKFVYyBfRJIOaQUDe9ArlYTh8eAElFDi/+1jffFEC9MG63FgtfBryI2zcIhNFGjUuO+QBa
HG5/Ye0jg3MshituqpUAkJBuUxLlGDMYxa1l0txIyIZQzIO17MH2aovMa2/DEdRFiEOUXvOaq7MD
2HLC54m7oyE3YhdIncmNDtTC9F7oZnW0N7djCwPpOdn9tsfSiFncUMGp7BTdCXdS4TaFz5l1b+zS
i7EizQ2nij9+oOgLvKAL9ybzL/T/0GEwLiMCRV5D9Q5n/8lV2Jwep8yl0xpmYN2c8I6uJlq3jlV6
YYEchk8NJI/YmUTAq5NziHaosjd4VXDtm6uQrrzpbBYbb62PclV+JdUyOlg278sqhc4eg9PcWoyL
qu/N9AymeTnPq7t+Hd9U4RM/s9jITbSFpKhVmK4oJRe3GGWwfmK6w+WlLqr/FhV3UfLiTeOx5ujs
4SHTtfaYJyPOtf6AbkxxvXpNzTclwnUGuRjHkbHv7W+GjxeYaWTDI9B/DPG1To7ShuzsnTKeIZhm
ZrTmUi/4MsbSZygQLyJ1kxuLplzZEU5esdIFk0PKCqPXDilPXmJIPql4zNDAuJs15ldZPgFAwUOA
8Y3eyvmtehbcEs23zD97H2Q1p+5m4PoqVmb16ug3vOajvUYRq72NW3OP3o7jpWWoyFAprA42lIKY
gQuxKpQWC6fXI+alcBO2zF84/dEo5z8DRQOIIFob5xidFuQ0CvxZdP/hLd5ZxDHac4E+6eVvgh9c
PJkMpIzi1YV31t41+qPMXlT4GtnPTnHKeQTd8JVTuO8/efZFK08MzJsiPcyjNtP7L2/P+cdbEEwf
4l+AF33DIhL0V1uQr9tsUT9vQX/67b9vQfhwMN8L4I+/Fo3/sAXZjPdxM9szdJmKsr9vQuQ2Z+IR
ThxOznTl/LAJGb/AVJ7tpzhN3b8ZVP+JTcicd8A/bEI/fePWHzehVmSj39rmooYAzsOaPDuyOKov
Jz7BJSQm1AVn4YC0fXFQwIxkF+XmjhlmGW884xHBXyZbjRn5Zui/QBnX8HmCFdj2AhtH4kRUvHbu
2U2PVV9tw/TKIKAHFmu0BLuLcSsACEXGKew4aWcHvfpgrljPrnLHgVAPUZFFXN+W5NSVfedxVDcB
FTbue4RdYRr3Q3rfgdbSAUJTxK27u9F59hqshXj33RN2C6qeV1gDZQ42Nt6X5hrdO2jeDcwdSp2M
+K7GH+9vWm7x6BH4TD+5bTtzPZoM30L4kH4aHUbxXsbRXkwN/ZnnuVNQj4adalieODKrBtLaAuDx
SvOYWNe35fBYMNqpA3aD8qtvbn11ao29Y3Enw8rTv6dQMUYyAskLc1y8eISy5los8MmHDP5HvoMH
Z1w5zxfFSmanxnjTHmKufaZ38CMXsDwtElxv6JEt23qJRL4ew+1AeKxtNsG4sbGj5hux88pN/pqV
4OJXGjnMIlzHK0bDq27TrTAoYKw1sldmJgNhzrBAY10R8AnI55j3jnlPSN2s7nN8QoQ7HaKi5OYJ
WqYHP3t3WVZl1+8YdSGo0/MVZBaRq5V+q9/6JqeP7jnUX1lidtnJj8mmr5p3EwaAORuT/W3zZCZ7
RrNpdujAiTj7OvgOQROSZJdcYAW40evEoIznZbqAXNOGrVt3z0GQ7IPx3GofAS9Ath21kvV6GX61
H0Kg60EbrDAzlmvoCP9vDto/Hav/PzlHz2AyvHyMfrgOO9ja//E5GpTan87Rf/rtvy9i7MCUXM++
d4uGrhkq//s52iU5Ofd9+ZRLw+X4yS+vmyb/Tf9bR6KYs5C/Z4v0X6DCO/xOEwKIDXfknzlJk4z/
zxaxH37uPyxieW3nhjdi39J6882cdi7IdpHsx0IBxRx2xI7453anlaRMKMrSqgcICf6H3Z0gPOvV
JenUNonRg9qdOy1DilVS6Bx9heq9b7iUNyeT/1HNdqX4W2Y85f7VMO6VelL9hxk/MKQaUecC8pV1
zjE+MhYlAxwXR3N5Npq1G54D/6JVZzs7TBOi8rLJ1nWz5Vsbn+ZlIVrM9Qc478FftKeIlpPi0mCj
s2Zne6FHW916KKGLMqzYBZW4ybEpYldac6/sFvVORB+G9hLyVxORACJhN9zR5seNYZXZmIQYaU39
ydoqd25A2Y7tq9vObrMd/J/Zx8IVaaHzd1f7zClGifvZpfna2Xu6nI0RV2R+bfhze2dYKpU/Ddu6
/aSopsPkONSbDkQ57pMS7jhKbXRMX6FR2leOmEl7Nd5a+ZhE3qJ9hSrnnT1c+MUthblefYc1A79h
bTxDVjmMKbQLXz4hmnyqzFw3CUHPjQ88Nbl2tFPEmCtJVWtY1QwyijCe6v5o2NDBFSlwUCwgLTFH
dglhJfTvhVhb+1Qeahb1ubWC3CiD6toDmPZkXUMdLxxzz1tWoS4+EariOIfnej6DgT6dR5SvYb2N
h++u3Kc3Bc6JCxSPHf/gyZNe34PEBbNpe9CrvsKyXcbWesqOdrnnPEhMtGjiHfC3kdhj7r5YwXfH
ui+oCeqXjvnUdYB5axK1ODgnA+7KTaOf/quvWP8bV7Tzlzf+u//1P8NYFv+tpw9UFsVPw4NfXdXz
7/91qXJ/mVu55smS4O4+t0j8ulCZv9CwanLft4Gr0cOlcxD6+5WfgxawR1TA2QY9L5u/LVS2/wsL
H10YoD5M28XZ8s8sVOI/OWwxdGCAwVETYps3//oPN34txIvQ1JLTUw1oJ+5ZBjwqn3G6ku6QLbby
XMHHx26jClafKX8wYwTRoXDMhVdRd4T2YaxdM2ANMxw6p+Yr0PCG2ZvaHDw+ZR2lG9+s75yu+lAZ
pB+7SkgFICEhg5O+nVUlgbwUIDOJYu4NwgNSmOZbghBVzopUijQVKiiMGEp41MviiNHPX1lGyB9v
IYSlKVejWeXiJL3yZt2rmBWwGCksQBLzg9Lc+OPZSPvsWtTtYzerZx4yWk4i7jBqfC+EN2G0IrZZ
iG4OgJqJ0LlN/ib0EWRS5LkKma4auI8LPsNDcSwkimExK3pVORprYayMWesjCboPMHfsUGoPWITL
bY4waFrtvc0rDDlzfC1l3S6jnHOpR05hoY/vP+yZv411fhw+G2xbf9h92MRshs46T5ABH2VuZPnx
XVVjGLh6EABDs32kBCOhjcrLl8qdnlGyDdqu/feOHr9l43U+Uaxp37gFTihpvYZD+96b2AIYtS/d
SZpLenFDGiiD9IUcewkYdvjCgVdzKC0N/lwYezChztoUEHkqxS4CVkojofcWzqTuZla+rOwYW+73
0Lf4D0MSLBQBUqf2Ke2u6NAVQ0aWveW0Ner9t85nHYyStSvCt77gnu/WFFhouXnSvO4xoL2bc/9t
rxcflNeBz6UWq1WOjg5RYyOx+YbbFpKlXYMsytkSNP9r1IG+t5F2JB57xft8nJSdPMVWnd7YibpR
zfvQ6uZyzAgxxU2GwTxHe7a8e6EKsey5dlul/xWrfF9l87seMlhKK//Z7+rXSjkJ2m187e/s2TXK
PJtolaTvSFQolijKzLvPHvbX1o6Q2kv9CEyC0UVuOKs07zOovpgJBXphW8yH5zacZ7bBbmoxEkxJ
6h/iuu8vJHQPlkdQs2LaVpdsoL5ZxJtMYfWxKbHCl8O0gb6TFc62+cXAaaaalUu9pWpCbedjALiE
JqRuLQaAY+f2tHSsEns1amOVpNSXmYoHego2GU2gWkRnWOUa2Uom2Qs6MWVsnJqWuNbwiFbTQxm/
w3yAs2WF9/j1Ff0jCRQDYV5T0gJ6QwqvDilqy7E+OZDMwjC6mLW11aT+3MclmTNaBVZYgu9j1ZJa
qDuxn8r1NG5Q5vrkZOSoYZOoKb/BAmnVAJ1FR0sVgAeN0uFyZ+scbIQbUAnqE8WziUlJo0qWOmg0
JLp+eiiGlt1OpLd+Jk9ZGL6nqXgdQ+1b4OhcUmywNElDHJbilXKuIcOE5mixWnWusZe1vLXr5uB4
JaKe2ukaiQjLQnjyi4lvoM2uahj2yokSbI/RpSkhsFvx3gmClZowlwdudV/SPUUzgcMhzBu/qjZc
ewO5sVEHnODdZIF8wTPPtGfYg6QtMU/CzQjYkWf6xqB0F0/4kUsF/oaS09Ew4GBOmjq6CXGEjTn9
Ad4oiQ4aEGYmG4buCNlM09wF8Avap3U4rRaBhzDQN20xdFfMJi4+fRofD5h5X1ORNOuwIW8FTeM5
RhgmAg4prLHJQSr8hXkOnQab0OjpL9jJYPmD7NZpC7JlZ9LVl54r/Anr3pIv0vBuBo+egMERMN99
nqmcCArMEeejSFVB3DnkkuoVr5kOT9M9Tq0HqdOv85U07v28pmm+1ftVIqqTJyloieBX7GjFWKb4
Z5dFU3OIzTvim1m2CcTUb6Vb30u3onBRVutE+VR1S3tjkUSj8hn/c6FhHJw/HekgYUsYoNik7Dce
thaXtmiCYobPA6tj2iFUMB4b6V2UxXDMHYv7KA8OXhF8TSH9eINtfGYlMKU8q3zOxNjSVVyHq6qr
4ZtbGQGJFoEXD2Q/WM5mCuZouk3jTlJyBKWfz2IHwn0AFiMO4vtQYpWxKEwJsIgvK62/BphNPH28
b7Tc2tcdgbgCW/PEuV8GJme0MV3qwm73pYgfeklDuFtaqBsBl1jJoNAX76QRa6bDhvtsAJEbPmWm
fys1CjXrvA22ST7HUhpOdWH5blkk+2rDutVDyCehE+Cuxv67tA92Nj1bbYFPP9HB+Gm3iN/vmpjM
O5LQb1HCxzoJHmObNzj3xACpozU3Ze1u2Hofa404cNsVN1oBmaMPKb5wh1vd1pJV/mJ6SHuCFBF8
TvwTFS9VWfa8K5K6g0zjcqKm9KWfVHKskSYnj6bgUT47njSRq+lv84v9KI91SwmQFtnH6tEoebgk
GHzDf8ot1HM6P9+GmHRVVGLI6fCN5Xydk7LRRtucmGLA4BYN47FUcLBcJwTSErlviWE8qQxTepD4
GCyHytgETrJlJI6v3ioPtXDw4+nDXVHiIskqioxSrjg1VeEZRsYuK19rV6yaUmqn+lhMQbAxogqN
oNAfvaT6aqzsphop8ZmnxFhdkQnt/K6S+T6bglelZRaRsdLZprHA1gLkJRXaF9Cml4RVY9HH033R
TcE+L6W19YNmWrrUn2J8BCTQWPiA+RyKKZCHKgBLDQIcUox6RZV+VbrQAB54kGLpJFJtLZjpuNXC
rlwA9iYtVg3dirL7hiNm2PtDdGumJIMmEZ/GgCIufcLiRy9WnZ+1yNOXtUoGHE3xM9GLeSWoWhgT
wSZBMfHw6yHgZ3d6P3BVqfONKWrKQTTrPSbVk8jwmKbafTFL3dYsek+z/C3Dre+H1ovXz0nfwqfP
2scQw8XImfXddFZ6NVk164KgjhvJTTOrwWie79msD3cIxdLSacDQlxPTsmJpzGqyiazc6L7B7qAz
W5o1Z1iaM5UhpIApnasUZ206m1XqHLl6QrauZ/16QMjWy3Hl2BFPh2BYTn50M1XNKhfdJejDcJ+S
cAkNki5z5CUMuseZESbnMEwAlpl8Lh/a1LyxDIyGQ0XdaJ2L7YwG9+dQTTzwrEtyNoq8jZrIFZO/
EcNLY3XtKhbzDiN29hzUseqNhyeLk3f+OhABI+EWoK/r7KpzzGdIs2vS8cKmcwSoHGh6M/wbbDhc
CYFJ8c1w+xtL/7HBabN2GwAUNHeNS5N8kUnOKC3Jb2TJXRdZsJHsatVU+YdHMqk0iSjZFlYfMkvE
vyf2LWeOMtVkmkyyTb3/mXtTSb0XoSfR06+pj/Q9CBJR7hyN4lHCNSNj9PrEjxiHCZzw3YDWM2sL
ygtJhM1Rq4nI1Ry9Cv4WwhLdjfCHS+UWxzjmSXbq90wk1ZpWPJZIglzmHOmSHdXeJCjudYyWwRz7
cucAWEMSLJfCgTtCOCwsiYmFCY035MZ4TSVtmNGnJFHGII4wjYMXuwvcbEuB9zjHz5oWix/LnU9F
A+G0dI6pWf/B3Xks141kW/RXKt4cCphEAhi8HvBaXvLSFY1KE4QMBe89vr5XklKJRlS3mhGvGS+i
BlUl6ppkIvPkyb32hlezFLiWxxPHe/yFMgW1tYO9wiCU7RPerVLgWztUy7HXjyo1wSDgzoAl0UHF
zocJ1xah8DnaJbOB6q5VYN2sEDu2s/gghLoDXuDOU4F4nULyQti8vtHtjZlGu8br8HGPw8tccXwK
6NMi0KZBk+629H3ua/2NhXxOQYCWwgGpTejAHXSjESxpu2JsSOcpVQhhANOw06EKU4UXUqlkC2OK
7ROMUnPXvBwhESeFJGZgZOyD1CXQirbCFj34Rc27tBXOSGWKY4hCHHVYR8TmxbJX+KOobTqe+ONY
03iSlSCSTkIguGk6FekhAJRzEH6QWrBtICtTCEsBaVmUHn1iHaOdXGGYMTxmqlX9tu6DYjdo55NC
Ni3YzR6GM4XlrGA6PdhOMFW5kgr39KwRS7AiXvmQoIlCQh3YUAdGNMs4PfC057hXFVe+AklriNJR
oaWDgkwT2aHPTlezwk9Dn4Ixq7Vth8Z1iRism5Al9i4CW0PiG+YF1XGd3oRcdIuYUmBWoOtAU2dW
6GsBA9s0Idq0ijWxdtz8eOzQJ5HkYS40vb2IUmme+Fae7u2hO4j18pK50m/NOSIYr0Gk78HhanAi
jgJzOT9CBqVXcw+ya3XZaSFkspYK500V2Jufa0xZTr41zG+gA/8iRoeO9aBFB9hgKvojHVI4Vsjw
BDusCxg0buQRdbZVsJvWtb22HP/Y1La5Qo8rGOTZAkYOTDZOzXe8lUOUEbxypsDlduS76IF+xUDr
Z7678U+Tvu6P6+xWEwBspUKgW1hoLJQChOUkoMay3AmX3zPVlLeY+IvLzO+xDVdgdQZhLRRqbdIV
AfZMTzKTNSSceKg4CWvLVsnqwKwgnbQp4BZg2M9o7yQavKKfroIaraKOOs8MCHaIgluBag824cii
ISpQ80kl64vQ9w1K6Gej+IvirzX6v56imr/Moq6kgZidHw/9R73oLkMlHdSUiDBDTShMluJO6QvR
GRboDVN0h1S4N0njEvIp6W3wdGLeiEpRQ604KdliaXqssr0RHcWpdTwoceOoZI4aeseQuGLHdxFf
kuCAHrIltsA6dh0sGzqTMIUuC9cDXs2HA0rKTG/2OXc9IQpLcyivkhpzoqsgjIHNEqJ2oGyWXRoQ
GdjEF2Xf0ju8CA2E83rFqKHlrH09OwwZaqhUseFe0VhVSvqZoAGdlBi0ULLQekzO7X76HLnw6CT1
7Qj185YSLamGprRHWwreFGx7ca1xHl4SyUgKjBKiDihSC+r6ocePqsHUfT0Y2Xk7F2JfFhXZ3wha
I5StqZK42krsWocBt89mxgKadlu7RfaezphhWIAhnXmRXgvDOB6ELaiJpdw0uMsVyNJjN1sbPJyu
Et0K1LcTKlyp5LiNrTcwaVQPw0Xha7sW3a6FfheyRh7HNr6nGNwVWpxzG4Ple+L3Sy2QbHlKCDze
SYLJd1QS4QStsFCi4bkv9SWuaNahFWO9h7IYBwNSQUFTjJ1XWcS0VyyniOGo0s/SAJQ6TvS1v3Is
0JegTb1FNTTF6sgYW6Am1llTl6uxiw455OGzamDAF0dUy9xlfKw7RHJpIkFr/Is5zTmX6RFib1tw
09edehZd4lQXvFcXnYXztGcU8TccJraF2Fk2AoGunVnX7uh9db3+U76wNPlXbFXUuJ3/YRiJNRhK
7O5C+mtLPJbjjFzTkCRyKiy6d2jPaUeU2QLns+684MiIm6nYlVlLNHLsuvvEaLdY8BCoVHKGzh0r
WqY0jA6KknZ6GpfIDPLDoYHPiEpYECmTlS3j9sDSY5r8kXk0YIJa+EYOZeqczhCfpQdkLzV8pURV
HZNMCHRJutRYXE1hmO0oJ9CrgIBV7rgMJEuaYWsXbusTZpc7Czm6Gj0QHpWmbzftLLrjECe0GGQd
MWp1GEf9uChS/zgyhbtw0CPiibBq4+tM2amNDbyIjIZNhqTddjlCYI8TBdF5p2cXvcP+DBi84xKn
P5Llph3HT8NgoVmMp31fYPdjJdm0tYSx1RFzSE5zaWg7UOPJhcgpTgA6WEysvl+mQ8RRgM9bNsYM
NRpcdlg1Em4ZjjaIXDyeOgEuwy7dzySdzYWI5nCjfpE0HYG9PAKEw6uEduhKT0icS5t0AekXZ/Zx
kber0GuI3A7zTd3ImzLzlrNoYP6syt8Q7qtWvIK7F3oTi7RO9gPmXIPvuIdFEb1PU4NcTeURkFlE
1DbhkezQyRhgF3F16rQYBUWN2DVzco4hX3peZOOJVuuLoLU/G1V3Esf5WdMmOy13sOD11lGQwRiK
busn874MJ21f5F/M1uba3A7HhTnHu1qXKXwq2QqJgebI4oYbFKUj6qtAhEIthygMoGeiJkWLfeC0
3PVmDNWAC9I68rvPnZFtXA2zTuwDcZtPsF1wkFKHsj8b5sbDCi9xFolG9cEJc+mNzK0i5kCTjLFq
FATYaFT0rvrUIWcr4IZYy1gYECceFdjw0MRDqULxYxH91WJQqvnsFRnipNqW2Eg2GKQ6DlAkK5KB
SAlJU+bKaBGboHa6ExsHXHIXcPQHtkfHmWIR0XGN476v1FNiL2EJF7ULup1GLVopfprHGovBHu87
Obbi2AOzi9NoX0ItcYTNPkVDVK1BfW68osDreajrVR5yB9/3XMcEqK2qkstyI+HX4+mf7A5PqEEe
cBOdVe42ISLvWI8YVi3sLmqLxCWUtni33ugRpLFuNawCufhay3mjKTsD5j4n54DTpRvTK+2Fe2jM
EMQZycC2EZPSKDqOBPR/HNHleCFNfzrOtOr8iuWuiS6mGSMtw0P7C5dirXRRbB147dwrRsYl8Rae
0/f7LGhucjRuIHr8+vBJMmzyRKZqW2vOvEiGgGOerUIDDCNb6+gHyro7ncoa62ay8AIx/yXN7KvV
eNd1TedRDvGKK5TyUDmRzkFGdWn3N97A4R1zabqU9maI6tMGdjZv25spofVNslKwKGf6i8F4CePP
LuEcGrTlFqaPWiATPg9jby680PxTEjmQdDaer9YXNzSa5TSFwyax9TMQOFa0phvWln5tzNm0G7UZ
YUC/zGMmNa646zaEYw4I0OZITiyBVn8wHMIxowmXqTEzV3qT45AkkMvhm2HsEQisJy5TkE5G6CRE
cTLjYTWXxnTY6fohx64BaET/y48w1+r4HzC0S3dCP1/6Gve/pjKZVclbg5GshBl/qlvcfwyHwlDQ
1JjMfWI7086Kh8M55rbSdSio+p4TuYy41Cgq7cMkdfK0VW6fj39siwdvF54OMdRjmThyYzvDJ+kM
ZO2JEQtLCz9zO2ADn8IrLSFFxs9XlhF9rUvOnSIXW2vgrbMxONGSngZhYdJZSMTWcPTLJGZVFLRu
MvIn2QubdeeOpwEAwYHvd/WRO4lyGRU8YNbAQEcYKxyA9SzZUwH4eW5pyDrcSXJ3Xbnmbipc96gF
xGd7SRHHr0jjuu7H+aScQ7kuk+C9VpXeqQPfsOhtGuIcBvedINGKJgv3PbrJ+WG8jKfyIq7NeRE5
xUUehRcRKAo2YxqulvOlOZJ5ESU4mHPe+OQLY6EBrvMhiqsiHlWUH25p7Kdfc+mcTT6AbKBMq1rQ
6yEA7wx92W4Sj7IvV76ZSYKarprPy4lkbo9zwFjI9nCuORE3xXE7IM8f6Bgf2GmZrKcsXRJf35Go
kVUr4WbGbqK6iAMemLAdueeqrU9mVV0NBk1DN4+6xSxHJlQmdzPZM6Pn7+Yptra0ws5CDVeZACP6
IR7pYwTpsETjaW5trzjs8b7SgwYLLRxKsyCIlmV1XGZDvbIc/BIGaxXNk7up6/LIaFtOeTjtJHXr
bP0o/RPHgcTBHgWn4ywJcYjTzPEg9+MjB8LaaNBYSWc884b8Co+lkJMFRqA+2i09djkwEPw1xdts
nC5oPneL0e3OsdgBQ4qusIr9pBfUGnI0GnBDHH5sOQJs+clytmKiUvd+Zmnbypp9+o9I8ftOn0lz
zC+Yx58iN/jadSdewTeIw9kE8QT7r/xxOc0OwYdVcVRWqdiD6BWbqdbdZWbXX5y0RgmECr9rLX6x
bnExcyvntmdmh5BpzocbfcY6u+6xw7QSRFn7OhvIS/K4269seHjNOe9SBt8J6y+FaV6mGr2mFKVs
Msn31cSCVjscOG3CcafS7fAJpGbIEhVEnMTX6dyHhzmSFZQLXO3PZNP6XA6to7HClNYhnpK9ncDy
NsXAh1NxEHID49jWoTPKmmS6xMFNzzjBlvbUe79OTHqUKWl6qzGi1+8kPPdlEeKl6jXpsm2aazfr
bvWYD5R0XI/p7fih1qY/MxwCOLB1/o2YU+TcXH1WGvEcRRidjLrYyZHrgXLkpgb7hmRdE9lzEJX5
+/M50Km4eoPu7zRe68VAyyOqN/YYYvhUwu7V2lXfEK4lSrtf6bWDgjsoL9qxPe1y42Oldu3flxrs
o881tO/X9jFacKdL/MEdbFcXq1/+wNtiFf6VYuGX2qrvioUvt3+QADDepultoy0+lhH4w8/kC7zY
vXxBvMOfHk0UIIlBBpyjWKZ7AYN4Z9omqILu4HovEYAi3vohYECzahH/YdpoTaX9QC6qv3OwiON2
T5gYtRGd9DsCBhRfT+66ySZBNmZLpfVCCKaSTx7edf8A8EKL6oOu5nzmZG6DgNw7l4rvilP7EnWn
WHpTcDuVyKZMxYa1ihJrFS8WK3LMiq3zFJSsH20aYcBlMH1UXZJbD26CbkpFoAnFojVAadBRl76i
1AKbo47i1mp8cct55HoQkQDdRG4FJ6xGAjtc1x5hvawvkMrrWPFwGmBcqAg5oVg5V1FzqUqKCBVJ
Vyqmzm6B4zQifihwHVTXQcQGiKsAmzBHbcsKupMwHW2y5Pa9mS87M+V0IXikc2g+2q7dit0Nt7ox
PgkU86cD/6VAgDX2R3WIuRAn76WbxFRJeq1vevDFduIUNaefOy84rRRbaAAZtoo29MAOU8UfUikg
hRTUynrZXec10gKKzGMfZQa+CwpQ6IEZW6BGGFZFOHqKdfQU9WiBP5aKg7R0WPREsZGxoiR9xUta
ipz8/7IGPECbngFLf8M6Cmc6K6K8vSz+sx/6LsD++Qv9mwSUawiJzMhGSGmbksf+kXLz7vPdoVgv
vlz6EVyr+wJmZQMqORYtJ5SZhmvZqJb+QDgFxnL3x+KdNFyeYTwkdQeRqMVKwps9GKuXRuPXX/Q5
JPb8dR59+s9Fh8gCuEypux7q6c2ncrAXvv6TF3g8AjxVro3dB1eyumCdejwCUgfZIxwJab4O5vVf
GoGXaQRXN3WT3w2LOT6ffPxXTQfXti2lz7WIiaK/9mQwYKZcdMMG5qCu4VnMlv/KdPjVYBgGbAb5
z+w9xtOd94XJ8fDlHs0MuAokxC7NLdt01Ld9NDMELVCLbVZ3TbZhwVb65gbDRfsDzqgiG5SE8FUz
w6HMgC+BCwPylXzbR4OhViIGSrhCZxqqsJ03NxiINmlGIDw3iKt45WAAfrIYAH8KF507KvNHg4FS
HUUpMRqegdZP3C/R//er5sN5/RhBcnVWC5s6UAKoytcOhvQAkyyBJPY+Z/PJYNjMFwRJ7DPfJLNv
bWYYgjKVz2dQMStg4XWPCUU3ql1bsD8j3n0yMyTrkiraPaYFFkVv8TExlL4ZcllRaK9dQAmu0SWt
+Pv18+lgILzmXMA/pgqTde/f7G09Jjzm0HWS/YST/itnBlyLxTNHJaXyyp4OBrFjjJQKdHQg0I03
OTOwCYc05Bemv7rOYGVk2+Qcqptq03jymLCYMAbQ/hxk+dO3OBj8KvG/NH+agfy7dYaqqVQqCAsH
hcvTrVWomowhR+fDsnK/Pr2lpwQluy5eTDj9vbEgZI8vKm0dcweFrj4bCxxcmDJMDJ3N3GLjfWOb
yaNQP9WTecVmQhihzg7NyYPhULvJk6eE4pQzCRUqc9HkfPbmBkNxMmwjL+SX/e7MAJlwBJMD/xQb
s+8ng8GeyoJi4BDDAvpt43pbTwnE+Iv5RL87FuyqkhLzW7L507Ew7ypPpgU7Fw/MG9xYKbU4UXM6
YVt9fZVhE7ZEl8LmMtzhKXhUi/PsmEBchiQFg/jON/eMPDOkecWCQTeHMaCOILfDllLtFQ/GwnpH
4KkhWWDJhnbYu97etvrIYeCZs8JvPyQU9Zx8WTqx1HnS2MHWx+H4I8juoqJxKcbf3Mx4hli/amZ4
6qD3o6R6MjMArGG2WagpNfi33+hl/Btr7N/9U5Qj6Ze7zml02zywi/qXP/C9nfj8BR54a9ALfPRz
yknq/pXvD7/qv//x6LLmrpP54A+/dzbv3ubbX//2/Z6/86P3+v6lvv/PbXRbf6w/k1x4Z4317VOe
fMxouq7T2yxqwj+edzPvEVUV/PPjQ/3v/zz6yA8Kil+9x40CYAFhX3qPOwz27qOpr/mfvQf3VU1z
mzYvvwkbz6+/yM8G9+/+8vMh/943/tlfezyd1E98Tm8/1v/4JwAAAP//</cx:binary>
              </cx:geoCache>
            </cx:geography>
          </cx:layoutPr>
        </cx:series>
      </cx:plotAreaRegion>
    </cx:plotArea>
    <cx:legend pos="r" align="min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fr-F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4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dk1">
            <a:lumMod val="50000"/>
            <a:lumOff val="50000"/>
          </a:schemeClr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4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dk1">
            <a:lumMod val="50000"/>
            <a:lumOff val="50000"/>
          </a:schemeClr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4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dk1">
            <a:lumMod val="50000"/>
            <a:lumOff val="50000"/>
          </a:schemeClr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4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dk1">
            <a:lumMod val="50000"/>
            <a:lumOff val="50000"/>
          </a:schemeClr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4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dk1">
            <a:lumMod val="50000"/>
            <a:lumOff val="50000"/>
          </a:schemeClr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4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5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6.xml.rels><?xml version="1.0" encoding="UTF-8" standalone="yes"?>
<Relationships xmlns="http://schemas.openxmlformats.org/package/2006/relationships"><Relationship Id="rId1" Type="http://schemas.microsoft.com/office/2014/relationships/chartEx" Target="../charts/chartEx4.xml"/></Relationships>
</file>

<file path=xl/drawings/_rels/drawing7.xml.rels><?xml version="1.0" encoding="UTF-8" standalone="yes"?>
<Relationships xmlns="http://schemas.openxmlformats.org/package/2006/relationships"><Relationship Id="rId1" Type="http://schemas.microsoft.com/office/2014/relationships/chartEx" Target="../charts/chartEx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0</xdr:row>
      <xdr:rowOff>47625</xdr:rowOff>
    </xdr:from>
    <xdr:to>
      <xdr:col>8</xdr:col>
      <xdr:colOff>266700</xdr:colOff>
      <xdr:row>14</xdr:row>
      <xdr:rowOff>123825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E0238A8-0018-41D1-9A73-28885A639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257175</xdr:colOff>
      <xdr:row>15</xdr:row>
      <xdr:rowOff>119062</xdr:rowOff>
    </xdr:from>
    <xdr:to>
      <xdr:col>8</xdr:col>
      <xdr:colOff>257175</xdr:colOff>
      <xdr:row>30</xdr:row>
      <xdr:rowOff>4762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3B3CDDE1-2E61-4479-9E5C-49B23F85A4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271461</xdr:colOff>
      <xdr:row>30</xdr:row>
      <xdr:rowOff>133350</xdr:rowOff>
    </xdr:from>
    <xdr:to>
      <xdr:col>11</xdr:col>
      <xdr:colOff>714375</xdr:colOff>
      <xdr:row>51</xdr:row>
      <xdr:rowOff>19050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1A4E99DB-EAFB-4766-A28E-FBBC38A0F4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202407</xdr:colOff>
      <xdr:row>30</xdr:row>
      <xdr:rowOff>188119</xdr:rowOff>
    </xdr:from>
    <xdr:to>
      <xdr:col>23</xdr:col>
      <xdr:colOff>702469</xdr:colOff>
      <xdr:row>51</xdr:row>
      <xdr:rowOff>71437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B895FB92-42EE-468F-B11A-F97B173E5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386952</xdr:colOff>
      <xdr:row>1</xdr:row>
      <xdr:rowOff>3571</xdr:rowOff>
    </xdr:from>
    <xdr:to>
      <xdr:col>26</xdr:col>
      <xdr:colOff>386952</xdr:colOff>
      <xdr:row>15</xdr:row>
      <xdr:rowOff>79771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44139893-9F35-49FB-8AE9-03DBE5EF05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291703</xdr:colOff>
      <xdr:row>51</xdr:row>
      <xdr:rowOff>86915</xdr:rowOff>
    </xdr:from>
    <xdr:to>
      <xdr:col>11</xdr:col>
      <xdr:colOff>714375</xdr:colOff>
      <xdr:row>69</xdr:row>
      <xdr:rowOff>47625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B38FA65F-AA69-4621-9996-EB016B7236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160735</xdr:colOff>
      <xdr:row>51</xdr:row>
      <xdr:rowOff>134539</xdr:rowOff>
    </xdr:from>
    <xdr:to>
      <xdr:col>23</xdr:col>
      <xdr:colOff>690563</xdr:colOff>
      <xdr:row>69</xdr:row>
      <xdr:rowOff>35718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B984051-FA88-4359-AF31-FAC7CCAE37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244077</xdr:colOff>
      <xdr:row>69</xdr:row>
      <xdr:rowOff>170258</xdr:rowOff>
    </xdr:from>
    <xdr:to>
      <xdr:col>11</xdr:col>
      <xdr:colOff>714374</xdr:colOff>
      <xdr:row>87</xdr:row>
      <xdr:rowOff>83343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7B14E44C-53D4-420F-91C5-376DC38FBA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172639</xdr:colOff>
      <xdr:row>70</xdr:row>
      <xdr:rowOff>15477</xdr:rowOff>
    </xdr:from>
    <xdr:to>
      <xdr:col>23</xdr:col>
      <xdr:colOff>726280</xdr:colOff>
      <xdr:row>87</xdr:row>
      <xdr:rowOff>130969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260A02CC-E86D-4939-923E-D93C005A9F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122463</xdr:colOff>
      <xdr:row>30</xdr:row>
      <xdr:rowOff>138793</xdr:rowOff>
    </xdr:from>
    <xdr:to>
      <xdr:col>35</xdr:col>
      <xdr:colOff>272142</xdr:colOff>
      <xdr:row>51</xdr:row>
      <xdr:rowOff>136071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BEEA6868-6030-406E-AE44-1691590FDA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38</xdr:col>
      <xdr:colOff>557893</xdr:colOff>
      <xdr:row>30</xdr:row>
      <xdr:rowOff>179612</xdr:rowOff>
    </xdr:from>
    <xdr:to>
      <xdr:col>47</xdr:col>
      <xdr:colOff>244929</xdr:colOff>
      <xdr:row>51</xdr:row>
      <xdr:rowOff>190499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7CE86EAD-D81A-4DEC-A0F0-F7A80B8FB0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27</xdr:col>
      <xdr:colOff>95250</xdr:colOff>
      <xdr:row>52</xdr:row>
      <xdr:rowOff>65087</xdr:rowOff>
    </xdr:from>
    <xdr:to>
      <xdr:col>35</xdr:col>
      <xdr:colOff>285750</xdr:colOff>
      <xdr:row>69</xdr:row>
      <xdr:rowOff>15875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8F3CBE83-9BF0-4505-BAB0-B92B909767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38</xdr:col>
      <xdr:colOff>531811</xdr:colOff>
      <xdr:row>52</xdr:row>
      <xdr:rowOff>65086</xdr:rowOff>
    </xdr:from>
    <xdr:to>
      <xdr:col>47</xdr:col>
      <xdr:colOff>269874</xdr:colOff>
      <xdr:row>69</xdr:row>
      <xdr:rowOff>31749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AE39A2F3-0B0B-4AC0-9128-1BCB51DA1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27</xdr:col>
      <xdr:colOff>87312</xdr:colOff>
      <xdr:row>69</xdr:row>
      <xdr:rowOff>80961</xdr:rowOff>
    </xdr:from>
    <xdr:to>
      <xdr:col>35</xdr:col>
      <xdr:colOff>317500</xdr:colOff>
      <xdr:row>88</xdr:row>
      <xdr:rowOff>15874</xdr:rowOff>
    </xdr:to>
    <xdr:graphicFrame macro="">
      <xdr:nvGraphicFramePr>
        <xdr:cNvPr id="18" name="Graphique 17">
          <a:extLst>
            <a:ext uri="{FF2B5EF4-FFF2-40B4-BE49-F238E27FC236}">
              <a16:creationId xmlns:a16="http://schemas.microsoft.com/office/drawing/2014/main" id="{80992BD1-DC06-485C-B750-AE096FF27E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38</xdr:col>
      <xdr:colOff>547686</xdr:colOff>
      <xdr:row>69</xdr:row>
      <xdr:rowOff>160337</xdr:rowOff>
    </xdr:from>
    <xdr:to>
      <xdr:col>47</xdr:col>
      <xdr:colOff>285749</xdr:colOff>
      <xdr:row>88</xdr:row>
      <xdr:rowOff>15875</xdr:rowOff>
    </xdr:to>
    <xdr:graphicFrame macro="">
      <xdr:nvGraphicFramePr>
        <xdr:cNvPr id="19" name="Graphique 18">
          <a:extLst>
            <a:ext uri="{FF2B5EF4-FFF2-40B4-BE49-F238E27FC236}">
              <a16:creationId xmlns:a16="http://schemas.microsoft.com/office/drawing/2014/main" id="{FF797A72-DE4F-45D5-AE31-9BE2DFD4FF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492125</xdr:colOff>
      <xdr:row>4</xdr:row>
      <xdr:rowOff>127000</xdr:rowOff>
    </xdr:from>
    <xdr:to>
      <xdr:col>3</xdr:col>
      <xdr:colOff>619125</xdr:colOff>
      <xdr:row>6</xdr:row>
      <xdr:rowOff>174625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F376DB42-0543-4793-A5F5-85885259F614}"/>
            </a:ext>
          </a:extLst>
        </xdr:cNvPr>
        <xdr:cNvSpPr txBox="1"/>
      </xdr:nvSpPr>
      <xdr:spPr>
        <a:xfrm>
          <a:off x="2016125" y="889000"/>
          <a:ext cx="889000" cy="428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fr-BE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190500</xdr:colOff>
      <xdr:row>0</xdr:row>
      <xdr:rowOff>47625</xdr:rowOff>
    </xdr:from>
    <xdr:to>
      <xdr:col>17</xdr:col>
      <xdr:colOff>635000</xdr:colOff>
      <xdr:row>15</xdr:row>
      <xdr:rowOff>61912</xdr:rowOff>
    </xdr:to>
    <xdr:graphicFrame macro="">
      <xdr:nvGraphicFramePr>
        <xdr:cNvPr id="20" name="Graphique 19">
          <a:extLst>
            <a:ext uri="{FF2B5EF4-FFF2-40B4-BE49-F238E27FC236}">
              <a16:creationId xmlns:a16="http://schemas.microsoft.com/office/drawing/2014/main" id="{1A89B113-BBB2-4B29-A0FE-4237432271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37</xdr:col>
      <xdr:colOff>79375</xdr:colOff>
      <xdr:row>4</xdr:row>
      <xdr:rowOff>128586</xdr:rowOff>
    </xdr:from>
    <xdr:to>
      <xdr:col>45</xdr:col>
      <xdr:colOff>650875</xdr:colOff>
      <xdr:row>23</xdr:row>
      <xdr:rowOff>190499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55DB6942-35B8-4342-A461-7CA8F049F0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11</xdr:col>
      <xdr:colOff>269875</xdr:colOff>
      <xdr:row>15</xdr:row>
      <xdr:rowOff>160337</xdr:rowOff>
    </xdr:from>
    <xdr:to>
      <xdr:col>17</xdr:col>
      <xdr:colOff>269875</xdr:colOff>
      <xdr:row>30</xdr:row>
      <xdr:rowOff>46037</xdr:rowOff>
    </xdr:to>
    <xdr:graphicFrame macro="">
      <xdr:nvGraphicFramePr>
        <xdr:cNvPr id="22" name="Graphique 21">
          <a:extLst>
            <a:ext uri="{FF2B5EF4-FFF2-40B4-BE49-F238E27FC236}">
              <a16:creationId xmlns:a16="http://schemas.microsoft.com/office/drawing/2014/main" id="{0729503B-8F3C-4520-8AE3-C576BFC397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0.02604</cdr:y>
    </cdr:from>
    <cdr:to>
      <cdr:x>0.25</cdr:x>
      <cdr:y>0.11632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B4E08D9C-51D0-4AAA-8593-CBE095C42F0B}"/>
            </a:ext>
          </a:extLst>
        </cdr:cNvPr>
        <cdr:cNvSpPr txBox="1"/>
      </cdr:nvSpPr>
      <cdr:spPr>
        <a:xfrm xmlns:a="http://schemas.openxmlformats.org/drawingml/2006/main">
          <a:off x="0" y="71439"/>
          <a:ext cx="1142999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BE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95251</xdr:colOff>
      <xdr:row>0</xdr:row>
      <xdr:rowOff>57150</xdr:rowOff>
    </xdr:from>
    <xdr:to>
      <xdr:col>15</xdr:col>
      <xdr:colOff>9525</xdr:colOff>
      <xdr:row>28</xdr:row>
      <xdr:rowOff>57150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phique 1">
              <a:extLst>
                <a:ext uri="{FF2B5EF4-FFF2-40B4-BE49-F238E27FC236}">
                  <a16:creationId xmlns:a16="http://schemas.microsoft.com/office/drawing/2014/main" id="{FF3B6F49-29E4-4840-A8B8-55760B58DB2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71776" y="57150"/>
              <a:ext cx="9058274" cy="533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BE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271462</xdr:colOff>
      <xdr:row>0</xdr:row>
      <xdr:rowOff>147637</xdr:rowOff>
    </xdr:from>
    <xdr:to>
      <xdr:col>14</xdr:col>
      <xdr:colOff>723900</xdr:colOff>
      <xdr:row>26</xdr:row>
      <xdr:rowOff>180975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phique 1">
              <a:extLst>
                <a:ext uri="{FF2B5EF4-FFF2-40B4-BE49-F238E27FC236}">
                  <a16:creationId xmlns:a16="http://schemas.microsoft.com/office/drawing/2014/main" id="{602B46C8-218B-4F75-8BCA-6DA93EE82AA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47987" y="147637"/>
              <a:ext cx="8834438" cy="49863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BE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0</xdr:row>
      <xdr:rowOff>114299</xdr:rowOff>
    </xdr:from>
    <xdr:to>
      <xdr:col>15</xdr:col>
      <xdr:colOff>19050</xdr:colOff>
      <xdr:row>27</xdr:row>
      <xdr:rowOff>9524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phique 1">
              <a:extLst>
                <a:ext uri="{FF2B5EF4-FFF2-40B4-BE49-F238E27FC236}">
                  <a16:creationId xmlns:a16="http://schemas.microsoft.com/office/drawing/2014/main" id="{BB57643E-884B-4531-8E36-5731828A706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71775" y="114299"/>
              <a:ext cx="9067800" cy="50387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BE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0</xdr:row>
      <xdr:rowOff>57150</xdr:rowOff>
    </xdr:from>
    <xdr:to>
      <xdr:col>14</xdr:col>
      <xdr:colOff>723900</xdr:colOff>
      <xdr:row>28</xdr:row>
      <xdr:rowOff>152400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phique 1">
              <a:extLst>
                <a:ext uri="{FF2B5EF4-FFF2-40B4-BE49-F238E27FC236}">
                  <a16:creationId xmlns:a16="http://schemas.microsoft.com/office/drawing/2014/main" id="{525EC877-7E68-43A8-9408-E77B7E5FF9F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14650" y="57150"/>
              <a:ext cx="8972550" cy="5429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BE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76199</xdr:colOff>
      <xdr:row>0</xdr:row>
      <xdr:rowOff>57149</xdr:rowOff>
    </xdr:from>
    <xdr:to>
      <xdr:col>14</xdr:col>
      <xdr:colOff>590550</xdr:colOff>
      <xdr:row>27</xdr:row>
      <xdr:rowOff>133350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3" name="Graphique 2">
              <a:extLst>
                <a:ext uri="{FF2B5EF4-FFF2-40B4-BE49-F238E27FC236}">
                  <a16:creationId xmlns:a16="http://schemas.microsoft.com/office/drawing/2014/main" id="{3882A1B1-660D-4B96-8A53-D87470FACE3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47999" y="57149"/>
              <a:ext cx="8896351" cy="52197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BE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4BCC8-0164-4148-80BA-EB857B05ABFF}">
  <dimension ref="A1:Q104"/>
  <sheetViews>
    <sheetView zoomScale="80" zoomScaleNormal="80" workbookViewId="0">
      <pane ySplit="1" topLeftCell="A2" activePane="bottomLeft" state="frozen"/>
      <selection pane="bottomLeft" activeCell="D33" sqref="D33"/>
    </sheetView>
  </sheetViews>
  <sheetFormatPr baseColWidth="10" defaultRowHeight="15" x14ac:dyDescent="0.25"/>
  <cols>
    <col min="1" max="1" width="7" customWidth="1"/>
    <col min="2" max="2" width="20.42578125" customWidth="1"/>
    <col min="4" max="4" width="14.140625" customWidth="1"/>
    <col min="5" max="5" width="9.140625" style="7" customWidth="1"/>
    <col min="6" max="6" width="9.7109375" style="7" customWidth="1"/>
    <col min="7" max="7" width="9.140625" style="7" customWidth="1"/>
    <col min="8" max="8" width="11.42578125" customWidth="1"/>
    <col min="9" max="9" width="11.42578125" style="7"/>
    <col min="10" max="10" width="18.28515625" customWidth="1"/>
    <col min="11" max="11" width="22" style="7" bestFit="1" customWidth="1"/>
    <col min="12" max="12" width="15.85546875" style="27" customWidth="1"/>
    <col min="13" max="16" width="20.7109375" customWidth="1"/>
    <col min="17" max="17" width="15.5703125" customWidth="1"/>
  </cols>
  <sheetData>
    <row r="1" spans="1:17" ht="47.25" x14ac:dyDescent="0.25">
      <c r="A1" s="1" t="s">
        <v>78</v>
      </c>
      <c r="B1" s="1" t="s">
        <v>0</v>
      </c>
      <c r="C1" s="1" t="s">
        <v>1</v>
      </c>
      <c r="D1" s="1" t="s">
        <v>2</v>
      </c>
      <c r="E1" s="1" t="s">
        <v>79</v>
      </c>
      <c r="F1" s="1" t="s">
        <v>174</v>
      </c>
      <c r="G1" s="1" t="s">
        <v>61</v>
      </c>
      <c r="H1" s="1" t="s">
        <v>80</v>
      </c>
      <c r="I1" s="1" t="s">
        <v>81</v>
      </c>
      <c r="J1" s="1" t="s">
        <v>62</v>
      </c>
      <c r="K1" s="1" t="s">
        <v>82</v>
      </c>
      <c r="L1" s="2" t="s">
        <v>211</v>
      </c>
      <c r="M1" s="2" t="s">
        <v>12</v>
      </c>
      <c r="N1" s="2" t="s">
        <v>231</v>
      </c>
      <c r="O1" s="2" t="s">
        <v>223</v>
      </c>
      <c r="P1" s="2" t="s">
        <v>222</v>
      </c>
      <c r="Q1" s="2" t="s">
        <v>288</v>
      </c>
    </row>
    <row r="2" spans="1:17" x14ac:dyDescent="0.25">
      <c r="A2" s="3">
        <v>1</v>
      </c>
      <c r="B2" s="3" t="s">
        <v>83</v>
      </c>
      <c r="C2" s="3" t="s">
        <v>84</v>
      </c>
      <c r="D2" s="3" t="s">
        <v>10</v>
      </c>
      <c r="E2" s="8">
        <v>13436.7</v>
      </c>
      <c r="F2" s="8" t="s">
        <v>64</v>
      </c>
      <c r="G2" s="8"/>
      <c r="H2" s="3"/>
      <c r="I2" s="8"/>
      <c r="J2" s="3"/>
      <c r="K2" s="16"/>
      <c r="L2" s="27" t="s">
        <v>64</v>
      </c>
      <c r="M2" s="9"/>
      <c r="N2" s="9"/>
      <c r="O2" s="9"/>
      <c r="P2" s="9"/>
    </row>
    <row r="3" spans="1:17" ht="30" x14ac:dyDescent="0.25">
      <c r="A3" s="3">
        <v>2</v>
      </c>
      <c r="B3" s="3" t="s">
        <v>85</v>
      </c>
      <c r="C3" s="3" t="s">
        <v>86</v>
      </c>
      <c r="D3" s="3" t="s">
        <v>24</v>
      </c>
      <c r="E3" s="8">
        <v>13387.8</v>
      </c>
      <c r="F3" s="8"/>
      <c r="G3" s="8" t="s">
        <v>64</v>
      </c>
      <c r="H3" s="3">
        <v>263790</v>
      </c>
      <c r="I3" s="8" t="s">
        <v>181</v>
      </c>
      <c r="J3" s="3" t="s">
        <v>185</v>
      </c>
      <c r="K3" s="16">
        <v>2630</v>
      </c>
      <c r="M3" s="9" t="s">
        <v>240</v>
      </c>
      <c r="N3" s="9"/>
      <c r="O3" s="9"/>
      <c r="P3" s="9"/>
    </row>
    <row r="4" spans="1:17" x14ac:dyDescent="0.25">
      <c r="A4" s="3">
        <v>3</v>
      </c>
      <c r="B4" s="3" t="s">
        <v>3</v>
      </c>
      <c r="C4" s="3" t="s">
        <v>4</v>
      </c>
      <c r="D4" s="3" t="s">
        <v>5</v>
      </c>
      <c r="E4" s="8">
        <v>13135</v>
      </c>
      <c r="F4" s="8"/>
      <c r="G4" s="8" t="s">
        <v>64</v>
      </c>
      <c r="H4" s="3">
        <v>282164</v>
      </c>
      <c r="I4" s="8"/>
      <c r="J4" s="3"/>
      <c r="K4" s="16"/>
      <c r="L4" s="27" t="s">
        <v>64</v>
      </c>
      <c r="M4" s="9"/>
      <c r="N4" s="9"/>
      <c r="O4" s="9"/>
      <c r="P4" s="9"/>
    </row>
    <row r="5" spans="1:17" x14ac:dyDescent="0.25">
      <c r="A5" s="3">
        <v>4</v>
      </c>
      <c r="B5" s="3" t="s">
        <v>87</v>
      </c>
      <c r="C5" s="3" t="s">
        <v>86</v>
      </c>
      <c r="D5" s="3" t="s">
        <v>24</v>
      </c>
      <c r="E5" s="8">
        <v>12278.8</v>
      </c>
      <c r="F5" s="8"/>
      <c r="G5" s="8" t="s">
        <v>64</v>
      </c>
      <c r="H5" s="3">
        <v>106591</v>
      </c>
      <c r="I5" s="8" t="s">
        <v>184</v>
      </c>
      <c r="J5" s="3" t="s">
        <v>99</v>
      </c>
      <c r="K5" s="16">
        <v>1935</v>
      </c>
      <c r="L5" s="27" t="s">
        <v>64</v>
      </c>
      <c r="M5" s="9"/>
      <c r="N5" s="9"/>
      <c r="O5" s="9"/>
      <c r="P5" s="9"/>
    </row>
    <row r="6" spans="1:17" ht="30" x14ac:dyDescent="0.25">
      <c r="A6" s="3">
        <v>5</v>
      </c>
      <c r="B6" s="3" t="s">
        <v>88</v>
      </c>
      <c r="C6" s="3" t="s">
        <v>89</v>
      </c>
      <c r="D6" s="3" t="s">
        <v>17</v>
      </c>
      <c r="E6" s="8">
        <v>11334.1</v>
      </c>
      <c r="F6" s="8"/>
      <c r="G6" s="8" t="s">
        <v>63</v>
      </c>
      <c r="H6" s="3">
        <v>34418</v>
      </c>
      <c r="I6" s="8"/>
      <c r="J6" s="3" t="s">
        <v>209</v>
      </c>
      <c r="K6" s="16" t="s">
        <v>210</v>
      </c>
      <c r="M6" s="9" t="s">
        <v>241</v>
      </c>
      <c r="N6" s="9"/>
      <c r="O6" s="9"/>
      <c r="P6" s="9"/>
    </row>
    <row r="7" spans="1:17" x14ac:dyDescent="0.25">
      <c r="A7" s="3">
        <v>6</v>
      </c>
      <c r="B7" s="3" t="s">
        <v>90</v>
      </c>
      <c r="C7" s="3" t="s">
        <v>86</v>
      </c>
      <c r="D7" s="3" t="s">
        <v>17</v>
      </c>
      <c r="E7" s="8">
        <v>10921.4</v>
      </c>
      <c r="F7" s="8"/>
      <c r="G7" s="8" t="s">
        <v>64</v>
      </c>
      <c r="H7" s="3">
        <v>29112</v>
      </c>
      <c r="I7" s="8" t="s">
        <v>178</v>
      </c>
      <c r="J7" s="3" t="s">
        <v>186</v>
      </c>
      <c r="K7" s="16">
        <v>2550</v>
      </c>
      <c r="L7" s="27" t="s">
        <v>64</v>
      </c>
      <c r="M7" s="9"/>
      <c r="N7" s="9"/>
      <c r="O7" s="9"/>
      <c r="P7" s="9"/>
    </row>
    <row r="8" spans="1:17" x14ac:dyDescent="0.25">
      <c r="A8" s="3">
        <v>7</v>
      </c>
      <c r="B8" s="3" t="s">
        <v>91</v>
      </c>
      <c r="C8" s="3" t="s">
        <v>86</v>
      </c>
      <c r="D8" s="3" t="s">
        <v>17</v>
      </c>
      <c r="E8" s="8">
        <v>9656.5</v>
      </c>
      <c r="F8" s="8" t="s">
        <v>64</v>
      </c>
      <c r="G8" s="8"/>
      <c r="H8" s="3"/>
      <c r="I8" s="8"/>
      <c r="J8" s="3"/>
      <c r="K8" s="16"/>
      <c r="L8" s="27" t="s">
        <v>64</v>
      </c>
      <c r="M8" s="9"/>
      <c r="N8" s="9"/>
      <c r="O8" s="9"/>
      <c r="P8" s="9"/>
    </row>
    <row r="9" spans="1:17" x14ac:dyDescent="0.25">
      <c r="A9" s="3">
        <v>8</v>
      </c>
      <c r="B9" s="3" t="s">
        <v>92</v>
      </c>
      <c r="C9" s="3" t="s">
        <v>93</v>
      </c>
      <c r="D9" s="3" t="s">
        <v>13</v>
      </c>
      <c r="E9" s="8">
        <v>8884.5</v>
      </c>
      <c r="F9" s="8"/>
      <c r="G9" s="8" t="s">
        <v>64</v>
      </c>
      <c r="H9" s="3">
        <f>64390+33698</f>
        <v>98088</v>
      </c>
      <c r="I9" s="8" t="s">
        <v>189</v>
      </c>
      <c r="J9" s="3" t="s">
        <v>187</v>
      </c>
      <c r="K9" s="16" t="s">
        <v>188</v>
      </c>
      <c r="L9" s="27" t="s">
        <v>64</v>
      </c>
      <c r="M9" s="9"/>
      <c r="N9" s="9"/>
      <c r="O9" s="9"/>
      <c r="P9" s="9"/>
    </row>
    <row r="10" spans="1:17" x14ac:dyDescent="0.25">
      <c r="A10" s="3">
        <v>9</v>
      </c>
      <c r="B10" s="3" t="s">
        <v>94</v>
      </c>
      <c r="C10" s="3" t="s">
        <v>86</v>
      </c>
      <c r="D10" s="3" t="s">
        <v>13</v>
      </c>
      <c r="E10" s="8">
        <v>8800.1</v>
      </c>
      <c r="F10" s="8"/>
      <c r="G10" s="8" t="s">
        <v>63</v>
      </c>
      <c r="H10" s="3">
        <f>60490+3449758</f>
        <v>3510248</v>
      </c>
      <c r="I10" s="8">
        <v>4600</v>
      </c>
      <c r="J10" s="3" t="s">
        <v>95</v>
      </c>
      <c r="K10" s="16">
        <v>2340</v>
      </c>
      <c r="M10" s="9"/>
      <c r="N10" s="9" t="s">
        <v>243</v>
      </c>
      <c r="O10" s="9" t="s">
        <v>242</v>
      </c>
      <c r="P10" s="9"/>
    </row>
    <row r="11" spans="1:17" x14ac:dyDescent="0.25">
      <c r="A11" s="3">
        <v>10</v>
      </c>
      <c r="B11" s="3" t="s">
        <v>6</v>
      </c>
      <c r="C11" s="3" t="s">
        <v>4</v>
      </c>
      <c r="D11" s="3" t="s">
        <v>5</v>
      </c>
      <c r="E11" s="8">
        <v>8663</v>
      </c>
      <c r="F11" s="8"/>
      <c r="G11" s="8" t="s">
        <v>64</v>
      </c>
      <c r="H11" s="3">
        <f>35413+80843</f>
        <v>116256</v>
      </c>
      <c r="I11" s="8"/>
      <c r="J11" s="3"/>
      <c r="K11" s="16"/>
      <c r="L11" s="27" t="s">
        <v>64</v>
      </c>
      <c r="M11" s="9"/>
      <c r="N11" s="9"/>
      <c r="O11" s="9"/>
      <c r="P11" s="9"/>
      <c r="Q11" t="s">
        <v>319</v>
      </c>
    </row>
    <row r="12" spans="1:17" x14ac:dyDescent="0.25">
      <c r="A12" s="3">
        <v>11</v>
      </c>
      <c r="B12" s="3" t="s">
        <v>96</v>
      </c>
      <c r="C12" s="3" t="s">
        <v>86</v>
      </c>
      <c r="D12" s="3" t="s">
        <v>13</v>
      </c>
      <c r="E12" s="8">
        <v>8474.1</v>
      </c>
      <c r="F12" s="8"/>
      <c r="G12" s="8" t="s">
        <v>64</v>
      </c>
      <c r="H12" s="3">
        <f>7971+10343+14465</f>
        <v>32779</v>
      </c>
      <c r="I12" s="8" t="s">
        <v>179</v>
      </c>
      <c r="J12" s="3" t="s">
        <v>202</v>
      </c>
      <c r="K12" s="16">
        <v>3090</v>
      </c>
      <c r="L12" s="27" t="s">
        <v>64</v>
      </c>
      <c r="M12" s="9"/>
      <c r="N12" s="9"/>
      <c r="O12" s="9"/>
      <c r="P12" s="9"/>
    </row>
    <row r="13" spans="1:17" x14ac:dyDescent="0.25">
      <c r="A13" s="3">
        <v>12</v>
      </c>
      <c r="B13" s="3" t="s">
        <v>97</v>
      </c>
      <c r="C13" s="3" t="s">
        <v>98</v>
      </c>
      <c r="D13" s="3" t="s">
        <v>5</v>
      </c>
      <c r="E13" s="8">
        <v>7859.6</v>
      </c>
      <c r="F13" s="8"/>
      <c r="G13" s="8" t="s">
        <v>63</v>
      </c>
      <c r="H13" s="3">
        <f>53839+613256+23114+59042</f>
        <v>749251</v>
      </c>
      <c r="I13" s="8">
        <v>2700</v>
      </c>
      <c r="J13" s="3" t="s">
        <v>99</v>
      </c>
      <c r="K13" s="16">
        <v>1930</v>
      </c>
      <c r="M13" s="9"/>
      <c r="N13" s="9"/>
      <c r="O13" s="9" t="s">
        <v>244</v>
      </c>
      <c r="P13" s="9"/>
    </row>
    <row r="14" spans="1:17" x14ac:dyDescent="0.25">
      <c r="A14" s="3">
        <v>13</v>
      </c>
      <c r="B14" s="3" t="s">
        <v>100</v>
      </c>
      <c r="C14" s="3" t="s">
        <v>93</v>
      </c>
      <c r="D14" s="3" t="s">
        <v>13</v>
      </c>
      <c r="E14" s="8">
        <v>7330.9</v>
      </c>
      <c r="F14" s="8"/>
      <c r="G14" s="8" t="s">
        <v>63</v>
      </c>
      <c r="H14" s="3">
        <v>88338</v>
      </c>
      <c r="I14" s="8">
        <v>2000</v>
      </c>
      <c r="J14" s="3" t="s">
        <v>175</v>
      </c>
      <c r="K14" s="16" t="s">
        <v>176</v>
      </c>
      <c r="L14" s="28"/>
      <c r="M14" s="10"/>
      <c r="N14" s="10" t="s">
        <v>300</v>
      </c>
      <c r="O14" s="10"/>
      <c r="P14" s="10"/>
    </row>
    <row r="15" spans="1:17" ht="30" x14ac:dyDescent="0.25">
      <c r="A15" s="3">
        <v>14</v>
      </c>
      <c r="B15" s="3" t="s">
        <v>101</v>
      </c>
      <c r="C15" s="3" t="s">
        <v>86</v>
      </c>
      <c r="D15" s="3" t="s">
        <v>5</v>
      </c>
      <c r="E15" s="8">
        <v>6670.6</v>
      </c>
      <c r="F15" s="8"/>
      <c r="G15" s="8" t="s">
        <v>64</v>
      </c>
      <c r="H15" s="3">
        <v>20925</v>
      </c>
      <c r="I15" s="8">
        <v>57</v>
      </c>
      <c r="J15" s="3" t="s">
        <v>71</v>
      </c>
      <c r="K15" s="16">
        <v>1082</v>
      </c>
      <c r="L15" s="28"/>
      <c r="M15" s="10"/>
      <c r="N15" s="9"/>
      <c r="O15" s="9" t="s">
        <v>245</v>
      </c>
      <c r="P15" s="9"/>
    </row>
    <row r="16" spans="1:17" x14ac:dyDescent="0.25">
      <c r="A16" s="3">
        <v>15</v>
      </c>
      <c r="B16" s="3" t="s">
        <v>102</v>
      </c>
      <c r="C16" s="3" t="s">
        <v>86</v>
      </c>
      <c r="D16" s="3" t="s">
        <v>24</v>
      </c>
      <c r="E16" s="8">
        <v>6465.4</v>
      </c>
      <c r="F16" s="8" t="s">
        <v>64</v>
      </c>
      <c r="G16" s="8"/>
      <c r="H16" s="3"/>
      <c r="I16" s="8"/>
      <c r="J16" s="3"/>
      <c r="K16" s="16"/>
      <c r="L16" s="28" t="s">
        <v>64</v>
      </c>
      <c r="M16" s="9"/>
      <c r="N16" s="9"/>
      <c r="O16" s="9"/>
      <c r="P16" s="9"/>
    </row>
    <row r="17" spans="1:16" x14ac:dyDescent="0.25">
      <c r="A17" s="3">
        <v>16</v>
      </c>
      <c r="B17" s="3" t="s">
        <v>103</v>
      </c>
      <c r="C17" s="3" t="s">
        <v>86</v>
      </c>
      <c r="D17" s="3" t="s">
        <v>13</v>
      </c>
      <c r="E17" s="8">
        <v>6167.8</v>
      </c>
      <c r="F17" s="8"/>
      <c r="G17" s="8" t="s">
        <v>63</v>
      </c>
      <c r="H17" s="3">
        <f>238651+399025</f>
        <v>637676</v>
      </c>
      <c r="I17" s="8" t="s">
        <v>104</v>
      </c>
      <c r="J17" s="3" t="s">
        <v>65</v>
      </c>
      <c r="K17" s="16">
        <v>1070</v>
      </c>
      <c r="L17" s="28" t="s">
        <v>64</v>
      </c>
      <c r="M17" s="9"/>
      <c r="N17" s="9"/>
      <c r="O17" s="9"/>
      <c r="P17" s="9"/>
    </row>
    <row r="18" spans="1:16" x14ac:dyDescent="0.25">
      <c r="A18" s="3">
        <v>17</v>
      </c>
      <c r="B18" s="3" t="s">
        <v>7</v>
      </c>
      <c r="C18" s="3" t="s">
        <v>4</v>
      </c>
      <c r="D18" s="3" t="s">
        <v>5</v>
      </c>
      <c r="E18" s="8">
        <v>6108</v>
      </c>
      <c r="F18" s="8"/>
      <c r="G18" s="8" t="s">
        <v>64</v>
      </c>
      <c r="H18" s="3">
        <f>87279+181218</f>
        <v>268497</v>
      </c>
      <c r="I18" s="8" t="s">
        <v>183</v>
      </c>
      <c r="J18" s="3"/>
      <c r="K18" s="16"/>
      <c r="L18" s="28" t="s">
        <v>64</v>
      </c>
      <c r="M18" s="9"/>
      <c r="N18" s="9"/>
      <c r="O18" s="9"/>
      <c r="P18" s="9"/>
    </row>
    <row r="19" spans="1:16" x14ac:dyDescent="0.25">
      <c r="A19" s="3">
        <v>18</v>
      </c>
      <c r="B19" s="3" t="s">
        <v>105</v>
      </c>
      <c r="C19" s="3" t="s">
        <v>86</v>
      </c>
      <c r="D19" s="3" t="s">
        <v>5</v>
      </c>
      <c r="E19" s="8">
        <v>6086.9</v>
      </c>
      <c r="F19" s="8"/>
      <c r="G19" s="8" t="s">
        <v>64</v>
      </c>
      <c r="H19" s="3"/>
      <c r="I19" s="8" t="s">
        <v>181</v>
      </c>
      <c r="J19" s="3" t="s">
        <v>186</v>
      </c>
      <c r="K19" s="16">
        <v>2550</v>
      </c>
      <c r="L19" s="28" t="s">
        <v>64</v>
      </c>
      <c r="M19" s="10"/>
      <c r="N19" s="10"/>
      <c r="O19" s="10"/>
      <c r="P19" s="10"/>
    </row>
    <row r="20" spans="1:16" x14ac:dyDescent="0.25">
      <c r="A20" s="3">
        <v>19</v>
      </c>
      <c r="B20" s="3" t="s">
        <v>8</v>
      </c>
      <c r="C20" s="3" t="s">
        <v>4</v>
      </c>
      <c r="D20" s="3" t="s">
        <v>5</v>
      </c>
      <c r="E20" s="8">
        <v>5934</v>
      </c>
      <c r="F20" s="8"/>
      <c r="G20" s="8" t="s">
        <v>64</v>
      </c>
      <c r="H20" s="3">
        <f>18884+71810+14071</f>
        <v>104765</v>
      </c>
      <c r="I20" s="8">
        <v>1550</v>
      </c>
      <c r="J20" s="3" t="s">
        <v>207</v>
      </c>
      <c r="K20" s="16" t="s">
        <v>208</v>
      </c>
      <c r="L20" s="27" t="s">
        <v>64</v>
      </c>
      <c r="M20" s="9"/>
      <c r="N20" s="9"/>
      <c r="O20" s="9"/>
      <c r="P20" s="9"/>
    </row>
    <row r="21" spans="1:16" ht="30" x14ac:dyDescent="0.25">
      <c r="A21" s="3">
        <v>20</v>
      </c>
      <c r="B21" s="3" t="s">
        <v>9</v>
      </c>
      <c r="C21" s="3" t="s">
        <v>4</v>
      </c>
      <c r="D21" s="3" t="s">
        <v>10</v>
      </c>
      <c r="E21" s="8">
        <v>5538</v>
      </c>
      <c r="F21" s="8"/>
      <c r="G21" s="8" t="s">
        <v>63</v>
      </c>
      <c r="H21" s="29">
        <f>165249+3778+84520+64491</f>
        <v>318038</v>
      </c>
      <c r="I21" s="8">
        <v>1517</v>
      </c>
      <c r="J21" s="3" t="s">
        <v>65</v>
      </c>
      <c r="K21" s="16">
        <v>1070</v>
      </c>
      <c r="M21" s="9" t="s">
        <v>249</v>
      </c>
      <c r="N21" s="9" t="s">
        <v>248</v>
      </c>
      <c r="O21" s="9" t="s">
        <v>247</v>
      </c>
      <c r="P21" s="9" t="s">
        <v>246</v>
      </c>
    </row>
    <row r="22" spans="1:16" ht="45" x14ac:dyDescent="0.25">
      <c r="A22" s="3">
        <v>21</v>
      </c>
      <c r="B22" s="3" t="s">
        <v>11</v>
      </c>
      <c r="C22" s="3" t="s">
        <v>12</v>
      </c>
      <c r="D22" s="3" t="s">
        <v>13</v>
      </c>
      <c r="E22" s="8">
        <v>5450</v>
      </c>
      <c r="F22" s="8"/>
      <c r="G22" s="8" t="s">
        <v>63</v>
      </c>
      <c r="H22" s="29">
        <v>46881</v>
      </c>
      <c r="I22" s="8">
        <v>1000</v>
      </c>
      <c r="J22" s="3" t="s">
        <v>69</v>
      </c>
      <c r="K22" s="16" t="s">
        <v>72</v>
      </c>
      <c r="M22" s="9" t="s">
        <v>252</v>
      </c>
      <c r="N22" s="9" t="s">
        <v>251</v>
      </c>
      <c r="O22" s="9" t="s">
        <v>250</v>
      </c>
    </row>
    <row r="23" spans="1:16" x14ac:dyDescent="0.25">
      <c r="A23" s="3">
        <v>22</v>
      </c>
      <c r="B23" s="3" t="s">
        <v>106</v>
      </c>
      <c r="C23" s="3" t="s">
        <v>98</v>
      </c>
      <c r="D23" s="3" t="s">
        <v>5</v>
      </c>
      <c r="E23" s="8">
        <v>5396.8</v>
      </c>
      <c r="F23" s="8"/>
      <c r="G23" s="8" t="s">
        <v>64</v>
      </c>
      <c r="H23" s="3">
        <v>102371</v>
      </c>
      <c r="I23" s="8" t="s">
        <v>191</v>
      </c>
      <c r="J23" s="3" t="s">
        <v>192</v>
      </c>
      <c r="K23" s="16">
        <v>9000</v>
      </c>
      <c r="L23" s="27" t="s">
        <v>64</v>
      </c>
      <c r="M23" s="9"/>
      <c r="N23" s="9"/>
      <c r="O23" s="9"/>
      <c r="P23" s="9"/>
    </row>
    <row r="24" spans="1:16" ht="75" x14ac:dyDescent="0.25">
      <c r="A24" s="3">
        <v>23</v>
      </c>
      <c r="B24" s="3" t="s">
        <v>14</v>
      </c>
      <c r="C24" s="3" t="s">
        <v>4</v>
      </c>
      <c r="D24" s="3" t="s">
        <v>13</v>
      </c>
      <c r="E24" s="8">
        <v>5162</v>
      </c>
      <c r="F24" s="8"/>
      <c r="G24" s="8" t="s">
        <v>64</v>
      </c>
      <c r="H24" s="3">
        <f>122231+88244</f>
        <v>210475</v>
      </c>
      <c r="I24" s="8">
        <v>1000</v>
      </c>
      <c r="J24" s="3" t="s">
        <v>212</v>
      </c>
      <c r="K24" s="16" t="s">
        <v>213</v>
      </c>
      <c r="M24" s="9"/>
      <c r="N24" s="9" t="s">
        <v>298</v>
      </c>
      <c r="O24" s="9" t="s">
        <v>253</v>
      </c>
      <c r="P24" s="9"/>
    </row>
    <row r="25" spans="1:16" x14ac:dyDescent="0.25">
      <c r="A25" s="3">
        <v>24</v>
      </c>
      <c r="B25" s="3" t="s">
        <v>107</v>
      </c>
      <c r="C25" s="3" t="s">
        <v>86</v>
      </c>
      <c r="D25" s="3" t="s">
        <v>24</v>
      </c>
      <c r="E25" s="8">
        <v>5078.8</v>
      </c>
      <c r="F25" s="8"/>
      <c r="G25" s="8" t="s">
        <v>64</v>
      </c>
      <c r="H25" s="3">
        <v>59920</v>
      </c>
      <c r="I25" s="8" t="s">
        <v>183</v>
      </c>
      <c r="J25" s="3" t="s">
        <v>283</v>
      </c>
      <c r="K25" s="16">
        <v>1800</v>
      </c>
      <c r="L25" s="27" t="s">
        <v>64</v>
      </c>
      <c r="M25" s="9"/>
      <c r="N25" s="9"/>
      <c r="O25" s="9"/>
      <c r="P25" s="9"/>
    </row>
    <row r="26" spans="1:16" ht="45" x14ac:dyDescent="0.25">
      <c r="A26" s="3">
        <v>25</v>
      </c>
      <c r="B26" s="3" t="s">
        <v>108</v>
      </c>
      <c r="C26" s="3" t="s">
        <v>86</v>
      </c>
      <c r="D26" s="3" t="s">
        <v>17</v>
      </c>
      <c r="E26" s="8">
        <v>5052.1000000000004</v>
      </c>
      <c r="F26" s="8"/>
      <c r="G26" s="8" t="s">
        <v>64</v>
      </c>
      <c r="H26" s="3">
        <v>142968</v>
      </c>
      <c r="I26" s="8" t="s">
        <v>191</v>
      </c>
      <c r="J26" s="3" t="s">
        <v>131</v>
      </c>
      <c r="K26" s="16">
        <v>1831</v>
      </c>
      <c r="M26" s="9" t="s">
        <v>281</v>
      </c>
      <c r="N26" s="9"/>
      <c r="O26" s="9"/>
      <c r="P26" s="9" t="s">
        <v>254</v>
      </c>
    </row>
    <row r="27" spans="1:16" ht="30" x14ac:dyDescent="0.25">
      <c r="A27" s="3">
        <v>26</v>
      </c>
      <c r="B27" s="3" t="s">
        <v>109</v>
      </c>
      <c r="C27" s="3" t="s">
        <v>86</v>
      </c>
      <c r="D27" s="3" t="s">
        <v>13</v>
      </c>
      <c r="E27" s="8">
        <v>4963.7</v>
      </c>
      <c r="F27" s="8"/>
      <c r="G27" s="8" t="s">
        <v>63</v>
      </c>
      <c r="H27" s="3">
        <v>106770</v>
      </c>
      <c r="I27" s="8">
        <v>320</v>
      </c>
      <c r="J27" s="3" t="s">
        <v>110</v>
      </c>
      <c r="K27" s="16">
        <v>1420</v>
      </c>
      <c r="M27" s="9" t="s">
        <v>255</v>
      </c>
      <c r="N27" s="9"/>
      <c r="O27" s="9"/>
      <c r="P27" s="9"/>
    </row>
    <row r="28" spans="1:16" x14ac:dyDescent="0.25">
      <c r="A28" s="3">
        <v>27</v>
      </c>
      <c r="B28" s="3" t="s">
        <v>15</v>
      </c>
      <c r="C28" s="3" t="s">
        <v>16</v>
      </c>
      <c r="D28" s="3" t="s">
        <v>17</v>
      </c>
      <c r="E28" s="8">
        <v>4916</v>
      </c>
      <c r="F28" s="8"/>
      <c r="G28" s="8" t="s">
        <v>63</v>
      </c>
      <c r="H28" s="29">
        <v>300759</v>
      </c>
      <c r="I28" s="30">
        <v>70</v>
      </c>
      <c r="J28" s="3" t="s">
        <v>66</v>
      </c>
      <c r="K28" s="16">
        <v>2018</v>
      </c>
      <c r="M28" s="9" t="s">
        <v>299</v>
      </c>
      <c r="N28" s="9"/>
      <c r="O28" s="9"/>
      <c r="P28" s="9"/>
    </row>
    <row r="29" spans="1:16" x14ac:dyDescent="0.25">
      <c r="A29" s="3">
        <v>28</v>
      </c>
      <c r="B29" s="3" t="s">
        <v>111</v>
      </c>
      <c r="C29" s="3" t="s">
        <v>86</v>
      </c>
      <c r="D29" s="3" t="s">
        <v>17</v>
      </c>
      <c r="E29" s="8">
        <v>4556.8</v>
      </c>
      <c r="F29" s="8" t="s">
        <v>64</v>
      </c>
      <c r="G29" s="8"/>
      <c r="H29" s="3"/>
      <c r="I29" s="8"/>
      <c r="J29" s="3"/>
      <c r="K29" s="16"/>
      <c r="L29" s="27" t="s">
        <v>64</v>
      </c>
      <c r="M29" s="9"/>
      <c r="N29" s="9"/>
      <c r="O29" s="9"/>
      <c r="P29" s="9"/>
    </row>
    <row r="30" spans="1:16" x14ac:dyDescent="0.25">
      <c r="A30" s="3">
        <v>29</v>
      </c>
      <c r="B30" s="3" t="s">
        <v>18</v>
      </c>
      <c r="C30" s="3" t="s">
        <v>19</v>
      </c>
      <c r="D30" s="3" t="s">
        <v>13</v>
      </c>
      <c r="E30" s="8">
        <v>4512.6000000000004</v>
      </c>
      <c r="F30" s="8"/>
      <c r="G30" s="8" t="s">
        <v>64</v>
      </c>
      <c r="H30" s="3">
        <v>45763</v>
      </c>
      <c r="I30" s="8">
        <v>200</v>
      </c>
      <c r="J30" s="3" t="s">
        <v>205</v>
      </c>
      <c r="K30" s="16">
        <v>1180</v>
      </c>
      <c r="L30" s="27" t="s">
        <v>64</v>
      </c>
      <c r="M30" s="9"/>
      <c r="N30" s="9"/>
      <c r="O30" s="9"/>
      <c r="P30" s="9"/>
    </row>
    <row r="31" spans="1:16" ht="60" x14ac:dyDescent="0.25">
      <c r="A31" s="3">
        <v>30</v>
      </c>
      <c r="B31" s="3" t="s">
        <v>20</v>
      </c>
      <c r="C31" s="3" t="s">
        <v>19</v>
      </c>
      <c r="D31" s="3" t="s">
        <v>13</v>
      </c>
      <c r="E31" s="8">
        <v>4351</v>
      </c>
      <c r="F31" s="8"/>
      <c r="G31" s="8" t="s">
        <v>63</v>
      </c>
      <c r="H31" s="3">
        <f>2618869+44290</f>
        <v>2663159</v>
      </c>
      <c r="I31" s="8">
        <v>10000</v>
      </c>
      <c r="J31" s="3" t="s">
        <v>70</v>
      </c>
      <c r="K31" s="16" t="s">
        <v>73</v>
      </c>
      <c r="M31" s="9"/>
      <c r="N31" s="9"/>
      <c r="O31" s="9"/>
      <c r="P31" s="9" t="s">
        <v>256</v>
      </c>
    </row>
    <row r="32" spans="1:16" x14ac:dyDescent="0.25">
      <c r="A32" s="3">
        <v>31</v>
      </c>
      <c r="B32" s="3" t="s">
        <v>21</v>
      </c>
      <c r="C32" s="3" t="s">
        <v>22</v>
      </c>
      <c r="D32" s="3" t="s">
        <v>5</v>
      </c>
      <c r="E32" s="8">
        <v>4282</v>
      </c>
      <c r="F32" s="8"/>
      <c r="G32" s="8" t="s">
        <v>64</v>
      </c>
      <c r="H32" s="3">
        <v>26753</v>
      </c>
      <c r="I32" s="8" t="s">
        <v>178</v>
      </c>
      <c r="J32" s="3" t="s">
        <v>214</v>
      </c>
      <c r="K32" s="16">
        <v>1160</v>
      </c>
      <c r="L32" s="27" t="s">
        <v>64</v>
      </c>
      <c r="M32" s="9"/>
      <c r="N32" s="9"/>
      <c r="O32" s="9"/>
      <c r="P32" s="9"/>
    </row>
    <row r="33" spans="1:17" x14ac:dyDescent="0.25">
      <c r="A33" s="3">
        <v>32</v>
      </c>
      <c r="B33" s="3" t="s">
        <v>112</v>
      </c>
      <c r="C33" s="3" t="s">
        <v>86</v>
      </c>
      <c r="D33" s="3" t="s">
        <v>24</v>
      </c>
      <c r="E33" s="8">
        <v>4263.3</v>
      </c>
      <c r="F33" s="8"/>
      <c r="G33" s="8" t="s">
        <v>64</v>
      </c>
      <c r="H33" s="3">
        <v>201552</v>
      </c>
      <c r="I33" s="8" t="s">
        <v>190</v>
      </c>
      <c r="J33" s="3" t="s">
        <v>71</v>
      </c>
      <c r="K33" s="16">
        <v>1130</v>
      </c>
      <c r="L33" s="27" t="s">
        <v>64</v>
      </c>
      <c r="M33" s="9"/>
      <c r="N33" s="9"/>
      <c r="O33" s="9"/>
      <c r="P33" s="9"/>
    </row>
    <row r="34" spans="1:17" x14ac:dyDescent="0.25">
      <c r="A34" s="3">
        <v>33</v>
      </c>
      <c r="B34" s="3" t="s">
        <v>113</v>
      </c>
      <c r="C34" s="3" t="s">
        <v>86</v>
      </c>
      <c r="D34" s="3" t="s">
        <v>13</v>
      </c>
      <c r="E34" s="8">
        <v>4154.1000000000004</v>
      </c>
      <c r="F34" s="8"/>
      <c r="G34" s="8" t="s">
        <v>64</v>
      </c>
      <c r="H34" s="3">
        <v>36317</v>
      </c>
      <c r="I34" s="8" t="s">
        <v>181</v>
      </c>
      <c r="J34" s="3" t="s">
        <v>115</v>
      </c>
      <c r="K34" s="16">
        <v>1300</v>
      </c>
      <c r="L34" s="27" t="s">
        <v>64</v>
      </c>
      <c r="M34" s="9"/>
      <c r="N34" s="9"/>
      <c r="O34" s="9"/>
      <c r="P34" s="9"/>
    </row>
    <row r="35" spans="1:17" x14ac:dyDescent="0.25">
      <c r="A35" s="3">
        <v>34</v>
      </c>
      <c r="B35" s="3" t="s">
        <v>116</v>
      </c>
      <c r="C35" s="3" t="s">
        <v>86</v>
      </c>
      <c r="D35" s="3" t="s">
        <v>48</v>
      </c>
      <c r="E35" s="8">
        <v>4004.8</v>
      </c>
      <c r="F35" s="8"/>
      <c r="G35" s="8" t="s">
        <v>64</v>
      </c>
      <c r="H35" s="3"/>
      <c r="I35" s="8">
        <v>112</v>
      </c>
      <c r="J35" s="3" t="s">
        <v>131</v>
      </c>
      <c r="K35" s="16">
        <v>1831</v>
      </c>
      <c r="L35" s="27" t="s">
        <v>64</v>
      </c>
      <c r="M35" s="9"/>
      <c r="N35" s="9"/>
      <c r="O35" s="9"/>
      <c r="P35" s="9"/>
    </row>
    <row r="36" spans="1:17" x14ac:dyDescent="0.25">
      <c r="A36" s="3">
        <v>35</v>
      </c>
      <c r="B36" s="3" t="s">
        <v>117</v>
      </c>
      <c r="C36" s="3" t="s">
        <v>86</v>
      </c>
      <c r="D36" s="3" t="s">
        <v>17</v>
      </c>
      <c r="E36" s="8">
        <v>3963.1</v>
      </c>
      <c r="F36" s="8"/>
      <c r="G36" s="8" t="s">
        <v>64</v>
      </c>
      <c r="H36" s="3">
        <v>25635</v>
      </c>
      <c r="I36" s="8" t="s">
        <v>181</v>
      </c>
      <c r="J36" s="3" t="s">
        <v>99</v>
      </c>
      <c r="K36" s="16">
        <v>1930</v>
      </c>
      <c r="L36" s="27" t="s">
        <v>64</v>
      </c>
      <c r="M36" s="9"/>
      <c r="N36" s="9"/>
      <c r="O36" s="9"/>
      <c r="P36" s="9"/>
    </row>
    <row r="37" spans="1:17" x14ac:dyDescent="0.25">
      <c r="A37" s="3">
        <v>36</v>
      </c>
      <c r="B37" s="3" t="s">
        <v>118</v>
      </c>
      <c r="C37" s="3" t="s">
        <v>98</v>
      </c>
      <c r="D37" s="3" t="s">
        <v>119</v>
      </c>
      <c r="E37" s="8">
        <v>3706.2</v>
      </c>
      <c r="F37" s="8"/>
      <c r="G37" s="8" t="s">
        <v>63</v>
      </c>
      <c r="H37" s="3">
        <f>10443+33936</f>
        <v>44379</v>
      </c>
      <c r="I37" s="8" t="s">
        <v>195</v>
      </c>
      <c r="J37" s="3" t="s">
        <v>193</v>
      </c>
      <c r="K37" s="16" t="s">
        <v>194</v>
      </c>
      <c r="L37" s="27" t="s">
        <v>64</v>
      </c>
      <c r="M37" s="9"/>
      <c r="N37" s="9"/>
      <c r="O37" s="9"/>
      <c r="P37" s="9"/>
    </row>
    <row r="38" spans="1:17" x14ac:dyDescent="0.25">
      <c r="A38" s="3">
        <v>37</v>
      </c>
      <c r="B38" s="3" t="s">
        <v>120</v>
      </c>
      <c r="C38" s="3" t="s">
        <v>98</v>
      </c>
      <c r="D38" s="3" t="s">
        <v>5</v>
      </c>
      <c r="E38" s="8">
        <v>3661.9</v>
      </c>
      <c r="F38" s="8" t="s">
        <v>64</v>
      </c>
      <c r="G38" s="8"/>
      <c r="H38" s="3"/>
      <c r="I38" s="8"/>
      <c r="J38" s="3"/>
      <c r="K38" s="16"/>
      <c r="L38" s="27" t="s">
        <v>64</v>
      </c>
      <c r="M38" s="9"/>
      <c r="N38" s="9"/>
      <c r="O38" s="9"/>
      <c r="P38" s="9"/>
    </row>
    <row r="39" spans="1:17" ht="30" x14ac:dyDescent="0.25">
      <c r="A39" s="3">
        <v>38</v>
      </c>
      <c r="B39" s="3" t="s">
        <v>121</v>
      </c>
      <c r="C39" s="3" t="s">
        <v>86</v>
      </c>
      <c r="D39" s="3" t="s">
        <v>13</v>
      </c>
      <c r="E39" s="8">
        <v>3470.3</v>
      </c>
      <c r="F39" s="8"/>
      <c r="G39" s="8" t="s">
        <v>63</v>
      </c>
      <c r="H39" s="3">
        <f>14098+42331</f>
        <v>56429</v>
      </c>
      <c r="I39" s="8">
        <v>250</v>
      </c>
      <c r="J39" s="3" t="s">
        <v>122</v>
      </c>
      <c r="K39" s="16" t="s">
        <v>123</v>
      </c>
      <c r="M39" s="9"/>
      <c r="N39" s="9"/>
      <c r="O39" s="9"/>
      <c r="P39" s="9" t="s">
        <v>257</v>
      </c>
    </row>
    <row r="40" spans="1:17" x14ac:dyDescent="0.25">
      <c r="A40" s="3">
        <v>39</v>
      </c>
      <c r="B40" s="3" t="s">
        <v>124</v>
      </c>
      <c r="C40" s="3" t="s">
        <v>98</v>
      </c>
      <c r="D40" s="3" t="s">
        <v>119</v>
      </c>
      <c r="E40" s="8">
        <v>3386.4</v>
      </c>
      <c r="F40" s="8"/>
      <c r="G40" s="8" t="s">
        <v>63</v>
      </c>
      <c r="H40" s="3"/>
      <c r="I40" s="8" t="s">
        <v>160</v>
      </c>
      <c r="J40" s="3" t="s">
        <v>99</v>
      </c>
      <c r="K40" s="16">
        <v>1930</v>
      </c>
      <c r="M40" s="9" t="s">
        <v>258</v>
      </c>
      <c r="N40" s="9"/>
      <c r="O40" s="9"/>
      <c r="P40" s="9"/>
    </row>
    <row r="41" spans="1:17" ht="30" x14ac:dyDescent="0.25">
      <c r="A41" s="3">
        <v>40</v>
      </c>
      <c r="B41" s="3" t="s">
        <v>23</v>
      </c>
      <c r="C41" s="3" t="s">
        <v>4</v>
      </c>
      <c r="D41" s="3" t="s">
        <v>24</v>
      </c>
      <c r="E41" s="8">
        <v>3332</v>
      </c>
      <c r="F41" s="8"/>
      <c r="G41" s="8" t="s">
        <v>64</v>
      </c>
      <c r="H41" s="3">
        <v>73648</v>
      </c>
      <c r="I41" s="8">
        <v>240</v>
      </c>
      <c r="J41" s="3" t="s">
        <v>71</v>
      </c>
      <c r="K41" s="16">
        <v>1140</v>
      </c>
      <c r="M41" s="9" t="s">
        <v>259</v>
      </c>
      <c r="N41" s="9"/>
      <c r="O41" s="9"/>
      <c r="P41" s="9"/>
    </row>
    <row r="42" spans="1:17" x14ac:dyDescent="0.25">
      <c r="A42" s="3">
        <v>41</v>
      </c>
      <c r="B42" s="3" t="s">
        <v>125</v>
      </c>
      <c r="C42" s="3" t="s">
        <v>86</v>
      </c>
      <c r="D42" s="3" t="s">
        <v>13</v>
      </c>
      <c r="E42" s="8">
        <v>3310.3</v>
      </c>
      <c r="F42" s="8"/>
      <c r="G42" s="8" t="s">
        <v>64</v>
      </c>
      <c r="H42" s="3">
        <v>29855</v>
      </c>
      <c r="I42" s="8" t="s">
        <v>179</v>
      </c>
      <c r="J42" s="3" t="s">
        <v>110</v>
      </c>
      <c r="K42" s="16">
        <v>1420</v>
      </c>
      <c r="L42" s="27" t="s">
        <v>64</v>
      </c>
      <c r="M42" s="9"/>
      <c r="N42" s="9"/>
      <c r="O42" s="9"/>
      <c r="P42" s="9"/>
    </row>
    <row r="43" spans="1:17" ht="30" x14ac:dyDescent="0.25">
      <c r="A43" s="3">
        <v>42</v>
      </c>
      <c r="B43" s="3" t="s">
        <v>126</v>
      </c>
      <c r="C43" s="3" t="s">
        <v>98</v>
      </c>
      <c r="D43" s="3" t="s">
        <v>5</v>
      </c>
      <c r="E43" s="8">
        <v>3304.1</v>
      </c>
      <c r="F43" s="8"/>
      <c r="G43" s="8" t="s">
        <v>64</v>
      </c>
      <c r="H43" s="3"/>
      <c r="I43" s="8" t="s">
        <v>179</v>
      </c>
      <c r="J43" s="3" t="s">
        <v>68</v>
      </c>
      <c r="K43" s="16">
        <v>1800</v>
      </c>
      <c r="M43" s="9"/>
      <c r="N43" s="9"/>
      <c r="O43" s="11" t="s">
        <v>260</v>
      </c>
      <c r="P43" s="9"/>
    </row>
    <row r="44" spans="1:17" x14ac:dyDescent="0.25">
      <c r="A44" s="3">
        <v>43</v>
      </c>
      <c r="B44" s="3" t="s">
        <v>25</v>
      </c>
      <c r="C44" s="3" t="s">
        <v>26</v>
      </c>
      <c r="D44" s="3" t="s">
        <v>17</v>
      </c>
      <c r="E44" s="8">
        <v>3260.7</v>
      </c>
      <c r="F44" s="8"/>
      <c r="G44" s="8" t="s">
        <v>64</v>
      </c>
      <c r="H44" s="3">
        <v>49970</v>
      </c>
      <c r="I44" s="8" t="s">
        <v>184</v>
      </c>
      <c r="J44" s="3" t="s">
        <v>199</v>
      </c>
      <c r="K44" s="16">
        <v>1932</v>
      </c>
      <c r="L44" s="27" t="s">
        <v>64</v>
      </c>
      <c r="M44" s="9"/>
      <c r="N44" s="9"/>
      <c r="O44" s="9"/>
      <c r="P44" s="9"/>
    </row>
    <row r="45" spans="1:17" x14ac:dyDescent="0.25">
      <c r="A45" s="3">
        <v>44</v>
      </c>
      <c r="B45" s="3" t="s">
        <v>27</v>
      </c>
      <c r="C45" s="3" t="s">
        <v>4</v>
      </c>
      <c r="D45" s="3" t="s">
        <v>5</v>
      </c>
      <c r="E45" s="8">
        <v>3195.8</v>
      </c>
      <c r="F45" s="8"/>
      <c r="G45" s="8" t="s">
        <v>64</v>
      </c>
      <c r="H45" s="3">
        <v>25050</v>
      </c>
      <c r="I45" s="8" t="s">
        <v>184</v>
      </c>
      <c r="J45" s="3" t="s">
        <v>200</v>
      </c>
      <c r="K45" s="16">
        <v>2800</v>
      </c>
      <c r="L45" s="27" t="s">
        <v>64</v>
      </c>
      <c r="M45" s="9"/>
      <c r="N45" s="9"/>
      <c r="O45" s="9"/>
      <c r="P45" s="9"/>
    </row>
    <row r="46" spans="1:17" x14ac:dyDescent="0.25">
      <c r="A46" s="3">
        <v>45</v>
      </c>
      <c r="B46" s="3" t="s">
        <v>28</v>
      </c>
      <c r="C46" s="3" t="s">
        <v>4</v>
      </c>
      <c r="D46" s="3" t="s">
        <v>13</v>
      </c>
      <c r="E46" s="8">
        <v>3078</v>
      </c>
      <c r="F46" s="8"/>
      <c r="G46" s="8" t="s">
        <v>64</v>
      </c>
      <c r="H46" s="3">
        <v>62596</v>
      </c>
      <c r="I46" s="8" t="s">
        <v>181</v>
      </c>
      <c r="J46" s="3" t="s">
        <v>153</v>
      </c>
      <c r="K46" s="16">
        <v>1200</v>
      </c>
      <c r="L46" s="27" t="s">
        <v>64</v>
      </c>
      <c r="M46" s="9"/>
      <c r="N46" s="9"/>
      <c r="O46" s="9"/>
      <c r="P46" s="9"/>
    </row>
    <row r="47" spans="1:17" x14ac:dyDescent="0.25">
      <c r="A47" s="3">
        <v>46</v>
      </c>
      <c r="B47" s="3" t="s">
        <v>29</v>
      </c>
      <c r="C47" s="3" t="s">
        <v>22</v>
      </c>
      <c r="D47" s="3" t="s">
        <v>30</v>
      </c>
      <c r="E47" s="8">
        <v>3026</v>
      </c>
      <c r="F47" s="8" t="s">
        <v>64</v>
      </c>
      <c r="G47" s="8"/>
      <c r="H47" s="3"/>
      <c r="I47" s="8"/>
      <c r="J47" s="3"/>
      <c r="K47" s="16"/>
      <c r="M47" s="9" t="s">
        <v>261</v>
      </c>
      <c r="N47" s="9"/>
      <c r="O47" s="9"/>
      <c r="P47" s="9"/>
      <c r="Q47" t="s">
        <v>290</v>
      </c>
    </row>
    <row r="48" spans="1:17" ht="30" x14ac:dyDescent="0.25">
      <c r="A48" s="3">
        <v>47</v>
      </c>
      <c r="B48" s="3" t="s">
        <v>127</v>
      </c>
      <c r="C48" s="3" t="s">
        <v>86</v>
      </c>
      <c r="D48" s="3" t="s">
        <v>13</v>
      </c>
      <c r="E48" s="8">
        <v>2970.1</v>
      </c>
      <c r="F48" s="8"/>
      <c r="G48" s="8" t="s">
        <v>63</v>
      </c>
      <c r="H48" s="3">
        <v>36275</v>
      </c>
      <c r="I48" s="8" t="s">
        <v>128</v>
      </c>
      <c r="J48" s="3" t="s">
        <v>129</v>
      </c>
      <c r="K48" s="16">
        <v>1831</v>
      </c>
      <c r="M48" s="9" t="s">
        <v>241</v>
      </c>
      <c r="N48" s="9" t="s">
        <v>263</v>
      </c>
      <c r="O48" s="9"/>
      <c r="P48" s="9" t="s">
        <v>262</v>
      </c>
    </row>
    <row r="49" spans="1:17" x14ac:dyDescent="0.25">
      <c r="A49" s="3">
        <v>48</v>
      </c>
      <c r="B49" s="3" t="s">
        <v>31</v>
      </c>
      <c r="C49" s="3" t="s">
        <v>12</v>
      </c>
      <c r="D49" s="3" t="s">
        <v>5</v>
      </c>
      <c r="E49" s="8">
        <v>2958</v>
      </c>
      <c r="F49" s="8"/>
      <c r="G49" s="8" t="s">
        <v>64</v>
      </c>
      <c r="H49" s="3">
        <f>52829+11757+2385+4261</f>
        <v>71232</v>
      </c>
      <c r="I49" s="8"/>
      <c r="J49" s="3"/>
      <c r="K49" s="16"/>
      <c r="M49" s="9" t="s">
        <v>264</v>
      </c>
      <c r="N49" s="9"/>
      <c r="O49" s="9"/>
      <c r="P49" s="9"/>
    </row>
    <row r="50" spans="1:17" x14ac:dyDescent="0.25">
      <c r="A50" s="3">
        <v>49</v>
      </c>
      <c r="B50" s="3" t="s">
        <v>130</v>
      </c>
      <c r="C50" s="3" t="s">
        <v>86</v>
      </c>
      <c r="D50" s="3" t="s">
        <v>13</v>
      </c>
      <c r="E50" s="8">
        <v>2928.4</v>
      </c>
      <c r="F50" s="8"/>
      <c r="G50" s="8" t="s">
        <v>64</v>
      </c>
      <c r="H50" s="3">
        <v>11373</v>
      </c>
      <c r="I50" s="31" t="s">
        <v>177</v>
      </c>
      <c r="J50" s="3" t="s">
        <v>131</v>
      </c>
      <c r="K50" s="16">
        <v>1831</v>
      </c>
      <c r="M50" s="9"/>
      <c r="N50" s="9" t="s">
        <v>265</v>
      </c>
      <c r="O50" s="9"/>
      <c r="P50" s="9"/>
      <c r="Q50" t="s">
        <v>316</v>
      </c>
    </row>
    <row r="51" spans="1:17" ht="30" x14ac:dyDescent="0.25">
      <c r="A51" s="3">
        <v>50</v>
      </c>
      <c r="B51" s="3" t="s">
        <v>32</v>
      </c>
      <c r="C51" s="3" t="s">
        <v>12</v>
      </c>
      <c r="D51" s="3" t="s">
        <v>5</v>
      </c>
      <c r="E51" s="8">
        <v>2927</v>
      </c>
      <c r="F51" s="8"/>
      <c r="G51" s="8" t="s">
        <v>64</v>
      </c>
      <c r="H51" s="3">
        <f>37617+36903</f>
        <v>74520</v>
      </c>
      <c r="I51" s="8"/>
      <c r="J51" s="3"/>
      <c r="K51" s="16"/>
      <c r="M51" s="9" t="s">
        <v>266</v>
      </c>
      <c r="N51" s="9"/>
      <c r="O51" s="9"/>
      <c r="P51" s="9"/>
    </row>
    <row r="52" spans="1:17" x14ac:dyDescent="0.25">
      <c r="A52" s="3">
        <v>51</v>
      </c>
      <c r="B52" s="3" t="s">
        <v>132</v>
      </c>
      <c r="C52" s="3" t="s">
        <v>89</v>
      </c>
      <c r="D52" s="3" t="s">
        <v>24</v>
      </c>
      <c r="E52" s="8">
        <v>2913.7</v>
      </c>
      <c r="F52" s="8" t="s">
        <v>64</v>
      </c>
      <c r="L52" s="27" t="s">
        <v>64</v>
      </c>
      <c r="M52" s="9"/>
      <c r="N52" s="9"/>
      <c r="O52" s="9"/>
      <c r="P52" s="9"/>
    </row>
    <row r="53" spans="1:17" x14ac:dyDescent="0.25">
      <c r="A53" s="3">
        <v>52</v>
      </c>
      <c r="B53" s="3" t="s">
        <v>133</v>
      </c>
      <c r="C53" s="3" t="s">
        <v>86</v>
      </c>
      <c r="D53" s="3" t="s">
        <v>17</v>
      </c>
      <c r="E53" s="8">
        <v>2744.9</v>
      </c>
      <c r="F53" s="8"/>
      <c r="G53" s="8" t="s">
        <v>64</v>
      </c>
      <c r="H53" s="3"/>
      <c r="I53" s="8">
        <v>35</v>
      </c>
      <c r="J53" s="3" t="s">
        <v>334</v>
      </c>
      <c r="K53" s="16">
        <v>2800</v>
      </c>
      <c r="L53" s="28" t="s">
        <v>64</v>
      </c>
      <c r="M53" s="10"/>
      <c r="N53" s="10"/>
      <c r="O53" s="10"/>
      <c r="P53" s="10"/>
    </row>
    <row r="54" spans="1:17" x14ac:dyDescent="0.25">
      <c r="A54" s="3">
        <v>53</v>
      </c>
      <c r="B54" s="3" t="s">
        <v>134</v>
      </c>
      <c r="C54" s="3" t="s">
        <v>84</v>
      </c>
      <c r="D54" s="3" t="s">
        <v>119</v>
      </c>
      <c r="E54" s="8">
        <v>2636.9</v>
      </c>
      <c r="F54" s="8" t="s">
        <v>64</v>
      </c>
      <c r="G54" s="8"/>
      <c r="H54" s="3"/>
      <c r="I54" s="8"/>
      <c r="J54" s="3"/>
      <c r="K54" s="16"/>
      <c r="M54" s="9"/>
      <c r="N54" s="9"/>
      <c r="O54" s="9" t="s">
        <v>301</v>
      </c>
      <c r="P54" s="9"/>
    </row>
    <row r="55" spans="1:17" x14ac:dyDescent="0.25">
      <c r="A55" s="3">
        <v>54</v>
      </c>
      <c r="B55" s="3" t="s">
        <v>135</v>
      </c>
      <c r="C55" s="3" t="s">
        <v>136</v>
      </c>
      <c r="D55" s="3" t="s">
        <v>5</v>
      </c>
      <c r="E55" s="8">
        <v>2487.8000000000002</v>
      </c>
      <c r="F55" s="8" t="s">
        <v>64</v>
      </c>
      <c r="G55" s="8"/>
      <c r="H55" s="3"/>
      <c r="I55" s="8"/>
      <c r="J55" s="3"/>
      <c r="K55" s="16"/>
      <c r="L55" s="27" t="s">
        <v>64</v>
      </c>
      <c r="M55" s="9"/>
      <c r="N55" s="9"/>
      <c r="O55" s="9"/>
      <c r="P55" s="9"/>
    </row>
    <row r="56" spans="1:17" x14ac:dyDescent="0.25">
      <c r="A56" s="3">
        <v>55</v>
      </c>
      <c r="B56" s="3" t="s">
        <v>137</v>
      </c>
      <c r="C56" s="3" t="s">
        <v>98</v>
      </c>
      <c r="D56" s="3" t="s">
        <v>10</v>
      </c>
      <c r="E56" s="8">
        <v>2458.6</v>
      </c>
      <c r="F56" s="8"/>
      <c r="G56" s="8" t="s">
        <v>64</v>
      </c>
      <c r="H56" s="3">
        <v>4957</v>
      </c>
      <c r="I56" s="8" t="s">
        <v>177</v>
      </c>
      <c r="J56" s="3" t="s">
        <v>99</v>
      </c>
      <c r="K56" s="16">
        <v>1930</v>
      </c>
      <c r="M56" s="9"/>
      <c r="N56" s="9"/>
      <c r="O56" s="9"/>
      <c r="P56" s="9" t="s">
        <v>267</v>
      </c>
    </row>
    <row r="57" spans="1:17" x14ac:dyDescent="0.25">
      <c r="A57" s="3">
        <v>56</v>
      </c>
      <c r="B57" s="3" t="s">
        <v>138</v>
      </c>
      <c r="C57" s="3" t="s">
        <v>98</v>
      </c>
      <c r="D57" s="3" t="s">
        <v>17</v>
      </c>
      <c r="E57" s="8">
        <v>2437.6</v>
      </c>
      <c r="F57" s="8"/>
      <c r="G57" s="8" t="s">
        <v>64</v>
      </c>
      <c r="H57" s="3">
        <v>49572</v>
      </c>
      <c r="I57" s="8" t="s">
        <v>191</v>
      </c>
      <c r="J57" s="3" t="s">
        <v>129</v>
      </c>
      <c r="K57" s="16">
        <v>1831</v>
      </c>
      <c r="L57" s="27" t="s">
        <v>64</v>
      </c>
      <c r="M57" s="9"/>
      <c r="N57" s="9"/>
      <c r="O57" s="9"/>
      <c r="P57" s="9"/>
    </row>
    <row r="58" spans="1:17" x14ac:dyDescent="0.25">
      <c r="A58" s="3">
        <v>57</v>
      </c>
      <c r="B58" s="3" t="s">
        <v>139</v>
      </c>
      <c r="C58" s="3" t="s">
        <v>86</v>
      </c>
      <c r="D58" s="3" t="s">
        <v>30</v>
      </c>
      <c r="E58" s="8">
        <v>2410.6</v>
      </c>
      <c r="F58" s="8"/>
      <c r="G58" s="8" t="s">
        <v>64</v>
      </c>
      <c r="H58" s="3"/>
      <c r="I58" s="8">
        <v>20</v>
      </c>
      <c r="J58" s="3" t="s">
        <v>215</v>
      </c>
      <c r="K58" s="16">
        <v>1150</v>
      </c>
      <c r="N58" s="9" t="s">
        <v>268</v>
      </c>
      <c r="O58" s="9"/>
      <c r="P58" s="9"/>
    </row>
    <row r="59" spans="1:17" x14ac:dyDescent="0.25">
      <c r="A59" s="3">
        <v>58</v>
      </c>
      <c r="B59" s="3" t="s">
        <v>140</v>
      </c>
      <c r="C59" s="3" t="s">
        <v>98</v>
      </c>
      <c r="D59" s="3" t="s">
        <v>13</v>
      </c>
      <c r="E59" s="8">
        <v>2403.1999999999998</v>
      </c>
      <c r="F59" s="8"/>
      <c r="G59" s="8" t="s">
        <v>64</v>
      </c>
      <c r="H59" s="3">
        <v>81606</v>
      </c>
      <c r="I59" s="8">
        <v>84</v>
      </c>
      <c r="J59" s="3" t="s">
        <v>99</v>
      </c>
      <c r="K59" s="16">
        <v>1930</v>
      </c>
      <c r="L59" s="27" t="s">
        <v>64</v>
      </c>
      <c r="M59" s="9"/>
      <c r="N59" s="9"/>
      <c r="O59" s="9"/>
      <c r="P59" s="9"/>
      <c r="Q59" t="s">
        <v>291</v>
      </c>
    </row>
    <row r="60" spans="1:17" x14ac:dyDescent="0.25">
      <c r="A60" s="3">
        <v>59</v>
      </c>
      <c r="B60" s="3" t="s">
        <v>141</v>
      </c>
      <c r="C60" s="3" t="s">
        <v>142</v>
      </c>
      <c r="D60" s="3" t="s">
        <v>10</v>
      </c>
      <c r="E60" s="8">
        <v>2284.6</v>
      </c>
      <c r="F60" s="8" t="s">
        <v>64</v>
      </c>
      <c r="G60" s="8"/>
      <c r="H60" s="3"/>
      <c r="I60" s="8"/>
      <c r="J60" s="3"/>
      <c r="K60" s="16"/>
      <c r="L60" s="27" t="s">
        <v>64</v>
      </c>
      <c r="M60" s="9"/>
      <c r="N60" s="9"/>
      <c r="O60" s="9"/>
      <c r="P60" s="9"/>
    </row>
    <row r="61" spans="1:17" x14ac:dyDescent="0.25">
      <c r="A61" s="3">
        <v>60</v>
      </c>
      <c r="B61" s="3" t="s">
        <v>143</v>
      </c>
      <c r="C61" s="3" t="s">
        <v>142</v>
      </c>
      <c r="D61" s="3" t="s">
        <v>17</v>
      </c>
      <c r="E61" s="8">
        <v>2255.3000000000002</v>
      </c>
      <c r="F61" s="8" t="s">
        <v>64</v>
      </c>
      <c r="G61" s="8"/>
      <c r="H61" s="3"/>
      <c r="I61" s="8"/>
      <c r="J61" s="3"/>
      <c r="K61" s="16"/>
      <c r="L61" s="27" t="s">
        <v>64</v>
      </c>
      <c r="M61" s="9"/>
      <c r="N61" s="9"/>
      <c r="O61" s="9"/>
      <c r="P61" s="9"/>
    </row>
    <row r="62" spans="1:17" x14ac:dyDescent="0.25">
      <c r="A62" s="3">
        <v>61</v>
      </c>
      <c r="B62" s="3" t="s">
        <v>144</v>
      </c>
      <c r="C62" s="3" t="s">
        <v>89</v>
      </c>
      <c r="D62" s="3" t="s">
        <v>24</v>
      </c>
      <c r="E62" s="8">
        <v>2235.3000000000002</v>
      </c>
      <c r="F62" s="8" t="s">
        <v>64</v>
      </c>
      <c r="G62" s="8"/>
      <c r="H62" s="3"/>
      <c r="I62" s="8"/>
      <c r="J62" s="3"/>
      <c r="K62" s="16"/>
      <c r="L62" s="27" t="s">
        <v>64</v>
      </c>
      <c r="M62" s="9"/>
      <c r="N62" s="9"/>
      <c r="O62" s="9"/>
      <c r="P62" s="9"/>
    </row>
    <row r="63" spans="1:17" x14ac:dyDescent="0.25">
      <c r="A63" s="3">
        <v>62</v>
      </c>
      <c r="B63" s="3" t="s">
        <v>33</v>
      </c>
      <c r="C63" s="3" t="s">
        <v>4</v>
      </c>
      <c r="D63" s="3" t="s">
        <v>13</v>
      </c>
      <c r="E63" s="8">
        <v>2135</v>
      </c>
      <c r="F63" s="8"/>
      <c r="G63" s="8" t="s">
        <v>64</v>
      </c>
      <c r="H63" s="3">
        <f>7971+10343+14465</f>
        <v>32779</v>
      </c>
      <c r="I63" s="8" t="s">
        <v>179</v>
      </c>
      <c r="J63" s="3" t="s">
        <v>202</v>
      </c>
      <c r="K63" s="16">
        <v>3090</v>
      </c>
      <c r="L63" s="27" t="s">
        <v>64</v>
      </c>
      <c r="M63" s="9"/>
      <c r="N63" s="9"/>
      <c r="O63" s="9"/>
      <c r="P63" s="9"/>
    </row>
    <row r="64" spans="1:17" x14ac:dyDescent="0.25">
      <c r="A64" s="3">
        <v>63</v>
      </c>
      <c r="B64" s="3" t="s">
        <v>34</v>
      </c>
      <c r="C64" s="3" t="s">
        <v>4</v>
      </c>
      <c r="D64" s="3" t="s">
        <v>5</v>
      </c>
      <c r="E64" s="8">
        <v>2133</v>
      </c>
      <c r="F64" s="8"/>
      <c r="G64" s="8" t="s">
        <v>64</v>
      </c>
      <c r="H64" s="3"/>
      <c r="I64" s="8" t="s">
        <v>179</v>
      </c>
      <c r="J64" s="3" t="s">
        <v>201</v>
      </c>
      <c r="K64" s="16">
        <v>1120</v>
      </c>
      <c r="M64" s="9"/>
      <c r="N64" s="9"/>
      <c r="O64" s="9" t="s">
        <v>297</v>
      </c>
      <c r="P64" s="9"/>
    </row>
    <row r="65" spans="1:17" x14ac:dyDescent="0.25">
      <c r="A65" s="3">
        <v>64</v>
      </c>
      <c r="B65" s="3" t="s">
        <v>145</v>
      </c>
      <c r="C65" s="3" t="s">
        <v>86</v>
      </c>
      <c r="D65" s="3" t="s">
        <v>17</v>
      </c>
      <c r="E65" s="8">
        <v>2035.4</v>
      </c>
      <c r="F65" s="8"/>
      <c r="G65" s="8" t="s">
        <v>64</v>
      </c>
      <c r="H65" s="3"/>
      <c r="I65" s="8">
        <v>60</v>
      </c>
      <c r="J65" s="3" t="s">
        <v>216</v>
      </c>
      <c r="K65" s="16">
        <v>9000</v>
      </c>
      <c r="L65" s="27" t="s">
        <v>64</v>
      </c>
      <c r="M65" s="9"/>
      <c r="N65" s="9"/>
      <c r="O65" s="9"/>
      <c r="P65" s="9"/>
    </row>
    <row r="66" spans="1:17" x14ac:dyDescent="0.25">
      <c r="A66" s="3">
        <v>65</v>
      </c>
      <c r="B66" s="3" t="s">
        <v>35</v>
      </c>
      <c r="C66" s="3" t="s">
        <v>36</v>
      </c>
      <c r="D66" s="3" t="s">
        <v>37</v>
      </c>
      <c r="E66" s="8">
        <v>1992</v>
      </c>
      <c r="F66" s="8" t="s">
        <v>64</v>
      </c>
      <c r="G66" s="8"/>
      <c r="H66" s="3"/>
      <c r="I66" s="8"/>
      <c r="J66" s="3"/>
      <c r="K66" s="16"/>
      <c r="L66" s="27" t="s">
        <v>64</v>
      </c>
      <c r="M66" s="9"/>
      <c r="N66" s="9"/>
      <c r="O66" s="9"/>
      <c r="P66" s="9"/>
    </row>
    <row r="67" spans="1:17" x14ac:dyDescent="0.25">
      <c r="A67" s="3">
        <v>66</v>
      </c>
      <c r="B67" s="3" t="s">
        <v>146</v>
      </c>
      <c r="C67" s="3" t="s">
        <v>86</v>
      </c>
      <c r="D67" s="3" t="s">
        <v>30</v>
      </c>
      <c r="E67" s="8">
        <v>1990.3</v>
      </c>
      <c r="F67" s="8" t="s">
        <v>64</v>
      </c>
      <c r="G67" s="8"/>
      <c r="H67" s="3"/>
      <c r="I67" s="8"/>
      <c r="J67" s="3"/>
      <c r="K67" s="16"/>
      <c r="L67" s="27" t="s">
        <v>64</v>
      </c>
      <c r="M67" s="9"/>
      <c r="N67" s="9"/>
      <c r="O67" s="9"/>
      <c r="P67" s="9"/>
    </row>
    <row r="68" spans="1:17" x14ac:dyDescent="0.25">
      <c r="A68" s="3">
        <v>67</v>
      </c>
      <c r="B68" s="3" t="s">
        <v>147</v>
      </c>
      <c r="C68" s="3" t="s">
        <v>84</v>
      </c>
      <c r="D68" s="3" t="s">
        <v>17</v>
      </c>
      <c r="E68" s="8">
        <v>1937.2</v>
      </c>
      <c r="F68" s="8" t="s">
        <v>64</v>
      </c>
      <c r="G68" s="8"/>
      <c r="H68" s="3"/>
      <c r="I68" s="8"/>
      <c r="J68" s="3"/>
      <c r="K68" s="16"/>
      <c r="L68" s="27" t="s">
        <v>64</v>
      </c>
      <c r="M68" s="9"/>
      <c r="N68" s="9"/>
      <c r="O68" s="9"/>
      <c r="P68" s="9"/>
    </row>
    <row r="69" spans="1:17" x14ac:dyDescent="0.25">
      <c r="A69" s="3">
        <v>68</v>
      </c>
      <c r="B69" s="3" t="s">
        <v>38</v>
      </c>
      <c r="C69" s="3" t="s">
        <v>39</v>
      </c>
      <c r="D69" s="3" t="s">
        <v>13</v>
      </c>
      <c r="E69" s="8">
        <v>1931.7</v>
      </c>
      <c r="F69" s="8"/>
      <c r="G69" s="8" t="s">
        <v>64</v>
      </c>
      <c r="H69" s="3"/>
      <c r="I69" s="8">
        <v>50</v>
      </c>
      <c r="J69" s="3" t="s">
        <v>65</v>
      </c>
      <c r="K69" s="16">
        <v>1070</v>
      </c>
      <c r="L69" s="27" t="s">
        <v>64</v>
      </c>
      <c r="M69" s="9"/>
      <c r="N69" s="9"/>
      <c r="O69" s="9"/>
      <c r="P69" s="9"/>
    </row>
    <row r="70" spans="1:17" x14ac:dyDescent="0.25">
      <c r="A70" s="3">
        <v>69</v>
      </c>
      <c r="B70" s="3" t="s">
        <v>148</v>
      </c>
      <c r="C70" s="3" t="s">
        <v>86</v>
      </c>
      <c r="D70" s="3" t="s">
        <v>13</v>
      </c>
      <c r="E70" s="8">
        <v>1879.1</v>
      </c>
      <c r="F70" s="8"/>
      <c r="G70" s="8" t="s">
        <v>64</v>
      </c>
      <c r="H70" s="3">
        <v>19839</v>
      </c>
      <c r="I70" s="8" t="s">
        <v>206</v>
      </c>
      <c r="J70" s="8" t="s">
        <v>131</v>
      </c>
      <c r="K70" s="16">
        <v>1831</v>
      </c>
      <c r="L70" s="28" t="s">
        <v>64</v>
      </c>
      <c r="M70" s="10"/>
      <c r="N70" s="9"/>
      <c r="O70" s="9"/>
      <c r="P70" s="9"/>
    </row>
    <row r="71" spans="1:17" x14ac:dyDescent="0.25">
      <c r="A71" s="3">
        <v>70</v>
      </c>
      <c r="B71" s="3" t="s">
        <v>40</v>
      </c>
      <c r="C71" s="3" t="s">
        <v>41</v>
      </c>
      <c r="D71" s="3" t="s">
        <v>42</v>
      </c>
      <c r="E71" s="8">
        <v>1878.6</v>
      </c>
      <c r="F71" s="8"/>
      <c r="G71" s="8" t="s">
        <v>64</v>
      </c>
      <c r="H71" s="3">
        <v>43628</v>
      </c>
      <c r="I71" s="8" t="s">
        <v>183</v>
      </c>
      <c r="J71" s="3" t="s">
        <v>203</v>
      </c>
      <c r="K71" s="16">
        <v>1090</v>
      </c>
      <c r="M71" s="9"/>
      <c r="N71" s="9" t="s">
        <v>269</v>
      </c>
      <c r="O71" s="9"/>
      <c r="P71" s="9"/>
    </row>
    <row r="72" spans="1:17" ht="45" x14ac:dyDescent="0.25">
      <c r="A72" s="3">
        <v>71</v>
      </c>
      <c r="B72" s="3" t="s">
        <v>43</v>
      </c>
      <c r="C72" s="3" t="s">
        <v>4</v>
      </c>
      <c r="D72" s="3" t="s">
        <v>44</v>
      </c>
      <c r="E72" s="8">
        <v>1867</v>
      </c>
      <c r="F72" s="8"/>
      <c r="G72" s="8" t="s">
        <v>63</v>
      </c>
      <c r="H72" s="3">
        <f>18862+1852615+41561+8119</f>
        <v>1921157</v>
      </c>
      <c r="I72" s="8">
        <v>4000</v>
      </c>
      <c r="J72" s="3" t="s">
        <v>67</v>
      </c>
      <c r="K72" s="16">
        <v>9052</v>
      </c>
      <c r="M72" s="9" t="s">
        <v>310</v>
      </c>
      <c r="N72" s="9"/>
      <c r="O72" s="9"/>
      <c r="P72" s="9"/>
    </row>
    <row r="73" spans="1:17" x14ac:dyDescent="0.25">
      <c r="A73" s="3">
        <v>72</v>
      </c>
      <c r="B73" s="3" t="s">
        <v>45</v>
      </c>
      <c r="C73" s="3" t="s">
        <v>26</v>
      </c>
      <c r="D73" s="3" t="s">
        <v>46</v>
      </c>
      <c r="E73" s="8">
        <v>1840.2</v>
      </c>
      <c r="F73" s="8"/>
      <c r="G73" s="8" t="s">
        <v>63</v>
      </c>
      <c r="H73" s="3">
        <f>457884+298306+30646</f>
        <v>786836</v>
      </c>
      <c r="I73" s="8">
        <v>3500</v>
      </c>
      <c r="J73" s="3" t="s">
        <v>67</v>
      </c>
      <c r="K73" s="16">
        <v>9041</v>
      </c>
      <c r="M73" s="9"/>
      <c r="N73" s="9"/>
      <c r="O73" s="9" t="s">
        <v>270</v>
      </c>
      <c r="P73" s="9"/>
    </row>
    <row r="74" spans="1:17" x14ac:dyDescent="0.25">
      <c r="A74" s="3">
        <v>73</v>
      </c>
      <c r="B74" s="3" t="s">
        <v>149</v>
      </c>
      <c r="C74" s="3" t="s">
        <v>84</v>
      </c>
      <c r="D74" s="3" t="s">
        <v>5</v>
      </c>
      <c r="E74" s="8">
        <v>1828.2</v>
      </c>
      <c r="F74" s="8"/>
      <c r="G74" s="8" t="s">
        <v>64</v>
      </c>
      <c r="H74" s="3">
        <v>15808</v>
      </c>
      <c r="I74" s="8"/>
      <c r="J74" s="3"/>
      <c r="K74" s="16"/>
      <c r="L74" s="27" t="s">
        <v>64</v>
      </c>
      <c r="M74" s="9"/>
      <c r="N74" s="9"/>
      <c r="O74" s="9"/>
      <c r="P74" s="9"/>
    </row>
    <row r="75" spans="1:17" ht="75" x14ac:dyDescent="0.25">
      <c r="A75" s="3">
        <v>74</v>
      </c>
      <c r="B75" s="3" t="s">
        <v>150</v>
      </c>
      <c r="C75" s="3" t="s">
        <v>93</v>
      </c>
      <c r="D75" s="3" t="s">
        <v>57</v>
      </c>
      <c r="E75" s="8">
        <v>1802.2</v>
      </c>
      <c r="F75" s="8"/>
      <c r="G75" s="8" t="s">
        <v>64</v>
      </c>
      <c r="H75" s="3">
        <v>66873</v>
      </c>
      <c r="I75" s="8" t="s">
        <v>183</v>
      </c>
      <c r="J75" s="3" t="s">
        <v>65</v>
      </c>
      <c r="K75" s="16">
        <v>1070</v>
      </c>
      <c r="M75" s="9" t="s">
        <v>273</v>
      </c>
      <c r="N75" s="9"/>
      <c r="O75" s="9" t="s">
        <v>272</v>
      </c>
      <c r="P75" s="9"/>
    </row>
    <row r="76" spans="1:17" x14ac:dyDescent="0.25">
      <c r="A76" s="3">
        <v>75</v>
      </c>
      <c r="B76" s="3" t="s">
        <v>151</v>
      </c>
      <c r="C76" s="3" t="s">
        <v>86</v>
      </c>
      <c r="D76" s="3" t="s">
        <v>13</v>
      </c>
      <c r="E76" s="8">
        <v>1799.4</v>
      </c>
      <c r="F76" s="8"/>
      <c r="G76" s="8" t="s">
        <v>64</v>
      </c>
      <c r="H76" s="3">
        <v>18170</v>
      </c>
      <c r="I76" s="8" t="s">
        <v>180</v>
      </c>
      <c r="J76" s="3" t="s">
        <v>115</v>
      </c>
      <c r="K76" s="16">
        <v>1300</v>
      </c>
      <c r="M76" s="9" t="s">
        <v>271</v>
      </c>
      <c r="N76" s="9"/>
      <c r="O76" s="9"/>
      <c r="P76" s="9"/>
    </row>
    <row r="77" spans="1:17" x14ac:dyDescent="0.25">
      <c r="A77" s="3">
        <v>76</v>
      </c>
      <c r="B77" s="3" t="s">
        <v>152</v>
      </c>
      <c r="C77" s="3" t="s">
        <v>89</v>
      </c>
      <c r="D77" s="3" t="s">
        <v>17</v>
      </c>
      <c r="E77" s="8">
        <v>1798</v>
      </c>
      <c r="F77" s="8"/>
      <c r="G77" s="8" t="s">
        <v>64</v>
      </c>
      <c r="H77" s="3">
        <v>4785</v>
      </c>
      <c r="I77" s="8">
        <v>14</v>
      </c>
      <c r="J77" s="3" t="s">
        <v>153</v>
      </c>
      <c r="K77" s="16">
        <v>1200</v>
      </c>
      <c r="M77" s="9"/>
      <c r="N77" s="9"/>
      <c r="O77" s="9"/>
      <c r="P77" s="9" t="s">
        <v>274</v>
      </c>
    </row>
    <row r="78" spans="1:17" x14ac:dyDescent="0.25">
      <c r="A78" s="3">
        <v>77</v>
      </c>
      <c r="B78" s="3" t="s">
        <v>154</v>
      </c>
      <c r="C78" s="3" t="s">
        <v>86</v>
      </c>
      <c r="D78" s="3" t="s">
        <v>44</v>
      </c>
      <c r="E78" s="8">
        <v>1760.2</v>
      </c>
      <c r="F78" s="8"/>
      <c r="G78" s="8" t="s">
        <v>64</v>
      </c>
      <c r="H78" s="3"/>
      <c r="I78" s="8"/>
      <c r="J78" s="3" t="s">
        <v>217</v>
      </c>
      <c r="K78" s="16" t="s">
        <v>311</v>
      </c>
      <c r="L78" s="27" t="s">
        <v>64</v>
      </c>
      <c r="M78" s="9"/>
      <c r="N78" s="9"/>
      <c r="O78" s="9"/>
      <c r="P78" s="9"/>
      <c r="Q78" t="s">
        <v>304</v>
      </c>
    </row>
    <row r="79" spans="1:17" x14ac:dyDescent="0.25">
      <c r="A79" s="3">
        <v>78</v>
      </c>
      <c r="B79" s="3" t="s">
        <v>155</v>
      </c>
      <c r="C79" s="3" t="s">
        <v>98</v>
      </c>
      <c r="D79" s="3" t="s">
        <v>13</v>
      </c>
      <c r="E79" s="8">
        <v>1743.3</v>
      </c>
      <c r="F79" s="8"/>
      <c r="G79" s="8" t="s">
        <v>64</v>
      </c>
      <c r="H79" s="3">
        <v>15057</v>
      </c>
      <c r="I79" s="8" t="s">
        <v>178</v>
      </c>
      <c r="J79" s="3" t="s">
        <v>196</v>
      </c>
      <c r="K79" s="16">
        <v>1348</v>
      </c>
      <c r="L79" s="27" t="s">
        <v>64</v>
      </c>
      <c r="M79" s="9"/>
      <c r="N79" s="9"/>
      <c r="O79" s="9"/>
      <c r="P79" s="9"/>
    </row>
    <row r="80" spans="1:17" ht="30" x14ac:dyDescent="0.25">
      <c r="A80" s="3">
        <v>79</v>
      </c>
      <c r="B80" s="3" t="s">
        <v>47</v>
      </c>
      <c r="C80" s="3" t="s">
        <v>22</v>
      </c>
      <c r="D80" s="3" t="s">
        <v>48</v>
      </c>
      <c r="E80" s="8">
        <v>1740</v>
      </c>
      <c r="F80" s="8"/>
      <c r="G80" s="8" t="s">
        <v>64</v>
      </c>
      <c r="H80" s="3">
        <v>26312</v>
      </c>
      <c r="I80" s="8">
        <v>735</v>
      </c>
      <c r="J80" s="3" t="s">
        <v>65</v>
      </c>
      <c r="K80" s="16">
        <v>1070</v>
      </c>
      <c r="M80" s="9" t="s">
        <v>277</v>
      </c>
      <c r="N80" s="9" t="s">
        <v>276</v>
      </c>
      <c r="O80" s="9" t="s">
        <v>275</v>
      </c>
      <c r="P80" s="9"/>
    </row>
    <row r="81" spans="1:17" x14ac:dyDescent="0.25">
      <c r="A81" s="3">
        <v>80</v>
      </c>
      <c r="B81" s="3" t="s">
        <v>49</v>
      </c>
      <c r="C81" s="3" t="s">
        <v>41</v>
      </c>
      <c r="D81" s="3" t="s">
        <v>13</v>
      </c>
      <c r="E81" s="8">
        <v>1716.8</v>
      </c>
      <c r="F81" s="8"/>
      <c r="G81" s="8" t="s">
        <v>64</v>
      </c>
      <c r="H81" s="3"/>
      <c r="I81" s="8">
        <v>26</v>
      </c>
      <c r="J81" s="3" t="s">
        <v>129</v>
      </c>
      <c r="K81" s="16">
        <v>1831</v>
      </c>
      <c r="L81" s="27" t="s">
        <v>64</v>
      </c>
      <c r="M81" s="9"/>
      <c r="N81" s="9"/>
      <c r="O81" s="9"/>
      <c r="P81" s="9"/>
    </row>
    <row r="82" spans="1:17" x14ac:dyDescent="0.25">
      <c r="A82" s="3">
        <v>81</v>
      </c>
      <c r="B82" s="3" t="s">
        <v>156</v>
      </c>
      <c r="C82" s="3" t="s">
        <v>89</v>
      </c>
      <c r="D82" s="3" t="s">
        <v>24</v>
      </c>
      <c r="E82" s="8">
        <v>1658.3</v>
      </c>
      <c r="F82" s="8" t="s">
        <v>64</v>
      </c>
      <c r="G82" s="8"/>
      <c r="H82" s="3"/>
      <c r="I82" s="8"/>
      <c r="J82" s="3"/>
      <c r="K82" s="16"/>
      <c r="L82" s="27" t="s">
        <v>64</v>
      </c>
      <c r="M82" s="9"/>
      <c r="N82" s="9"/>
      <c r="O82" s="9"/>
      <c r="P82" s="9"/>
    </row>
    <row r="83" spans="1:17" x14ac:dyDescent="0.25">
      <c r="A83" s="3">
        <v>82</v>
      </c>
      <c r="B83" s="3" t="s">
        <v>157</v>
      </c>
      <c r="C83" s="3" t="s">
        <v>98</v>
      </c>
      <c r="D83" s="3" t="s">
        <v>13</v>
      </c>
      <c r="E83" s="8">
        <v>1630.6</v>
      </c>
      <c r="F83" s="8" t="s">
        <v>64</v>
      </c>
      <c r="G83" s="8"/>
      <c r="H83" s="3"/>
      <c r="I83" s="8"/>
      <c r="J83" s="3"/>
      <c r="K83" s="16"/>
      <c r="M83" s="9"/>
      <c r="N83" s="9" t="s">
        <v>243</v>
      </c>
      <c r="O83" s="9"/>
      <c r="P83" s="9"/>
    </row>
    <row r="84" spans="1:17" x14ac:dyDescent="0.25">
      <c r="A84" s="3">
        <v>83</v>
      </c>
      <c r="B84" s="3" t="s">
        <v>158</v>
      </c>
      <c r="C84" s="3" t="s">
        <v>142</v>
      </c>
      <c r="D84" s="3" t="s">
        <v>17</v>
      </c>
      <c r="E84" s="8">
        <v>1597.1</v>
      </c>
      <c r="F84" s="8" t="s">
        <v>64</v>
      </c>
      <c r="G84" s="8"/>
      <c r="H84" s="3"/>
      <c r="I84" s="8"/>
      <c r="J84" s="3"/>
      <c r="K84" s="16"/>
      <c r="M84" s="9"/>
      <c r="N84" s="9"/>
      <c r="O84" s="9"/>
      <c r="P84" s="9" t="s">
        <v>278</v>
      </c>
    </row>
    <row r="85" spans="1:17" x14ac:dyDescent="0.25">
      <c r="A85" s="3">
        <v>84</v>
      </c>
      <c r="B85" s="3" t="s">
        <v>159</v>
      </c>
      <c r="C85" s="3" t="s">
        <v>86</v>
      </c>
      <c r="D85" s="3" t="s">
        <v>59</v>
      </c>
      <c r="E85" s="8">
        <v>1590.9</v>
      </c>
      <c r="F85" s="8"/>
      <c r="G85" s="8" t="s">
        <v>63</v>
      </c>
      <c r="H85" s="3">
        <v>50325</v>
      </c>
      <c r="I85" s="8" t="s">
        <v>184</v>
      </c>
      <c r="J85" s="3" t="s">
        <v>197</v>
      </c>
      <c r="K85" s="16" t="s">
        <v>198</v>
      </c>
      <c r="L85" s="27" t="s">
        <v>64</v>
      </c>
      <c r="M85" s="9"/>
      <c r="N85" s="9"/>
      <c r="O85" s="9"/>
      <c r="P85" s="9"/>
    </row>
    <row r="86" spans="1:17" x14ac:dyDescent="0.25">
      <c r="A86" s="3">
        <v>85</v>
      </c>
      <c r="B86" s="3" t="s">
        <v>161</v>
      </c>
      <c r="C86" s="3" t="s">
        <v>86</v>
      </c>
      <c r="D86" s="3" t="s">
        <v>46</v>
      </c>
      <c r="E86" s="8">
        <v>1588.4</v>
      </c>
      <c r="F86" s="8"/>
      <c r="G86" s="8" t="s">
        <v>64</v>
      </c>
      <c r="H86" s="8"/>
      <c r="I86" s="8" t="s">
        <v>182</v>
      </c>
      <c r="J86" s="3" t="s">
        <v>218</v>
      </c>
      <c r="K86" s="16">
        <v>1850</v>
      </c>
      <c r="L86" s="28" t="s">
        <v>64</v>
      </c>
      <c r="M86" s="10"/>
      <c r="N86" s="10"/>
      <c r="O86" s="10"/>
      <c r="P86" s="10"/>
      <c r="Q86" t="s">
        <v>289</v>
      </c>
    </row>
    <row r="87" spans="1:17" x14ac:dyDescent="0.25">
      <c r="A87" s="3">
        <v>86</v>
      </c>
      <c r="B87" s="3" t="s">
        <v>162</v>
      </c>
      <c r="C87" s="3" t="s">
        <v>89</v>
      </c>
      <c r="D87" s="3" t="s">
        <v>60</v>
      </c>
      <c r="E87" s="8">
        <v>1585.9</v>
      </c>
      <c r="F87" s="8" t="s">
        <v>64</v>
      </c>
      <c r="G87" s="8"/>
      <c r="H87" s="3"/>
      <c r="I87" s="8"/>
      <c r="J87" s="3"/>
      <c r="K87" s="16"/>
      <c r="L87" s="27" t="s">
        <v>64</v>
      </c>
      <c r="M87" s="9"/>
      <c r="N87" s="9"/>
      <c r="O87" s="9"/>
      <c r="P87" s="9"/>
    </row>
    <row r="88" spans="1:17" x14ac:dyDescent="0.25">
      <c r="A88" s="3">
        <v>87</v>
      </c>
      <c r="B88" s="3" t="s">
        <v>163</v>
      </c>
      <c r="C88" s="3" t="s">
        <v>98</v>
      </c>
      <c r="D88" s="3" t="s">
        <v>37</v>
      </c>
      <c r="E88" s="8">
        <v>1580.1</v>
      </c>
      <c r="F88" s="8"/>
      <c r="G88" s="8" t="s">
        <v>64</v>
      </c>
      <c r="H88" s="3"/>
      <c r="I88" s="8">
        <v>12</v>
      </c>
      <c r="J88" s="3" t="s">
        <v>71</v>
      </c>
      <c r="K88" s="16">
        <v>1000</v>
      </c>
      <c r="L88" s="27" t="s">
        <v>64</v>
      </c>
      <c r="M88" s="9"/>
      <c r="N88" s="9"/>
      <c r="O88" s="9"/>
      <c r="P88" s="9"/>
    </row>
    <row r="89" spans="1:17" x14ac:dyDescent="0.25">
      <c r="A89" s="3">
        <v>88</v>
      </c>
      <c r="B89" s="3" t="s">
        <v>164</v>
      </c>
      <c r="C89" s="3" t="s">
        <v>89</v>
      </c>
      <c r="D89" s="3" t="s">
        <v>58</v>
      </c>
      <c r="E89" s="8">
        <v>1578</v>
      </c>
      <c r="F89" s="8" t="s">
        <v>64</v>
      </c>
      <c r="G89" s="8"/>
      <c r="H89" s="3"/>
      <c r="I89" s="8"/>
      <c r="J89" s="3"/>
      <c r="K89" s="16"/>
      <c r="L89" s="27" t="s">
        <v>64</v>
      </c>
      <c r="M89" s="9"/>
      <c r="N89" s="9"/>
      <c r="O89" s="9"/>
      <c r="P89" s="9"/>
    </row>
    <row r="90" spans="1:17" x14ac:dyDescent="0.25">
      <c r="A90" s="3">
        <v>89</v>
      </c>
      <c r="B90" s="3" t="s">
        <v>165</v>
      </c>
      <c r="C90" s="3" t="s">
        <v>98</v>
      </c>
      <c r="D90" s="3" t="s">
        <v>10</v>
      </c>
      <c r="E90" s="8">
        <v>1553.2</v>
      </c>
      <c r="F90" s="8" t="s">
        <v>64</v>
      </c>
      <c r="G90" s="8"/>
      <c r="H90" s="3"/>
      <c r="I90" s="8"/>
      <c r="J90" s="3"/>
      <c r="K90" s="16"/>
      <c r="L90" s="27" t="s">
        <v>64</v>
      </c>
      <c r="M90" s="9"/>
      <c r="N90" s="9"/>
      <c r="O90" s="9"/>
      <c r="P90" s="9"/>
    </row>
    <row r="91" spans="1:17" x14ac:dyDescent="0.25">
      <c r="A91" s="3">
        <v>90</v>
      </c>
      <c r="B91" s="3" t="s">
        <v>166</v>
      </c>
      <c r="C91" s="3" t="s">
        <v>167</v>
      </c>
      <c r="D91" s="3" t="s">
        <v>13</v>
      </c>
      <c r="E91" s="8">
        <v>1540.9</v>
      </c>
      <c r="F91" s="8"/>
      <c r="G91" s="8" t="s">
        <v>64</v>
      </c>
      <c r="H91" s="3">
        <v>26551</v>
      </c>
      <c r="I91" s="8" t="s">
        <v>114</v>
      </c>
      <c r="J91" s="3" t="s">
        <v>168</v>
      </c>
      <c r="K91" s="16">
        <v>2610</v>
      </c>
      <c r="L91" s="28" t="s">
        <v>64</v>
      </c>
      <c r="M91" s="10"/>
      <c r="N91" s="10"/>
      <c r="O91" s="10"/>
      <c r="P91" s="10"/>
    </row>
    <row r="92" spans="1:17" x14ac:dyDescent="0.25">
      <c r="A92" s="3">
        <v>91</v>
      </c>
      <c r="B92" s="3" t="s">
        <v>169</v>
      </c>
      <c r="C92" s="3" t="s">
        <v>86</v>
      </c>
      <c r="D92" s="3" t="s">
        <v>48</v>
      </c>
      <c r="E92" s="8">
        <v>1530.1</v>
      </c>
      <c r="F92" s="8"/>
      <c r="G92" s="8" t="s">
        <v>64</v>
      </c>
      <c r="H92" s="3">
        <f>14805+44007</f>
        <v>58812</v>
      </c>
      <c r="I92" s="8" t="s">
        <v>160</v>
      </c>
      <c r="J92" s="3" t="s">
        <v>131</v>
      </c>
      <c r="K92" s="16">
        <v>1831</v>
      </c>
      <c r="L92" s="27" t="s">
        <v>64</v>
      </c>
      <c r="M92" s="9"/>
      <c r="N92" s="9"/>
      <c r="O92" s="9"/>
      <c r="P92" s="9"/>
    </row>
    <row r="93" spans="1:17" x14ac:dyDescent="0.25">
      <c r="A93" s="3">
        <v>92</v>
      </c>
      <c r="B93" s="3" t="s">
        <v>170</v>
      </c>
      <c r="C93" s="3" t="s">
        <v>86</v>
      </c>
      <c r="D93" s="3" t="s">
        <v>17</v>
      </c>
      <c r="E93" s="8">
        <v>1520.9</v>
      </c>
      <c r="F93" s="8"/>
      <c r="G93" s="8" t="s">
        <v>64</v>
      </c>
      <c r="H93" s="3"/>
      <c r="I93" s="8">
        <v>5</v>
      </c>
      <c r="J93" s="3" t="s">
        <v>219</v>
      </c>
      <c r="K93" s="16">
        <v>3001</v>
      </c>
      <c r="L93" s="27" t="s">
        <v>64</v>
      </c>
      <c r="M93" s="9"/>
      <c r="N93" s="9"/>
      <c r="O93" s="9"/>
      <c r="P93" s="9"/>
    </row>
    <row r="94" spans="1:17" x14ac:dyDescent="0.25">
      <c r="A94" s="3">
        <v>93</v>
      </c>
      <c r="B94" s="3" t="s">
        <v>50</v>
      </c>
      <c r="C94" s="3" t="s">
        <v>36</v>
      </c>
      <c r="D94" s="3" t="s">
        <v>30</v>
      </c>
      <c r="E94" s="8">
        <v>1515</v>
      </c>
      <c r="F94" s="8" t="s">
        <v>64</v>
      </c>
      <c r="G94" s="8"/>
      <c r="H94" s="3"/>
      <c r="I94" s="8"/>
      <c r="J94" s="3"/>
      <c r="K94" s="16"/>
      <c r="L94" s="27" t="s">
        <v>64</v>
      </c>
      <c r="M94" s="9"/>
      <c r="N94" s="9"/>
      <c r="O94" s="9"/>
      <c r="P94" s="9"/>
    </row>
    <row r="95" spans="1:17" x14ac:dyDescent="0.25">
      <c r="A95" s="3">
        <v>94</v>
      </c>
      <c r="B95" s="3" t="s">
        <v>171</v>
      </c>
      <c r="C95" s="3" t="s">
        <v>86</v>
      </c>
      <c r="D95" s="3" t="s">
        <v>17</v>
      </c>
      <c r="E95" s="8">
        <v>1498.4</v>
      </c>
      <c r="F95" s="8" t="s">
        <v>64</v>
      </c>
      <c r="G95" s="8"/>
      <c r="H95" s="3"/>
      <c r="I95" s="8"/>
      <c r="J95" s="3"/>
      <c r="K95" s="16"/>
      <c r="L95" s="27" t="s">
        <v>64</v>
      </c>
      <c r="M95" s="9"/>
      <c r="N95" s="9"/>
      <c r="O95" s="9"/>
      <c r="P95" s="9"/>
    </row>
    <row r="96" spans="1:17" x14ac:dyDescent="0.25">
      <c r="A96" s="3">
        <v>95</v>
      </c>
      <c r="B96" s="3" t="s">
        <v>172</v>
      </c>
      <c r="C96" s="3" t="s">
        <v>86</v>
      </c>
      <c r="D96" s="3" t="s">
        <v>17</v>
      </c>
      <c r="E96" s="8">
        <v>1478.4</v>
      </c>
      <c r="F96" s="8"/>
      <c r="G96" s="8" t="s">
        <v>64</v>
      </c>
      <c r="H96" s="3"/>
      <c r="I96" s="8" t="s">
        <v>206</v>
      </c>
      <c r="J96" s="3" t="s">
        <v>220</v>
      </c>
      <c r="K96" s="16">
        <v>3001</v>
      </c>
      <c r="L96" s="27" t="s">
        <v>64</v>
      </c>
      <c r="M96" s="9"/>
      <c r="N96" s="9"/>
      <c r="O96" s="9"/>
      <c r="P96" s="9"/>
    </row>
    <row r="97" spans="1:16" x14ac:dyDescent="0.25">
      <c r="A97" s="3">
        <v>96</v>
      </c>
      <c r="B97" s="3" t="s">
        <v>51</v>
      </c>
      <c r="C97" s="3" t="s">
        <v>52</v>
      </c>
      <c r="D97" s="3" t="s">
        <v>53</v>
      </c>
      <c r="E97" s="8">
        <v>1470</v>
      </c>
      <c r="F97" s="8" t="s">
        <v>64</v>
      </c>
      <c r="G97" s="8"/>
      <c r="H97" s="3"/>
      <c r="I97" s="8"/>
      <c r="J97" s="3"/>
      <c r="K97" s="16"/>
      <c r="L97" s="27" t="s">
        <v>64</v>
      </c>
      <c r="M97" s="9"/>
      <c r="N97" s="9"/>
      <c r="O97" s="9"/>
      <c r="P97" s="9"/>
    </row>
    <row r="98" spans="1:16" ht="45" x14ac:dyDescent="0.25">
      <c r="A98" s="3">
        <v>97</v>
      </c>
      <c r="B98" s="3" t="s">
        <v>54</v>
      </c>
      <c r="C98" s="3" t="s">
        <v>12</v>
      </c>
      <c r="D98" s="3" t="s">
        <v>5</v>
      </c>
      <c r="E98" s="8">
        <v>1440</v>
      </c>
      <c r="F98" s="8"/>
      <c r="G98" s="8" t="s">
        <v>63</v>
      </c>
      <c r="H98" s="3">
        <v>65433</v>
      </c>
      <c r="I98" s="8" t="s">
        <v>182</v>
      </c>
      <c r="J98" s="3" t="s">
        <v>204</v>
      </c>
      <c r="K98" s="16">
        <v>7822</v>
      </c>
      <c r="M98" s="9" t="s">
        <v>280</v>
      </c>
      <c r="N98" s="9" t="s">
        <v>279</v>
      </c>
      <c r="O98" s="9"/>
      <c r="P98" s="9"/>
    </row>
    <row r="99" spans="1:16" x14ac:dyDescent="0.25">
      <c r="A99" s="3">
        <v>98</v>
      </c>
      <c r="B99" s="3" t="s">
        <v>55</v>
      </c>
      <c r="C99" s="3" t="s">
        <v>19</v>
      </c>
      <c r="D99" s="3" t="s">
        <v>13</v>
      </c>
      <c r="E99" s="8">
        <v>1430.9</v>
      </c>
      <c r="F99" s="8" t="s">
        <v>64</v>
      </c>
      <c r="G99" s="8"/>
      <c r="H99" s="3"/>
      <c r="I99" s="8"/>
      <c r="J99" s="3"/>
      <c r="K99" s="16"/>
      <c r="L99" s="27" t="s">
        <v>221</v>
      </c>
      <c r="M99" s="9"/>
      <c r="N99" s="9"/>
      <c r="O99" s="9"/>
      <c r="P99" s="9"/>
    </row>
    <row r="100" spans="1:16" x14ac:dyDescent="0.25">
      <c r="A100" s="3">
        <v>99</v>
      </c>
      <c r="B100" s="3" t="s">
        <v>173</v>
      </c>
      <c r="C100" s="3" t="s">
        <v>89</v>
      </c>
      <c r="D100" s="3" t="s">
        <v>60</v>
      </c>
      <c r="E100" s="8">
        <v>1421.8</v>
      </c>
      <c r="F100" s="8" t="s">
        <v>64</v>
      </c>
      <c r="G100" s="8"/>
      <c r="H100" s="32"/>
      <c r="I100" s="16"/>
      <c r="J100" s="3"/>
      <c r="K100" s="16"/>
      <c r="L100" s="27" t="s">
        <v>64</v>
      </c>
      <c r="M100" s="9"/>
      <c r="N100" s="9"/>
      <c r="O100" s="9"/>
      <c r="P100" s="9"/>
    </row>
    <row r="101" spans="1:16" x14ac:dyDescent="0.25">
      <c r="A101" s="3">
        <v>100</v>
      </c>
      <c r="B101" s="3" t="s">
        <v>56</v>
      </c>
      <c r="C101" s="3" t="s">
        <v>4</v>
      </c>
      <c r="D101" s="3" t="s">
        <v>53</v>
      </c>
      <c r="E101" s="8">
        <v>1360</v>
      </c>
      <c r="F101" s="8" t="s">
        <v>64</v>
      </c>
      <c r="G101" s="8"/>
      <c r="H101" s="32"/>
      <c r="I101" s="16"/>
      <c r="J101" s="3"/>
      <c r="K101" s="16"/>
      <c r="L101" s="27" t="s">
        <v>64</v>
      </c>
      <c r="M101" s="12"/>
      <c r="N101" s="12"/>
      <c r="O101" s="12"/>
      <c r="P101" s="12"/>
    </row>
    <row r="102" spans="1:16" x14ac:dyDescent="0.25">
      <c r="A102" s="3">
        <v>101</v>
      </c>
      <c r="B102" s="3" t="s">
        <v>292</v>
      </c>
      <c r="C102" s="14" t="s">
        <v>98</v>
      </c>
      <c r="D102" s="3" t="s">
        <v>5</v>
      </c>
      <c r="E102" s="15">
        <v>1350.8031699999999</v>
      </c>
      <c r="F102" s="8"/>
      <c r="G102" s="33" t="s">
        <v>63</v>
      </c>
      <c r="H102" s="32">
        <v>13441</v>
      </c>
      <c r="I102" s="16" t="s">
        <v>181</v>
      </c>
      <c r="J102" s="34" t="s">
        <v>110</v>
      </c>
      <c r="K102" s="16">
        <v>1420</v>
      </c>
      <c r="L102" s="27" t="s">
        <v>64</v>
      </c>
    </row>
    <row r="103" spans="1:16" ht="15.75" thickBot="1" x14ac:dyDescent="0.3">
      <c r="A103" s="3">
        <v>102</v>
      </c>
      <c r="B103" s="3" t="s">
        <v>293</v>
      </c>
      <c r="C103" s="14" t="s">
        <v>89</v>
      </c>
      <c r="D103" s="3" t="s">
        <v>46</v>
      </c>
      <c r="E103" s="15">
        <v>1343.510722</v>
      </c>
      <c r="F103" s="8" t="s">
        <v>64</v>
      </c>
      <c r="G103" s="35"/>
      <c r="H103" s="34"/>
      <c r="I103" s="8"/>
      <c r="J103" s="34"/>
      <c r="K103" s="33"/>
      <c r="L103" s="27" t="s">
        <v>64</v>
      </c>
    </row>
    <row r="104" spans="1:16" ht="77.25" customHeight="1" x14ac:dyDescent="0.25">
      <c r="F104" s="21" t="s">
        <v>302</v>
      </c>
      <c r="G104" s="22">
        <f>COUNTIF(G2:G103,"oui")</f>
        <v>19</v>
      </c>
      <c r="L104" s="19" t="s">
        <v>282</v>
      </c>
      <c r="M104" s="20">
        <f>COUNTA(M2:M101)</f>
        <v>18</v>
      </c>
      <c r="N104" s="20">
        <f>COUNTA(N2:N101)</f>
        <v>12</v>
      </c>
      <c r="O104" s="20">
        <f>COUNTA(O2:O101)</f>
        <v>12</v>
      </c>
      <c r="P104" s="20">
        <f>COUNTA(P2:P101)</f>
        <v>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99E4-EA29-40B0-9FF3-83B4CED85DF4}">
  <dimension ref="A1:C15"/>
  <sheetViews>
    <sheetView workbookViewId="0">
      <selection activeCell="C2" sqref="C2:C15"/>
    </sheetView>
  </sheetViews>
  <sheetFormatPr baseColWidth="10" defaultRowHeight="15" x14ac:dyDescent="0.25"/>
  <cols>
    <col min="3" max="3" width="17.28515625" bestFit="1" customWidth="1"/>
  </cols>
  <sheetData>
    <row r="1" spans="1:3" x14ac:dyDescent="0.25">
      <c r="A1" t="s">
        <v>75</v>
      </c>
      <c r="B1" t="s">
        <v>229</v>
      </c>
      <c r="C1" t="s">
        <v>230</v>
      </c>
    </row>
    <row r="2" spans="1:3" x14ac:dyDescent="0.25">
      <c r="A2" t="s">
        <v>231</v>
      </c>
      <c r="B2">
        <v>1082</v>
      </c>
      <c r="C2">
        <v>1</v>
      </c>
    </row>
    <row r="3" spans="1:3" x14ac:dyDescent="0.25">
      <c r="A3" t="s">
        <v>231</v>
      </c>
      <c r="B3">
        <v>1105</v>
      </c>
      <c r="C3">
        <v>1</v>
      </c>
    </row>
    <row r="4" spans="1:3" x14ac:dyDescent="0.25">
      <c r="A4" t="s">
        <v>231</v>
      </c>
      <c r="B4">
        <v>2289</v>
      </c>
      <c r="C4">
        <v>1</v>
      </c>
    </row>
    <row r="5" spans="1:3" x14ac:dyDescent="0.25">
      <c r="A5" t="s">
        <v>231</v>
      </c>
      <c r="B5">
        <v>2333</v>
      </c>
      <c r="C5">
        <v>2</v>
      </c>
    </row>
    <row r="6" spans="1:3" x14ac:dyDescent="0.25">
      <c r="A6" t="s">
        <v>231</v>
      </c>
      <c r="B6">
        <v>2595</v>
      </c>
      <c r="C6">
        <v>1</v>
      </c>
    </row>
    <row r="7" spans="1:3" x14ac:dyDescent="0.25">
      <c r="A7" t="s">
        <v>231</v>
      </c>
      <c r="B7">
        <v>2661</v>
      </c>
      <c r="C7">
        <v>1</v>
      </c>
    </row>
    <row r="8" spans="1:3" x14ac:dyDescent="0.25">
      <c r="A8" t="s">
        <v>231</v>
      </c>
      <c r="B8">
        <v>4817</v>
      </c>
      <c r="C8">
        <v>1</v>
      </c>
    </row>
    <row r="9" spans="1:3" x14ac:dyDescent="0.25">
      <c r="A9" t="s">
        <v>231</v>
      </c>
      <c r="B9">
        <v>5684</v>
      </c>
      <c r="C9">
        <v>1</v>
      </c>
    </row>
    <row r="10" spans="1:3" x14ac:dyDescent="0.25">
      <c r="A10" t="s">
        <v>231</v>
      </c>
      <c r="B10">
        <v>5704</v>
      </c>
      <c r="C10">
        <v>1</v>
      </c>
    </row>
    <row r="11" spans="1:3" x14ac:dyDescent="0.25">
      <c r="A11" t="s">
        <v>231</v>
      </c>
      <c r="B11">
        <v>6229</v>
      </c>
      <c r="C11">
        <v>1</v>
      </c>
    </row>
    <row r="12" spans="1:3" x14ac:dyDescent="0.25">
      <c r="A12" t="s">
        <v>231</v>
      </c>
      <c r="B12">
        <v>6702</v>
      </c>
      <c r="C12">
        <v>1</v>
      </c>
    </row>
    <row r="13" spans="1:3" x14ac:dyDescent="0.25">
      <c r="A13" s="6" t="s">
        <v>231</v>
      </c>
      <c r="B13" s="6">
        <v>9746</v>
      </c>
      <c r="C13" s="6">
        <v>-3</v>
      </c>
    </row>
    <row r="14" spans="1:3" x14ac:dyDescent="0.25">
      <c r="A14" t="s">
        <v>231</v>
      </c>
      <c r="B14">
        <v>1101</v>
      </c>
      <c r="C14">
        <v>1</v>
      </c>
    </row>
    <row r="15" spans="1:3" x14ac:dyDescent="0.25">
      <c r="A15" t="s">
        <v>231</v>
      </c>
      <c r="B15">
        <v>1043</v>
      </c>
      <c r="C15">
        <v>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8D047-CE51-421D-B364-8FA07CDCBF62}">
  <dimension ref="A1:D20"/>
  <sheetViews>
    <sheetView workbookViewId="0">
      <selection activeCell="C2" sqref="C2:C18"/>
    </sheetView>
  </sheetViews>
  <sheetFormatPr baseColWidth="10" defaultRowHeight="15" x14ac:dyDescent="0.25"/>
  <cols>
    <col min="3" max="3" width="17.28515625" bestFit="1" customWidth="1"/>
  </cols>
  <sheetData>
    <row r="1" spans="1:3" x14ac:dyDescent="0.25">
      <c r="A1" t="s">
        <v>75</v>
      </c>
      <c r="B1" t="s">
        <v>229</v>
      </c>
      <c r="C1" t="s">
        <v>230</v>
      </c>
    </row>
    <row r="2" spans="1:3" x14ac:dyDescent="0.25">
      <c r="A2" s="6" t="s">
        <v>223</v>
      </c>
      <c r="B2" s="6">
        <v>10115</v>
      </c>
      <c r="C2" s="6">
        <v>-3</v>
      </c>
    </row>
    <row r="3" spans="1:3" x14ac:dyDescent="0.25">
      <c r="A3" t="s">
        <v>223</v>
      </c>
      <c r="B3">
        <v>40468</v>
      </c>
      <c r="C3">
        <v>1</v>
      </c>
    </row>
    <row r="4" spans="1:3" x14ac:dyDescent="0.25">
      <c r="A4" t="s">
        <v>223</v>
      </c>
      <c r="B4">
        <v>40547</v>
      </c>
      <c r="C4">
        <v>1</v>
      </c>
    </row>
    <row r="5" spans="1:3" x14ac:dyDescent="0.25">
      <c r="A5" t="s">
        <v>223</v>
      </c>
      <c r="B5">
        <v>40789</v>
      </c>
      <c r="C5">
        <v>1</v>
      </c>
    </row>
    <row r="6" spans="1:3" x14ac:dyDescent="0.25">
      <c r="A6" t="s">
        <v>223</v>
      </c>
      <c r="B6">
        <v>41470</v>
      </c>
      <c r="C6">
        <v>1</v>
      </c>
    </row>
    <row r="7" spans="1:3" x14ac:dyDescent="0.25">
      <c r="A7" t="s">
        <v>223</v>
      </c>
      <c r="B7">
        <v>41540</v>
      </c>
      <c r="C7">
        <v>1</v>
      </c>
    </row>
    <row r="8" spans="1:3" x14ac:dyDescent="0.25">
      <c r="A8" t="s">
        <v>223</v>
      </c>
      <c r="B8">
        <v>41844</v>
      </c>
      <c r="C8">
        <v>1</v>
      </c>
    </row>
    <row r="9" spans="1:3" x14ac:dyDescent="0.25">
      <c r="A9" t="s">
        <v>223</v>
      </c>
      <c r="B9">
        <v>42117</v>
      </c>
      <c r="C9">
        <v>1</v>
      </c>
    </row>
    <row r="10" spans="1:3" x14ac:dyDescent="0.25">
      <c r="A10" t="s">
        <v>223</v>
      </c>
      <c r="B10">
        <v>42329</v>
      </c>
      <c r="C10">
        <v>1</v>
      </c>
    </row>
    <row r="11" spans="1:3" x14ac:dyDescent="0.25">
      <c r="A11" t="s">
        <v>223</v>
      </c>
      <c r="B11">
        <v>46562</v>
      </c>
      <c r="C11">
        <v>1</v>
      </c>
    </row>
    <row r="12" spans="1:3" x14ac:dyDescent="0.25">
      <c r="A12" t="s">
        <v>223</v>
      </c>
      <c r="B12">
        <v>50829</v>
      </c>
      <c r="C12">
        <v>2</v>
      </c>
    </row>
    <row r="13" spans="1:3" x14ac:dyDescent="0.25">
      <c r="A13" t="s">
        <v>223</v>
      </c>
      <c r="B13">
        <v>50858</v>
      </c>
      <c r="C13">
        <v>1</v>
      </c>
    </row>
    <row r="14" spans="1:3" x14ac:dyDescent="0.25">
      <c r="A14" t="s">
        <v>223</v>
      </c>
      <c r="B14">
        <v>51373</v>
      </c>
      <c r="C14">
        <v>1</v>
      </c>
    </row>
    <row r="15" spans="1:3" x14ac:dyDescent="0.25">
      <c r="A15" t="s">
        <v>223</v>
      </c>
      <c r="B15">
        <v>52068</v>
      </c>
      <c r="C15">
        <v>1</v>
      </c>
    </row>
    <row r="16" spans="1:3" x14ac:dyDescent="0.25">
      <c r="A16" t="s">
        <v>223</v>
      </c>
      <c r="B16">
        <v>52078</v>
      </c>
      <c r="C16">
        <v>1</v>
      </c>
    </row>
    <row r="17" spans="1:4" x14ac:dyDescent="0.25">
      <c r="A17" t="s">
        <v>223</v>
      </c>
      <c r="B17">
        <v>54329</v>
      </c>
      <c r="C17">
        <v>1</v>
      </c>
    </row>
    <row r="18" spans="1:4" x14ac:dyDescent="0.25">
      <c r="A18" t="s">
        <v>223</v>
      </c>
      <c r="B18">
        <v>66620</v>
      </c>
      <c r="C18">
        <v>1</v>
      </c>
    </row>
    <row r="20" spans="1:4" x14ac:dyDescent="0.25">
      <c r="D20" s="3"/>
    </row>
  </sheetData>
  <sortState xmlns:xlrd2="http://schemas.microsoft.com/office/spreadsheetml/2017/richdata2" ref="A2:C18">
    <sortCondition ref="B2"/>
  </sortState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4E781-6C82-47AE-80FB-C9BC0519E372}">
  <dimension ref="A1:C13"/>
  <sheetViews>
    <sheetView workbookViewId="0">
      <selection activeCell="C2" sqref="C2:C13"/>
    </sheetView>
  </sheetViews>
  <sheetFormatPr baseColWidth="10" defaultRowHeight="15" x14ac:dyDescent="0.25"/>
  <cols>
    <col min="1" max="1" width="13" bestFit="1" customWidth="1"/>
    <col min="3" max="3" width="17.28515625" bestFit="1" customWidth="1"/>
  </cols>
  <sheetData>
    <row r="1" spans="1:3" x14ac:dyDescent="0.25">
      <c r="A1" t="s">
        <v>75</v>
      </c>
      <c r="B1" t="s">
        <v>229</v>
      </c>
      <c r="C1" t="s">
        <v>232</v>
      </c>
    </row>
    <row r="2" spans="1:3" x14ac:dyDescent="0.25">
      <c r="A2" s="6" t="s">
        <v>222</v>
      </c>
      <c r="B2" s="6" t="s">
        <v>239</v>
      </c>
      <c r="C2" s="6">
        <v>-3</v>
      </c>
    </row>
    <row r="3" spans="1:3" x14ac:dyDescent="0.25">
      <c r="A3" t="s">
        <v>222</v>
      </c>
      <c r="B3" t="s">
        <v>234</v>
      </c>
      <c r="C3">
        <v>1</v>
      </c>
    </row>
    <row r="4" spans="1:3" x14ac:dyDescent="0.25">
      <c r="A4" t="s">
        <v>222</v>
      </c>
      <c r="B4" t="s">
        <v>233</v>
      </c>
      <c r="C4">
        <v>1</v>
      </c>
    </row>
    <row r="5" spans="1:3" x14ac:dyDescent="0.25">
      <c r="A5" t="s">
        <v>222</v>
      </c>
      <c r="B5" t="s">
        <v>224</v>
      </c>
      <c r="C5">
        <v>1</v>
      </c>
    </row>
    <row r="6" spans="1:3" x14ac:dyDescent="0.25">
      <c r="A6" t="s">
        <v>222</v>
      </c>
      <c r="B6" t="s">
        <v>226</v>
      </c>
      <c r="C6">
        <v>1</v>
      </c>
    </row>
    <row r="7" spans="1:3" x14ac:dyDescent="0.25">
      <c r="A7" t="s">
        <v>222</v>
      </c>
      <c r="B7" t="s">
        <v>225</v>
      </c>
      <c r="C7">
        <v>1</v>
      </c>
    </row>
    <row r="8" spans="1:3" x14ac:dyDescent="0.25">
      <c r="A8" t="s">
        <v>222</v>
      </c>
      <c r="B8" t="s">
        <v>236</v>
      </c>
      <c r="C8">
        <v>1</v>
      </c>
    </row>
    <row r="9" spans="1:3" x14ac:dyDescent="0.25">
      <c r="A9" t="s">
        <v>222</v>
      </c>
      <c r="B9" t="s">
        <v>228</v>
      </c>
      <c r="C9">
        <v>1</v>
      </c>
    </row>
    <row r="10" spans="1:3" x14ac:dyDescent="0.25">
      <c r="A10" t="s">
        <v>222</v>
      </c>
      <c r="B10" t="s">
        <v>227</v>
      </c>
      <c r="C10">
        <v>1</v>
      </c>
    </row>
    <row r="11" spans="1:3" x14ac:dyDescent="0.25">
      <c r="A11" t="s">
        <v>222</v>
      </c>
      <c r="B11" t="s">
        <v>237</v>
      </c>
      <c r="C11">
        <v>1</v>
      </c>
    </row>
    <row r="12" spans="1:3" x14ac:dyDescent="0.25">
      <c r="A12" t="s">
        <v>222</v>
      </c>
      <c r="B12" t="s">
        <v>235</v>
      </c>
      <c r="C12">
        <v>1</v>
      </c>
    </row>
    <row r="13" spans="1:3" x14ac:dyDescent="0.25">
      <c r="A13" t="s">
        <v>222</v>
      </c>
      <c r="B13" t="s">
        <v>238</v>
      </c>
      <c r="C13">
        <v>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80CE-B6A7-4EFB-B19C-DC22E72B21F9}">
  <dimension ref="A1:C21"/>
  <sheetViews>
    <sheetView workbookViewId="0">
      <selection activeCell="C2" sqref="C2:C21"/>
    </sheetView>
  </sheetViews>
  <sheetFormatPr baseColWidth="10" defaultRowHeight="15" x14ac:dyDescent="0.25"/>
  <cols>
    <col min="2" max="2" width="15" bestFit="1" customWidth="1"/>
    <col min="3" max="3" width="18.140625" bestFit="1" customWidth="1"/>
  </cols>
  <sheetData>
    <row r="1" spans="1:3" x14ac:dyDescent="0.25">
      <c r="A1" t="s">
        <v>75</v>
      </c>
      <c r="B1" s="3" t="s">
        <v>74</v>
      </c>
      <c r="C1" s="3" t="s">
        <v>77</v>
      </c>
    </row>
    <row r="2" spans="1:3" x14ac:dyDescent="0.25">
      <c r="A2" t="s">
        <v>76</v>
      </c>
      <c r="B2" s="4">
        <v>1000</v>
      </c>
      <c r="C2" s="3">
        <v>1</v>
      </c>
    </row>
    <row r="3" spans="1:3" x14ac:dyDescent="0.25">
      <c r="A3" t="s">
        <v>76</v>
      </c>
      <c r="B3" s="5">
        <v>1025</v>
      </c>
      <c r="C3" s="6">
        <v>-3</v>
      </c>
    </row>
    <row r="4" spans="1:3" x14ac:dyDescent="0.25">
      <c r="A4" t="s">
        <v>76</v>
      </c>
      <c r="B4" s="4">
        <v>1040</v>
      </c>
      <c r="C4" s="3">
        <v>1</v>
      </c>
    </row>
    <row r="5" spans="1:3" x14ac:dyDescent="0.25">
      <c r="A5" t="s">
        <v>76</v>
      </c>
      <c r="B5" s="4">
        <v>1070</v>
      </c>
      <c r="C5" s="3">
        <v>2</v>
      </c>
    </row>
    <row r="6" spans="1:3" x14ac:dyDescent="0.25">
      <c r="A6" t="s">
        <v>76</v>
      </c>
      <c r="B6" s="4">
        <v>1300</v>
      </c>
      <c r="C6" s="3">
        <v>1</v>
      </c>
    </row>
    <row r="7" spans="1:3" x14ac:dyDescent="0.25">
      <c r="A7" t="s">
        <v>76</v>
      </c>
      <c r="B7" s="4">
        <v>1330</v>
      </c>
      <c r="C7" s="3">
        <v>1</v>
      </c>
    </row>
    <row r="8" spans="1:3" x14ac:dyDescent="0.25">
      <c r="A8" t="s">
        <v>76</v>
      </c>
      <c r="B8" s="4">
        <v>1348</v>
      </c>
      <c r="C8" s="3">
        <v>1</v>
      </c>
    </row>
    <row r="9" spans="1:3" x14ac:dyDescent="0.25">
      <c r="A9" t="s">
        <v>76</v>
      </c>
      <c r="B9" s="4">
        <v>1420</v>
      </c>
      <c r="C9" s="3">
        <v>2</v>
      </c>
    </row>
    <row r="10" spans="1:3" x14ac:dyDescent="0.25">
      <c r="A10" t="s">
        <v>76</v>
      </c>
      <c r="B10" s="4">
        <v>1800</v>
      </c>
      <c r="C10" s="3">
        <v>1</v>
      </c>
    </row>
    <row r="11" spans="1:3" x14ac:dyDescent="0.25">
      <c r="A11" t="s">
        <v>76</v>
      </c>
      <c r="B11" s="4">
        <v>1831</v>
      </c>
      <c r="C11" s="3">
        <v>2</v>
      </c>
    </row>
    <row r="12" spans="1:3" x14ac:dyDescent="0.25">
      <c r="A12" t="s">
        <v>76</v>
      </c>
      <c r="B12" s="4">
        <v>1853</v>
      </c>
      <c r="C12" s="3">
        <v>1</v>
      </c>
    </row>
    <row r="13" spans="1:3" x14ac:dyDescent="0.25">
      <c r="A13" t="s">
        <v>76</v>
      </c>
      <c r="B13" s="4">
        <v>1930</v>
      </c>
      <c r="C13" s="3">
        <v>2</v>
      </c>
    </row>
    <row r="14" spans="1:3" x14ac:dyDescent="0.25">
      <c r="A14" t="s">
        <v>76</v>
      </c>
      <c r="B14" s="4">
        <v>2018</v>
      </c>
      <c r="C14" s="3">
        <v>2</v>
      </c>
    </row>
    <row r="15" spans="1:3" x14ac:dyDescent="0.25">
      <c r="A15" t="s">
        <v>76</v>
      </c>
      <c r="B15" s="4">
        <v>2340</v>
      </c>
      <c r="C15">
        <v>1</v>
      </c>
    </row>
    <row r="16" spans="1:3" x14ac:dyDescent="0.25">
      <c r="A16" t="s">
        <v>76</v>
      </c>
      <c r="B16" s="4">
        <v>2440</v>
      </c>
      <c r="C16" s="3">
        <v>1</v>
      </c>
    </row>
    <row r="17" spans="1:3" x14ac:dyDescent="0.25">
      <c r="A17" t="s">
        <v>76</v>
      </c>
      <c r="B17" s="4">
        <v>2870</v>
      </c>
      <c r="C17">
        <v>1</v>
      </c>
    </row>
    <row r="18" spans="1:3" x14ac:dyDescent="0.25">
      <c r="A18" t="s">
        <v>76</v>
      </c>
      <c r="B18" s="4">
        <v>3001</v>
      </c>
      <c r="C18" s="3">
        <v>2</v>
      </c>
    </row>
    <row r="19" spans="1:3" x14ac:dyDescent="0.25">
      <c r="A19" t="s">
        <v>76</v>
      </c>
      <c r="B19" s="4">
        <v>7822</v>
      </c>
      <c r="C19" s="3">
        <v>1</v>
      </c>
    </row>
    <row r="20" spans="1:3" x14ac:dyDescent="0.25">
      <c r="A20" t="s">
        <v>76</v>
      </c>
      <c r="B20" s="4">
        <v>9041</v>
      </c>
      <c r="C20" s="3">
        <v>1</v>
      </c>
    </row>
    <row r="21" spans="1:3" x14ac:dyDescent="0.25">
      <c r="A21" t="s">
        <v>76</v>
      </c>
      <c r="B21" s="4">
        <v>9052</v>
      </c>
      <c r="C21" s="3">
        <v>1</v>
      </c>
    </row>
  </sheetData>
  <sortState xmlns:xlrd2="http://schemas.microsoft.com/office/spreadsheetml/2017/richdata2" ref="A2:C21">
    <sortCondition ref="B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E8D5-0C44-4E42-A508-2A283BF90191}">
  <dimension ref="A1:AL77"/>
  <sheetViews>
    <sheetView zoomScale="60" zoomScaleNormal="60" workbookViewId="0">
      <selection activeCell="B2" sqref="B2"/>
    </sheetView>
  </sheetViews>
  <sheetFormatPr baseColWidth="10" defaultRowHeight="15" x14ac:dyDescent="0.25"/>
  <cols>
    <col min="10" max="10" width="13" bestFit="1" customWidth="1"/>
  </cols>
  <sheetData>
    <row r="1" spans="1:37" x14ac:dyDescent="0.25">
      <c r="A1" s="61" t="s">
        <v>284</v>
      </c>
      <c r="B1" s="61"/>
      <c r="J1" s="60" t="s">
        <v>305</v>
      </c>
      <c r="K1" s="60"/>
      <c r="S1" s="60" t="s">
        <v>309</v>
      </c>
      <c r="T1" s="60"/>
    </row>
    <row r="2" spans="1:37" x14ac:dyDescent="0.25">
      <c r="A2" s="13" t="s">
        <v>287</v>
      </c>
      <c r="B2" s="36">
        <v>0.32</v>
      </c>
      <c r="J2" s="17" t="s">
        <v>76</v>
      </c>
      <c r="K2" s="17">
        <v>19</v>
      </c>
      <c r="S2" s="23" t="s">
        <v>12</v>
      </c>
      <c r="T2" s="23">
        <v>30</v>
      </c>
    </row>
    <row r="3" spans="1:37" x14ac:dyDescent="0.25">
      <c r="A3" s="13" t="s">
        <v>285</v>
      </c>
      <c r="B3" s="36">
        <v>0.19</v>
      </c>
      <c r="J3" s="17" t="s">
        <v>12</v>
      </c>
      <c r="K3" s="17">
        <v>18</v>
      </c>
      <c r="S3" s="23" t="s">
        <v>76</v>
      </c>
      <c r="T3" s="23">
        <v>25</v>
      </c>
    </row>
    <row r="4" spans="1:37" x14ac:dyDescent="0.25">
      <c r="A4" s="13" t="s">
        <v>206</v>
      </c>
      <c r="B4" s="36">
        <v>0.11</v>
      </c>
      <c r="J4" s="17" t="s">
        <v>231</v>
      </c>
      <c r="K4" s="17">
        <v>12</v>
      </c>
      <c r="S4" s="23" t="s">
        <v>223</v>
      </c>
      <c r="T4" s="23">
        <v>17</v>
      </c>
    </row>
    <row r="5" spans="1:37" x14ac:dyDescent="0.25">
      <c r="A5" s="13" t="s">
        <v>286</v>
      </c>
      <c r="B5" s="36">
        <v>0.05</v>
      </c>
      <c r="J5" s="17" t="s">
        <v>223</v>
      </c>
      <c r="K5" s="17">
        <v>12</v>
      </c>
      <c r="S5" s="23" t="s">
        <v>231</v>
      </c>
      <c r="T5" s="23">
        <v>14</v>
      </c>
    </row>
    <row r="6" spans="1:37" x14ac:dyDescent="0.25">
      <c r="A6" s="13">
        <v>0</v>
      </c>
      <c r="B6" s="36">
        <v>0.26</v>
      </c>
      <c r="J6" s="17" t="s">
        <v>222</v>
      </c>
      <c r="K6" s="17">
        <v>8</v>
      </c>
      <c r="S6" s="23" t="s">
        <v>222</v>
      </c>
      <c r="T6" s="23">
        <v>11</v>
      </c>
      <c r="AH6" t="s">
        <v>306</v>
      </c>
      <c r="AJ6" t="s">
        <v>330</v>
      </c>
      <c r="AK6" t="s">
        <v>76</v>
      </c>
    </row>
    <row r="7" spans="1:37" x14ac:dyDescent="0.25">
      <c r="A7" s="24" t="s">
        <v>324</v>
      </c>
      <c r="B7" s="36">
        <v>7.0000000000000007E-2</v>
      </c>
      <c r="J7" s="18" t="s">
        <v>323</v>
      </c>
      <c r="K7" s="18">
        <v>60</v>
      </c>
      <c r="AH7" t="s">
        <v>13</v>
      </c>
      <c r="AJ7" s="49">
        <v>0.26</v>
      </c>
      <c r="AK7" s="50">
        <f>8/19</f>
        <v>0.42105263157894735</v>
      </c>
    </row>
    <row r="8" spans="1:37" x14ac:dyDescent="0.25">
      <c r="AH8" t="s">
        <v>5</v>
      </c>
      <c r="AJ8" s="49">
        <v>0.19</v>
      </c>
      <c r="AK8" s="50">
        <f>3/19</f>
        <v>0.15789473684210525</v>
      </c>
    </row>
    <row r="9" spans="1:37" x14ac:dyDescent="0.25">
      <c r="AH9" t="s">
        <v>17</v>
      </c>
      <c r="AJ9" s="49">
        <v>0.18</v>
      </c>
      <c r="AK9" s="50">
        <f>2/19</f>
        <v>0.10526315789473684</v>
      </c>
    </row>
    <row r="10" spans="1:37" x14ac:dyDescent="0.25">
      <c r="AH10" t="s">
        <v>24</v>
      </c>
      <c r="AJ10" s="49">
        <v>0.09</v>
      </c>
      <c r="AK10" s="50">
        <f>0/19</f>
        <v>0</v>
      </c>
    </row>
    <row r="11" spans="1:37" x14ac:dyDescent="0.25">
      <c r="AH11" t="s">
        <v>10</v>
      </c>
      <c r="AJ11" s="49">
        <v>0.05</v>
      </c>
      <c r="AK11" s="50">
        <f>1/19</f>
        <v>5.2631578947368418E-2</v>
      </c>
    </row>
    <row r="12" spans="1:37" x14ac:dyDescent="0.25">
      <c r="AH12" t="s">
        <v>307</v>
      </c>
      <c r="AJ12" s="49">
        <v>0.04</v>
      </c>
      <c r="AK12" s="50">
        <f>0/19</f>
        <v>0</v>
      </c>
    </row>
    <row r="13" spans="1:37" x14ac:dyDescent="0.25">
      <c r="AH13" t="s">
        <v>48</v>
      </c>
      <c r="AJ13" s="49">
        <v>0.03</v>
      </c>
      <c r="AK13" s="50">
        <f>0/19</f>
        <v>0</v>
      </c>
    </row>
    <row r="14" spans="1:37" x14ac:dyDescent="0.25">
      <c r="AH14" t="s">
        <v>46</v>
      </c>
      <c r="AJ14" s="49">
        <v>0.03</v>
      </c>
      <c r="AK14" s="50">
        <f>1/19</f>
        <v>5.2631578947368418E-2</v>
      </c>
    </row>
    <row r="15" spans="1:37" x14ac:dyDescent="0.25">
      <c r="AH15" t="s">
        <v>119</v>
      </c>
      <c r="AJ15" s="49">
        <v>0.03</v>
      </c>
      <c r="AK15" s="50">
        <f>2/19</f>
        <v>0.10526315789473684</v>
      </c>
    </row>
    <row r="16" spans="1:37" x14ac:dyDescent="0.25">
      <c r="AH16" t="s">
        <v>317</v>
      </c>
      <c r="AJ16" s="49">
        <v>0.1</v>
      </c>
      <c r="AK16" s="50">
        <f>2/19</f>
        <v>0.10526315789473684</v>
      </c>
    </row>
    <row r="17" spans="1:37" x14ac:dyDescent="0.25">
      <c r="A17" s="60" t="s">
        <v>294</v>
      </c>
      <c r="B17" s="60"/>
      <c r="J17" s="60" t="s">
        <v>303</v>
      </c>
      <c r="K17" s="60"/>
    </row>
    <row r="18" spans="1:37" x14ac:dyDescent="0.25">
      <c r="A18" s="17" t="s">
        <v>295</v>
      </c>
      <c r="B18" s="42">
        <v>0.19</v>
      </c>
      <c r="J18" s="23" t="s">
        <v>322</v>
      </c>
      <c r="K18" s="51">
        <v>0.04</v>
      </c>
    </row>
    <row r="19" spans="1:37" x14ac:dyDescent="0.25">
      <c r="A19" s="17" t="s">
        <v>296</v>
      </c>
      <c r="B19" s="42">
        <v>0.45</v>
      </c>
      <c r="J19" s="23" t="s">
        <v>318</v>
      </c>
      <c r="K19" s="51">
        <v>0.15</v>
      </c>
    </row>
    <row r="20" spans="1:37" x14ac:dyDescent="0.25">
      <c r="A20" s="25" t="s">
        <v>320</v>
      </c>
      <c r="B20" s="42">
        <v>0.1</v>
      </c>
      <c r="J20" s="23" t="s">
        <v>332</v>
      </c>
      <c r="K20" s="51">
        <v>0.21</v>
      </c>
    </row>
    <row r="21" spans="1:37" x14ac:dyDescent="0.25">
      <c r="A21" s="17" t="s">
        <v>321</v>
      </c>
      <c r="B21" s="42">
        <v>0.26</v>
      </c>
      <c r="J21" s="23" t="s">
        <v>323</v>
      </c>
      <c r="K21" s="51">
        <v>0.6</v>
      </c>
    </row>
    <row r="32" spans="1:37" x14ac:dyDescent="0.25">
      <c r="A32" s="60" t="s">
        <v>306</v>
      </c>
      <c r="B32" s="63"/>
      <c r="N32" s="62" t="s">
        <v>308</v>
      </c>
      <c r="O32" s="63"/>
      <c r="Z32" t="s">
        <v>306</v>
      </c>
      <c r="AK32" t="s">
        <v>308</v>
      </c>
    </row>
    <row r="33" spans="1:38" x14ac:dyDescent="0.25">
      <c r="A33" s="23" t="s">
        <v>13</v>
      </c>
      <c r="B33" s="23">
        <v>26</v>
      </c>
      <c r="N33" s="23" t="s">
        <v>13</v>
      </c>
      <c r="O33" s="23">
        <v>8</v>
      </c>
      <c r="Z33" t="s">
        <v>13</v>
      </c>
      <c r="AA33">
        <v>26</v>
      </c>
      <c r="AK33" t="s">
        <v>13</v>
      </c>
      <c r="AL33">
        <v>8</v>
      </c>
    </row>
    <row r="34" spans="1:38" x14ac:dyDescent="0.25">
      <c r="A34" s="23" t="s">
        <v>5</v>
      </c>
      <c r="B34" s="23">
        <v>19</v>
      </c>
      <c r="N34" s="23" t="s">
        <v>5</v>
      </c>
      <c r="O34" s="23">
        <v>3</v>
      </c>
      <c r="Z34" t="s">
        <v>5</v>
      </c>
      <c r="AA34">
        <v>19</v>
      </c>
      <c r="AK34" t="s">
        <v>5</v>
      </c>
      <c r="AL34">
        <v>3</v>
      </c>
    </row>
    <row r="35" spans="1:38" x14ac:dyDescent="0.25">
      <c r="A35" s="23" t="s">
        <v>17</v>
      </c>
      <c r="B35" s="23">
        <v>18</v>
      </c>
      <c r="N35" s="23" t="s">
        <v>119</v>
      </c>
      <c r="O35" s="23">
        <v>2</v>
      </c>
      <c r="Z35" t="s">
        <v>17</v>
      </c>
      <c r="AA35">
        <v>18</v>
      </c>
      <c r="AK35" t="s">
        <v>17</v>
      </c>
      <c r="AL35">
        <v>2</v>
      </c>
    </row>
    <row r="36" spans="1:38" x14ac:dyDescent="0.25">
      <c r="A36" s="23" t="s">
        <v>24</v>
      </c>
      <c r="B36" s="23">
        <v>9</v>
      </c>
      <c r="N36" s="23" t="s">
        <v>17</v>
      </c>
      <c r="O36" s="23">
        <v>2</v>
      </c>
      <c r="Z36" t="s">
        <v>24</v>
      </c>
      <c r="AA36">
        <v>9</v>
      </c>
      <c r="AK36" t="s">
        <v>119</v>
      </c>
      <c r="AL36">
        <v>2</v>
      </c>
    </row>
    <row r="37" spans="1:38" x14ac:dyDescent="0.25">
      <c r="A37" s="23" t="s">
        <v>10</v>
      </c>
      <c r="B37" s="23">
        <v>5</v>
      </c>
      <c r="N37" s="23" t="s">
        <v>44</v>
      </c>
      <c r="O37" s="23">
        <v>1</v>
      </c>
      <c r="Z37" t="s">
        <v>10</v>
      </c>
      <c r="AA37">
        <v>5</v>
      </c>
      <c r="AK37" t="s">
        <v>10</v>
      </c>
      <c r="AL37">
        <v>1</v>
      </c>
    </row>
    <row r="38" spans="1:38" x14ac:dyDescent="0.25">
      <c r="A38" s="23" t="s">
        <v>307</v>
      </c>
      <c r="B38" s="23">
        <v>4</v>
      </c>
      <c r="N38" s="23" t="s">
        <v>10</v>
      </c>
      <c r="O38" s="23">
        <v>1</v>
      </c>
      <c r="Z38" t="s">
        <v>307</v>
      </c>
      <c r="AA38">
        <v>4</v>
      </c>
      <c r="AK38" t="s">
        <v>46</v>
      </c>
      <c r="AL38">
        <v>1</v>
      </c>
    </row>
    <row r="39" spans="1:38" x14ac:dyDescent="0.25">
      <c r="A39" s="23" t="s">
        <v>48</v>
      </c>
      <c r="B39" s="23">
        <v>3</v>
      </c>
      <c r="N39" s="23" t="s">
        <v>59</v>
      </c>
      <c r="O39" s="23">
        <v>1</v>
      </c>
      <c r="Z39" t="s">
        <v>48</v>
      </c>
      <c r="AA39">
        <v>3</v>
      </c>
      <c r="AK39" t="s">
        <v>317</v>
      </c>
      <c r="AL39">
        <v>2</v>
      </c>
    </row>
    <row r="40" spans="1:38" x14ac:dyDescent="0.25">
      <c r="A40" s="23" t="s">
        <v>46</v>
      </c>
      <c r="B40" s="23">
        <v>3</v>
      </c>
      <c r="N40" s="23" t="s">
        <v>46</v>
      </c>
      <c r="O40" s="23">
        <v>1</v>
      </c>
      <c r="Z40" t="s">
        <v>46</v>
      </c>
      <c r="AA40">
        <v>3</v>
      </c>
    </row>
    <row r="41" spans="1:38" x14ac:dyDescent="0.25">
      <c r="A41" s="23" t="s">
        <v>119</v>
      </c>
      <c r="B41" s="23">
        <v>3</v>
      </c>
      <c r="Z41" t="s">
        <v>119</v>
      </c>
      <c r="AA41">
        <v>3</v>
      </c>
    </row>
    <row r="42" spans="1:38" x14ac:dyDescent="0.25">
      <c r="A42" s="23" t="s">
        <v>44</v>
      </c>
      <c r="B42" s="23">
        <v>2</v>
      </c>
      <c r="Z42" t="s">
        <v>317</v>
      </c>
      <c r="AA42">
        <v>10</v>
      </c>
    </row>
    <row r="43" spans="1:38" x14ac:dyDescent="0.25">
      <c r="A43" s="23" t="s">
        <v>60</v>
      </c>
      <c r="B43" s="23">
        <v>2</v>
      </c>
    </row>
    <row r="44" spans="1:38" x14ac:dyDescent="0.25">
      <c r="A44" s="23" t="s">
        <v>37</v>
      </c>
      <c r="B44" s="23">
        <v>2</v>
      </c>
    </row>
    <row r="45" spans="1:38" x14ac:dyDescent="0.25">
      <c r="A45" s="23" t="s">
        <v>57</v>
      </c>
      <c r="B45" s="23">
        <v>1</v>
      </c>
    </row>
    <row r="46" spans="1:38" x14ac:dyDescent="0.25">
      <c r="A46" s="23" t="s">
        <v>42</v>
      </c>
      <c r="B46" s="23">
        <v>1</v>
      </c>
    </row>
    <row r="47" spans="1:38" x14ac:dyDescent="0.25">
      <c r="A47" s="23" t="s">
        <v>59</v>
      </c>
      <c r="B47" s="23">
        <v>1</v>
      </c>
    </row>
    <row r="48" spans="1:38" x14ac:dyDescent="0.25">
      <c r="A48" s="23" t="s">
        <v>58</v>
      </c>
      <c r="B48" s="23">
        <v>1</v>
      </c>
    </row>
    <row r="53" spans="1:38" x14ac:dyDescent="0.25">
      <c r="A53" s="62" t="s">
        <v>312</v>
      </c>
      <c r="B53" s="63"/>
      <c r="N53" s="62" t="s">
        <v>313</v>
      </c>
      <c r="O53" s="63"/>
    </row>
    <row r="54" spans="1:38" x14ac:dyDescent="0.25">
      <c r="A54" s="23" t="s">
        <v>13</v>
      </c>
      <c r="B54" s="23">
        <v>4</v>
      </c>
      <c r="N54" s="23" t="s">
        <v>5</v>
      </c>
      <c r="O54" s="23">
        <v>4</v>
      </c>
      <c r="Z54" s="62" t="s">
        <v>312</v>
      </c>
      <c r="AA54" s="63"/>
      <c r="AK54" s="62" t="s">
        <v>313</v>
      </c>
      <c r="AL54" s="63"/>
    </row>
    <row r="55" spans="1:38" x14ac:dyDescent="0.25">
      <c r="A55" s="23" t="s">
        <v>5</v>
      </c>
      <c r="B55" s="23">
        <v>3</v>
      </c>
      <c r="N55" s="23" t="s">
        <v>13</v>
      </c>
      <c r="O55" s="23">
        <v>3</v>
      </c>
      <c r="Z55" s="23" t="s">
        <v>13</v>
      </c>
      <c r="AA55" s="23">
        <v>4</v>
      </c>
      <c r="AK55" s="23" t="s">
        <v>5</v>
      </c>
      <c r="AL55" s="23">
        <v>4</v>
      </c>
    </row>
    <row r="56" spans="1:38" x14ac:dyDescent="0.25">
      <c r="A56" s="23" t="s">
        <v>17</v>
      </c>
      <c r="B56" s="23">
        <v>3</v>
      </c>
      <c r="N56" s="23" t="s">
        <v>119</v>
      </c>
      <c r="O56" s="23">
        <v>1</v>
      </c>
      <c r="Z56" s="23" t="s">
        <v>5</v>
      </c>
      <c r="AA56" s="23">
        <v>3</v>
      </c>
      <c r="AK56" s="23" t="s">
        <v>13</v>
      </c>
      <c r="AL56" s="23">
        <v>3</v>
      </c>
    </row>
    <row r="57" spans="1:38" x14ac:dyDescent="0.25">
      <c r="A57" s="23" t="s">
        <v>24</v>
      </c>
      <c r="B57" s="23">
        <v>2</v>
      </c>
      <c r="N57" s="23" t="s">
        <v>10</v>
      </c>
      <c r="O57" s="23">
        <v>1</v>
      </c>
      <c r="Z57" s="23" t="s">
        <v>17</v>
      </c>
      <c r="AA57" s="23">
        <v>3</v>
      </c>
      <c r="AK57" s="23" t="s">
        <v>10</v>
      </c>
      <c r="AL57" s="23">
        <v>1</v>
      </c>
    </row>
    <row r="58" spans="1:38" x14ac:dyDescent="0.25">
      <c r="A58" s="23" t="s">
        <v>44</v>
      </c>
      <c r="B58" s="23">
        <v>1</v>
      </c>
      <c r="N58" s="23" t="s">
        <v>48</v>
      </c>
      <c r="O58" s="23">
        <v>1</v>
      </c>
      <c r="Z58" s="23" t="s">
        <v>24</v>
      </c>
      <c r="AA58" s="23">
        <v>2</v>
      </c>
      <c r="AK58" s="23" t="s">
        <v>48</v>
      </c>
      <c r="AL58" s="23">
        <v>1</v>
      </c>
    </row>
    <row r="59" spans="1:38" x14ac:dyDescent="0.25">
      <c r="A59" s="23" t="s">
        <v>119</v>
      </c>
      <c r="B59" s="23">
        <v>1</v>
      </c>
      <c r="N59" s="23" t="s">
        <v>46</v>
      </c>
      <c r="O59" s="23">
        <v>1</v>
      </c>
      <c r="Z59" s="23" t="s">
        <v>10</v>
      </c>
      <c r="AA59" s="23">
        <v>1</v>
      </c>
      <c r="AK59" s="23" t="s">
        <v>46</v>
      </c>
      <c r="AL59" s="23">
        <v>1</v>
      </c>
    </row>
    <row r="60" spans="1:38" x14ac:dyDescent="0.25">
      <c r="A60" s="23" t="s">
        <v>30</v>
      </c>
      <c r="B60" s="23">
        <v>1</v>
      </c>
      <c r="N60" s="23" t="s">
        <v>317</v>
      </c>
      <c r="O60" s="23">
        <v>1</v>
      </c>
      <c r="Z60" s="23" t="s">
        <v>30</v>
      </c>
      <c r="AA60" s="23">
        <v>1</v>
      </c>
      <c r="AK60" s="23" t="s">
        <v>119</v>
      </c>
      <c r="AL60" s="23">
        <v>1</v>
      </c>
    </row>
    <row r="61" spans="1:38" x14ac:dyDescent="0.25">
      <c r="A61" s="23" t="s">
        <v>48</v>
      </c>
      <c r="B61" s="23">
        <v>1</v>
      </c>
      <c r="N61" s="26"/>
      <c r="Z61" s="23" t="s">
        <v>48</v>
      </c>
      <c r="AA61" s="23">
        <v>1</v>
      </c>
      <c r="AK61" s="23" t="s">
        <v>317</v>
      </c>
      <c r="AL61" s="23">
        <v>1</v>
      </c>
    </row>
    <row r="62" spans="1:38" x14ac:dyDescent="0.25">
      <c r="A62" s="23" t="s">
        <v>10</v>
      </c>
      <c r="B62" s="23">
        <v>1</v>
      </c>
      <c r="Z62" s="23" t="s">
        <v>119</v>
      </c>
      <c r="AA62" s="23">
        <v>1</v>
      </c>
    </row>
    <row r="63" spans="1:38" x14ac:dyDescent="0.25">
      <c r="A63" s="23" t="s">
        <v>57</v>
      </c>
      <c r="B63" s="23">
        <v>1</v>
      </c>
      <c r="Z63" s="23" t="s">
        <v>317</v>
      </c>
      <c r="AA63" s="23">
        <v>2</v>
      </c>
    </row>
    <row r="71" spans="1:38" x14ac:dyDescent="0.25">
      <c r="A71" s="62" t="s">
        <v>314</v>
      </c>
      <c r="B71" s="63"/>
      <c r="N71" s="62" t="s">
        <v>315</v>
      </c>
      <c r="O71" s="63"/>
      <c r="Z71" s="62" t="s">
        <v>314</v>
      </c>
      <c r="AA71" s="63"/>
      <c r="AK71" s="62" t="s">
        <v>315</v>
      </c>
      <c r="AL71" s="63"/>
    </row>
    <row r="72" spans="1:38" x14ac:dyDescent="0.25">
      <c r="A72" s="23" t="s">
        <v>13</v>
      </c>
      <c r="B72" s="23">
        <v>7</v>
      </c>
      <c r="N72" s="23" t="s">
        <v>17</v>
      </c>
      <c r="O72" s="23">
        <v>3</v>
      </c>
      <c r="Z72" s="23" t="s">
        <v>13</v>
      </c>
      <c r="AA72" s="23">
        <v>7</v>
      </c>
      <c r="AK72" s="23" t="s">
        <v>13</v>
      </c>
      <c r="AL72" s="23">
        <v>3</v>
      </c>
    </row>
    <row r="73" spans="1:38" x14ac:dyDescent="0.25">
      <c r="A73" s="23" t="s">
        <v>30</v>
      </c>
      <c r="B73" s="23">
        <v>1</v>
      </c>
      <c r="N73" s="23" t="s">
        <v>13</v>
      </c>
      <c r="O73" s="23">
        <v>3</v>
      </c>
      <c r="Z73" s="23" t="s">
        <v>5</v>
      </c>
      <c r="AA73" s="23">
        <v>1</v>
      </c>
      <c r="AK73" s="23" t="s">
        <v>17</v>
      </c>
      <c r="AL73" s="23">
        <v>3</v>
      </c>
    </row>
    <row r="74" spans="1:38" x14ac:dyDescent="0.25">
      <c r="A74" s="23" t="s">
        <v>10</v>
      </c>
      <c r="B74" s="23">
        <v>1</v>
      </c>
      <c r="N74" s="23" t="s">
        <v>10</v>
      </c>
      <c r="O74" s="23">
        <v>2</v>
      </c>
      <c r="Z74" s="23" t="s">
        <v>10</v>
      </c>
      <c r="AA74" s="23">
        <v>1</v>
      </c>
      <c r="AK74" s="23" t="s">
        <v>10</v>
      </c>
      <c r="AL74" s="23">
        <v>2</v>
      </c>
    </row>
    <row r="75" spans="1:38" x14ac:dyDescent="0.25">
      <c r="A75" s="23" t="s">
        <v>48</v>
      </c>
      <c r="B75" s="23">
        <v>1</v>
      </c>
      <c r="Z75" s="23" t="s">
        <v>30</v>
      </c>
      <c r="AA75" s="23">
        <v>1</v>
      </c>
    </row>
    <row r="76" spans="1:38" x14ac:dyDescent="0.25">
      <c r="A76" s="23" t="s">
        <v>5</v>
      </c>
      <c r="B76" s="23">
        <v>1</v>
      </c>
      <c r="Z76" s="23" t="s">
        <v>48</v>
      </c>
      <c r="AA76" s="23">
        <v>1</v>
      </c>
    </row>
    <row r="77" spans="1:38" x14ac:dyDescent="0.25">
      <c r="A77" s="23" t="s">
        <v>42</v>
      </c>
      <c r="B77" s="23">
        <v>1</v>
      </c>
      <c r="Z77" s="23" t="s">
        <v>317</v>
      </c>
      <c r="AA77" s="23">
        <v>1</v>
      </c>
    </row>
  </sheetData>
  <sortState xmlns:xlrd2="http://schemas.microsoft.com/office/spreadsheetml/2017/richdata2" ref="N69:O71">
    <sortCondition descending="1" ref="O69"/>
  </sortState>
  <mergeCells count="15">
    <mergeCell ref="Z54:AA54"/>
    <mergeCell ref="AK54:AL54"/>
    <mergeCell ref="Z71:AA71"/>
    <mergeCell ref="AK71:AL71"/>
    <mergeCell ref="N71:O71"/>
    <mergeCell ref="A71:B71"/>
    <mergeCell ref="N53:O53"/>
    <mergeCell ref="A53:B53"/>
    <mergeCell ref="N32:O32"/>
    <mergeCell ref="A32:B32"/>
    <mergeCell ref="S1:T1"/>
    <mergeCell ref="A1:B1"/>
    <mergeCell ref="A17:B17"/>
    <mergeCell ref="J1:K1"/>
    <mergeCell ref="J17:K17"/>
  </mergeCells>
  <pageMargins left="0.7" right="0.7" top="0.75" bottom="0.75" header="0.3" footer="0.3"/>
  <pageSetup paperSize="9" orientation="portrait" r:id="rId1"/>
  <ignoredErrors>
    <ignoredError sqref="AK1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EC5EF-3CF0-4554-AC1D-E536C375063A}">
  <dimension ref="A1:C106"/>
  <sheetViews>
    <sheetView zoomScale="80" zoomScaleNormal="80" workbookViewId="0">
      <selection sqref="A1:C106"/>
    </sheetView>
  </sheetViews>
  <sheetFormatPr baseColWidth="10" defaultRowHeight="15.75" x14ac:dyDescent="0.25"/>
  <cols>
    <col min="1" max="1" width="21.42578125" style="39" bestFit="1" customWidth="1"/>
    <col min="2" max="2" width="11.28515625" style="39" customWidth="1"/>
    <col min="3" max="3" width="50.140625" style="37" bestFit="1" customWidth="1"/>
  </cols>
  <sheetData>
    <row r="1" spans="1:3" x14ac:dyDescent="0.25">
      <c r="A1" s="64" t="s">
        <v>284</v>
      </c>
      <c r="B1" s="64"/>
      <c r="C1" s="41" t="s">
        <v>303</v>
      </c>
    </row>
    <row r="2" spans="1:3" x14ac:dyDescent="0.25">
      <c r="A2" s="39">
        <v>0</v>
      </c>
      <c r="C2" s="38" t="s">
        <v>29</v>
      </c>
    </row>
    <row r="3" spans="1:3" x14ac:dyDescent="0.25">
      <c r="C3" s="38" t="s">
        <v>132</v>
      </c>
    </row>
    <row r="4" spans="1:3" x14ac:dyDescent="0.25">
      <c r="C4" s="38" t="s">
        <v>91</v>
      </c>
    </row>
    <row r="5" spans="1:3" x14ac:dyDescent="0.25">
      <c r="C5" s="38" t="s">
        <v>157</v>
      </c>
    </row>
    <row r="6" spans="1:3" x14ac:dyDescent="0.25">
      <c r="C6" s="38" t="s">
        <v>156</v>
      </c>
    </row>
    <row r="7" spans="1:3" x14ac:dyDescent="0.25">
      <c r="C7" s="38" t="s">
        <v>173</v>
      </c>
    </row>
    <row r="8" spans="1:3" x14ac:dyDescent="0.25">
      <c r="C8" s="38" t="s">
        <v>162</v>
      </c>
    </row>
    <row r="9" spans="1:3" x14ac:dyDescent="0.25">
      <c r="C9" s="38" t="s">
        <v>293</v>
      </c>
    </row>
    <row r="10" spans="1:3" x14ac:dyDescent="0.25">
      <c r="C10" s="38" t="s">
        <v>102</v>
      </c>
    </row>
    <row r="11" spans="1:3" x14ac:dyDescent="0.25">
      <c r="C11" s="38" t="s">
        <v>141</v>
      </c>
    </row>
    <row r="12" spans="1:3" x14ac:dyDescent="0.25">
      <c r="C12" s="38" t="s">
        <v>50</v>
      </c>
    </row>
    <row r="13" spans="1:3" x14ac:dyDescent="0.25">
      <c r="C13" s="38" t="s">
        <v>134</v>
      </c>
    </row>
    <row r="14" spans="1:3" x14ac:dyDescent="0.25">
      <c r="C14" s="38" t="s">
        <v>158</v>
      </c>
    </row>
    <row r="15" spans="1:3" x14ac:dyDescent="0.25">
      <c r="C15" s="38" t="s">
        <v>165</v>
      </c>
    </row>
    <row r="16" spans="1:3" x14ac:dyDescent="0.25">
      <c r="C16" s="38" t="s">
        <v>120</v>
      </c>
    </row>
    <row r="17" spans="1:3" x14ac:dyDescent="0.25">
      <c r="C17" s="38" t="s">
        <v>171</v>
      </c>
    </row>
    <row r="18" spans="1:3" x14ac:dyDescent="0.25">
      <c r="C18" s="38" t="s">
        <v>164</v>
      </c>
    </row>
    <row r="19" spans="1:3" x14ac:dyDescent="0.25">
      <c r="C19" s="38" t="s">
        <v>111</v>
      </c>
    </row>
    <row r="20" spans="1:3" x14ac:dyDescent="0.25">
      <c r="C20" s="38" t="s">
        <v>83</v>
      </c>
    </row>
    <row r="21" spans="1:3" x14ac:dyDescent="0.25">
      <c r="C21" s="38" t="s">
        <v>55</v>
      </c>
    </row>
    <row r="22" spans="1:3" x14ac:dyDescent="0.25">
      <c r="C22" s="38" t="s">
        <v>147</v>
      </c>
    </row>
    <row r="23" spans="1:3" x14ac:dyDescent="0.25">
      <c r="C23" s="38" t="s">
        <v>143</v>
      </c>
    </row>
    <row r="24" spans="1:3" x14ac:dyDescent="0.25">
      <c r="C24" s="38" t="s">
        <v>135</v>
      </c>
    </row>
    <row r="25" spans="1:3" x14ac:dyDescent="0.25">
      <c r="C25" s="38" t="s">
        <v>35</v>
      </c>
    </row>
    <row r="26" spans="1:3" x14ac:dyDescent="0.25">
      <c r="C26" s="38" t="s">
        <v>144</v>
      </c>
    </row>
    <row r="27" spans="1:3" x14ac:dyDescent="0.25">
      <c r="C27" s="38" t="s">
        <v>146</v>
      </c>
    </row>
    <row r="29" spans="1:3" x14ac:dyDescent="0.25">
      <c r="A29" s="39" t="s">
        <v>325</v>
      </c>
      <c r="C29" s="38" t="s">
        <v>6</v>
      </c>
    </row>
    <row r="30" spans="1:3" x14ac:dyDescent="0.25">
      <c r="C30" s="38" t="s">
        <v>154</v>
      </c>
    </row>
    <row r="31" spans="1:3" x14ac:dyDescent="0.25">
      <c r="C31" s="38" t="s">
        <v>88</v>
      </c>
    </row>
    <row r="32" spans="1:3" x14ac:dyDescent="0.25">
      <c r="C32" s="38" t="s">
        <v>149</v>
      </c>
    </row>
    <row r="33" spans="1:3" x14ac:dyDescent="0.25">
      <c r="C33" s="38" t="s">
        <v>32</v>
      </c>
    </row>
    <row r="34" spans="1:3" x14ac:dyDescent="0.25">
      <c r="C34" s="38" t="s">
        <v>31</v>
      </c>
    </row>
    <row r="35" spans="1:3" x14ac:dyDescent="0.25">
      <c r="C35" s="38" t="s">
        <v>3</v>
      </c>
    </row>
    <row r="37" spans="1:3" x14ac:dyDescent="0.25">
      <c r="A37" s="39" t="s">
        <v>286</v>
      </c>
      <c r="B37" s="39">
        <v>5</v>
      </c>
      <c r="C37" s="38" t="s">
        <v>170</v>
      </c>
    </row>
    <row r="38" spans="1:3" x14ac:dyDescent="0.25">
      <c r="B38" s="39">
        <v>12</v>
      </c>
      <c r="C38" s="38" t="s">
        <v>163</v>
      </c>
    </row>
    <row r="39" spans="1:3" x14ac:dyDescent="0.25">
      <c r="B39" s="39">
        <v>14</v>
      </c>
      <c r="C39" s="38" t="s">
        <v>152</v>
      </c>
    </row>
    <row r="40" spans="1:3" x14ac:dyDescent="0.25">
      <c r="B40" s="39" t="s">
        <v>177</v>
      </c>
      <c r="C40" s="37" t="s">
        <v>130</v>
      </c>
    </row>
    <row r="41" spans="1:3" x14ac:dyDescent="0.25">
      <c r="B41" s="39" t="s">
        <v>177</v>
      </c>
      <c r="C41" s="37" t="s">
        <v>137</v>
      </c>
    </row>
    <row r="43" spans="1:3" x14ac:dyDescent="0.25">
      <c r="A43" s="39" t="s">
        <v>179</v>
      </c>
      <c r="B43" s="39">
        <v>20</v>
      </c>
      <c r="C43" s="37" t="s">
        <v>139</v>
      </c>
    </row>
    <row r="44" spans="1:3" x14ac:dyDescent="0.25">
      <c r="B44" s="39">
        <v>26</v>
      </c>
      <c r="C44" s="38" t="s">
        <v>49</v>
      </c>
    </row>
    <row r="45" spans="1:3" x14ac:dyDescent="0.25">
      <c r="B45" s="39">
        <v>35</v>
      </c>
      <c r="C45" s="38" t="s">
        <v>133</v>
      </c>
    </row>
    <row r="46" spans="1:3" x14ac:dyDescent="0.25">
      <c r="B46" s="39">
        <v>50</v>
      </c>
      <c r="C46" s="37" t="s">
        <v>38</v>
      </c>
    </row>
    <row r="47" spans="1:3" x14ac:dyDescent="0.25">
      <c r="B47" s="39" t="s">
        <v>179</v>
      </c>
      <c r="C47" s="37" t="s">
        <v>96</v>
      </c>
    </row>
    <row r="48" spans="1:3" x14ac:dyDescent="0.25">
      <c r="B48" s="39" t="s">
        <v>179</v>
      </c>
      <c r="C48" s="37" t="s">
        <v>125</v>
      </c>
    </row>
    <row r="49" spans="1:3" x14ac:dyDescent="0.25">
      <c r="B49" s="39" t="s">
        <v>179</v>
      </c>
      <c r="C49" s="37" t="s">
        <v>126</v>
      </c>
    </row>
    <row r="50" spans="1:3" x14ac:dyDescent="0.25">
      <c r="B50" s="39" t="s">
        <v>179</v>
      </c>
      <c r="C50" s="37" t="s">
        <v>33</v>
      </c>
    </row>
    <row r="51" spans="1:3" x14ac:dyDescent="0.25">
      <c r="B51" s="39" t="s">
        <v>179</v>
      </c>
      <c r="C51" s="37" t="s">
        <v>34</v>
      </c>
    </row>
    <row r="52" spans="1:3" x14ac:dyDescent="0.25">
      <c r="B52" s="39" t="s">
        <v>179</v>
      </c>
      <c r="C52" s="37" t="s">
        <v>148</v>
      </c>
    </row>
    <row r="53" spans="1:3" x14ac:dyDescent="0.25">
      <c r="B53" s="39" t="s">
        <v>179</v>
      </c>
      <c r="C53" s="37" t="s">
        <v>172</v>
      </c>
    </row>
    <row r="55" spans="1:3" x14ac:dyDescent="0.25">
      <c r="A55" s="39" t="s">
        <v>326</v>
      </c>
      <c r="B55" s="39">
        <v>57</v>
      </c>
      <c r="C55" s="40" t="s">
        <v>101</v>
      </c>
    </row>
    <row r="56" spans="1:3" x14ac:dyDescent="0.25">
      <c r="B56" s="39">
        <v>60</v>
      </c>
      <c r="C56" s="40" t="s">
        <v>145</v>
      </c>
    </row>
    <row r="57" spans="1:3" x14ac:dyDescent="0.25">
      <c r="B57" s="39">
        <v>70</v>
      </c>
      <c r="C57" s="40" t="s">
        <v>15</v>
      </c>
    </row>
    <row r="58" spans="1:3" x14ac:dyDescent="0.25">
      <c r="B58" s="39">
        <v>84</v>
      </c>
      <c r="C58" s="38" t="s">
        <v>140</v>
      </c>
    </row>
    <row r="59" spans="1:3" x14ac:dyDescent="0.25">
      <c r="B59" s="39" t="s">
        <v>178</v>
      </c>
      <c r="C59" s="37" t="s">
        <v>90</v>
      </c>
    </row>
    <row r="60" spans="1:3" x14ac:dyDescent="0.25">
      <c r="B60" s="39" t="s">
        <v>178</v>
      </c>
      <c r="C60" s="37" t="s">
        <v>21</v>
      </c>
    </row>
    <row r="61" spans="1:3" x14ac:dyDescent="0.25">
      <c r="B61" s="39" t="s">
        <v>178</v>
      </c>
      <c r="C61" s="37" t="s">
        <v>155</v>
      </c>
    </row>
    <row r="62" spans="1:3" x14ac:dyDescent="0.25">
      <c r="B62" s="39">
        <v>112</v>
      </c>
      <c r="C62" s="38" t="s">
        <v>116</v>
      </c>
    </row>
    <row r="63" spans="1:3" x14ac:dyDescent="0.25">
      <c r="B63" s="39">
        <v>165</v>
      </c>
      <c r="C63" s="37" t="s">
        <v>127</v>
      </c>
    </row>
    <row r="64" spans="1:3" x14ac:dyDescent="0.25">
      <c r="B64" s="39">
        <v>200</v>
      </c>
      <c r="C64" s="37" t="s">
        <v>18</v>
      </c>
    </row>
    <row r="65" spans="1:3" x14ac:dyDescent="0.25">
      <c r="B65" s="39">
        <v>240</v>
      </c>
      <c r="C65" s="37" t="s">
        <v>23</v>
      </c>
    </row>
    <row r="66" spans="1:3" x14ac:dyDescent="0.25">
      <c r="B66" s="39" t="s">
        <v>181</v>
      </c>
      <c r="C66" s="37" t="s">
        <v>85</v>
      </c>
    </row>
    <row r="67" spans="1:3" x14ac:dyDescent="0.25">
      <c r="B67" s="39" t="s">
        <v>181</v>
      </c>
      <c r="C67" s="37" t="s">
        <v>105</v>
      </c>
    </row>
    <row r="68" spans="1:3" x14ac:dyDescent="0.25">
      <c r="B68" s="39" t="s">
        <v>181</v>
      </c>
      <c r="C68" s="37" t="s">
        <v>113</v>
      </c>
    </row>
    <row r="69" spans="1:3" x14ac:dyDescent="0.25">
      <c r="B69" s="39" t="s">
        <v>181</v>
      </c>
      <c r="C69" s="37" t="s">
        <v>117</v>
      </c>
    </row>
    <row r="70" spans="1:3" x14ac:dyDescent="0.25">
      <c r="B70" s="39" t="s">
        <v>181</v>
      </c>
      <c r="C70" s="37" t="s">
        <v>28</v>
      </c>
    </row>
    <row r="71" spans="1:3" x14ac:dyDescent="0.25">
      <c r="B71" s="39" t="s">
        <v>181</v>
      </c>
      <c r="C71" s="37" t="s">
        <v>292</v>
      </c>
    </row>
    <row r="72" spans="1:3" x14ac:dyDescent="0.25">
      <c r="B72" s="39" t="s">
        <v>181</v>
      </c>
      <c r="C72" s="37" t="s">
        <v>151</v>
      </c>
    </row>
    <row r="73" spans="1:3" x14ac:dyDescent="0.25">
      <c r="B73" s="39" t="s">
        <v>181</v>
      </c>
      <c r="C73" s="37" t="s">
        <v>166</v>
      </c>
    </row>
    <row r="75" spans="1:3" x14ac:dyDescent="0.25">
      <c r="A75" s="39" t="s">
        <v>287</v>
      </c>
      <c r="B75" s="39">
        <v>250</v>
      </c>
      <c r="C75" s="37" t="s">
        <v>121</v>
      </c>
    </row>
    <row r="76" spans="1:3" x14ac:dyDescent="0.25">
      <c r="B76" s="39">
        <v>320</v>
      </c>
      <c r="C76" s="37" t="s">
        <v>109</v>
      </c>
    </row>
    <row r="77" spans="1:3" x14ac:dyDescent="0.25">
      <c r="B77" s="39" t="s">
        <v>327</v>
      </c>
      <c r="C77" s="37" t="s">
        <v>118</v>
      </c>
    </row>
    <row r="78" spans="1:3" x14ac:dyDescent="0.25">
      <c r="B78" s="39" t="s">
        <v>189</v>
      </c>
      <c r="C78" s="37" t="s">
        <v>92</v>
      </c>
    </row>
    <row r="79" spans="1:3" x14ac:dyDescent="0.25">
      <c r="B79" s="39" t="s">
        <v>184</v>
      </c>
      <c r="C79" s="37" t="s">
        <v>87</v>
      </c>
    </row>
    <row r="80" spans="1:3" x14ac:dyDescent="0.25">
      <c r="B80" s="39" t="s">
        <v>184</v>
      </c>
      <c r="C80" s="37" t="s">
        <v>25</v>
      </c>
    </row>
    <row r="81" spans="2:3" x14ac:dyDescent="0.25">
      <c r="B81" s="39" t="s">
        <v>184</v>
      </c>
      <c r="C81" s="37" t="s">
        <v>27</v>
      </c>
    </row>
    <row r="82" spans="2:3" x14ac:dyDescent="0.25">
      <c r="B82" s="39" t="s">
        <v>184</v>
      </c>
      <c r="C82" s="37" t="s">
        <v>159</v>
      </c>
    </row>
    <row r="83" spans="2:3" x14ac:dyDescent="0.25">
      <c r="B83" s="39" t="s">
        <v>183</v>
      </c>
      <c r="C83" s="37" t="s">
        <v>7</v>
      </c>
    </row>
    <row r="84" spans="2:3" x14ac:dyDescent="0.25">
      <c r="B84" s="39" t="s">
        <v>183</v>
      </c>
      <c r="C84" s="37" t="s">
        <v>107</v>
      </c>
    </row>
    <row r="85" spans="2:3" x14ac:dyDescent="0.25">
      <c r="B85" s="39" t="s">
        <v>183</v>
      </c>
      <c r="C85" s="37" t="s">
        <v>40</v>
      </c>
    </row>
    <row r="86" spans="2:3" x14ac:dyDescent="0.25">
      <c r="B86" s="39" t="s">
        <v>183</v>
      </c>
      <c r="C86" s="37" t="s">
        <v>150</v>
      </c>
    </row>
    <row r="87" spans="2:3" x14ac:dyDescent="0.25">
      <c r="B87" s="39" t="s">
        <v>184</v>
      </c>
      <c r="C87" s="37" t="s">
        <v>124</v>
      </c>
    </row>
    <row r="88" spans="2:3" x14ac:dyDescent="0.25">
      <c r="B88" s="39" t="s">
        <v>184</v>
      </c>
      <c r="C88" s="37" t="s">
        <v>169</v>
      </c>
    </row>
    <row r="89" spans="2:3" x14ac:dyDescent="0.25">
      <c r="B89" s="39">
        <v>735</v>
      </c>
      <c r="C89" s="37" t="s">
        <v>47</v>
      </c>
    </row>
    <row r="90" spans="2:3" x14ac:dyDescent="0.25">
      <c r="B90" s="39" t="s">
        <v>191</v>
      </c>
      <c r="C90" s="37" t="s">
        <v>106</v>
      </c>
    </row>
    <row r="91" spans="2:3" x14ac:dyDescent="0.25">
      <c r="B91" s="39" t="s">
        <v>191</v>
      </c>
      <c r="C91" s="37" t="s">
        <v>108</v>
      </c>
    </row>
    <row r="92" spans="2:3" x14ac:dyDescent="0.25">
      <c r="B92" s="39" t="s">
        <v>191</v>
      </c>
      <c r="C92" s="37" t="s">
        <v>138</v>
      </c>
    </row>
    <row r="93" spans="2:3" x14ac:dyDescent="0.25">
      <c r="B93" s="39" t="s">
        <v>182</v>
      </c>
      <c r="C93" s="37" t="s">
        <v>161</v>
      </c>
    </row>
    <row r="94" spans="2:3" x14ac:dyDescent="0.25">
      <c r="B94" s="39" t="s">
        <v>182</v>
      </c>
      <c r="C94" s="37" t="s">
        <v>54</v>
      </c>
    </row>
    <row r="95" spans="2:3" x14ac:dyDescent="0.25">
      <c r="B95" s="39">
        <v>1000</v>
      </c>
      <c r="C95" s="37" t="s">
        <v>11</v>
      </c>
    </row>
    <row r="96" spans="2:3" x14ac:dyDescent="0.25">
      <c r="B96" s="39">
        <v>1000</v>
      </c>
      <c r="C96" s="37" t="s">
        <v>14</v>
      </c>
    </row>
    <row r="97" spans="2:3" x14ac:dyDescent="0.25">
      <c r="B97" s="39">
        <v>1517</v>
      </c>
      <c r="C97" s="37" t="s">
        <v>9</v>
      </c>
    </row>
    <row r="98" spans="2:3" x14ac:dyDescent="0.25">
      <c r="B98" s="39">
        <v>1550</v>
      </c>
      <c r="C98" s="37" t="s">
        <v>8</v>
      </c>
    </row>
    <row r="99" spans="2:3" x14ac:dyDescent="0.25">
      <c r="B99" s="39">
        <v>2000</v>
      </c>
      <c r="C99" s="37" t="s">
        <v>100</v>
      </c>
    </row>
    <row r="100" spans="2:3" x14ac:dyDescent="0.25">
      <c r="B100" s="39" t="s">
        <v>104</v>
      </c>
      <c r="C100" s="37" t="s">
        <v>103</v>
      </c>
    </row>
    <row r="101" spans="2:3" x14ac:dyDescent="0.25">
      <c r="B101" s="39">
        <v>2700</v>
      </c>
      <c r="C101" s="37" t="s">
        <v>97</v>
      </c>
    </row>
    <row r="102" spans="2:3" x14ac:dyDescent="0.25">
      <c r="B102" s="39">
        <v>3500</v>
      </c>
      <c r="C102" s="37" t="s">
        <v>45</v>
      </c>
    </row>
    <row r="103" spans="2:3" x14ac:dyDescent="0.25">
      <c r="B103" s="39">
        <v>4000</v>
      </c>
      <c r="C103" s="37" t="s">
        <v>43</v>
      </c>
    </row>
    <row r="104" spans="2:3" x14ac:dyDescent="0.25">
      <c r="B104" s="39">
        <v>4600</v>
      </c>
      <c r="C104" s="37" t="s">
        <v>94</v>
      </c>
    </row>
    <row r="105" spans="2:3" x14ac:dyDescent="0.25">
      <c r="B105" s="39" t="s">
        <v>190</v>
      </c>
      <c r="C105" s="37" t="s">
        <v>112</v>
      </c>
    </row>
    <row r="106" spans="2:3" x14ac:dyDescent="0.25">
      <c r="B106" s="39">
        <v>10000</v>
      </c>
      <c r="C106" s="37" t="s">
        <v>20</v>
      </c>
    </row>
  </sheetData>
  <sortState xmlns:xlrd2="http://schemas.microsoft.com/office/spreadsheetml/2017/richdata2" ref="C29:C35">
    <sortCondition ref="C29"/>
  </sortState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F2F88-0606-4FF8-875F-D8DA5791A6D7}">
  <dimension ref="A1:C104"/>
  <sheetViews>
    <sheetView zoomScale="80" zoomScaleNormal="80" workbookViewId="0">
      <selection sqref="A1:B104"/>
    </sheetView>
  </sheetViews>
  <sheetFormatPr baseColWidth="10" defaultRowHeight="15.75" x14ac:dyDescent="0.25"/>
  <cols>
    <col min="1" max="1" width="27.42578125" style="37" bestFit="1" customWidth="1"/>
    <col min="2" max="2" width="50.140625" style="37" bestFit="1" customWidth="1"/>
    <col min="3" max="3" width="11.42578125" style="37"/>
  </cols>
  <sheetData>
    <row r="1" spans="1:2" x14ac:dyDescent="0.25">
      <c r="A1" s="48" t="s">
        <v>294</v>
      </c>
      <c r="B1" s="41" t="s">
        <v>303</v>
      </c>
    </row>
    <row r="2" spans="1:2" x14ac:dyDescent="0.25">
      <c r="A2" s="37" t="s">
        <v>321</v>
      </c>
      <c r="B2" s="37" t="s">
        <v>29</v>
      </c>
    </row>
    <row r="3" spans="1:2" x14ac:dyDescent="0.25">
      <c r="B3" s="37" t="s">
        <v>132</v>
      </c>
    </row>
    <row r="4" spans="1:2" x14ac:dyDescent="0.25">
      <c r="B4" s="37" t="s">
        <v>91</v>
      </c>
    </row>
    <row r="5" spans="1:2" x14ac:dyDescent="0.25">
      <c r="B5" s="37" t="s">
        <v>157</v>
      </c>
    </row>
    <row r="6" spans="1:2" x14ac:dyDescent="0.25">
      <c r="B6" s="37" t="s">
        <v>156</v>
      </c>
    </row>
    <row r="7" spans="1:2" x14ac:dyDescent="0.25">
      <c r="B7" s="37" t="s">
        <v>173</v>
      </c>
    </row>
    <row r="8" spans="1:2" x14ac:dyDescent="0.25">
      <c r="B8" s="37" t="s">
        <v>162</v>
      </c>
    </row>
    <row r="9" spans="1:2" x14ac:dyDescent="0.25">
      <c r="B9" s="37" t="s">
        <v>293</v>
      </c>
    </row>
    <row r="10" spans="1:2" x14ac:dyDescent="0.25">
      <c r="B10" s="37" t="s">
        <v>102</v>
      </c>
    </row>
    <row r="11" spans="1:2" x14ac:dyDescent="0.25">
      <c r="B11" s="37" t="s">
        <v>141</v>
      </c>
    </row>
    <row r="12" spans="1:2" x14ac:dyDescent="0.25">
      <c r="B12" s="37" t="s">
        <v>50</v>
      </c>
    </row>
    <row r="13" spans="1:2" x14ac:dyDescent="0.25">
      <c r="B13" s="37" t="s">
        <v>134</v>
      </c>
    </row>
    <row r="14" spans="1:2" x14ac:dyDescent="0.25">
      <c r="B14" s="37" t="s">
        <v>158</v>
      </c>
    </row>
    <row r="15" spans="1:2" x14ac:dyDescent="0.25">
      <c r="B15" s="37" t="s">
        <v>165</v>
      </c>
    </row>
    <row r="16" spans="1:2" x14ac:dyDescent="0.25">
      <c r="B16" s="37" t="s">
        <v>120</v>
      </c>
    </row>
    <row r="17" spans="1:2" x14ac:dyDescent="0.25">
      <c r="B17" s="37" t="s">
        <v>171</v>
      </c>
    </row>
    <row r="18" spans="1:2" x14ac:dyDescent="0.25">
      <c r="B18" s="37" t="s">
        <v>164</v>
      </c>
    </row>
    <row r="19" spans="1:2" x14ac:dyDescent="0.25">
      <c r="B19" s="37" t="s">
        <v>111</v>
      </c>
    </row>
    <row r="20" spans="1:2" x14ac:dyDescent="0.25">
      <c r="B20" s="37" t="s">
        <v>83</v>
      </c>
    </row>
    <row r="21" spans="1:2" x14ac:dyDescent="0.25">
      <c r="B21" s="37" t="s">
        <v>55</v>
      </c>
    </row>
    <row r="22" spans="1:2" x14ac:dyDescent="0.25">
      <c r="B22" s="37" t="s">
        <v>147</v>
      </c>
    </row>
    <row r="23" spans="1:2" x14ac:dyDescent="0.25">
      <c r="B23" s="37" t="s">
        <v>143</v>
      </c>
    </row>
    <row r="24" spans="1:2" x14ac:dyDescent="0.25">
      <c r="B24" s="37" t="s">
        <v>135</v>
      </c>
    </row>
    <row r="25" spans="1:2" x14ac:dyDescent="0.25">
      <c r="B25" s="37" t="s">
        <v>35</v>
      </c>
    </row>
    <row r="26" spans="1:2" x14ac:dyDescent="0.25">
      <c r="B26" s="37" t="s">
        <v>144</v>
      </c>
    </row>
    <row r="27" spans="1:2" x14ac:dyDescent="0.25">
      <c r="B27" s="37" t="s">
        <v>146</v>
      </c>
    </row>
    <row r="29" spans="1:2" x14ac:dyDescent="0.25">
      <c r="A29" s="37" t="s">
        <v>320</v>
      </c>
      <c r="B29" s="37" t="s">
        <v>49</v>
      </c>
    </row>
    <row r="30" spans="1:2" x14ac:dyDescent="0.25">
      <c r="B30" s="37" t="s">
        <v>172</v>
      </c>
    </row>
    <row r="31" spans="1:2" x14ac:dyDescent="0.25">
      <c r="B31" s="37" t="s">
        <v>133</v>
      </c>
    </row>
    <row r="32" spans="1:2" x14ac:dyDescent="0.25">
      <c r="B32" s="37" t="s">
        <v>139</v>
      </c>
    </row>
    <row r="33" spans="1:2" x14ac:dyDescent="0.25">
      <c r="B33" s="37" t="s">
        <v>130</v>
      </c>
    </row>
    <row r="34" spans="1:2" x14ac:dyDescent="0.25">
      <c r="B34" s="37" t="s">
        <v>137</v>
      </c>
    </row>
    <row r="35" spans="1:2" x14ac:dyDescent="0.25">
      <c r="B35" s="37" t="s">
        <v>170</v>
      </c>
    </row>
    <row r="36" spans="1:2" x14ac:dyDescent="0.25">
      <c r="B36" s="37" t="s">
        <v>163</v>
      </c>
    </row>
    <row r="37" spans="1:2" x14ac:dyDescent="0.25">
      <c r="B37" s="37" t="s">
        <v>34</v>
      </c>
    </row>
    <row r="38" spans="1:2" x14ac:dyDescent="0.25">
      <c r="B38" s="37" t="s">
        <v>152</v>
      </c>
    </row>
    <row r="40" spans="1:2" x14ac:dyDescent="0.25">
      <c r="A40" s="37" t="s">
        <v>295</v>
      </c>
      <c r="B40" s="37" t="s">
        <v>292</v>
      </c>
    </row>
    <row r="41" spans="1:2" x14ac:dyDescent="0.25">
      <c r="B41" s="37" t="s">
        <v>127</v>
      </c>
    </row>
    <row r="42" spans="1:2" x14ac:dyDescent="0.25">
      <c r="B42" s="37" t="s">
        <v>43</v>
      </c>
    </row>
    <row r="43" spans="1:2" x14ac:dyDescent="0.25">
      <c r="B43" s="37" t="s">
        <v>109</v>
      </c>
    </row>
    <row r="44" spans="1:2" x14ac:dyDescent="0.25">
      <c r="B44" s="37" t="s">
        <v>121</v>
      </c>
    </row>
    <row r="45" spans="1:2" x14ac:dyDescent="0.25">
      <c r="B45" s="37" t="s">
        <v>20</v>
      </c>
    </row>
    <row r="46" spans="1:2" x14ac:dyDescent="0.25">
      <c r="B46" s="37" t="s">
        <v>88</v>
      </c>
    </row>
    <row r="47" spans="1:2" x14ac:dyDescent="0.25">
      <c r="B47" s="37" t="s">
        <v>94</v>
      </c>
    </row>
    <row r="48" spans="1:2" x14ac:dyDescent="0.25">
      <c r="B48" s="37" t="s">
        <v>15</v>
      </c>
    </row>
    <row r="49" spans="1:2" x14ac:dyDescent="0.25">
      <c r="B49" s="37" t="s">
        <v>100</v>
      </c>
    </row>
    <row r="50" spans="1:2" x14ac:dyDescent="0.25">
      <c r="B50" s="37" t="s">
        <v>118</v>
      </c>
    </row>
    <row r="51" spans="1:2" x14ac:dyDescent="0.25">
      <c r="B51" s="37" t="s">
        <v>103</v>
      </c>
    </row>
    <row r="52" spans="1:2" x14ac:dyDescent="0.25">
      <c r="B52" s="37" t="s">
        <v>159</v>
      </c>
    </row>
    <row r="53" spans="1:2" x14ac:dyDescent="0.25">
      <c r="B53" s="37" t="s">
        <v>11</v>
      </c>
    </row>
    <row r="54" spans="1:2" x14ac:dyDescent="0.25">
      <c r="B54" s="37" t="s">
        <v>9</v>
      </c>
    </row>
    <row r="55" spans="1:2" x14ac:dyDescent="0.25">
      <c r="B55" s="37" t="s">
        <v>124</v>
      </c>
    </row>
    <row r="56" spans="1:2" x14ac:dyDescent="0.25">
      <c r="B56" s="37" t="s">
        <v>97</v>
      </c>
    </row>
    <row r="57" spans="1:2" x14ac:dyDescent="0.25">
      <c r="B57" s="37" t="s">
        <v>54</v>
      </c>
    </row>
    <row r="58" spans="1:2" x14ac:dyDescent="0.25">
      <c r="B58" s="37" t="s">
        <v>45</v>
      </c>
    </row>
    <row r="60" spans="1:2" x14ac:dyDescent="0.25">
      <c r="A60" s="37" t="s">
        <v>296</v>
      </c>
      <c r="B60" s="37" t="s">
        <v>151</v>
      </c>
    </row>
    <row r="61" spans="1:2" x14ac:dyDescent="0.25">
      <c r="B61" s="37" t="s">
        <v>113</v>
      </c>
    </row>
    <row r="62" spans="1:2" x14ac:dyDescent="0.25">
      <c r="B62" s="37" t="s">
        <v>85</v>
      </c>
    </row>
    <row r="63" spans="1:2" x14ac:dyDescent="0.25">
      <c r="B63" s="37" t="s">
        <v>18</v>
      </c>
    </row>
    <row r="64" spans="1:2" x14ac:dyDescent="0.25">
      <c r="B64" s="37" t="s">
        <v>14</v>
      </c>
    </row>
    <row r="65" spans="2:2" x14ac:dyDescent="0.25">
      <c r="B65" s="37" t="s">
        <v>148</v>
      </c>
    </row>
    <row r="66" spans="2:2" x14ac:dyDescent="0.25">
      <c r="B66" s="37" t="s">
        <v>7</v>
      </c>
    </row>
    <row r="67" spans="2:2" x14ac:dyDescent="0.25">
      <c r="B67" s="37" t="s">
        <v>28</v>
      </c>
    </row>
    <row r="68" spans="2:2" x14ac:dyDescent="0.25">
      <c r="B68" s="37" t="s">
        <v>138</v>
      </c>
    </row>
    <row r="69" spans="2:2" x14ac:dyDescent="0.25">
      <c r="B69" s="37" t="s">
        <v>161</v>
      </c>
    </row>
    <row r="70" spans="2:2" x14ac:dyDescent="0.25">
      <c r="B70" s="37" t="s">
        <v>125</v>
      </c>
    </row>
    <row r="71" spans="2:2" x14ac:dyDescent="0.25">
      <c r="B71" s="37" t="s">
        <v>108</v>
      </c>
    </row>
    <row r="72" spans="2:2" x14ac:dyDescent="0.25">
      <c r="B72" s="37" t="s">
        <v>27</v>
      </c>
    </row>
    <row r="73" spans="2:2" x14ac:dyDescent="0.25">
      <c r="B73" s="37" t="s">
        <v>155</v>
      </c>
    </row>
    <row r="74" spans="2:2" x14ac:dyDescent="0.25">
      <c r="B74" s="37" t="s">
        <v>6</v>
      </c>
    </row>
    <row r="75" spans="2:2" x14ac:dyDescent="0.25">
      <c r="B75" s="37" t="s">
        <v>117</v>
      </c>
    </row>
    <row r="76" spans="2:2" x14ac:dyDescent="0.25">
      <c r="B76" s="37" t="s">
        <v>126</v>
      </c>
    </row>
    <row r="77" spans="2:2" x14ac:dyDescent="0.25">
      <c r="B77" s="37" t="s">
        <v>154</v>
      </c>
    </row>
    <row r="78" spans="2:2" x14ac:dyDescent="0.25">
      <c r="B78" s="37" t="s">
        <v>25</v>
      </c>
    </row>
    <row r="79" spans="2:2" x14ac:dyDescent="0.25">
      <c r="B79" s="37" t="s">
        <v>21</v>
      </c>
    </row>
    <row r="80" spans="2:2" x14ac:dyDescent="0.25">
      <c r="B80" s="37" t="s">
        <v>101</v>
      </c>
    </row>
    <row r="81" spans="2:2" x14ac:dyDescent="0.25">
      <c r="B81" s="37" t="s">
        <v>116</v>
      </c>
    </row>
    <row r="82" spans="2:2" x14ac:dyDescent="0.25">
      <c r="B82" s="37" t="s">
        <v>105</v>
      </c>
    </row>
    <row r="83" spans="2:2" x14ac:dyDescent="0.25">
      <c r="B83" s="37" t="s">
        <v>106</v>
      </c>
    </row>
    <row r="84" spans="2:2" x14ac:dyDescent="0.25">
      <c r="B84" s="37" t="s">
        <v>169</v>
      </c>
    </row>
    <row r="85" spans="2:2" x14ac:dyDescent="0.25">
      <c r="B85" s="37" t="s">
        <v>149</v>
      </c>
    </row>
    <row r="86" spans="2:2" x14ac:dyDescent="0.25">
      <c r="B86" s="37" t="s">
        <v>112</v>
      </c>
    </row>
    <row r="87" spans="2:2" x14ac:dyDescent="0.25">
      <c r="B87" s="37" t="s">
        <v>90</v>
      </c>
    </row>
    <row r="88" spans="2:2" x14ac:dyDescent="0.25">
      <c r="B88" s="37" t="s">
        <v>40</v>
      </c>
    </row>
    <row r="89" spans="2:2" x14ac:dyDescent="0.25">
      <c r="B89" s="37" t="s">
        <v>33</v>
      </c>
    </row>
    <row r="90" spans="2:2" x14ac:dyDescent="0.25">
      <c r="B90" s="37" t="s">
        <v>96</v>
      </c>
    </row>
    <row r="91" spans="2:2" x14ac:dyDescent="0.25">
      <c r="B91" s="37" t="s">
        <v>87</v>
      </c>
    </row>
    <row r="92" spans="2:2" x14ac:dyDescent="0.25">
      <c r="B92" s="37" t="s">
        <v>150</v>
      </c>
    </row>
    <row r="93" spans="2:2" x14ac:dyDescent="0.25">
      <c r="B93" s="37" t="s">
        <v>38</v>
      </c>
    </row>
    <row r="94" spans="2:2" x14ac:dyDescent="0.25">
      <c r="B94" s="37" t="s">
        <v>107</v>
      </c>
    </row>
    <row r="95" spans="2:2" x14ac:dyDescent="0.25">
      <c r="B95" s="37" t="s">
        <v>32</v>
      </c>
    </row>
    <row r="96" spans="2:2" x14ac:dyDescent="0.25">
      <c r="B96" s="37" t="s">
        <v>47</v>
      </c>
    </row>
    <row r="97" spans="2:2" x14ac:dyDescent="0.25">
      <c r="B97" s="37" t="s">
        <v>31</v>
      </c>
    </row>
    <row r="98" spans="2:2" x14ac:dyDescent="0.25">
      <c r="B98" s="37" t="s">
        <v>8</v>
      </c>
    </row>
    <row r="99" spans="2:2" x14ac:dyDescent="0.25">
      <c r="B99" s="37" t="s">
        <v>92</v>
      </c>
    </row>
    <row r="100" spans="2:2" x14ac:dyDescent="0.25">
      <c r="B100" s="37" t="s">
        <v>23</v>
      </c>
    </row>
    <row r="101" spans="2:2" x14ac:dyDescent="0.25">
      <c r="B101" s="37" t="s">
        <v>140</v>
      </c>
    </row>
    <row r="102" spans="2:2" x14ac:dyDescent="0.25">
      <c r="B102" s="37" t="s">
        <v>166</v>
      </c>
    </row>
    <row r="103" spans="2:2" x14ac:dyDescent="0.25">
      <c r="B103" s="37" t="s">
        <v>3</v>
      </c>
    </row>
    <row r="104" spans="2:2" x14ac:dyDescent="0.25">
      <c r="B104" s="37" t="s">
        <v>145</v>
      </c>
    </row>
  </sheetData>
  <sortState xmlns:xlrd2="http://schemas.microsoft.com/office/spreadsheetml/2017/richdata2" ref="B60:B104">
    <sortCondition ref="B6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1363E-7744-442A-8B50-51D8E4429023}">
  <dimension ref="A1:D136"/>
  <sheetViews>
    <sheetView zoomScale="80" zoomScaleNormal="80" workbookViewId="0">
      <selection sqref="A1:B136"/>
    </sheetView>
  </sheetViews>
  <sheetFormatPr baseColWidth="10" defaultRowHeight="15.75" x14ac:dyDescent="0.25"/>
  <cols>
    <col min="1" max="1" width="26.28515625" style="45" customWidth="1"/>
    <col min="2" max="2" width="50.140625" style="40" bestFit="1" customWidth="1"/>
    <col min="3" max="4" width="11.42578125" style="40"/>
  </cols>
  <sheetData>
    <row r="1" spans="1:2" ht="63" x14ac:dyDescent="0.25">
      <c r="A1" s="46" t="s">
        <v>328</v>
      </c>
      <c r="B1" s="47" t="s">
        <v>303</v>
      </c>
    </row>
    <row r="3" spans="1:2" x14ac:dyDescent="0.25">
      <c r="A3" s="45" t="s">
        <v>76</v>
      </c>
      <c r="B3" s="40" t="s">
        <v>292</v>
      </c>
    </row>
    <row r="4" spans="1:2" x14ac:dyDescent="0.25">
      <c r="B4" s="40" t="s">
        <v>127</v>
      </c>
    </row>
    <row r="5" spans="1:2" x14ac:dyDescent="0.25">
      <c r="B5" s="40" t="s">
        <v>43</v>
      </c>
    </row>
    <row r="6" spans="1:2" x14ac:dyDescent="0.25">
      <c r="B6" s="40" t="s">
        <v>109</v>
      </c>
    </row>
    <row r="7" spans="1:2" x14ac:dyDescent="0.25">
      <c r="B7" s="40" t="s">
        <v>121</v>
      </c>
    </row>
    <row r="8" spans="1:2" x14ac:dyDescent="0.25">
      <c r="B8" s="40" t="s">
        <v>20</v>
      </c>
    </row>
    <row r="9" spans="1:2" x14ac:dyDescent="0.25">
      <c r="B9" s="40" t="s">
        <v>88</v>
      </c>
    </row>
    <row r="10" spans="1:2" x14ac:dyDescent="0.25">
      <c r="B10" s="40" t="s">
        <v>94</v>
      </c>
    </row>
    <row r="11" spans="1:2" x14ac:dyDescent="0.25">
      <c r="B11" s="40" t="s">
        <v>15</v>
      </c>
    </row>
    <row r="12" spans="1:2" x14ac:dyDescent="0.25">
      <c r="B12" s="40" t="s">
        <v>100</v>
      </c>
    </row>
    <row r="13" spans="1:2" x14ac:dyDescent="0.25">
      <c r="B13" s="40" t="s">
        <v>118</v>
      </c>
    </row>
    <row r="14" spans="1:2" x14ac:dyDescent="0.25">
      <c r="B14" s="40" t="s">
        <v>103</v>
      </c>
    </row>
    <row r="15" spans="1:2" x14ac:dyDescent="0.25">
      <c r="B15" s="40" t="s">
        <v>159</v>
      </c>
    </row>
    <row r="16" spans="1:2" x14ac:dyDescent="0.25">
      <c r="B16" s="40" t="s">
        <v>11</v>
      </c>
    </row>
    <row r="17" spans="1:2" x14ac:dyDescent="0.25">
      <c r="B17" s="40" t="s">
        <v>9</v>
      </c>
    </row>
    <row r="18" spans="1:2" x14ac:dyDescent="0.25">
      <c r="B18" s="40" t="s">
        <v>124</v>
      </c>
    </row>
    <row r="19" spans="1:2" x14ac:dyDescent="0.25">
      <c r="B19" s="40" t="s">
        <v>97</v>
      </c>
    </row>
    <row r="20" spans="1:2" x14ac:dyDescent="0.25">
      <c r="B20" s="40" t="s">
        <v>54</v>
      </c>
    </row>
    <row r="21" spans="1:2" x14ac:dyDescent="0.25">
      <c r="B21" s="40" t="s">
        <v>45</v>
      </c>
    </row>
    <row r="23" spans="1:2" x14ac:dyDescent="0.25">
      <c r="A23" s="45" t="s">
        <v>12</v>
      </c>
      <c r="B23" s="40" t="s">
        <v>151</v>
      </c>
    </row>
    <row r="24" spans="1:2" x14ac:dyDescent="0.25">
      <c r="B24" s="40" t="s">
        <v>29</v>
      </c>
    </row>
    <row r="25" spans="1:2" x14ac:dyDescent="0.25">
      <c r="B25" s="40" t="s">
        <v>85</v>
      </c>
    </row>
    <row r="26" spans="1:2" x14ac:dyDescent="0.25">
      <c r="B26" s="40" t="s">
        <v>127</v>
      </c>
    </row>
    <row r="27" spans="1:2" x14ac:dyDescent="0.25">
      <c r="B27" s="40" t="s">
        <v>43</v>
      </c>
    </row>
    <row r="28" spans="1:2" x14ac:dyDescent="0.25">
      <c r="B28" s="40" t="s">
        <v>109</v>
      </c>
    </row>
    <row r="29" spans="1:2" x14ac:dyDescent="0.25">
      <c r="B29" s="40" t="s">
        <v>108</v>
      </c>
    </row>
    <row r="30" spans="1:2" x14ac:dyDescent="0.25">
      <c r="B30" s="40" t="s">
        <v>88</v>
      </c>
    </row>
    <row r="31" spans="1:2" x14ac:dyDescent="0.25">
      <c r="B31" s="40" t="s">
        <v>150</v>
      </c>
    </row>
    <row r="32" spans="1:2" x14ac:dyDescent="0.25">
      <c r="B32" s="40" t="s">
        <v>15</v>
      </c>
    </row>
    <row r="33" spans="1:2" x14ac:dyDescent="0.25">
      <c r="B33" s="40" t="s">
        <v>32</v>
      </c>
    </row>
    <row r="34" spans="1:2" x14ac:dyDescent="0.25">
      <c r="B34" s="40" t="s">
        <v>47</v>
      </c>
    </row>
    <row r="35" spans="1:2" x14ac:dyDescent="0.25">
      <c r="B35" s="40" t="s">
        <v>31</v>
      </c>
    </row>
    <row r="36" spans="1:2" x14ac:dyDescent="0.25">
      <c r="B36" s="40" t="s">
        <v>11</v>
      </c>
    </row>
    <row r="37" spans="1:2" x14ac:dyDescent="0.25">
      <c r="B37" s="40" t="s">
        <v>23</v>
      </c>
    </row>
    <row r="38" spans="1:2" x14ac:dyDescent="0.25">
      <c r="B38" s="40" t="s">
        <v>9</v>
      </c>
    </row>
    <row r="39" spans="1:2" x14ac:dyDescent="0.25">
      <c r="B39" s="40" t="s">
        <v>124</v>
      </c>
    </row>
    <row r="40" spans="1:2" x14ac:dyDescent="0.25">
      <c r="B40" s="40" t="s">
        <v>54</v>
      </c>
    </row>
    <row r="42" spans="1:2" x14ac:dyDescent="0.25">
      <c r="A42" s="45" t="s">
        <v>231</v>
      </c>
      <c r="B42" s="40" t="s">
        <v>127</v>
      </c>
    </row>
    <row r="43" spans="1:2" x14ac:dyDescent="0.25">
      <c r="B43" s="40" t="s">
        <v>157</v>
      </c>
    </row>
    <row r="44" spans="1:2" x14ac:dyDescent="0.25">
      <c r="B44" s="40" t="s">
        <v>14</v>
      </c>
    </row>
    <row r="45" spans="1:2" x14ac:dyDescent="0.25">
      <c r="B45" s="40" t="s">
        <v>139</v>
      </c>
    </row>
    <row r="46" spans="1:2" x14ac:dyDescent="0.25">
      <c r="B46" s="40" t="s">
        <v>130</v>
      </c>
    </row>
    <row r="47" spans="1:2" x14ac:dyDescent="0.25">
      <c r="B47" s="40" t="s">
        <v>94</v>
      </c>
    </row>
    <row r="48" spans="1:2" x14ac:dyDescent="0.25">
      <c r="B48" s="40" t="s">
        <v>40</v>
      </c>
    </row>
    <row r="49" spans="1:2" x14ac:dyDescent="0.25">
      <c r="B49" s="40" t="s">
        <v>100</v>
      </c>
    </row>
    <row r="50" spans="1:2" x14ac:dyDescent="0.25">
      <c r="B50" s="40" t="s">
        <v>47</v>
      </c>
    </row>
    <row r="51" spans="1:2" x14ac:dyDescent="0.25">
      <c r="B51" s="40" t="s">
        <v>11</v>
      </c>
    </row>
    <row r="52" spans="1:2" x14ac:dyDescent="0.25">
      <c r="B52" s="40" t="s">
        <v>9</v>
      </c>
    </row>
    <row r="53" spans="1:2" x14ac:dyDescent="0.25">
      <c r="B53" s="40" t="s">
        <v>54</v>
      </c>
    </row>
    <row r="55" spans="1:2" x14ac:dyDescent="0.25">
      <c r="A55" s="45" t="s">
        <v>223</v>
      </c>
      <c r="B55" s="40" t="s">
        <v>14</v>
      </c>
    </row>
    <row r="56" spans="1:2" x14ac:dyDescent="0.25">
      <c r="B56" s="40" t="s">
        <v>126</v>
      </c>
    </row>
    <row r="57" spans="1:2" x14ac:dyDescent="0.25">
      <c r="B57" s="40" t="s">
        <v>101</v>
      </c>
    </row>
    <row r="58" spans="1:2" x14ac:dyDescent="0.25">
      <c r="B58" s="40" t="s">
        <v>94</v>
      </c>
    </row>
    <row r="59" spans="1:2" x14ac:dyDescent="0.25">
      <c r="B59" s="40" t="s">
        <v>134</v>
      </c>
    </row>
    <row r="60" spans="1:2" x14ac:dyDescent="0.25">
      <c r="B60" s="40" t="s">
        <v>150</v>
      </c>
    </row>
    <row r="61" spans="1:2" x14ac:dyDescent="0.25">
      <c r="B61" s="40" t="s">
        <v>47</v>
      </c>
    </row>
    <row r="62" spans="1:2" x14ac:dyDescent="0.25">
      <c r="B62" s="40" t="s">
        <v>11</v>
      </c>
    </row>
    <row r="63" spans="1:2" x14ac:dyDescent="0.25">
      <c r="B63" s="40" t="s">
        <v>9</v>
      </c>
    </row>
    <row r="64" spans="1:2" x14ac:dyDescent="0.25">
      <c r="B64" s="40" t="s">
        <v>97</v>
      </c>
    </row>
    <row r="65" spans="1:2" x14ac:dyDescent="0.25">
      <c r="B65" s="40" t="s">
        <v>45</v>
      </c>
    </row>
    <row r="66" spans="1:2" x14ac:dyDescent="0.25">
      <c r="B66" s="40" t="s">
        <v>34</v>
      </c>
    </row>
    <row r="68" spans="1:2" x14ac:dyDescent="0.25">
      <c r="A68" s="45" t="s">
        <v>222</v>
      </c>
      <c r="B68" s="40" t="s">
        <v>127</v>
      </c>
    </row>
    <row r="69" spans="1:2" x14ac:dyDescent="0.25">
      <c r="B69" s="40" t="s">
        <v>108</v>
      </c>
    </row>
    <row r="70" spans="1:2" x14ac:dyDescent="0.25">
      <c r="B70" s="40" t="s">
        <v>121</v>
      </c>
    </row>
    <row r="71" spans="1:2" x14ac:dyDescent="0.25">
      <c r="B71" s="40" t="s">
        <v>20</v>
      </c>
    </row>
    <row r="72" spans="1:2" x14ac:dyDescent="0.25">
      <c r="B72" s="40" t="s">
        <v>137</v>
      </c>
    </row>
    <row r="73" spans="1:2" x14ac:dyDescent="0.25">
      <c r="B73" s="40" t="s">
        <v>158</v>
      </c>
    </row>
    <row r="74" spans="1:2" x14ac:dyDescent="0.25">
      <c r="B74" s="40" t="s">
        <v>9</v>
      </c>
    </row>
    <row r="75" spans="1:2" x14ac:dyDescent="0.25">
      <c r="B75" s="40" t="s">
        <v>152</v>
      </c>
    </row>
    <row r="77" spans="1:2" ht="31.5" x14ac:dyDescent="0.25">
      <c r="A77" s="44" t="s">
        <v>323</v>
      </c>
      <c r="B77" s="40" t="s">
        <v>113</v>
      </c>
    </row>
    <row r="78" spans="1:2" x14ac:dyDescent="0.25">
      <c r="B78" s="40" t="s">
        <v>132</v>
      </c>
    </row>
    <row r="79" spans="1:2" x14ac:dyDescent="0.25">
      <c r="B79" s="40" t="s">
        <v>49</v>
      </c>
    </row>
    <row r="80" spans="1:2" x14ac:dyDescent="0.25">
      <c r="B80" s="40" t="s">
        <v>91</v>
      </c>
    </row>
    <row r="81" spans="2:2" x14ac:dyDescent="0.25">
      <c r="B81" s="40" t="s">
        <v>172</v>
      </c>
    </row>
    <row r="82" spans="2:2" x14ac:dyDescent="0.25">
      <c r="B82" s="40" t="s">
        <v>18</v>
      </c>
    </row>
    <row r="83" spans="2:2" x14ac:dyDescent="0.25">
      <c r="B83" s="40" t="s">
        <v>156</v>
      </c>
    </row>
    <row r="84" spans="2:2" x14ac:dyDescent="0.25">
      <c r="B84" s="40" t="s">
        <v>148</v>
      </c>
    </row>
    <row r="85" spans="2:2" x14ac:dyDescent="0.25">
      <c r="B85" s="40" t="s">
        <v>7</v>
      </c>
    </row>
    <row r="86" spans="2:2" x14ac:dyDescent="0.25">
      <c r="B86" s="40" t="s">
        <v>28</v>
      </c>
    </row>
    <row r="87" spans="2:2" x14ac:dyDescent="0.25">
      <c r="B87" s="40" t="s">
        <v>133</v>
      </c>
    </row>
    <row r="88" spans="2:2" x14ac:dyDescent="0.25">
      <c r="B88" s="40" t="s">
        <v>138</v>
      </c>
    </row>
    <row r="89" spans="2:2" x14ac:dyDescent="0.25">
      <c r="B89" s="40" t="s">
        <v>161</v>
      </c>
    </row>
    <row r="90" spans="2:2" x14ac:dyDescent="0.25">
      <c r="B90" s="40" t="s">
        <v>125</v>
      </c>
    </row>
    <row r="91" spans="2:2" x14ac:dyDescent="0.25">
      <c r="B91" s="40" t="s">
        <v>173</v>
      </c>
    </row>
    <row r="92" spans="2:2" x14ac:dyDescent="0.25">
      <c r="B92" s="40" t="s">
        <v>162</v>
      </c>
    </row>
    <row r="93" spans="2:2" x14ac:dyDescent="0.25">
      <c r="B93" s="40" t="s">
        <v>27</v>
      </c>
    </row>
    <row r="94" spans="2:2" x14ac:dyDescent="0.25">
      <c r="B94" s="40" t="s">
        <v>293</v>
      </c>
    </row>
    <row r="95" spans="2:2" x14ac:dyDescent="0.25">
      <c r="B95" s="40" t="s">
        <v>155</v>
      </c>
    </row>
    <row r="96" spans="2:2" x14ac:dyDescent="0.25">
      <c r="B96" s="40" t="s">
        <v>6</v>
      </c>
    </row>
    <row r="97" spans="2:2" x14ac:dyDescent="0.25">
      <c r="B97" s="40" t="s">
        <v>117</v>
      </c>
    </row>
    <row r="98" spans="2:2" x14ac:dyDescent="0.25">
      <c r="B98" s="40" t="s">
        <v>154</v>
      </c>
    </row>
    <row r="99" spans="2:2" x14ac:dyDescent="0.25">
      <c r="B99" s="40" t="s">
        <v>25</v>
      </c>
    </row>
    <row r="100" spans="2:2" x14ac:dyDescent="0.25">
      <c r="B100" s="40" t="s">
        <v>102</v>
      </c>
    </row>
    <row r="101" spans="2:2" x14ac:dyDescent="0.25">
      <c r="B101" s="40" t="s">
        <v>21</v>
      </c>
    </row>
    <row r="102" spans="2:2" x14ac:dyDescent="0.25">
      <c r="B102" s="40" t="s">
        <v>116</v>
      </c>
    </row>
    <row r="103" spans="2:2" x14ac:dyDescent="0.25">
      <c r="B103" s="40" t="s">
        <v>105</v>
      </c>
    </row>
    <row r="104" spans="2:2" x14ac:dyDescent="0.25">
      <c r="B104" s="40" t="s">
        <v>141</v>
      </c>
    </row>
    <row r="105" spans="2:2" x14ac:dyDescent="0.25">
      <c r="B105" s="40" t="s">
        <v>106</v>
      </c>
    </row>
    <row r="106" spans="2:2" x14ac:dyDescent="0.25">
      <c r="B106" s="40" t="s">
        <v>169</v>
      </c>
    </row>
    <row r="107" spans="2:2" x14ac:dyDescent="0.25">
      <c r="B107" s="40" t="s">
        <v>149</v>
      </c>
    </row>
    <row r="108" spans="2:2" x14ac:dyDescent="0.25">
      <c r="B108" s="40" t="s">
        <v>112</v>
      </c>
    </row>
    <row r="109" spans="2:2" x14ac:dyDescent="0.25">
      <c r="B109" s="40" t="s">
        <v>90</v>
      </c>
    </row>
    <row r="110" spans="2:2" x14ac:dyDescent="0.25">
      <c r="B110" s="40" t="s">
        <v>50</v>
      </c>
    </row>
    <row r="111" spans="2:2" x14ac:dyDescent="0.25">
      <c r="B111" s="40" t="s">
        <v>33</v>
      </c>
    </row>
    <row r="112" spans="2:2" x14ac:dyDescent="0.25">
      <c r="B112" s="40" t="s">
        <v>96</v>
      </c>
    </row>
    <row r="113" spans="2:2" x14ac:dyDescent="0.25">
      <c r="B113" s="40" t="s">
        <v>170</v>
      </c>
    </row>
    <row r="114" spans="2:2" x14ac:dyDescent="0.25">
      <c r="B114" s="40" t="s">
        <v>87</v>
      </c>
    </row>
    <row r="115" spans="2:2" x14ac:dyDescent="0.25">
      <c r="B115" s="40" t="s">
        <v>165</v>
      </c>
    </row>
    <row r="116" spans="2:2" x14ac:dyDescent="0.25">
      <c r="B116" s="40" t="s">
        <v>120</v>
      </c>
    </row>
    <row r="117" spans="2:2" x14ac:dyDescent="0.25">
      <c r="B117" s="40" t="s">
        <v>38</v>
      </c>
    </row>
    <row r="118" spans="2:2" x14ac:dyDescent="0.25">
      <c r="B118" s="40" t="s">
        <v>163</v>
      </c>
    </row>
    <row r="119" spans="2:2" x14ac:dyDescent="0.25">
      <c r="B119" s="40" t="s">
        <v>171</v>
      </c>
    </row>
    <row r="120" spans="2:2" x14ac:dyDescent="0.25">
      <c r="B120" s="40" t="s">
        <v>107</v>
      </c>
    </row>
    <row r="121" spans="2:2" x14ac:dyDescent="0.25">
      <c r="B121" s="40" t="s">
        <v>164</v>
      </c>
    </row>
    <row r="122" spans="2:2" x14ac:dyDescent="0.25">
      <c r="B122" s="40" t="s">
        <v>111</v>
      </c>
    </row>
    <row r="123" spans="2:2" x14ac:dyDescent="0.25">
      <c r="B123" s="40" t="s">
        <v>8</v>
      </c>
    </row>
    <row r="124" spans="2:2" x14ac:dyDescent="0.25">
      <c r="B124" s="40" t="s">
        <v>92</v>
      </c>
    </row>
    <row r="125" spans="2:2" x14ac:dyDescent="0.25">
      <c r="B125" s="40" t="s">
        <v>83</v>
      </c>
    </row>
    <row r="126" spans="2:2" x14ac:dyDescent="0.25">
      <c r="B126" s="40" t="s">
        <v>55</v>
      </c>
    </row>
    <row r="127" spans="2:2" x14ac:dyDescent="0.25">
      <c r="B127" s="40" t="s">
        <v>147</v>
      </c>
    </row>
    <row r="128" spans="2:2" x14ac:dyDescent="0.25">
      <c r="B128" s="40" t="s">
        <v>143</v>
      </c>
    </row>
    <row r="129" spans="2:2" x14ac:dyDescent="0.25">
      <c r="B129" s="40" t="s">
        <v>140</v>
      </c>
    </row>
    <row r="130" spans="2:2" x14ac:dyDescent="0.25">
      <c r="B130" s="40" t="s">
        <v>135</v>
      </c>
    </row>
    <row r="131" spans="2:2" x14ac:dyDescent="0.25">
      <c r="B131" s="40" t="s">
        <v>35</v>
      </c>
    </row>
    <row r="132" spans="2:2" x14ac:dyDescent="0.25">
      <c r="B132" s="40" t="s">
        <v>144</v>
      </c>
    </row>
    <row r="133" spans="2:2" x14ac:dyDescent="0.25">
      <c r="B133" s="40" t="s">
        <v>166</v>
      </c>
    </row>
    <row r="134" spans="2:2" x14ac:dyDescent="0.25">
      <c r="B134" s="40" t="s">
        <v>146</v>
      </c>
    </row>
    <row r="135" spans="2:2" x14ac:dyDescent="0.25">
      <c r="B135" s="40" t="s">
        <v>3</v>
      </c>
    </row>
    <row r="136" spans="2:2" x14ac:dyDescent="0.25">
      <c r="B136" s="40" t="s">
        <v>145</v>
      </c>
    </row>
  </sheetData>
  <sortState xmlns:xlrd2="http://schemas.microsoft.com/office/spreadsheetml/2017/richdata2" ref="B77:B136">
    <sortCondition ref="B7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85361-8C4F-49B1-BA9B-3269F78BECDF}">
  <dimension ref="A1:E74"/>
  <sheetViews>
    <sheetView topLeftCell="A22" zoomScale="80" zoomScaleNormal="80" workbookViewId="0">
      <selection sqref="A1:C74"/>
    </sheetView>
  </sheetViews>
  <sheetFormatPr baseColWidth="10" defaultRowHeight="15.75" x14ac:dyDescent="0.25"/>
  <cols>
    <col min="1" max="1" width="19.7109375" style="37" customWidth="1"/>
    <col min="2" max="2" width="8.85546875" style="45" customWidth="1"/>
    <col min="3" max="3" width="27.7109375" style="37" bestFit="1" customWidth="1"/>
    <col min="4" max="5" width="11.42578125" style="37"/>
  </cols>
  <sheetData>
    <row r="1" spans="1:3" ht="63" customHeight="1" x14ac:dyDescent="0.25">
      <c r="A1" s="65" t="s">
        <v>329</v>
      </c>
      <c r="B1" s="65"/>
      <c r="C1" s="47" t="s">
        <v>303</v>
      </c>
    </row>
    <row r="2" spans="1:3" x14ac:dyDescent="0.25">
      <c r="A2" s="37" t="s">
        <v>12</v>
      </c>
      <c r="B2" s="45">
        <v>4</v>
      </c>
      <c r="C2" s="37" t="s">
        <v>150</v>
      </c>
    </row>
    <row r="3" spans="1:3" x14ac:dyDescent="0.25">
      <c r="B3" s="45">
        <v>3</v>
      </c>
      <c r="C3" s="37" t="s">
        <v>43</v>
      </c>
    </row>
    <row r="4" spans="1:3" x14ac:dyDescent="0.25">
      <c r="B4" s="45">
        <v>3</v>
      </c>
      <c r="C4" s="37" t="s">
        <v>54</v>
      </c>
    </row>
    <row r="5" spans="1:3" x14ac:dyDescent="0.25">
      <c r="B5" s="45">
        <v>3</v>
      </c>
      <c r="C5" s="37" t="s">
        <v>11</v>
      </c>
    </row>
    <row r="6" spans="1:3" x14ac:dyDescent="0.25">
      <c r="B6" s="45">
        <v>2</v>
      </c>
      <c r="C6" s="37" t="s">
        <v>124</v>
      </c>
    </row>
    <row r="7" spans="1:3" x14ac:dyDescent="0.25">
      <c r="B7" s="45">
        <v>2</v>
      </c>
      <c r="C7" s="37" t="s">
        <v>108</v>
      </c>
    </row>
    <row r="8" spans="1:3" x14ac:dyDescent="0.25">
      <c r="B8" s="45">
        <v>2</v>
      </c>
      <c r="C8" s="37" t="s">
        <v>151</v>
      </c>
    </row>
    <row r="9" spans="1:3" x14ac:dyDescent="0.25">
      <c r="B9" s="45">
        <v>1</v>
      </c>
      <c r="C9" s="37" t="s">
        <v>31</v>
      </c>
    </row>
    <row r="10" spans="1:3" x14ac:dyDescent="0.25">
      <c r="B10" s="45">
        <v>1</v>
      </c>
      <c r="C10" s="37" t="s">
        <v>32</v>
      </c>
    </row>
    <row r="11" spans="1:3" x14ac:dyDescent="0.25">
      <c r="B11" s="45">
        <v>1</v>
      </c>
      <c r="C11" s="37" t="s">
        <v>29</v>
      </c>
    </row>
    <row r="12" spans="1:3" x14ac:dyDescent="0.25">
      <c r="B12" s="45">
        <v>1</v>
      </c>
      <c r="C12" s="37" t="s">
        <v>15</v>
      </c>
    </row>
    <row r="13" spans="1:3" x14ac:dyDescent="0.25">
      <c r="B13" s="45">
        <v>1</v>
      </c>
      <c r="C13" s="37" t="s">
        <v>88</v>
      </c>
    </row>
    <row r="14" spans="1:3" x14ac:dyDescent="0.25">
      <c r="B14" s="45">
        <v>1</v>
      </c>
      <c r="C14" s="37" t="s">
        <v>127</v>
      </c>
    </row>
    <row r="15" spans="1:3" x14ac:dyDescent="0.25">
      <c r="B15" s="45">
        <v>1</v>
      </c>
      <c r="C15" s="37" t="s">
        <v>47</v>
      </c>
    </row>
    <row r="16" spans="1:3" x14ac:dyDescent="0.25">
      <c r="B16" s="45">
        <v>1</v>
      </c>
      <c r="C16" s="37" t="s">
        <v>23</v>
      </c>
    </row>
    <row r="17" spans="1:3" x14ac:dyDescent="0.25">
      <c r="B17" s="45">
        <v>1</v>
      </c>
      <c r="C17" s="37" t="s">
        <v>9</v>
      </c>
    </row>
    <row r="18" spans="1:3" x14ac:dyDescent="0.25">
      <c r="B18" s="45">
        <v>1</v>
      </c>
      <c r="C18" s="37" t="s">
        <v>109</v>
      </c>
    </row>
    <row r="19" spans="1:3" x14ac:dyDescent="0.25">
      <c r="B19" s="45">
        <v>1</v>
      </c>
      <c r="C19" s="37" t="s">
        <v>85</v>
      </c>
    </row>
    <row r="21" spans="1:3" x14ac:dyDescent="0.25">
      <c r="A21" s="37" t="s">
        <v>76</v>
      </c>
      <c r="B21" s="45">
        <v>3</v>
      </c>
      <c r="C21" s="37" t="s">
        <v>11</v>
      </c>
    </row>
    <row r="22" spans="1:3" x14ac:dyDescent="0.25">
      <c r="B22" s="45">
        <v>2</v>
      </c>
      <c r="C22" s="37" t="s">
        <v>88</v>
      </c>
    </row>
    <row r="23" spans="1:3" x14ac:dyDescent="0.25">
      <c r="B23" s="45">
        <v>2</v>
      </c>
      <c r="C23" s="37" t="s">
        <v>100</v>
      </c>
    </row>
    <row r="24" spans="1:3" x14ac:dyDescent="0.25">
      <c r="B24" s="45">
        <v>2</v>
      </c>
      <c r="C24" s="37" t="s">
        <v>20</v>
      </c>
    </row>
    <row r="25" spans="1:3" x14ac:dyDescent="0.25">
      <c r="B25" s="45">
        <v>2</v>
      </c>
      <c r="C25" s="37" t="s">
        <v>121</v>
      </c>
    </row>
    <row r="26" spans="1:3" x14ac:dyDescent="0.25">
      <c r="B26" s="45">
        <v>1</v>
      </c>
      <c r="C26" s="37" t="s">
        <v>94</v>
      </c>
    </row>
    <row r="27" spans="1:3" x14ac:dyDescent="0.25">
      <c r="B27" s="45">
        <v>1</v>
      </c>
      <c r="C27" s="37" t="s">
        <v>97</v>
      </c>
    </row>
    <row r="28" spans="1:3" x14ac:dyDescent="0.25">
      <c r="B28" s="45">
        <v>1</v>
      </c>
      <c r="C28" s="37" t="s">
        <v>103</v>
      </c>
    </row>
    <row r="29" spans="1:3" x14ac:dyDescent="0.25">
      <c r="B29" s="45">
        <v>1</v>
      </c>
      <c r="C29" s="37" t="s">
        <v>9</v>
      </c>
    </row>
    <row r="30" spans="1:3" x14ac:dyDescent="0.25">
      <c r="B30" s="45">
        <v>1</v>
      </c>
      <c r="C30" s="37" t="s">
        <v>109</v>
      </c>
    </row>
    <row r="31" spans="1:3" x14ac:dyDescent="0.25">
      <c r="B31" s="45">
        <v>1</v>
      </c>
      <c r="C31" s="37" t="s">
        <v>15</v>
      </c>
    </row>
    <row r="32" spans="1:3" x14ac:dyDescent="0.25">
      <c r="B32" s="45">
        <v>1</v>
      </c>
      <c r="C32" s="37" t="s">
        <v>118</v>
      </c>
    </row>
    <row r="33" spans="1:3" x14ac:dyDescent="0.25">
      <c r="B33" s="45">
        <v>1</v>
      </c>
      <c r="C33" s="37" t="s">
        <v>124</v>
      </c>
    </row>
    <row r="34" spans="1:3" x14ac:dyDescent="0.25">
      <c r="B34" s="45">
        <v>1</v>
      </c>
      <c r="C34" s="37" t="s">
        <v>127</v>
      </c>
    </row>
    <row r="35" spans="1:3" x14ac:dyDescent="0.25">
      <c r="B35" s="45">
        <v>1</v>
      </c>
      <c r="C35" s="37" t="s">
        <v>43</v>
      </c>
    </row>
    <row r="36" spans="1:3" x14ac:dyDescent="0.25">
      <c r="B36" s="45">
        <v>1</v>
      </c>
      <c r="C36" s="37" t="s">
        <v>45</v>
      </c>
    </row>
    <row r="37" spans="1:3" x14ac:dyDescent="0.25">
      <c r="B37" s="45">
        <v>1</v>
      </c>
      <c r="C37" s="37" t="s">
        <v>159</v>
      </c>
    </row>
    <row r="38" spans="1:3" x14ac:dyDescent="0.25">
      <c r="B38" s="45">
        <v>1</v>
      </c>
      <c r="C38" s="37" t="s">
        <v>54</v>
      </c>
    </row>
    <row r="39" spans="1:3" x14ac:dyDescent="0.25">
      <c r="B39" s="45">
        <v>1</v>
      </c>
      <c r="C39" s="37" t="s">
        <v>292</v>
      </c>
    </row>
    <row r="41" spans="1:3" x14ac:dyDescent="0.25">
      <c r="A41" s="37" t="s">
        <v>223</v>
      </c>
      <c r="B41" s="45">
        <v>5</v>
      </c>
      <c r="C41" s="37" t="s">
        <v>14</v>
      </c>
    </row>
    <row r="42" spans="1:3" x14ac:dyDescent="0.25">
      <c r="B42" s="45">
        <v>2</v>
      </c>
      <c r="C42" s="37" t="s">
        <v>126</v>
      </c>
    </row>
    <row r="43" spans="1:3" x14ac:dyDescent="0.25">
      <c r="B43" s="45">
        <v>1</v>
      </c>
      <c r="C43" s="37" t="s">
        <v>134</v>
      </c>
    </row>
    <row r="44" spans="1:3" x14ac:dyDescent="0.25">
      <c r="B44" s="45">
        <v>1</v>
      </c>
      <c r="C44" s="37" t="s">
        <v>34</v>
      </c>
    </row>
    <row r="45" spans="1:3" x14ac:dyDescent="0.25">
      <c r="B45" s="45">
        <v>1</v>
      </c>
      <c r="C45" s="37" t="s">
        <v>94</v>
      </c>
    </row>
    <row r="46" spans="1:3" x14ac:dyDescent="0.25">
      <c r="B46" s="45">
        <v>1</v>
      </c>
      <c r="C46" s="37" t="s">
        <v>9</v>
      </c>
    </row>
    <row r="47" spans="1:3" x14ac:dyDescent="0.25">
      <c r="B47" s="45">
        <v>1</v>
      </c>
      <c r="C47" s="37" t="s">
        <v>11</v>
      </c>
    </row>
    <row r="48" spans="1:3" x14ac:dyDescent="0.25">
      <c r="B48" s="45">
        <v>1</v>
      </c>
      <c r="C48" s="37" t="s">
        <v>97</v>
      </c>
    </row>
    <row r="49" spans="1:3" x14ac:dyDescent="0.25">
      <c r="B49" s="45">
        <v>1</v>
      </c>
      <c r="C49" s="37" t="s">
        <v>47</v>
      </c>
    </row>
    <row r="50" spans="1:3" x14ac:dyDescent="0.25">
      <c r="B50" s="45">
        <v>1</v>
      </c>
      <c r="C50" s="37" t="s">
        <v>101</v>
      </c>
    </row>
    <row r="51" spans="1:3" x14ac:dyDescent="0.25">
      <c r="B51" s="45">
        <v>1</v>
      </c>
      <c r="C51" s="37" t="s">
        <v>45</v>
      </c>
    </row>
    <row r="52" spans="1:3" x14ac:dyDescent="0.25">
      <c r="B52" s="45">
        <v>1</v>
      </c>
      <c r="C52" s="37" t="s">
        <v>150</v>
      </c>
    </row>
    <row r="54" spans="1:3" x14ac:dyDescent="0.25">
      <c r="A54" s="37" t="s">
        <v>231</v>
      </c>
      <c r="B54" s="45">
        <v>2</v>
      </c>
      <c r="C54" s="37" t="s">
        <v>9</v>
      </c>
    </row>
    <row r="55" spans="1:3" x14ac:dyDescent="0.25">
      <c r="B55" s="45">
        <v>2</v>
      </c>
      <c r="C55" s="37" t="s">
        <v>14</v>
      </c>
    </row>
    <row r="56" spans="1:3" x14ac:dyDescent="0.25">
      <c r="B56" s="45">
        <v>1</v>
      </c>
      <c r="C56" s="37" t="s">
        <v>139</v>
      </c>
    </row>
    <row r="57" spans="1:3" x14ac:dyDescent="0.25">
      <c r="B57" s="45">
        <v>1</v>
      </c>
      <c r="C57" s="37" t="s">
        <v>130</v>
      </c>
    </row>
    <row r="58" spans="1:3" x14ac:dyDescent="0.25">
      <c r="B58" s="45">
        <v>1</v>
      </c>
      <c r="C58" s="37" t="s">
        <v>100</v>
      </c>
    </row>
    <row r="59" spans="1:3" x14ac:dyDescent="0.25">
      <c r="B59" s="45">
        <v>1</v>
      </c>
      <c r="C59" s="37" t="s">
        <v>11</v>
      </c>
    </row>
    <row r="60" spans="1:3" x14ac:dyDescent="0.25">
      <c r="B60" s="45">
        <v>1</v>
      </c>
      <c r="C60" s="37" t="s">
        <v>94</v>
      </c>
    </row>
    <row r="61" spans="1:3" x14ac:dyDescent="0.25">
      <c r="B61" s="45">
        <v>1</v>
      </c>
      <c r="C61" s="37" t="s">
        <v>157</v>
      </c>
    </row>
    <row r="62" spans="1:3" x14ac:dyDescent="0.25">
      <c r="B62" s="45">
        <v>1</v>
      </c>
      <c r="C62" s="37" t="s">
        <v>127</v>
      </c>
    </row>
    <row r="63" spans="1:3" x14ac:dyDescent="0.25">
      <c r="B63" s="45">
        <v>1</v>
      </c>
      <c r="C63" s="37" t="s">
        <v>47</v>
      </c>
    </row>
    <row r="64" spans="1:3" x14ac:dyDescent="0.25">
      <c r="B64" s="45">
        <v>1</v>
      </c>
      <c r="C64" s="37" t="s">
        <v>54</v>
      </c>
    </row>
    <row r="65" spans="1:3" x14ac:dyDescent="0.25">
      <c r="B65" s="45">
        <v>1</v>
      </c>
      <c r="C65" s="37" t="s">
        <v>40</v>
      </c>
    </row>
    <row r="67" spans="1:3" x14ac:dyDescent="0.25">
      <c r="A67" s="37" t="s">
        <v>222</v>
      </c>
      <c r="B67" s="45">
        <v>3</v>
      </c>
      <c r="C67" s="37" t="s">
        <v>20</v>
      </c>
    </row>
    <row r="68" spans="1:3" x14ac:dyDescent="0.25">
      <c r="B68" s="45">
        <v>2</v>
      </c>
      <c r="C68" s="37" t="s">
        <v>9</v>
      </c>
    </row>
    <row r="69" spans="1:3" x14ac:dyDescent="0.25">
      <c r="B69" s="45">
        <v>1</v>
      </c>
      <c r="C69" s="37" t="s">
        <v>108</v>
      </c>
    </row>
    <row r="70" spans="1:3" x14ac:dyDescent="0.25">
      <c r="B70" s="45">
        <v>1</v>
      </c>
      <c r="C70" s="37" t="s">
        <v>137</v>
      </c>
    </row>
    <row r="71" spans="1:3" x14ac:dyDescent="0.25">
      <c r="B71" s="45">
        <v>1</v>
      </c>
      <c r="C71" s="37" t="s">
        <v>121</v>
      </c>
    </row>
    <row r="72" spans="1:3" x14ac:dyDescent="0.25">
      <c r="B72" s="45">
        <v>1</v>
      </c>
      <c r="C72" s="37" t="s">
        <v>158</v>
      </c>
    </row>
    <row r="73" spans="1:3" x14ac:dyDescent="0.25">
      <c r="B73" s="45">
        <v>1</v>
      </c>
      <c r="C73" s="37" t="s">
        <v>152</v>
      </c>
    </row>
    <row r="74" spans="1:3" x14ac:dyDescent="0.25">
      <c r="B74" s="45">
        <v>1</v>
      </c>
      <c r="C74" s="37" t="s">
        <v>127</v>
      </c>
    </row>
  </sheetData>
  <sortState xmlns:xlrd2="http://schemas.microsoft.com/office/spreadsheetml/2017/richdata2" ref="B67:C74">
    <sortCondition descending="1" ref="B67"/>
  </sortState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6E97-D503-4144-9A26-56D5E0F0BAAD}">
  <dimension ref="A1:F104"/>
  <sheetViews>
    <sheetView topLeftCell="A7" zoomScale="80" zoomScaleNormal="80" workbookViewId="0">
      <selection activeCell="B15" sqref="B15"/>
    </sheetView>
  </sheetViews>
  <sheetFormatPr baseColWidth="10" defaultRowHeight="15.75" x14ac:dyDescent="0.25"/>
  <cols>
    <col min="1" max="1" width="29.28515625" style="37" customWidth="1"/>
    <col min="2" max="2" width="50.140625" style="37" bestFit="1" customWidth="1"/>
    <col min="3" max="6" width="11.42578125" style="37"/>
  </cols>
  <sheetData>
    <row r="1" spans="1:5" ht="63" x14ac:dyDescent="0.25">
      <c r="A1" s="46" t="s">
        <v>331</v>
      </c>
      <c r="B1" s="47" t="s">
        <v>303</v>
      </c>
      <c r="C1" s="47"/>
      <c r="D1" s="47"/>
      <c r="E1" s="47"/>
    </row>
    <row r="2" spans="1:5" x14ac:dyDescent="0.25">
      <c r="A2" s="37" t="s">
        <v>322</v>
      </c>
      <c r="B2" s="37" t="s">
        <v>292</v>
      </c>
    </row>
    <row r="3" spans="1:5" x14ac:dyDescent="0.25">
      <c r="B3" s="37" t="s">
        <v>118</v>
      </c>
    </row>
    <row r="4" spans="1:5" x14ac:dyDescent="0.25">
      <c r="B4" s="37" t="s">
        <v>103</v>
      </c>
    </row>
    <row r="5" spans="1:5" x14ac:dyDescent="0.25">
      <c r="B5" s="37" t="s">
        <v>159</v>
      </c>
    </row>
    <row r="7" spans="1:5" x14ac:dyDescent="0.25">
      <c r="A7" s="37" t="s">
        <v>318</v>
      </c>
      <c r="B7" s="37" t="s">
        <v>127</v>
      </c>
    </row>
    <row r="8" spans="1:5" x14ac:dyDescent="0.25">
      <c r="B8" s="37" t="s">
        <v>43</v>
      </c>
    </row>
    <row r="9" spans="1:5" x14ac:dyDescent="0.25">
      <c r="B9" s="37" t="s">
        <v>109</v>
      </c>
    </row>
    <row r="10" spans="1:5" x14ac:dyDescent="0.25">
      <c r="B10" s="37" t="s">
        <v>121</v>
      </c>
    </row>
    <row r="11" spans="1:5" x14ac:dyDescent="0.25">
      <c r="B11" s="37" t="s">
        <v>20</v>
      </c>
    </row>
    <row r="12" spans="1:5" x14ac:dyDescent="0.25">
      <c r="B12" s="37" t="s">
        <v>88</v>
      </c>
    </row>
    <row r="13" spans="1:5" x14ac:dyDescent="0.25">
      <c r="B13" s="37" t="s">
        <v>94</v>
      </c>
    </row>
    <row r="14" spans="1:5" x14ac:dyDescent="0.25">
      <c r="B14" s="37" t="s">
        <v>15</v>
      </c>
    </row>
    <row r="15" spans="1:5" x14ac:dyDescent="0.25">
      <c r="B15" s="37" t="s">
        <v>100</v>
      </c>
    </row>
    <row r="16" spans="1:5" x14ac:dyDescent="0.25">
      <c r="B16" s="37" t="s">
        <v>11</v>
      </c>
    </row>
    <row r="17" spans="1:2" x14ac:dyDescent="0.25">
      <c r="B17" s="37" t="s">
        <v>9</v>
      </c>
    </row>
    <row r="18" spans="1:2" x14ac:dyDescent="0.25">
      <c r="B18" s="37" t="s">
        <v>124</v>
      </c>
    </row>
    <row r="19" spans="1:2" x14ac:dyDescent="0.25">
      <c r="B19" s="37" t="s">
        <v>97</v>
      </c>
    </row>
    <row r="20" spans="1:2" x14ac:dyDescent="0.25">
      <c r="B20" s="37" t="s">
        <v>54</v>
      </c>
    </row>
    <row r="21" spans="1:2" x14ac:dyDescent="0.25">
      <c r="B21" s="37" t="s">
        <v>45</v>
      </c>
    </row>
    <row r="23" spans="1:2" x14ac:dyDescent="0.25">
      <c r="A23" s="37" t="s">
        <v>332</v>
      </c>
      <c r="B23" s="37" t="s">
        <v>151</v>
      </c>
    </row>
    <row r="24" spans="1:2" x14ac:dyDescent="0.25">
      <c r="B24" s="37" t="s">
        <v>29</v>
      </c>
    </row>
    <row r="25" spans="1:2" x14ac:dyDescent="0.25">
      <c r="B25" s="37" t="s">
        <v>85</v>
      </c>
    </row>
    <row r="26" spans="1:2" x14ac:dyDescent="0.25">
      <c r="B26" s="37" t="s">
        <v>157</v>
      </c>
    </row>
    <row r="27" spans="1:2" x14ac:dyDescent="0.25">
      <c r="B27" s="37" t="s">
        <v>14</v>
      </c>
    </row>
    <row r="28" spans="1:2" x14ac:dyDescent="0.25">
      <c r="B28" s="37" t="s">
        <v>139</v>
      </c>
    </row>
    <row r="29" spans="1:2" x14ac:dyDescent="0.25">
      <c r="B29" s="37" t="s">
        <v>108</v>
      </c>
    </row>
    <row r="30" spans="1:2" x14ac:dyDescent="0.25">
      <c r="B30" s="37" t="s">
        <v>126</v>
      </c>
    </row>
    <row r="31" spans="1:2" x14ac:dyDescent="0.25">
      <c r="B31" s="37" t="s">
        <v>101</v>
      </c>
    </row>
    <row r="32" spans="1:2" x14ac:dyDescent="0.25">
      <c r="B32" s="37" t="s">
        <v>130</v>
      </c>
    </row>
    <row r="33" spans="1:2" x14ac:dyDescent="0.25">
      <c r="B33" s="37" t="s">
        <v>137</v>
      </c>
    </row>
    <row r="34" spans="1:2" x14ac:dyDescent="0.25">
      <c r="B34" s="37" t="s">
        <v>134</v>
      </c>
    </row>
    <row r="35" spans="1:2" x14ac:dyDescent="0.25">
      <c r="B35" s="37" t="s">
        <v>158</v>
      </c>
    </row>
    <row r="36" spans="1:2" x14ac:dyDescent="0.25">
      <c r="B36" s="37" t="s">
        <v>40</v>
      </c>
    </row>
    <row r="37" spans="1:2" x14ac:dyDescent="0.25">
      <c r="B37" s="37" t="s">
        <v>150</v>
      </c>
    </row>
    <row r="38" spans="1:2" x14ac:dyDescent="0.25">
      <c r="B38" s="37" t="s">
        <v>32</v>
      </c>
    </row>
    <row r="39" spans="1:2" x14ac:dyDescent="0.25">
      <c r="B39" s="37" t="s">
        <v>47</v>
      </c>
    </row>
    <row r="40" spans="1:2" x14ac:dyDescent="0.25">
      <c r="B40" s="37" t="s">
        <v>31</v>
      </c>
    </row>
    <row r="41" spans="1:2" x14ac:dyDescent="0.25">
      <c r="B41" s="37" t="s">
        <v>23</v>
      </c>
    </row>
    <row r="42" spans="1:2" x14ac:dyDescent="0.25">
      <c r="B42" s="37" t="s">
        <v>34</v>
      </c>
    </row>
    <row r="43" spans="1:2" x14ac:dyDescent="0.25">
      <c r="B43" s="37" t="s">
        <v>152</v>
      </c>
    </row>
    <row r="45" spans="1:2" ht="31.5" x14ac:dyDescent="0.25">
      <c r="A45" s="43" t="s">
        <v>323</v>
      </c>
      <c r="B45" s="37" t="s">
        <v>113</v>
      </c>
    </row>
    <row r="46" spans="1:2" x14ac:dyDescent="0.25">
      <c r="B46" s="37" t="s">
        <v>132</v>
      </c>
    </row>
    <row r="47" spans="1:2" x14ac:dyDescent="0.25">
      <c r="B47" s="37" t="s">
        <v>49</v>
      </c>
    </row>
    <row r="48" spans="1:2" x14ac:dyDescent="0.25">
      <c r="B48" s="37" t="s">
        <v>91</v>
      </c>
    </row>
    <row r="49" spans="2:2" x14ac:dyDescent="0.25">
      <c r="B49" s="37" t="s">
        <v>172</v>
      </c>
    </row>
    <row r="50" spans="2:2" x14ac:dyDescent="0.25">
      <c r="B50" s="37" t="s">
        <v>18</v>
      </c>
    </row>
    <row r="51" spans="2:2" x14ac:dyDescent="0.25">
      <c r="B51" s="37" t="s">
        <v>156</v>
      </c>
    </row>
    <row r="52" spans="2:2" x14ac:dyDescent="0.25">
      <c r="B52" s="37" t="s">
        <v>148</v>
      </c>
    </row>
    <row r="53" spans="2:2" x14ac:dyDescent="0.25">
      <c r="B53" s="37" t="s">
        <v>7</v>
      </c>
    </row>
    <row r="54" spans="2:2" x14ac:dyDescent="0.25">
      <c r="B54" s="37" t="s">
        <v>28</v>
      </c>
    </row>
    <row r="55" spans="2:2" x14ac:dyDescent="0.25">
      <c r="B55" s="37" t="s">
        <v>133</v>
      </c>
    </row>
    <row r="56" spans="2:2" x14ac:dyDescent="0.25">
      <c r="B56" s="37" t="s">
        <v>138</v>
      </c>
    </row>
    <row r="57" spans="2:2" x14ac:dyDescent="0.25">
      <c r="B57" s="37" t="s">
        <v>161</v>
      </c>
    </row>
    <row r="58" spans="2:2" x14ac:dyDescent="0.25">
      <c r="B58" s="37" t="s">
        <v>125</v>
      </c>
    </row>
    <row r="59" spans="2:2" x14ac:dyDescent="0.25">
      <c r="B59" s="37" t="s">
        <v>173</v>
      </c>
    </row>
    <row r="60" spans="2:2" x14ac:dyDescent="0.25">
      <c r="B60" s="37" t="s">
        <v>162</v>
      </c>
    </row>
    <row r="61" spans="2:2" x14ac:dyDescent="0.25">
      <c r="B61" s="37" t="s">
        <v>27</v>
      </c>
    </row>
    <row r="62" spans="2:2" x14ac:dyDescent="0.25">
      <c r="B62" s="37" t="s">
        <v>293</v>
      </c>
    </row>
    <row r="63" spans="2:2" x14ac:dyDescent="0.25">
      <c r="B63" s="37" t="s">
        <v>155</v>
      </c>
    </row>
    <row r="64" spans="2:2" x14ac:dyDescent="0.25">
      <c r="B64" s="37" t="s">
        <v>6</v>
      </c>
    </row>
    <row r="65" spans="2:2" x14ac:dyDescent="0.25">
      <c r="B65" s="37" t="s">
        <v>117</v>
      </c>
    </row>
    <row r="66" spans="2:2" x14ac:dyDescent="0.25">
      <c r="B66" s="37" t="s">
        <v>154</v>
      </c>
    </row>
    <row r="67" spans="2:2" x14ac:dyDescent="0.25">
      <c r="B67" s="37" t="s">
        <v>25</v>
      </c>
    </row>
    <row r="68" spans="2:2" x14ac:dyDescent="0.25">
      <c r="B68" s="37" t="s">
        <v>102</v>
      </c>
    </row>
    <row r="69" spans="2:2" x14ac:dyDescent="0.25">
      <c r="B69" s="37" t="s">
        <v>21</v>
      </c>
    </row>
    <row r="70" spans="2:2" x14ac:dyDescent="0.25">
      <c r="B70" s="37" t="s">
        <v>116</v>
      </c>
    </row>
    <row r="71" spans="2:2" x14ac:dyDescent="0.25">
      <c r="B71" s="37" t="s">
        <v>105</v>
      </c>
    </row>
    <row r="72" spans="2:2" x14ac:dyDescent="0.25">
      <c r="B72" s="37" t="s">
        <v>141</v>
      </c>
    </row>
    <row r="73" spans="2:2" x14ac:dyDescent="0.25">
      <c r="B73" s="37" t="s">
        <v>106</v>
      </c>
    </row>
    <row r="74" spans="2:2" x14ac:dyDescent="0.25">
      <c r="B74" s="37" t="s">
        <v>169</v>
      </c>
    </row>
    <row r="75" spans="2:2" x14ac:dyDescent="0.25">
      <c r="B75" s="37" t="s">
        <v>149</v>
      </c>
    </row>
    <row r="76" spans="2:2" x14ac:dyDescent="0.25">
      <c r="B76" s="37" t="s">
        <v>112</v>
      </c>
    </row>
    <row r="77" spans="2:2" x14ac:dyDescent="0.25">
      <c r="B77" s="37" t="s">
        <v>90</v>
      </c>
    </row>
    <row r="78" spans="2:2" x14ac:dyDescent="0.25">
      <c r="B78" s="37" t="s">
        <v>50</v>
      </c>
    </row>
    <row r="79" spans="2:2" x14ac:dyDescent="0.25">
      <c r="B79" s="37" t="s">
        <v>33</v>
      </c>
    </row>
    <row r="80" spans="2:2" x14ac:dyDescent="0.25">
      <c r="B80" s="37" t="s">
        <v>96</v>
      </c>
    </row>
    <row r="81" spans="2:2" x14ac:dyDescent="0.25">
      <c r="B81" s="37" t="s">
        <v>170</v>
      </c>
    </row>
    <row r="82" spans="2:2" x14ac:dyDescent="0.25">
      <c r="B82" s="37" t="s">
        <v>87</v>
      </c>
    </row>
    <row r="83" spans="2:2" x14ac:dyDescent="0.25">
      <c r="B83" s="37" t="s">
        <v>165</v>
      </c>
    </row>
    <row r="84" spans="2:2" x14ac:dyDescent="0.25">
      <c r="B84" s="37" t="s">
        <v>120</v>
      </c>
    </row>
    <row r="85" spans="2:2" x14ac:dyDescent="0.25">
      <c r="B85" s="37" t="s">
        <v>38</v>
      </c>
    </row>
    <row r="86" spans="2:2" x14ac:dyDescent="0.25">
      <c r="B86" s="37" t="s">
        <v>163</v>
      </c>
    </row>
    <row r="87" spans="2:2" x14ac:dyDescent="0.25">
      <c r="B87" s="37" t="s">
        <v>171</v>
      </c>
    </row>
    <row r="88" spans="2:2" x14ac:dyDescent="0.25">
      <c r="B88" s="37" t="s">
        <v>107</v>
      </c>
    </row>
    <row r="89" spans="2:2" x14ac:dyDescent="0.25">
      <c r="B89" s="37" t="s">
        <v>164</v>
      </c>
    </row>
    <row r="90" spans="2:2" x14ac:dyDescent="0.25">
      <c r="B90" s="37" t="s">
        <v>111</v>
      </c>
    </row>
    <row r="91" spans="2:2" x14ac:dyDescent="0.25">
      <c r="B91" s="37" t="s">
        <v>8</v>
      </c>
    </row>
    <row r="92" spans="2:2" x14ac:dyDescent="0.25">
      <c r="B92" s="37" t="s">
        <v>92</v>
      </c>
    </row>
    <row r="93" spans="2:2" x14ac:dyDescent="0.25">
      <c r="B93" s="37" t="s">
        <v>83</v>
      </c>
    </row>
    <row r="94" spans="2:2" x14ac:dyDescent="0.25">
      <c r="B94" s="37" t="s">
        <v>55</v>
      </c>
    </row>
    <row r="95" spans="2:2" x14ac:dyDescent="0.25">
      <c r="B95" s="37" t="s">
        <v>147</v>
      </c>
    </row>
    <row r="96" spans="2:2" x14ac:dyDescent="0.25">
      <c r="B96" s="37" t="s">
        <v>143</v>
      </c>
    </row>
    <row r="97" spans="2:2" x14ac:dyDescent="0.25">
      <c r="B97" s="37" t="s">
        <v>140</v>
      </c>
    </row>
    <row r="98" spans="2:2" x14ac:dyDescent="0.25">
      <c r="B98" s="37" t="s">
        <v>135</v>
      </c>
    </row>
    <row r="99" spans="2:2" x14ac:dyDescent="0.25">
      <c r="B99" s="37" t="s">
        <v>35</v>
      </c>
    </row>
    <row r="100" spans="2:2" x14ac:dyDescent="0.25">
      <c r="B100" s="37" t="s">
        <v>144</v>
      </c>
    </row>
    <row r="101" spans="2:2" x14ac:dyDescent="0.25">
      <c r="B101" s="37" t="s">
        <v>166</v>
      </c>
    </row>
    <row r="102" spans="2:2" x14ac:dyDescent="0.25">
      <c r="B102" s="37" t="s">
        <v>146</v>
      </c>
    </row>
    <row r="103" spans="2:2" x14ac:dyDescent="0.25">
      <c r="B103" s="37" t="s">
        <v>3</v>
      </c>
    </row>
    <row r="104" spans="2:2" x14ac:dyDescent="0.25">
      <c r="B104" s="37" t="s">
        <v>145</v>
      </c>
    </row>
  </sheetData>
  <sortState xmlns:xlrd2="http://schemas.microsoft.com/office/spreadsheetml/2017/richdata2" ref="B45:B104">
    <sortCondition ref="B4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E1451-A020-4E6F-9989-F0268BABAF29}">
  <dimension ref="A1:Q104"/>
  <sheetViews>
    <sheetView tabSelected="1" zoomScale="80" zoomScaleNormal="80" workbookViewId="0">
      <pane ySplit="1" topLeftCell="A89" activePane="bottomLeft" state="frozen"/>
      <selection pane="bottomLeft" activeCell="M95" sqref="M95"/>
    </sheetView>
  </sheetViews>
  <sheetFormatPr baseColWidth="10" defaultRowHeight="15" x14ac:dyDescent="0.25"/>
  <cols>
    <col min="1" max="1" width="7" customWidth="1"/>
    <col min="2" max="2" width="20.42578125" customWidth="1"/>
    <col min="4" max="4" width="14.140625" customWidth="1"/>
    <col min="5" max="5" width="9.140625" style="7" customWidth="1"/>
    <col min="6" max="6" width="9.7109375" style="7" customWidth="1"/>
    <col min="7" max="7" width="9.140625" style="7" customWidth="1"/>
    <col min="8" max="8" width="11.42578125" customWidth="1"/>
    <col min="9" max="9" width="11.42578125" style="7"/>
    <col min="10" max="10" width="18.28515625" customWidth="1"/>
    <col min="11" max="11" width="22" style="7" bestFit="1" customWidth="1"/>
    <col min="12" max="12" width="15.85546875" style="27" customWidth="1"/>
    <col min="13" max="16" width="20.7109375" customWidth="1"/>
    <col min="17" max="17" width="15.5703125" customWidth="1"/>
  </cols>
  <sheetData>
    <row r="1" spans="1:17" ht="47.25" x14ac:dyDescent="0.25">
      <c r="A1" s="1" t="s">
        <v>78</v>
      </c>
      <c r="B1" s="1" t="s">
        <v>0</v>
      </c>
      <c r="C1" s="1" t="s">
        <v>1</v>
      </c>
      <c r="D1" s="1" t="s">
        <v>2</v>
      </c>
      <c r="E1" s="1" t="s">
        <v>79</v>
      </c>
      <c r="F1" s="1" t="s">
        <v>174</v>
      </c>
      <c r="G1" s="1" t="s">
        <v>61</v>
      </c>
      <c r="H1" s="1" t="s">
        <v>80</v>
      </c>
      <c r="I1" s="1" t="s">
        <v>81</v>
      </c>
      <c r="J1" s="1" t="s">
        <v>62</v>
      </c>
      <c r="K1" s="1" t="s">
        <v>82</v>
      </c>
      <c r="L1" s="2" t="s">
        <v>211</v>
      </c>
      <c r="M1" s="2" t="s">
        <v>12</v>
      </c>
      <c r="N1" s="2" t="s">
        <v>231</v>
      </c>
      <c r="O1" s="2" t="s">
        <v>223</v>
      </c>
      <c r="P1" s="2" t="s">
        <v>222</v>
      </c>
      <c r="Q1" s="2" t="s">
        <v>288</v>
      </c>
    </row>
    <row r="2" spans="1:17" ht="30" x14ac:dyDescent="0.25">
      <c r="A2" s="3">
        <v>1</v>
      </c>
      <c r="B2" s="3" t="s">
        <v>83</v>
      </c>
      <c r="C2" s="3" t="s">
        <v>84</v>
      </c>
      <c r="D2" s="3" t="s">
        <v>10</v>
      </c>
      <c r="E2" s="8">
        <v>13436.7</v>
      </c>
      <c r="F2" s="8" t="s">
        <v>64</v>
      </c>
      <c r="G2" s="8"/>
      <c r="H2" s="3"/>
      <c r="I2" s="8"/>
      <c r="J2" s="3"/>
      <c r="K2" s="16"/>
      <c r="L2" s="27" t="s">
        <v>64</v>
      </c>
      <c r="M2" s="9" t="s">
        <v>338</v>
      </c>
      <c r="N2" s="10" t="s">
        <v>339</v>
      </c>
      <c r="O2" s="9"/>
      <c r="P2" s="10" t="s">
        <v>349</v>
      </c>
    </row>
    <row r="3" spans="1:17" s="6" customFormat="1" ht="30" x14ac:dyDescent="0.25">
      <c r="A3" s="6">
        <v>2</v>
      </c>
      <c r="B3" s="6" t="s">
        <v>85</v>
      </c>
      <c r="C3" s="6" t="s">
        <v>86</v>
      </c>
      <c r="D3" s="6" t="s">
        <v>24</v>
      </c>
      <c r="E3" s="52">
        <v>13387.8</v>
      </c>
      <c r="F3" s="52"/>
      <c r="G3" s="52" t="s">
        <v>64</v>
      </c>
      <c r="H3" s="6">
        <v>263790</v>
      </c>
      <c r="I3" s="52" t="s">
        <v>181</v>
      </c>
      <c r="J3" s="6" t="s">
        <v>185</v>
      </c>
      <c r="K3" s="53">
        <v>2630</v>
      </c>
      <c r="L3" s="54"/>
      <c r="M3" s="55" t="s">
        <v>240</v>
      </c>
      <c r="N3" s="55"/>
      <c r="O3" s="55"/>
      <c r="P3" s="55"/>
    </row>
    <row r="4" spans="1:17" ht="30" x14ac:dyDescent="0.25">
      <c r="A4" s="3">
        <v>3</v>
      </c>
      <c r="B4" s="3" t="s">
        <v>3</v>
      </c>
      <c r="C4" s="3" t="s">
        <v>4</v>
      </c>
      <c r="D4" s="3" t="s">
        <v>5</v>
      </c>
      <c r="E4" s="8">
        <v>13135</v>
      </c>
      <c r="F4" s="8"/>
      <c r="G4" s="8" t="s">
        <v>64</v>
      </c>
      <c r="H4" s="3">
        <v>282164</v>
      </c>
      <c r="I4" s="8"/>
      <c r="J4" s="3"/>
      <c r="K4" s="16"/>
      <c r="L4" s="27" t="s">
        <v>64</v>
      </c>
      <c r="M4" s="9" t="s">
        <v>335</v>
      </c>
      <c r="N4" s="9"/>
      <c r="O4" s="9" t="s">
        <v>340</v>
      </c>
      <c r="P4" s="9"/>
    </row>
    <row r="5" spans="1:17" ht="30" x14ac:dyDescent="0.25">
      <c r="A5" s="3">
        <v>4</v>
      </c>
      <c r="B5" s="3" t="s">
        <v>87</v>
      </c>
      <c r="C5" s="3" t="s">
        <v>86</v>
      </c>
      <c r="D5" s="3" t="s">
        <v>24</v>
      </c>
      <c r="E5" s="8">
        <v>12278.8</v>
      </c>
      <c r="F5" s="8"/>
      <c r="G5" s="8" t="s">
        <v>64</v>
      </c>
      <c r="H5" s="3">
        <v>106591</v>
      </c>
      <c r="I5" s="8" t="s">
        <v>184</v>
      </c>
      <c r="J5" s="3" t="s">
        <v>99</v>
      </c>
      <c r="K5" s="16">
        <v>1935</v>
      </c>
      <c r="L5" s="27" t="s">
        <v>64</v>
      </c>
      <c r="M5" s="9" t="s">
        <v>336</v>
      </c>
      <c r="N5" s="9" t="s">
        <v>337</v>
      </c>
      <c r="O5" s="9"/>
      <c r="P5" s="9"/>
    </row>
    <row r="6" spans="1:17" s="6" customFormat="1" ht="30" x14ac:dyDescent="0.25">
      <c r="A6" s="6">
        <v>5</v>
      </c>
      <c r="B6" s="6" t="s">
        <v>88</v>
      </c>
      <c r="C6" s="6" t="s">
        <v>89</v>
      </c>
      <c r="D6" s="6" t="s">
        <v>17</v>
      </c>
      <c r="E6" s="52">
        <v>11334.1</v>
      </c>
      <c r="F6" s="52"/>
      <c r="G6" s="52" t="s">
        <v>63</v>
      </c>
      <c r="H6" s="6">
        <v>34418</v>
      </c>
      <c r="I6" s="52"/>
      <c r="J6" s="6" t="s">
        <v>209</v>
      </c>
      <c r="K6" s="53" t="s">
        <v>210</v>
      </c>
      <c r="L6" s="54"/>
      <c r="M6" s="55" t="s">
        <v>241</v>
      </c>
      <c r="N6" s="55"/>
      <c r="O6" s="55"/>
      <c r="P6" s="55"/>
    </row>
    <row r="7" spans="1:17" ht="30" x14ac:dyDescent="0.25">
      <c r="A7" s="3">
        <v>6</v>
      </c>
      <c r="B7" s="3" t="s">
        <v>90</v>
      </c>
      <c r="C7" s="3" t="s">
        <v>86</v>
      </c>
      <c r="D7" s="3" t="s">
        <v>17</v>
      </c>
      <c r="E7" s="8">
        <v>10921.4</v>
      </c>
      <c r="F7" s="8"/>
      <c r="G7" s="8" t="s">
        <v>64</v>
      </c>
      <c r="H7" s="3">
        <v>29112</v>
      </c>
      <c r="I7" s="8" t="s">
        <v>178</v>
      </c>
      <c r="J7" s="3" t="s">
        <v>186</v>
      </c>
      <c r="K7" s="16">
        <v>2550</v>
      </c>
      <c r="L7" s="27" t="s">
        <v>64</v>
      </c>
      <c r="M7" s="9" t="s">
        <v>341</v>
      </c>
      <c r="N7" s="10" t="s">
        <v>401</v>
      </c>
      <c r="O7" s="9"/>
      <c r="P7" s="9" t="s">
        <v>350</v>
      </c>
    </row>
    <row r="8" spans="1:17" x14ac:dyDescent="0.25">
      <c r="A8" s="3">
        <v>7</v>
      </c>
      <c r="B8" s="3" t="s">
        <v>91</v>
      </c>
      <c r="C8" s="3" t="s">
        <v>86</v>
      </c>
      <c r="D8" s="3" t="s">
        <v>17</v>
      </c>
      <c r="E8" s="8">
        <v>9656.5</v>
      </c>
      <c r="F8" s="8" t="s">
        <v>64</v>
      </c>
      <c r="G8" s="8"/>
      <c r="H8" s="3"/>
      <c r="I8" s="8"/>
      <c r="J8" s="3"/>
      <c r="K8" s="16"/>
      <c r="L8" s="27" t="s">
        <v>64</v>
      </c>
      <c r="M8" s="9"/>
      <c r="N8" s="9"/>
      <c r="O8" s="9"/>
      <c r="P8" s="9"/>
    </row>
    <row r="9" spans="1:17" ht="30" x14ac:dyDescent="0.25">
      <c r="A9" s="3">
        <v>8</v>
      </c>
      <c r="B9" s="3" t="s">
        <v>92</v>
      </c>
      <c r="C9" s="3" t="s">
        <v>93</v>
      </c>
      <c r="D9" s="3" t="s">
        <v>13</v>
      </c>
      <c r="E9" s="8">
        <v>8884.5</v>
      </c>
      <c r="F9" s="8"/>
      <c r="G9" s="8" t="s">
        <v>64</v>
      </c>
      <c r="H9" s="3">
        <f>64390+33698</f>
        <v>98088</v>
      </c>
      <c r="I9" s="8" t="s">
        <v>189</v>
      </c>
      <c r="J9" s="3" t="s">
        <v>187</v>
      </c>
      <c r="K9" s="16" t="s">
        <v>188</v>
      </c>
      <c r="L9" s="27" t="s">
        <v>64</v>
      </c>
      <c r="M9" s="9" t="s">
        <v>241</v>
      </c>
      <c r="N9" s="9" t="s">
        <v>342</v>
      </c>
      <c r="O9" s="9"/>
      <c r="P9" s="9"/>
    </row>
    <row r="10" spans="1:17" s="6" customFormat="1" x14ac:dyDescent="0.25">
      <c r="A10" s="6">
        <v>9</v>
      </c>
      <c r="B10" s="6" t="s">
        <v>94</v>
      </c>
      <c r="C10" s="6" t="s">
        <v>86</v>
      </c>
      <c r="D10" s="6" t="s">
        <v>13</v>
      </c>
      <c r="E10" s="52">
        <v>8800.1</v>
      </c>
      <c r="F10" s="52"/>
      <c r="G10" s="52" t="s">
        <v>63</v>
      </c>
      <c r="H10" s="6">
        <f>60490+3449758</f>
        <v>3510248</v>
      </c>
      <c r="I10" s="52">
        <v>4600</v>
      </c>
      <c r="J10" s="6" t="s">
        <v>95</v>
      </c>
      <c r="K10" s="53">
        <v>2340</v>
      </c>
      <c r="L10" s="54"/>
      <c r="M10" s="55"/>
      <c r="N10" s="55" t="s">
        <v>243</v>
      </c>
      <c r="O10" s="55" t="s">
        <v>242</v>
      </c>
      <c r="P10" s="55"/>
    </row>
    <row r="11" spans="1:17" ht="30" x14ac:dyDescent="0.25">
      <c r="A11" s="3">
        <v>10</v>
      </c>
      <c r="B11" s="3" t="s">
        <v>6</v>
      </c>
      <c r="C11" s="3" t="s">
        <v>4</v>
      </c>
      <c r="D11" s="3" t="s">
        <v>5</v>
      </c>
      <c r="E11" s="8">
        <v>8663</v>
      </c>
      <c r="F11" s="8"/>
      <c r="G11" s="8" t="s">
        <v>64</v>
      </c>
      <c r="H11" s="3">
        <f>35413+80843</f>
        <v>116256</v>
      </c>
      <c r="I11" s="8"/>
      <c r="J11" s="3"/>
      <c r="K11" s="16"/>
      <c r="L11" s="27" t="s">
        <v>64</v>
      </c>
      <c r="M11" s="10" t="s">
        <v>413</v>
      </c>
      <c r="N11" s="10" t="s">
        <v>402</v>
      </c>
      <c r="O11" s="9" t="s">
        <v>343</v>
      </c>
      <c r="P11" s="9"/>
      <c r="Q11" t="s">
        <v>319</v>
      </c>
    </row>
    <row r="12" spans="1:17" ht="45" x14ac:dyDescent="0.25">
      <c r="A12" s="3">
        <v>11</v>
      </c>
      <c r="B12" s="3" t="s">
        <v>96</v>
      </c>
      <c r="C12" s="3" t="s">
        <v>86</v>
      </c>
      <c r="D12" s="3" t="s">
        <v>13</v>
      </c>
      <c r="E12" s="8">
        <v>8474.1</v>
      </c>
      <c r="F12" s="8"/>
      <c r="G12" s="8" t="s">
        <v>64</v>
      </c>
      <c r="H12" s="3">
        <f>7971+10343+14465</f>
        <v>32779</v>
      </c>
      <c r="I12" s="8" t="s">
        <v>179</v>
      </c>
      <c r="J12" s="3" t="s">
        <v>202</v>
      </c>
      <c r="K12" s="16">
        <v>3090</v>
      </c>
      <c r="L12" s="27" t="s">
        <v>64</v>
      </c>
      <c r="M12" s="9" t="s">
        <v>344</v>
      </c>
      <c r="N12" s="9" t="s">
        <v>345</v>
      </c>
      <c r="O12" s="10"/>
      <c r="P12" s="9" t="s">
        <v>346</v>
      </c>
    </row>
    <row r="13" spans="1:17" s="6" customFormat="1" x14ac:dyDescent="0.25">
      <c r="A13" s="6">
        <v>12</v>
      </c>
      <c r="B13" s="6" t="s">
        <v>97</v>
      </c>
      <c r="C13" s="6" t="s">
        <v>98</v>
      </c>
      <c r="D13" s="6" t="s">
        <v>5</v>
      </c>
      <c r="E13" s="52">
        <v>7859.6</v>
      </c>
      <c r="F13" s="52"/>
      <c r="G13" s="52" t="s">
        <v>63</v>
      </c>
      <c r="H13" s="6">
        <f>53839+613256+23114+59042</f>
        <v>749251</v>
      </c>
      <c r="I13" s="52">
        <v>2700</v>
      </c>
      <c r="J13" s="6" t="s">
        <v>99</v>
      </c>
      <c r="K13" s="53">
        <v>1930</v>
      </c>
      <c r="L13" s="54"/>
      <c r="M13" s="55"/>
      <c r="N13" s="55"/>
      <c r="O13" s="55" t="s">
        <v>244</v>
      </c>
      <c r="P13" s="55"/>
    </row>
    <row r="14" spans="1:17" s="6" customFormat="1" x14ac:dyDescent="0.25">
      <c r="A14" s="6">
        <v>13</v>
      </c>
      <c r="B14" s="6" t="s">
        <v>100</v>
      </c>
      <c r="C14" s="6" t="s">
        <v>93</v>
      </c>
      <c r="D14" s="6" t="s">
        <v>13</v>
      </c>
      <c r="E14" s="52">
        <v>7330.9</v>
      </c>
      <c r="F14" s="52"/>
      <c r="G14" s="52" t="s">
        <v>63</v>
      </c>
      <c r="H14" s="6">
        <v>88338</v>
      </c>
      <c r="I14" s="52">
        <v>2000</v>
      </c>
      <c r="J14" s="6" t="s">
        <v>175</v>
      </c>
      <c r="K14" s="53" t="s">
        <v>176</v>
      </c>
      <c r="L14" s="54"/>
      <c r="M14" s="55"/>
      <c r="N14" s="55" t="s">
        <v>300</v>
      </c>
      <c r="O14" s="55"/>
      <c r="P14" s="55"/>
    </row>
    <row r="15" spans="1:17" s="6" customFormat="1" ht="30" x14ac:dyDescent="0.25">
      <c r="A15" s="6">
        <v>14</v>
      </c>
      <c r="B15" s="6" t="s">
        <v>101</v>
      </c>
      <c r="C15" s="6" t="s">
        <v>86</v>
      </c>
      <c r="D15" s="6" t="s">
        <v>5</v>
      </c>
      <c r="E15" s="52">
        <v>6670.6</v>
      </c>
      <c r="F15" s="52"/>
      <c r="G15" s="52" t="s">
        <v>64</v>
      </c>
      <c r="H15" s="6">
        <v>20925</v>
      </c>
      <c r="I15" s="52">
        <v>57</v>
      </c>
      <c r="J15" s="6" t="s">
        <v>71</v>
      </c>
      <c r="K15" s="53">
        <v>1082</v>
      </c>
      <c r="L15" s="54"/>
      <c r="M15" s="55"/>
      <c r="N15" s="55"/>
      <c r="O15" s="55" t="s">
        <v>245</v>
      </c>
      <c r="P15" s="55"/>
    </row>
    <row r="16" spans="1:17" x14ac:dyDescent="0.25">
      <c r="A16" s="3">
        <v>15</v>
      </c>
      <c r="B16" s="3" t="s">
        <v>102</v>
      </c>
      <c r="C16" s="3" t="s">
        <v>86</v>
      </c>
      <c r="D16" s="3" t="s">
        <v>24</v>
      </c>
      <c r="E16" s="8">
        <v>6465.4</v>
      </c>
      <c r="F16" s="8" t="s">
        <v>64</v>
      </c>
      <c r="G16" s="8"/>
      <c r="H16" s="3"/>
      <c r="I16" s="8"/>
      <c r="J16" s="3"/>
      <c r="K16" s="16"/>
      <c r="L16" s="28" t="s">
        <v>64</v>
      </c>
      <c r="M16" s="9" t="s">
        <v>347</v>
      </c>
      <c r="N16" s="9"/>
      <c r="O16" s="9"/>
      <c r="P16" s="9" t="s">
        <v>348</v>
      </c>
    </row>
    <row r="17" spans="1:16" ht="30" x14ac:dyDescent="0.25">
      <c r="A17" s="3">
        <v>16</v>
      </c>
      <c r="B17" s="3" t="s">
        <v>103</v>
      </c>
      <c r="C17" s="3" t="s">
        <v>86</v>
      </c>
      <c r="D17" s="3" t="s">
        <v>13</v>
      </c>
      <c r="E17" s="8">
        <v>6167.8</v>
      </c>
      <c r="F17" s="8"/>
      <c r="G17" s="8" t="s">
        <v>63</v>
      </c>
      <c r="H17" s="3">
        <f>238651+399025</f>
        <v>637676</v>
      </c>
      <c r="I17" s="8" t="s">
        <v>104</v>
      </c>
      <c r="J17" s="3" t="s">
        <v>65</v>
      </c>
      <c r="K17" s="16">
        <v>1070</v>
      </c>
      <c r="L17" s="28" t="s">
        <v>64</v>
      </c>
      <c r="M17" s="9" t="s">
        <v>351</v>
      </c>
      <c r="N17" s="9" t="s">
        <v>352</v>
      </c>
      <c r="O17" s="9"/>
      <c r="P17" s="9"/>
    </row>
    <row r="18" spans="1:16" ht="30" x14ac:dyDescent="0.25">
      <c r="A18" s="3">
        <v>17</v>
      </c>
      <c r="B18" s="3" t="s">
        <v>7</v>
      </c>
      <c r="C18" s="3" t="s">
        <v>4</v>
      </c>
      <c r="D18" s="3" t="s">
        <v>5</v>
      </c>
      <c r="E18" s="8">
        <v>6108</v>
      </c>
      <c r="F18" s="8"/>
      <c r="G18" s="8" t="s">
        <v>64</v>
      </c>
      <c r="H18" s="3">
        <f>87279+181218</f>
        <v>268497</v>
      </c>
      <c r="I18" s="8" t="s">
        <v>183</v>
      </c>
      <c r="J18" s="3"/>
      <c r="K18" s="16"/>
      <c r="L18" s="28" t="s">
        <v>64</v>
      </c>
      <c r="M18" s="10" t="s">
        <v>414</v>
      </c>
      <c r="N18" s="10" t="s">
        <v>403</v>
      </c>
      <c r="O18" s="9"/>
      <c r="P18" s="9"/>
    </row>
    <row r="19" spans="1:16" x14ac:dyDescent="0.25">
      <c r="A19" s="3">
        <v>18</v>
      </c>
      <c r="B19" s="3" t="s">
        <v>105</v>
      </c>
      <c r="C19" s="3" t="s">
        <v>86</v>
      </c>
      <c r="D19" s="3" t="s">
        <v>5</v>
      </c>
      <c r="E19" s="8">
        <v>6086.9</v>
      </c>
      <c r="F19" s="8"/>
      <c r="G19" s="8" t="s">
        <v>64</v>
      </c>
      <c r="H19" s="3"/>
      <c r="I19" s="8" t="s">
        <v>181</v>
      </c>
      <c r="J19" s="3" t="s">
        <v>186</v>
      </c>
      <c r="K19" s="16">
        <v>2550</v>
      </c>
      <c r="L19" s="28" t="s">
        <v>64</v>
      </c>
      <c r="M19" s="10"/>
      <c r="N19" s="10"/>
      <c r="O19" s="10"/>
      <c r="P19" s="10"/>
    </row>
    <row r="20" spans="1:16" ht="30" x14ac:dyDescent="0.25">
      <c r="A20" s="3">
        <v>19</v>
      </c>
      <c r="B20" s="3" t="s">
        <v>8</v>
      </c>
      <c r="C20" s="3" t="s">
        <v>4</v>
      </c>
      <c r="D20" s="3" t="s">
        <v>5</v>
      </c>
      <c r="E20" s="8">
        <v>5934</v>
      </c>
      <c r="F20" s="8"/>
      <c r="G20" s="8" t="s">
        <v>64</v>
      </c>
      <c r="H20" s="3">
        <f>18884+71810+14071</f>
        <v>104765</v>
      </c>
      <c r="I20" s="8">
        <v>1550</v>
      </c>
      <c r="J20" s="3" t="s">
        <v>207</v>
      </c>
      <c r="K20" s="16" t="s">
        <v>208</v>
      </c>
      <c r="L20" s="27" t="s">
        <v>64</v>
      </c>
      <c r="M20" s="9" t="s">
        <v>353</v>
      </c>
      <c r="N20" s="9" t="s">
        <v>354</v>
      </c>
      <c r="O20" s="10"/>
      <c r="P20" s="9"/>
    </row>
    <row r="21" spans="1:16" s="6" customFormat="1" ht="30" x14ac:dyDescent="0.25">
      <c r="A21" s="6">
        <v>20</v>
      </c>
      <c r="B21" s="6" t="s">
        <v>9</v>
      </c>
      <c r="C21" s="6" t="s">
        <v>4</v>
      </c>
      <c r="D21" s="6" t="s">
        <v>10</v>
      </c>
      <c r="E21" s="52">
        <v>5538</v>
      </c>
      <c r="F21" s="52"/>
      <c r="G21" s="52" t="s">
        <v>63</v>
      </c>
      <c r="H21" s="56">
        <f>165249+3778+84520+64491</f>
        <v>318038</v>
      </c>
      <c r="I21" s="52">
        <v>1517</v>
      </c>
      <c r="J21" s="6" t="s">
        <v>65</v>
      </c>
      <c r="K21" s="53">
        <v>1070</v>
      </c>
      <c r="L21" s="54"/>
      <c r="M21" s="55" t="s">
        <v>249</v>
      </c>
      <c r="N21" s="55" t="s">
        <v>248</v>
      </c>
      <c r="O21" s="55" t="s">
        <v>247</v>
      </c>
      <c r="P21" s="55" t="s">
        <v>246</v>
      </c>
    </row>
    <row r="22" spans="1:16" s="6" customFormat="1" ht="45" x14ac:dyDescent="0.25">
      <c r="A22" s="6">
        <v>21</v>
      </c>
      <c r="B22" s="6" t="s">
        <v>11</v>
      </c>
      <c r="C22" s="6" t="s">
        <v>12</v>
      </c>
      <c r="D22" s="6" t="s">
        <v>13</v>
      </c>
      <c r="E22" s="52">
        <v>5450</v>
      </c>
      <c r="F22" s="52"/>
      <c r="G22" s="52" t="s">
        <v>63</v>
      </c>
      <c r="H22" s="56">
        <v>46881</v>
      </c>
      <c r="I22" s="52">
        <v>1000</v>
      </c>
      <c r="J22" s="6" t="s">
        <v>69</v>
      </c>
      <c r="K22" s="53" t="s">
        <v>72</v>
      </c>
      <c r="L22" s="54"/>
      <c r="M22" s="55" t="s">
        <v>252</v>
      </c>
      <c r="N22" s="55" t="s">
        <v>251</v>
      </c>
      <c r="O22" s="55" t="s">
        <v>250</v>
      </c>
    </row>
    <row r="23" spans="1:16" x14ac:dyDescent="0.25">
      <c r="A23" s="3">
        <v>22</v>
      </c>
      <c r="B23" s="3" t="s">
        <v>106</v>
      </c>
      <c r="C23" s="3" t="s">
        <v>98</v>
      </c>
      <c r="D23" s="3" t="s">
        <v>5</v>
      </c>
      <c r="E23" s="8">
        <v>5396.8</v>
      </c>
      <c r="F23" s="8"/>
      <c r="G23" s="8" t="s">
        <v>64</v>
      </c>
      <c r="H23" s="3">
        <v>102371</v>
      </c>
      <c r="I23" s="8" t="s">
        <v>191</v>
      </c>
      <c r="J23" s="3" t="s">
        <v>192</v>
      </c>
      <c r="K23" s="16">
        <v>9000</v>
      </c>
      <c r="L23" s="27" t="s">
        <v>64</v>
      </c>
      <c r="M23" s="9"/>
      <c r="N23" s="9"/>
      <c r="O23" s="9"/>
      <c r="P23" s="9"/>
    </row>
    <row r="24" spans="1:16" s="6" customFormat="1" ht="75" x14ac:dyDescent="0.25">
      <c r="A24" s="6">
        <v>23</v>
      </c>
      <c r="B24" s="6" t="s">
        <v>14</v>
      </c>
      <c r="C24" s="6" t="s">
        <v>4</v>
      </c>
      <c r="D24" s="6" t="s">
        <v>13</v>
      </c>
      <c r="E24" s="52">
        <v>5162</v>
      </c>
      <c r="F24" s="52"/>
      <c r="G24" s="52" t="s">
        <v>64</v>
      </c>
      <c r="H24" s="6">
        <f>122231+88244</f>
        <v>210475</v>
      </c>
      <c r="I24" s="52">
        <v>1000</v>
      </c>
      <c r="J24" s="6" t="s">
        <v>212</v>
      </c>
      <c r="K24" s="53" t="s">
        <v>213</v>
      </c>
      <c r="L24" s="54"/>
      <c r="M24" s="55"/>
      <c r="N24" s="55" t="s">
        <v>298</v>
      </c>
      <c r="O24" s="55" t="s">
        <v>253</v>
      </c>
      <c r="P24" s="55"/>
    </row>
    <row r="25" spans="1:16" x14ac:dyDescent="0.25">
      <c r="A25" s="3">
        <v>24</v>
      </c>
      <c r="B25" s="3" t="s">
        <v>107</v>
      </c>
      <c r="C25" s="3" t="s">
        <v>86</v>
      </c>
      <c r="D25" s="3" t="s">
        <v>24</v>
      </c>
      <c r="E25" s="8">
        <v>5078.8</v>
      </c>
      <c r="F25" s="8"/>
      <c r="G25" s="8" t="s">
        <v>64</v>
      </c>
      <c r="H25" s="3">
        <v>59920</v>
      </c>
      <c r="I25" s="8" t="s">
        <v>183</v>
      </c>
      <c r="J25" s="3" t="s">
        <v>283</v>
      </c>
      <c r="K25" s="16">
        <v>1800</v>
      </c>
      <c r="L25" s="27" t="s">
        <v>64</v>
      </c>
      <c r="M25" s="9" t="s">
        <v>355</v>
      </c>
      <c r="N25" s="10" t="s">
        <v>404</v>
      </c>
      <c r="O25" s="9"/>
      <c r="P25" s="9"/>
    </row>
    <row r="26" spans="1:16" s="6" customFormat="1" ht="45" x14ac:dyDescent="0.25">
      <c r="A26" s="6">
        <v>25</v>
      </c>
      <c r="B26" s="6" t="s">
        <v>108</v>
      </c>
      <c r="C26" s="6" t="s">
        <v>86</v>
      </c>
      <c r="D26" s="6" t="s">
        <v>17</v>
      </c>
      <c r="E26" s="52">
        <v>5052.1000000000004</v>
      </c>
      <c r="F26" s="52"/>
      <c r="G26" s="52" t="s">
        <v>64</v>
      </c>
      <c r="H26" s="6">
        <v>142968</v>
      </c>
      <c r="I26" s="52" t="s">
        <v>191</v>
      </c>
      <c r="J26" s="6" t="s">
        <v>131</v>
      </c>
      <c r="K26" s="53">
        <v>1831</v>
      </c>
      <c r="L26" s="54"/>
      <c r="M26" s="55" t="s">
        <v>281</v>
      </c>
      <c r="N26" s="55"/>
      <c r="O26" s="55"/>
      <c r="P26" s="55" t="s">
        <v>254</v>
      </c>
    </row>
    <row r="27" spans="1:16" s="6" customFormat="1" ht="30" x14ac:dyDescent="0.25">
      <c r="A27" s="6">
        <v>26</v>
      </c>
      <c r="B27" s="6" t="s">
        <v>109</v>
      </c>
      <c r="C27" s="6" t="s">
        <v>86</v>
      </c>
      <c r="D27" s="6" t="s">
        <v>13</v>
      </c>
      <c r="E27" s="52">
        <v>4963.7</v>
      </c>
      <c r="F27" s="52"/>
      <c r="G27" s="52" t="s">
        <v>63</v>
      </c>
      <c r="H27" s="6">
        <v>106770</v>
      </c>
      <c r="I27" s="52">
        <v>320</v>
      </c>
      <c r="J27" s="6" t="s">
        <v>110</v>
      </c>
      <c r="K27" s="53">
        <v>1420</v>
      </c>
      <c r="L27" s="54"/>
      <c r="M27" s="55" t="s">
        <v>255</v>
      </c>
      <c r="N27" s="55"/>
      <c r="O27" s="55"/>
      <c r="P27" s="55"/>
    </row>
    <row r="28" spans="1:16" s="6" customFormat="1" x14ac:dyDescent="0.25">
      <c r="A28" s="6">
        <v>27</v>
      </c>
      <c r="B28" s="6" t="s">
        <v>15</v>
      </c>
      <c r="C28" s="6" t="s">
        <v>16</v>
      </c>
      <c r="D28" s="6" t="s">
        <v>17</v>
      </c>
      <c r="E28" s="52">
        <v>4916</v>
      </c>
      <c r="F28" s="52"/>
      <c r="G28" s="52" t="s">
        <v>63</v>
      </c>
      <c r="H28" s="56">
        <v>300759</v>
      </c>
      <c r="I28" s="57">
        <v>70</v>
      </c>
      <c r="J28" s="6" t="s">
        <v>66</v>
      </c>
      <c r="K28" s="53">
        <v>2018</v>
      </c>
      <c r="L28" s="54"/>
      <c r="M28" s="55" t="s">
        <v>299</v>
      </c>
      <c r="N28" s="55"/>
      <c r="O28" s="55"/>
      <c r="P28" s="55"/>
    </row>
    <row r="29" spans="1:16" ht="45" x14ac:dyDescent="0.25">
      <c r="A29" s="3">
        <v>28</v>
      </c>
      <c r="B29" s="3" t="s">
        <v>111</v>
      </c>
      <c r="C29" s="3" t="s">
        <v>86</v>
      </c>
      <c r="D29" s="3" t="s">
        <v>17</v>
      </c>
      <c r="E29" s="8">
        <v>4556.8</v>
      </c>
      <c r="F29" s="8" t="s">
        <v>64</v>
      </c>
      <c r="G29" s="8"/>
      <c r="H29" s="3"/>
      <c r="I29" s="8"/>
      <c r="J29" s="3"/>
      <c r="K29" s="16"/>
      <c r="L29" s="27" t="s">
        <v>64</v>
      </c>
      <c r="M29" s="10" t="s">
        <v>415</v>
      </c>
      <c r="N29" s="9"/>
      <c r="O29" s="10"/>
      <c r="P29" s="9" t="s">
        <v>356</v>
      </c>
    </row>
    <row r="30" spans="1:16" ht="30" x14ac:dyDescent="0.25">
      <c r="A30" s="3">
        <v>29</v>
      </c>
      <c r="B30" s="3" t="s">
        <v>18</v>
      </c>
      <c r="C30" s="3" t="s">
        <v>19</v>
      </c>
      <c r="D30" s="3" t="s">
        <v>13</v>
      </c>
      <c r="E30" s="8">
        <v>4512.6000000000004</v>
      </c>
      <c r="F30" s="8"/>
      <c r="G30" s="8" t="s">
        <v>64</v>
      </c>
      <c r="H30" s="3">
        <v>45763</v>
      </c>
      <c r="I30" s="8">
        <v>200</v>
      </c>
      <c r="J30" s="3" t="s">
        <v>205</v>
      </c>
      <c r="K30" s="16">
        <v>1180</v>
      </c>
      <c r="L30" s="27" t="s">
        <v>64</v>
      </c>
      <c r="M30" s="10" t="s">
        <v>424</v>
      </c>
      <c r="N30" s="9" t="s">
        <v>333</v>
      </c>
      <c r="O30" s="9"/>
      <c r="P30" s="9"/>
    </row>
    <row r="31" spans="1:16" s="6" customFormat="1" ht="60" x14ac:dyDescent="0.25">
      <c r="A31" s="6">
        <v>30</v>
      </c>
      <c r="B31" s="6" t="s">
        <v>20</v>
      </c>
      <c r="C31" s="6" t="s">
        <v>19</v>
      </c>
      <c r="D31" s="6" t="s">
        <v>13</v>
      </c>
      <c r="E31" s="52">
        <v>4351</v>
      </c>
      <c r="F31" s="52"/>
      <c r="G31" s="52" t="s">
        <v>63</v>
      </c>
      <c r="H31" s="6">
        <f>2618869+44290</f>
        <v>2663159</v>
      </c>
      <c r="I31" s="52">
        <v>10000</v>
      </c>
      <c r="J31" s="6" t="s">
        <v>70</v>
      </c>
      <c r="K31" s="53" t="s">
        <v>73</v>
      </c>
      <c r="L31" s="54"/>
      <c r="M31" s="55"/>
      <c r="N31" s="55"/>
      <c r="O31" s="55"/>
      <c r="P31" s="55" t="s">
        <v>256</v>
      </c>
    </row>
    <row r="32" spans="1:16" x14ac:dyDescent="0.25">
      <c r="A32" s="3">
        <v>31</v>
      </c>
      <c r="B32" s="3" t="s">
        <v>21</v>
      </c>
      <c r="C32" s="3" t="s">
        <v>22</v>
      </c>
      <c r="D32" s="3" t="s">
        <v>5</v>
      </c>
      <c r="E32" s="8">
        <v>4282</v>
      </c>
      <c r="F32" s="8"/>
      <c r="G32" s="8" t="s">
        <v>64</v>
      </c>
      <c r="H32" s="3">
        <v>26753</v>
      </c>
      <c r="I32" s="8" t="s">
        <v>178</v>
      </c>
      <c r="J32" s="3" t="s">
        <v>214</v>
      </c>
      <c r="K32" s="16">
        <v>1160</v>
      </c>
      <c r="L32" s="27" t="s">
        <v>64</v>
      </c>
      <c r="M32" s="9"/>
      <c r="N32" s="9"/>
      <c r="O32" s="9"/>
      <c r="P32" s="9"/>
    </row>
    <row r="33" spans="1:17" ht="30" x14ac:dyDescent="0.25">
      <c r="A33" s="3">
        <v>32</v>
      </c>
      <c r="B33" s="3" t="s">
        <v>112</v>
      </c>
      <c r="C33" s="3" t="s">
        <v>86</v>
      </c>
      <c r="D33" s="3" t="s">
        <v>24</v>
      </c>
      <c r="E33" s="8">
        <v>4263.3</v>
      </c>
      <c r="F33" s="8"/>
      <c r="G33" s="8" t="s">
        <v>64</v>
      </c>
      <c r="H33" s="3">
        <v>201552</v>
      </c>
      <c r="I33" s="8" t="s">
        <v>190</v>
      </c>
      <c r="J33" s="3" t="s">
        <v>71</v>
      </c>
      <c r="K33" s="16">
        <v>1130</v>
      </c>
      <c r="L33" s="27" t="s">
        <v>64</v>
      </c>
      <c r="M33" s="9" t="s">
        <v>423</v>
      </c>
      <c r="N33" s="9" t="s">
        <v>374</v>
      </c>
      <c r="O33" s="9"/>
      <c r="P33" s="9"/>
    </row>
    <row r="34" spans="1:17" x14ac:dyDescent="0.25">
      <c r="A34" s="3">
        <v>33</v>
      </c>
      <c r="B34" s="3" t="s">
        <v>113</v>
      </c>
      <c r="C34" s="3" t="s">
        <v>86</v>
      </c>
      <c r="D34" s="3" t="s">
        <v>13</v>
      </c>
      <c r="E34" s="8">
        <v>4154.1000000000004</v>
      </c>
      <c r="F34" s="8"/>
      <c r="G34" s="8" t="s">
        <v>64</v>
      </c>
      <c r="H34" s="3">
        <v>36317</v>
      </c>
      <c r="I34" s="8" t="s">
        <v>181</v>
      </c>
      <c r="J34" s="3" t="s">
        <v>115</v>
      </c>
      <c r="K34" s="16">
        <v>1300</v>
      </c>
      <c r="L34" s="27" t="s">
        <v>64</v>
      </c>
      <c r="M34" s="9"/>
      <c r="N34" s="9" t="s">
        <v>375</v>
      </c>
      <c r="O34" s="9"/>
      <c r="P34" s="9"/>
    </row>
    <row r="35" spans="1:17" ht="45" x14ac:dyDescent="0.25">
      <c r="A35" s="3">
        <v>34</v>
      </c>
      <c r="B35" s="3" t="s">
        <v>116</v>
      </c>
      <c r="C35" s="3" t="s">
        <v>86</v>
      </c>
      <c r="D35" s="3" t="s">
        <v>48</v>
      </c>
      <c r="E35" s="8">
        <v>4004.8</v>
      </c>
      <c r="F35" s="8"/>
      <c r="G35" s="8" t="s">
        <v>64</v>
      </c>
      <c r="H35" s="3"/>
      <c r="I35" s="8">
        <v>112</v>
      </c>
      <c r="J35" s="3" t="s">
        <v>131</v>
      </c>
      <c r="K35" s="16">
        <v>1831</v>
      </c>
      <c r="L35" s="27" t="s">
        <v>64</v>
      </c>
      <c r="M35" s="9" t="s">
        <v>422</v>
      </c>
      <c r="N35" s="9" t="s">
        <v>400</v>
      </c>
      <c r="O35" s="9" t="s">
        <v>377</v>
      </c>
      <c r="P35" s="9" t="s">
        <v>412</v>
      </c>
    </row>
    <row r="36" spans="1:17" x14ac:dyDescent="0.25">
      <c r="A36" s="3">
        <v>35</v>
      </c>
      <c r="B36" s="3" t="s">
        <v>117</v>
      </c>
      <c r="C36" s="3" t="s">
        <v>86</v>
      </c>
      <c r="D36" s="3" t="s">
        <v>17</v>
      </c>
      <c r="E36" s="8">
        <v>3963.1</v>
      </c>
      <c r="F36" s="8"/>
      <c r="G36" s="8" t="s">
        <v>64</v>
      </c>
      <c r="H36" s="3">
        <v>25635</v>
      </c>
      <c r="I36" s="8" t="s">
        <v>181</v>
      </c>
      <c r="J36" s="3" t="s">
        <v>99</v>
      </c>
      <c r="K36" s="16">
        <v>1930</v>
      </c>
      <c r="L36" s="27" t="s">
        <v>64</v>
      </c>
      <c r="M36" s="9" t="s">
        <v>421</v>
      </c>
      <c r="N36" s="9"/>
      <c r="O36" s="9"/>
      <c r="P36" s="9" t="s">
        <v>411</v>
      </c>
    </row>
    <row r="37" spans="1:17" ht="45" x14ac:dyDescent="0.25">
      <c r="A37" s="3">
        <v>36</v>
      </c>
      <c r="B37" s="3" t="s">
        <v>118</v>
      </c>
      <c r="C37" s="3" t="s">
        <v>98</v>
      </c>
      <c r="D37" s="3" t="s">
        <v>119</v>
      </c>
      <c r="E37" s="8">
        <v>3706.2</v>
      </c>
      <c r="F37" s="8"/>
      <c r="G37" s="8" t="s">
        <v>63</v>
      </c>
      <c r="H37" s="3">
        <f>10443+33936</f>
        <v>44379</v>
      </c>
      <c r="I37" s="8" t="s">
        <v>195</v>
      </c>
      <c r="J37" s="3" t="s">
        <v>193</v>
      </c>
      <c r="K37" s="16" t="s">
        <v>194</v>
      </c>
      <c r="L37" s="27" t="s">
        <v>64</v>
      </c>
      <c r="M37" s="9"/>
      <c r="N37" s="9" t="s">
        <v>399</v>
      </c>
      <c r="O37" s="9"/>
      <c r="P37" s="9"/>
    </row>
    <row r="38" spans="1:17" ht="30" x14ac:dyDescent="0.25">
      <c r="A38" s="3">
        <v>37</v>
      </c>
      <c r="B38" s="3" t="s">
        <v>120</v>
      </c>
      <c r="C38" s="3" t="s">
        <v>98</v>
      </c>
      <c r="D38" s="3" t="s">
        <v>5</v>
      </c>
      <c r="E38" s="8">
        <v>3661.9</v>
      </c>
      <c r="F38" s="8" t="s">
        <v>64</v>
      </c>
      <c r="G38" s="8"/>
      <c r="H38" s="3"/>
      <c r="I38" s="8"/>
      <c r="J38" s="3"/>
      <c r="K38" s="16"/>
      <c r="L38" s="27" t="s">
        <v>64</v>
      </c>
      <c r="M38" s="9"/>
      <c r="N38" s="9" t="s">
        <v>397</v>
      </c>
      <c r="O38" s="10" t="s">
        <v>378</v>
      </c>
      <c r="P38" s="9"/>
    </row>
    <row r="39" spans="1:17" s="6" customFormat="1" ht="30" x14ac:dyDescent="0.25">
      <c r="A39" s="6">
        <v>38</v>
      </c>
      <c r="B39" s="6" t="s">
        <v>121</v>
      </c>
      <c r="C39" s="6" t="s">
        <v>86</v>
      </c>
      <c r="D39" s="6" t="s">
        <v>13</v>
      </c>
      <c r="E39" s="52">
        <v>3470.3</v>
      </c>
      <c r="F39" s="52"/>
      <c r="G39" s="52" t="s">
        <v>63</v>
      </c>
      <c r="H39" s="6">
        <f>14098+42331</f>
        <v>56429</v>
      </c>
      <c r="I39" s="52">
        <v>250</v>
      </c>
      <c r="J39" s="6" t="s">
        <v>122</v>
      </c>
      <c r="K39" s="53" t="s">
        <v>123</v>
      </c>
      <c r="L39" s="54"/>
      <c r="M39" s="55"/>
      <c r="N39" s="55"/>
      <c r="O39" s="55"/>
      <c r="P39" s="55" t="s">
        <v>257</v>
      </c>
    </row>
    <row r="40" spans="1:17" s="6" customFormat="1" x14ac:dyDescent="0.25">
      <c r="A40" s="6">
        <v>39</v>
      </c>
      <c r="B40" s="6" t="s">
        <v>124</v>
      </c>
      <c r="C40" s="6" t="s">
        <v>98</v>
      </c>
      <c r="D40" s="6" t="s">
        <v>119</v>
      </c>
      <c r="E40" s="52">
        <v>3386.4</v>
      </c>
      <c r="F40" s="52"/>
      <c r="G40" s="52" t="s">
        <v>63</v>
      </c>
      <c r="I40" s="52" t="s">
        <v>160</v>
      </c>
      <c r="J40" s="6" t="s">
        <v>99</v>
      </c>
      <c r="K40" s="53">
        <v>1930</v>
      </c>
      <c r="L40" s="54"/>
      <c r="M40" s="55" t="s">
        <v>258</v>
      </c>
      <c r="N40" s="55"/>
      <c r="O40" s="55"/>
      <c r="P40" s="55"/>
    </row>
    <row r="41" spans="1:17" s="6" customFormat="1" ht="30" x14ac:dyDescent="0.25">
      <c r="A41" s="6">
        <v>40</v>
      </c>
      <c r="B41" s="6" t="s">
        <v>23</v>
      </c>
      <c r="C41" s="6" t="s">
        <v>4</v>
      </c>
      <c r="D41" s="6" t="s">
        <v>24</v>
      </c>
      <c r="E41" s="52">
        <v>3332</v>
      </c>
      <c r="F41" s="52"/>
      <c r="G41" s="52" t="s">
        <v>64</v>
      </c>
      <c r="H41" s="6">
        <v>73648</v>
      </c>
      <c r="I41" s="52">
        <v>240</v>
      </c>
      <c r="J41" s="6" t="s">
        <v>71</v>
      </c>
      <c r="K41" s="53">
        <v>1140</v>
      </c>
      <c r="L41" s="54"/>
      <c r="M41" s="55" t="s">
        <v>259</v>
      </c>
      <c r="N41" s="55"/>
      <c r="O41" s="55"/>
      <c r="P41" s="55"/>
    </row>
    <row r="42" spans="1:17" x14ac:dyDescent="0.25">
      <c r="A42" s="3">
        <v>41</v>
      </c>
      <c r="B42" s="3" t="s">
        <v>125</v>
      </c>
      <c r="C42" s="3" t="s">
        <v>86</v>
      </c>
      <c r="D42" s="3" t="s">
        <v>13</v>
      </c>
      <c r="E42" s="8">
        <v>3310.3</v>
      </c>
      <c r="F42" s="8"/>
      <c r="G42" s="8" t="s">
        <v>64</v>
      </c>
      <c r="H42" s="3">
        <v>29855</v>
      </c>
      <c r="I42" s="8" t="s">
        <v>179</v>
      </c>
      <c r="J42" s="3" t="s">
        <v>110</v>
      </c>
      <c r="K42" s="16">
        <v>1420</v>
      </c>
      <c r="L42" s="27" t="s">
        <v>64</v>
      </c>
      <c r="M42" s="9" t="s">
        <v>420</v>
      </c>
      <c r="N42" s="9" t="s">
        <v>398</v>
      </c>
      <c r="O42" s="9"/>
      <c r="P42" s="9" t="s">
        <v>410</v>
      </c>
    </row>
    <row r="43" spans="1:17" s="6" customFormat="1" ht="30" x14ac:dyDescent="0.25">
      <c r="A43" s="6">
        <v>42</v>
      </c>
      <c r="B43" s="6" t="s">
        <v>126</v>
      </c>
      <c r="C43" s="6" t="s">
        <v>98</v>
      </c>
      <c r="D43" s="6" t="s">
        <v>5</v>
      </c>
      <c r="E43" s="52">
        <v>3304.1</v>
      </c>
      <c r="F43" s="52"/>
      <c r="G43" s="52" t="s">
        <v>64</v>
      </c>
      <c r="I43" s="52" t="s">
        <v>179</v>
      </c>
      <c r="J43" s="6" t="s">
        <v>68</v>
      </c>
      <c r="K43" s="53">
        <v>1800</v>
      </c>
      <c r="L43" s="54"/>
      <c r="M43" s="55"/>
      <c r="N43" s="55"/>
      <c r="O43" s="58" t="s">
        <v>260</v>
      </c>
      <c r="P43" s="55"/>
    </row>
    <row r="44" spans="1:17" x14ac:dyDescent="0.25">
      <c r="A44" s="3">
        <v>43</v>
      </c>
      <c r="B44" s="3" t="s">
        <v>25</v>
      </c>
      <c r="C44" s="3" t="s">
        <v>26</v>
      </c>
      <c r="D44" s="3" t="s">
        <v>17</v>
      </c>
      <c r="E44" s="8">
        <v>3260.7</v>
      </c>
      <c r="F44" s="8"/>
      <c r="G44" s="8" t="s">
        <v>64</v>
      </c>
      <c r="H44" s="3">
        <v>49970</v>
      </c>
      <c r="I44" s="8" t="s">
        <v>184</v>
      </c>
      <c r="J44" s="3" t="s">
        <v>199</v>
      </c>
      <c r="K44" s="16">
        <v>1932</v>
      </c>
      <c r="L44" s="27" t="s">
        <v>64</v>
      </c>
      <c r="M44" s="9" t="s">
        <v>419</v>
      </c>
      <c r="N44" s="9"/>
      <c r="O44" s="9" t="s">
        <v>376</v>
      </c>
      <c r="P44" s="9"/>
    </row>
    <row r="45" spans="1:17" x14ac:dyDescent="0.25">
      <c r="A45" s="3">
        <v>44</v>
      </c>
      <c r="B45" s="3" t="s">
        <v>27</v>
      </c>
      <c r="C45" s="3" t="s">
        <v>4</v>
      </c>
      <c r="D45" s="3" t="s">
        <v>5</v>
      </c>
      <c r="E45" s="8">
        <v>3195.8</v>
      </c>
      <c r="F45" s="8"/>
      <c r="G45" s="8" t="s">
        <v>64</v>
      </c>
      <c r="H45" s="3">
        <v>25050</v>
      </c>
      <c r="I45" s="8" t="s">
        <v>184</v>
      </c>
      <c r="J45" s="3" t="s">
        <v>200</v>
      </c>
      <c r="K45" s="16">
        <v>2800</v>
      </c>
      <c r="L45" s="27" t="s">
        <v>64</v>
      </c>
      <c r="M45" s="9"/>
      <c r="N45" s="9"/>
      <c r="O45" s="9" t="s">
        <v>391</v>
      </c>
      <c r="P45" s="9"/>
    </row>
    <row r="46" spans="1:17" ht="30" x14ac:dyDescent="0.25">
      <c r="A46" s="3">
        <v>45</v>
      </c>
      <c r="B46" s="3" t="s">
        <v>28</v>
      </c>
      <c r="C46" s="3" t="s">
        <v>4</v>
      </c>
      <c r="D46" s="3" t="s">
        <v>13</v>
      </c>
      <c r="E46" s="8">
        <v>3078</v>
      </c>
      <c r="F46" s="8"/>
      <c r="G46" s="8" t="s">
        <v>64</v>
      </c>
      <c r="H46" s="3">
        <v>62596</v>
      </c>
      <c r="I46" s="8" t="s">
        <v>181</v>
      </c>
      <c r="J46" s="3" t="s">
        <v>153</v>
      </c>
      <c r="K46" s="16">
        <v>1200</v>
      </c>
      <c r="L46" s="27" t="s">
        <v>64</v>
      </c>
      <c r="M46" s="9" t="s">
        <v>418</v>
      </c>
      <c r="N46" s="9" t="s">
        <v>396</v>
      </c>
      <c r="O46" s="9"/>
      <c r="P46" s="9"/>
    </row>
    <row r="47" spans="1:17" s="6" customFormat="1" x14ac:dyDescent="0.25">
      <c r="A47" s="6">
        <v>46</v>
      </c>
      <c r="B47" s="6" t="s">
        <v>29</v>
      </c>
      <c r="C47" s="6" t="s">
        <v>22</v>
      </c>
      <c r="D47" s="6" t="s">
        <v>30</v>
      </c>
      <c r="E47" s="52">
        <v>3026</v>
      </c>
      <c r="F47" s="52" t="s">
        <v>64</v>
      </c>
      <c r="G47" s="52"/>
      <c r="I47" s="52"/>
      <c r="K47" s="53"/>
      <c r="L47" s="54"/>
      <c r="M47" s="55" t="s">
        <v>261</v>
      </c>
      <c r="N47" s="55"/>
      <c r="O47" s="55"/>
      <c r="P47" s="55"/>
      <c r="Q47" s="6" t="s">
        <v>290</v>
      </c>
    </row>
    <row r="48" spans="1:17" s="6" customFormat="1" ht="30" x14ac:dyDescent="0.25">
      <c r="A48" s="6">
        <v>47</v>
      </c>
      <c r="B48" s="6" t="s">
        <v>127</v>
      </c>
      <c r="C48" s="6" t="s">
        <v>86</v>
      </c>
      <c r="D48" s="6" t="s">
        <v>13</v>
      </c>
      <c r="E48" s="52">
        <v>2970.1</v>
      </c>
      <c r="F48" s="52"/>
      <c r="G48" s="52" t="s">
        <v>63</v>
      </c>
      <c r="H48" s="6">
        <v>36275</v>
      </c>
      <c r="I48" s="52" t="s">
        <v>128</v>
      </c>
      <c r="J48" s="6" t="s">
        <v>129</v>
      </c>
      <c r="K48" s="53">
        <v>1831</v>
      </c>
      <c r="L48" s="54"/>
      <c r="M48" s="55" t="s">
        <v>241</v>
      </c>
      <c r="N48" s="55" t="s">
        <v>263</v>
      </c>
      <c r="O48" s="55"/>
      <c r="P48" s="55" t="s">
        <v>262</v>
      </c>
    </row>
    <row r="49" spans="1:17" s="6" customFormat="1" x14ac:dyDescent="0.25">
      <c r="A49" s="6">
        <v>48</v>
      </c>
      <c r="B49" s="6" t="s">
        <v>31</v>
      </c>
      <c r="C49" s="6" t="s">
        <v>12</v>
      </c>
      <c r="D49" s="6" t="s">
        <v>5</v>
      </c>
      <c r="E49" s="52">
        <v>2958</v>
      </c>
      <c r="F49" s="52"/>
      <c r="G49" s="52" t="s">
        <v>64</v>
      </c>
      <c r="H49" s="6">
        <f>52829+11757+2385+4261</f>
        <v>71232</v>
      </c>
      <c r="I49" s="52"/>
      <c r="K49" s="53"/>
      <c r="L49" s="54"/>
      <c r="M49" s="55" t="s">
        <v>264</v>
      </c>
      <c r="N49" s="55"/>
      <c r="O49" s="55"/>
      <c r="P49" s="55"/>
    </row>
    <row r="50" spans="1:17" s="6" customFormat="1" x14ac:dyDescent="0.25">
      <c r="A50" s="6">
        <v>49</v>
      </c>
      <c r="B50" s="6" t="s">
        <v>130</v>
      </c>
      <c r="C50" s="6" t="s">
        <v>86</v>
      </c>
      <c r="D50" s="6" t="s">
        <v>13</v>
      </c>
      <c r="E50" s="52">
        <v>2928.4</v>
      </c>
      <c r="F50" s="52"/>
      <c r="G50" s="52" t="s">
        <v>64</v>
      </c>
      <c r="H50" s="6">
        <v>11373</v>
      </c>
      <c r="I50" s="59" t="s">
        <v>177</v>
      </c>
      <c r="J50" s="6" t="s">
        <v>131</v>
      </c>
      <c r="K50" s="53">
        <v>1831</v>
      </c>
      <c r="L50" s="54"/>
      <c r="M50" s="55"/>
      <c r="N50" s="55" t="s">
        <v>265</v>
      </c>
      <c r="O50" s="55"/>
      <c r="P50" s="55"/>
      <c r="Q50" s="6" t="s">
        <v>316</v>
      </c>
    </row>
    <row r="51" spans="1:17" s="6" customFormat="1" ht="30" x14ac:dyDescent="0.25">
      <c r="A51" s="6">
        <v>50</v>
      </c>
      <c r="B51" s="6" t="s">
        <v>32</v>
      </c>
      <c r="C51" s="6" t="s">
        <v>12</v>
      </c>
      <c r="D51" s="6" t="s">
        <v>5</v>
      </c>
      <c r="E51" s="52">
        <v>2927</v>
      </c>
      <c r="F51" s="52"/>
      <c r="G51" s="52" t="s">
        <v>64</v>
      </c>
      <c r="H51" s="6">
        <f>37617+36903</f>
        <v>74520</v>
      </c>
      <c r="I51" s="52"/>
      <c r="K51" s="53"/>
      <c r="L51" s="54"/>
      <c r="M51" s="55" t="s">
        <v>266</v>
      </c>
      <c r="N51" s="55"/>
      <c r="O51" s="55"/>
      <c r="P51" s="55"/>
    </row>
    <row r="52" spans="1:17" x14ac:dyDescent="0.25">
      <c r="A52" s="3">
        <v>51</v>
      </c>
      <c r="B52" s="3" t="s">
        <v>132</v>
      </c>
      <c r="C52" s="3" t="s">
        <v>89</v>
      </c>
      <c r="D52" s="3" t="s">
        <v>24</v>
      </c>
      <c r="E52" s="8">
        <v>2913.7</v>
      </c>
      <c r="F52" s="8" t="s">
        <v>64</v>
      </c>
      <c r="G52" s="8"/>
      <c r="H52" s="3"/>
      <c r="I52" s="8"/>
      <c r="J52" s="3"/>
      <c r="K52" s="16"/>
      <c r="L52" s="27" t="s">
        <v>64</v>
      </c>
      <c r="M52" s="9"/>
      <c r="N52" s="9" t="s">
        <v>395</v>
      </c>
      <c r="O52" s="9"/>
      <c r="P52" s="9" t="s">
        <v>409</v>
      </c>
    </row>
    <row r="53" spans="1:17" x14ac:dyDescent="0.25">
      <c r="A53" s="3">
        <v>52</v>
      </c>
      <c r="B53" s="3" t="s">
        <v>133</v>
      </c>
      <c r="C53" s="3" t="s">
        <v>86</v>
      </c>
      <c r="D53" s="3" t="s">
        <v>17</v>
      </c>
      <c r="E53" s="8">
        <v>2744.9</v>
      </c>
      <c r="F53" s="8"/>
      <c r="G53" s="8" t="s">
        <v>64</v>
      </c>
      <c r="H53" s="3"/>
      <c r="I53" s="8">
        <v>35</v>
      </c>
      <c r="J53" s="3" t="s">
        <v>334</v>
      </c>
      <c r="K53" s="16">
        <v>2800</v>
      </c>
      <c r="L53" s="28" t="s">
        <v>64</v>
      </c>
      <c r="M53" s="10"/>
      <c r="N53" s="10" t="s">
        <v>394</v>
      </c>
      <c r="O53" s="10"/>
      <c r="P53" s="10"/>
    </row>
    <row r="54" spans="1:17" s="6" customFormat="1" x14ac:dyDescent="0.25">
      <c r="A54" s="6">
        <v>53</v>
      </c>
      <c r="B54" s="6" t="s">
        <v>134</v>
      </c>
      <c r="C54" s="6" t="s">
        <v>84</v>
      </c>
      <c r="D54" s="6" t="s">
        <v>119</v>
      </c>
      <c r="E54" s="52">
        <v>2636.9</v>
      </c>
      <c r="F54" s="52" t="s">
        <v>64</v>
      </c>
      <c r="G54" s="52"/>
      <c r="I54" s="52"/>
      <c r="K54" s="53"/>
      <c r="L54" s="54"/>
      <c r="M54" s="55"/>
      <c r="N54" s="55"/>
      <c r="O54" s="55" t="s">
        <v>301</v>
      </c>
      <c r="P54" s="55"/>
    </row>
    <row r="55" spans="1:17" x14ac:dyDescent="0.25">
      <c r="A55" s="3">
        <v>54</v>
      </c>
      <c r="B55" s="3" t="s">
        <v>135</v>
      </c>
      <c r="C55" s="3" t="s">
        <v>136</v>
      </c>
      <c r="D55" s="3" t="s">
        <v>5</v>
      </c>
      <c r="E55" s="8">
        <v>2487.8000000000002</v>
      </c>
      <c r="F55" s="8" t="s">
        <v>64</v>
      </c>
      <c r="G55" s="8"/>
      <c r="H55" s="3"/>
      <c r="I55" s="8"/>
      <c r="J55" s="3"/>
      <c r="K55" s="16"/>
      <c r="L55" s="27" t="s">
        <v>64</v>
      </c>
      <c r="M55" s="9"/>
      <c r="N55" s="9"/>
      <c r="O55" s="9"/>
      <c r="P55" s="9"/>
    </row>
    <row r="56" spans="1:17" s="6" customFormat="1" x14ac:dyDescent="0.25">
      <c r="A56" s="6">
        <v>55</v>
      </c>
      <c r="B56" s="6" t="s">
        <v>137</v>
      </c>
      <c r="C56" s="6" t="s">
        <v>98</v>
      </c>
      <c r="D56" s="6" t="s">
        <v>10</v>
      </c>
      <c r="E56" s="52">
        <v>2458.6</v>
      </c>
      <c r="F56" s="52"/>
      <c r="G56" s="52" t="s">
        <v>64</v>
      </c>
      <c r="H56" s="6">
        <v>4957</v>
      </c>
      <c r="I56" s="52" t="s">
        <v>177</v>
      </c>
      <c r="J56" s="6" t="s">
        <v>99</v>
      </c>
      <c r="K56" s="53">
        <v>1930</v>
      </c>
      <c r="L56" s="54"/>
      <c r="M56" s="55"/>
      <c r="N56" s="55"/>
      <c r="O56" s="55"/>
      <c r="P56" s="55" t="s">
        <v>267</v>
      </c>
    </row>
    <row r="57" spans="1:17" ht="30" x14ac:dyDescent="0.25">
      <c r="A57" s="3">
        <v>56</v>
      </c>
      <c r="B57" s="3" t="s">
        <v>138</v>
      </c>
      <c r="C57" s="3" t="s">
        <v>98</v>
      </c>
      <c r="D57" s="3" t="s">
        <v>17</v>
      </c>
      <c r="E57" s="8">
        <v>2437.6</v>
      </c>
      <c r="F57" s="8"/>
      <c r="G57" s="8" t="s">
        <v>64</v>
      </c>
      <c r="H57" s="3">
        <v>49572</v>
      </c>
      <c r="I57" s="8" t="s">
        <v>191</v>
      </c>
      <c r="J57" s="3" t="s">
        <v>129</v>
      </c>
      <c r="K57" s="16">
        <v>1831</v>
      </c>
      <c r="L57" s="27" t="s">
        <v>64</v>
      </c>
      <c r="M57" s="9" t="s">
        <v>416</v>
      </c>
      <c r="N57" s="9" t="s">
        <v>393</v>
      </c>
      <c r="O57" s="9" t="s">
        <v>392</v>
      </c>
      <c r="P57" s="9" t="s">
        <v>408</v>
      </c>
    </row>
    <row r="58" spans="1:17" s="6" customFormat="1" x14ac:dyDescent="0.25">
      <c r="A58" s="6">
        <v>57</v>
      </c>
      <c r="B58" s="6" t="s">
        <v>139</v>
      </c>
      <c r="C58" s="6" t="s">
        <v>86</v>
      </c>
      <c r="D58" s="6" t="s">
        <v>30</v>
      </c>
      <c r="E58" s="52">
        <v>2410.6</v>
      </c>
      <c r="F58" s="52"/>
      <c r="G58" s="52" t="s">
        <v>64</v>
      </c>
      <c r="I58" s="52">
        <v>20</v>
      </c>
      <c r="J58" s="6" t="s">
        <v>215</v>
      </c>
      <c r="K58" s="53">
        <v>1150</v>
      </c>
      <c r="L58" s="54"/>
      <c r="N58" s="55" t="s">
        <v>268</v>
      </c>
      <c r="O58" s="55"/>
      <c r="P58" s="55"/>
    </row>
    <row r="59" spans="1:17" x14ac:dyDescent="0.25">
      <c r="A59" s="3">
        <v>58</v>
      </c>
      <c r="B59" s="3" t="s">
        <v>140</v>
      </c>
      <c r="C59" s="3" t="s">
        <v>98</v>
      </c>
      <c r="D59" s="3" t="s">
        <v>13</v>
      </c>
      <c r="E59" s="8">
        <v>2403.1999999999998</v>
      </c>
      <c r="F59" s="8"/>
      <c r="G59" s="8" t="s">
        <v>64</v>
      </c>
      <c r="H59" s="3">
        <v>81606</v>
      </c>
      <c r="I59" s="8">
        <v>84</v>
      </c>
      <c r="J59" s="3" t="s">
        <v>99</v>
      </c>
      <c r="K59" s="16">
        <v>1930</v>
      </c>
      <c r="L59" s="27" t="s">
        <v>64</v>
      </c>
      <c r="M59" s="9" t="s">
        <v>417</v>
      </c>
      <c r="N59" s="9" t="s">
        <v>375</v>
      </c>
      <c r="O59" s="9"/>
      <c r="P59" s="9" t="s">
        <v>390</v>
      </c>
      <c r="Q59" t="s">
        <v>291</v>
      </c>
    </row>
    <row r="60" spans="1:17" x14ac:dyDescent="0.25">
      <c r="A60" s="3">
        <v>59</v>
      </c>
      <c r="B60" s="3" t="s">
        <v>141</v>
      </c>
      <c r="C60" s="3" t="s">
        <v>142</v>
      </c>
      <c r="D60" s="3" t="s">
        <v>10</v>
      </c>
      <c r="E60" s="8">
        <v>2284.6</v>
      </c>
      <c r="F60" s="8" t="s">
        <v>64</v>
      </c>
      <c r="G60" s="8"/>
      <c r="H60" s="3"/>
      <c r="I60" s="8"/>
      <c r="J60" s="3"/>
      <c r="K60" s="16"/>
      <c r="L60" s="27" t="s">
        <v>64</v>
      </c>
      <c r="M60" s="9"/>
      <c r="N60" s="9"/>
      <c r="O60" s="9"/>
      <c r="P60" s="9"/>
    </row>
    <row r="61" spans="1:17" x14ac:dyDescent="0.25">
      <c r="A61" s="3">
        <v>60</v>
      </c>
      <c r="B61" s="3" t="s">
        <v>143</v>
      </c>
      <c r="C61" s="3" t="s">
        <v>142</v>
      </c>
      <c r="D61" s="3" t="s">
        <v>17</v>
      </c>
      <c r="E61" s="8">
        <v>2255.3000000000002</v>
      </c>
      <c r="F61" s="8" t="s">
        <v>64</v>
      </c>
      <c r="G61" s="8"/>
      <c r="H61" s="3"/>
      <c r="I61" s="8"/>
      <c r="J61" s="3"/>
      <c r="K61" s="16"/>
      <c r="L61" s="27" t="s">
        <v>64</v>
      </c>
      <c r="M61" s="9"/>
      <c r="N61" s="9"/>
      <c r="O61" s="9"/>
      <c r="P61" s="9"/>
    </row>
    <row r="62" spans="1:17" x14ac:dyDescent="0.25">
      <c r="A62" s="3">
        <v>61</v>
      </c>
      <c r="B62" s="3" t="s">
        <v>144</v>
      </c>
      <c r="C62" s="3" t="s">
        <v>89</v>
      </c>
      <c r="D62" s="3" t="s">
        <v>24</v>
      </c>
      <c r="E62" s="8">
        <v>2235.3000000000002</v>
      </c>
      <c r="F62" s="8" t="s">
        <v>64</v>
      </c>
      <c r="G62" s="8"/>
      <c r="H62" s="3"/>
      <c r="I62" s="8"/>
      <c r="J62" s="3"/>
      <c r="K62" s="16"/>
      <c r="L62" s="27" t="s">
        <v>64</v>
      </c>
      <c r="M62" s="9"/>
      <c r="N62" s="9"/>
      <c r="O62" s="9"/>
      <c r="P62" s="9"/>
    </row>
    <row r="63" spans="1:17" ht="45" x14ac:dyDescent="0.25">
      <c r="A63" s="3">
        <v>62</v>
      </c>
      <c r="B63" s="3" t="s">
        <v>33</v>
      </c>
      <c r="C63" s="3" t="s">
        <v>4</v>
      </c>
      <c r="D63" s="3" t="s">
        <v>13</v>
      </c>
      <c r="E63" s="8">
        <v>2135</v>
      </c>
      <c r="F63" s="8"/>
      <c r="G63" s="8" t="s">
        <v>64</v>
      </c>
      <c r="H63" s="3">
        <f>7971+10343+14465</f>
        <v>32779</v>
      </c>
      <c r="I63" s="8" t="s">
        <v>179</v>
      </c>
      <c r="J63" s="3" t="s">
        <v>202</v>
      </c>
      <c r="K63" s="16">
        <v>3090</v>
      </c>
      <c r="L63" s="27" t="s">
        <v>64</v>
      </c>
      <c r="M63" s="9" t="s">
        <v>344</v>
      </c>
      <c r="N63" s="9" t="s">
        <v>345</v>
      </c>
      <c r="O63" s="10"/>
      <c r="P63" s="9" t="s">
        <v>346</v>
      </c>
    </row>
    <row r="64" spans="1:17" s="6" customFormat="1" x14ac:dyDescent="0.25">
      <c r="A64" s="6">
        <v>63</v>
      </c>
      <c r="B64" s="6" t="s">
        <v>34</v>
      </c>
      <c r="C64" s="6" t="s">
        <v>4</v>
      </c>
      <c r="D64" s="6" t="s">
        <v>5</v>
      </c>
      <c r="E64" s="52">
        <v>2133</v>
      </c>
      <c r="F64" s="52"/>
      <c r="G64" s="52" t="s">
        <v>64</v>
      </c>
      <c r="I64" s="52" t="s">
        <v>179</v>
      </c>
      <c r="J64" s="6" t="s">
        <v>201</v>
      </c>
      <c r="K64" s="53">
        <v>1120</v>
      </c>
      <c r="L64" s="54"/>
      <c r="M64" s="55"/>
      <c r="N64" s="55"/>
      <c r="O64" s="55" t="s">
        <v>297</v>
      </c>
      <c r="P64" s="55"/>
    </row>
    <row r="65" spans="1:17" ht="30" x14ac:dyDescent="0.25">
      <c r="A65" s="3">
        <v>64</v>
      </c>
      <c r="B65" s="3" t="s">
        <v>145</v>
      </c>
      <c r="C65" s="3" t="s">
        <v>86</v>
      </c>
      <c r="D65" s="3" t="s">
        <v>17</v>
      </c>
      <c r="E65" s="8">
        <v>2035.4</v>
      </c>
      <c r="F65" s="8"/>
      <c r="G65" s="8" t="s">
        <v>64</v>
      </c>
      <c r="H65" s="3"/>
      <c r="I65" s="8">
        <v>60</v>
      </c>
      <c r="J65" s="3" t="s">
        <v>216</v>
      </c>
      <c r="K65" s="16">
        <v>9000</v>
      </c>
      <c r="L65" s="27" t="s">
        <v>64</v>
      </c>
      <c r="M65" s="10" t="s">
        <v>336</v>
      </c>
      <c r="N65" s="10" t="s">
        <v>375</v>
      </c>
      <c r="O65" s="9"/>
      <c r="P65" s="9"/>
    </row>
    <row r="66" spans="1:17" x14ac:dyDescent="0.25">
      <c r="A66" s="3">
        <v>65</v>
      </c>
      <c r="B66" s="3" t="s">
        <v>35</v>
      </c>
      <c r="C66" s="3" t="s">
        <v>36</v>
      </c>
      <c r="D66" s="3" t="s">
        <v>37</v>
      </c>
      <c r="E66" s="8">
        <v>1992</v>
      </c>
      <c r="F66" s="8" t="s">
        <v>64</v>
      </c>
      <c r="G66" s="8"/>
      <c r="H66" s="3"/>
      <c r="I66" s="8"/>
      <c r="J66" s="3"/>
      <c r="K66" s="16"/>
      <c r="L66" s="27" t="s">
        <v>64</v>
      </c>
      <c r="M66" s="10"/>
      <c r="N66" s="9"/>
      <c r="O66" s="9"/>
      <c r="P66" s="10"/>
    </row>
    <row r="67" spans="1:17" x14ac:dyDescent="0.25">
      <c r="A67" s="3">
        <v>66</v>
      </c>
      <c r="B67" s="3" t="s">
        <v>146</v>
      </c>
      <c r="C67" s="3" t="s">
        <v>86</v>
      </c>
      <c r="D67" s="3" t="s">
        <v>30</v>
      </c>
      <c r="E67" s="8">
        <v>1990.3</v>
      </c>
      <c r="F67" s="8" t="s">
        <v>64</v>
      </c>
      <c r="G67" s="8"/>
      <c r="H67" s="3"/>
      <c r="I67" s="8"/>
      <c r="J67" s="3"/>
      <c r="K67" s="16"/>
      <c r="L67" s="27" t="s">
        <v>64</v>
      </c>
      <c r="M67" s="9"/>
      <c r="N67" s="9"/>
      <c r="O67" s="9"/>
      <c r="P67" s="9"/>
    </row>
    <row r="68" spans="1:17" x14ac:dyDescent="0.25">
      <c r="A68" s="3">
        <v>67</v>
      </c>
      <c r="B68" s="3" t="s">
        <v>147</v>
      </c>
      <c r="C68" s="3" t="s">
        <v>84</v>
      </c>
      <c r="D68" s="3" t="s">
        <v>17</v>
      </c>
      <c r="E68" s="8">
        <v>1937.2</v>
      </c>
      <c r="F68" s="8" t="s">
        <v>64</v>
      </c>
      <c r="G68" s="8"/>
      <c r="H68" s="3"/>
      <c r="I68" s="8"/>
      <c r="J68" s="3"/>
      <c r="K68" s="16"/>
      <c r="L68" s="27" t="s">
        <v>64</v>
      </c>
      <c r="M68" s="9"/>
      <c r="N68" s="9"/>
      <c r="O68" s="9"/>
      <c r="P68" s="9"/>
    </row>
    <row r="69" spans="1:17" ht="30" x14ac:dyDescent="0.25">
      <c r="A69" s="3">
        <v>68</v>
      </c>
      <c r="B69" s="3" t="s">
        <v>38</v>
      </c>
      <c r="C69" s="3" t="s">
        <v>39</v>
      </c>
      <c r="D69" s="3" t="s">
        <v>13</v>
      </c>
      <c r="E69" s="8">
        <v>1931.7</v>
      </c>
      <c r="F69" s="8"/>
      <c r="G69" s="8" t="s">
        <v>64</v>
      </c>
      <c r="H69" s="3"/>
      <c r="I69" s="8">
        <v>50</v>
      </c>
      <c r="J69" s="3" t="s">
        <v>65</v>
      </c>
      <c r="K69" s="16">
        <v>1070</v>
      </c>
      <c r="L69" s="27" t="s">
        <v>64</v>
      </c>
      <c r="M69" s="9" t="s">
        <v>388</v>
      </c>
      <c r="N69" s="9" t="s">
        <v>389</v>
      </c>
      <c r="O69" s="9"/>
      <c r="P69" s="9"/>
    </row>
    <row r="70" spans="1:17" x14ac:dyDescent="0.25">
      <c r="A70" s="3">
        <v>69</v>
      </c>
      <c r="B70" s="3" t="s">
        <v>148</v>
      </c>
      <c r="C70" s="3" t="s">
        <v>86</v>
      </c>
      <c r="D70" s="3" t="s">
        <v>13</v>
      </c>
      <c r="E70" s="8">
        <v>1879.1</v>
      </c>
      <c r="F70" s="8"/>
      <c r="G70" s="8" t="s">
        <v>64</v>
      </c>
      <c r="H70" s="3">
        <v>19839</v>
      </c>
      <c r="I70" s="8" t="s">
        <v>206</v>
      </c>
      <c r="J70" s="8" t="s">
        <v>131</v>
      </c>
      <c r="K70" s="16">
        <v>1831</v>
      </c>
      <c r="L70" s="28" t="s">
        <v>64</v>
      </c>
      <c r="M70" s="10" t="s">
        <v>385</v>
      </c>
      <c r="N70" s="10" t="s">
        <v>386</v>
      </c>
      <c r="O70" s="10"/>
      <c r="P70" s="10" t="s">
        <v>387</v>
      </c>
    </row>
    <row r="71" spans="1:17" s="6" customFormat="1" x14ac:dyDescent="0.25">
      <c r="A71" s="6">
        <v>70</v>
      </c>
      <c r="B71" s="6" t="s">
        <v>40</v>
      </c>
      <c r="C71" s="6" t="s">
        <v>41</v>
      </c>
      <c r="D71" s="6" t="s">
        <v>42</v>
      </c>
      <c r="E71" s="52">
        <v>1878.6</v>
      </c>
      <c r="F71" s="52"/>
      <c r="G71" s="52" t="s">
        <v>64</v>
      </c>
      <c r="H71" s="6">
        <v>43628</v>
      </c>
      <c r="I71" s="52" t="s">
        <v>183</v>
      </c>
      <c r="J71" s="6" t="s">
        <v>203</v>
      </c>
      <c r="K71" s="53">
        <v>1090</v>
      </c>
      <c r="L71" s="54"/>
      <c r="M71" s="55"/>
      <c r="N71" s="55" t="s">
        <v>269</v>
      </c>
      <c r="O71" s="55"/>
      <c r="P71" s="55"/>
    </row>
    <row r="72" spans="1:17" s="6" customFormat="1" ht="45" x14ac:dyDescent="0.25">
      <c r="A72" s="6">
        <v>71</v>
      </c>
      <c r="B72" s="6" t="s">
        <v>43</v>
      </c>
      <c r="C72" s="6" t="s">
        <v>4</v>
      </c>
      <c r="D72" s="6" t="s">
        <v>44</v>
      </c>
      <c r="E72" s="52">
        <v>1867</v>
      </c>
      <c r="F72" s="52"/>
      <c r="G72" s="52" t="s">
        <v>63</v>
      </c>
      <c r="H72" s="6">
        <f>18862+1852615+41561+8119</f>
        <v>1921157</v>
      </c>
      <c r="I72" s="52">
        <v>4000</v>
      </c>
      <c r="J72" s="6" t="s">
        <v>67</v>
      </c>
      <c r="K72" s="53">
        <v>9052</v>
      </c>
      <c r="L72" s="54"/>
      <c r="M72" s="55" t="s">
        <v>310</v>
      </c>
      <c r="N72" s="55"/>
      <c r="O72" s="55"/>
      <c r="P72" s="55"/>
    </row>
    <row r="73" spans="1:17" s="6" customFormat="1" x14ac:dyDescent="0.25">
      <c r="A73" s="6">
        <v>72</v>
      </c>
      <c r="B73" s="6" t="s">
        <v>45</v>
      </c>
      <c r="C73" s="6" t="s">
        <v>26</v>
      </c>
      <c r="D73" s="6" t="s">
        <v>46</v>
      </c>
      <c r="E73" s="52">
        <v>1840.2</v>
      </c>
      <c r="F73" s="52"/>
      <c r="G73" s="52" t="s">
        <v>63</v>
      </c>
      <c r="H73" s="6">
        <f>457884+298306+30646</f>
        <v>786836</v>
      </c>
      <c r="I73" s="52">
        <v>3500</v>
      </c>
      <c r="J73" s="6" t="s">
        <v>67</v>
      </c>
      <c r="K73" s="53">
        <v>9041</v>
      </c>
      <c r="L73" s="54"/>
      <c r="M73" s="55"/>
      <c r="N73" s="55"/>
      <c r="O73" s="55" t="s">
        <v>270</v>
      </c>
      <c r="P73" s="55"/>
    </row>
    <row r="74" spans="1:17" ht="30" x14ac:dyDescent="0.25">
      <c r="A74" s="3">
        <v>73</v>
      </c>
      <c r="B74" s="3" t="s">
        <v>149</v>
      </c>
      <c r="C74" s="3" t="s">
        <v>84</v>
      </c>
      <c r="D74" s="3" t="s">
        <v>5</v>
      </c>
      <c r="E74" s="8">
        <v>1828.2</v>
      </c>
      <c r="F74" s="8"/>
      <c r="G74" s="8" t="s">
        <v>64</v>
      </c>
      <c r="H74" s="3">
        <v>15808</v>
      </c>
      <c r="I74" s="8"/>
      <c r="J74" s="3"/>
      <c r="K74" s="16"/>
      <c r="L74" s="27" t="s">
        <v>64</v>
      </c>
      <c r="M74" s="9" t="s">
        <v>383</v>
      </c>
      <c r="N74" s="9" t="s">
        <v>384</v>
      </c>
      <c r="O74" s="9"/>
      <c r="P74" s="9"/>
    </row>
    <row r="75" spans="1:17" s="6" customFormat="1" ht="75" x14ac:dyDescent="0.25">
      <c r="A75" s="6">
        <v>74</v>
      </c>
      <c r="B75" s="6" t="s">
        <v>150</v>
      </c>
      <c r="C75" s="6" t="s">
        <v>93</v>
      </c>
      <c r="D75" s="6" t="s">
        <v>57</v>
      </c>
      <c r="E75" s="52">
        <v>1802.2</v>
      </c>
      <c r="F75" s="52"/>
      <c r="G75" s="52" t="s">
        <v>64</v>
      </c>
      <c r="H75" s="6">
        <v>66873</v>
      </c>
      <c r="I75" s="52" t="s">
        <v>183</v>
      </c>
      <c r="J75" s="6" t="s">
        <v>65</v>
      </c>
      <c r="K75" s="53">
        <v>1070</v>
      </c>
      <c r="L75" s="54"/>
      <c r="M75" s="55" t="s">
        <v>273</v>
      </c>
      <c r="N75" s="55"/>
      <c r="O75" s="55" t="s">
        <v>272</v>
      </c>
      <c r="P75" s="55"/>
    </row>
    <row r="76" spans="1:17" s="6" customFormat="1" x14ac:dyDescent="0.25">
      <c r="A76" s="6">
        <v>75</v>
      </c>
      <c r="B76" s="6" t="s">
        <v>151</v>
      </c>
      <c r="C76" s="6" t="s">
        <v>86</v>
      </c>
      <c r="D76" s="6" t="s">
        <v>13</v>
      </c>
      <c r="E76" s="52">
        <v>1799.4</v>
      </c>
      <c r="F76" s="52"/>
      <c r="G76" s="52" t="s">
        <v>64</v>
      </c>
      <c r="H76" s="6">
        <v>18170</v>
      </c>
      <c r="I76" s="52" t="s">
        <v>180</v>
      </c>
      <c r="J76" s="6" t="s">
        <v>115</v>
      </c>
      <c r="K76" s="53">
        <v>1300</v>
      </c>
      <c r="L76" s="54"/>
      <c r="M76" s="55" t="s">
        <v>271</v>
      </c>
      <c r="N76" s="55"/>
      <c r="O76" s="55"/>
      <c r="P76" s="55"/>
    </row>
    <row r="77" spans="1:17" s="6" customFormat="1" x14ac:dyDescent="0.25">
      <c r="A77" s="6">
        <v>76</v>
      </c>
      <c r="B77" s="6" t="s">
        <v>152</v>
      </c>
      <c r="C77" s="6" t="s">
        <v>89</v>
      </c>
      <c r="D77" s="6" t="s">
        <v>17</v>
      </c>
      <c r="E77" s="52">
        <v>1798</v>
      </c>
      <c r="F77" s="52"/>
      <c r="G77" s="52" t="s">
        <v>64</v>
      </c>
      <c r="H77" s="6">
        <v>4785</v>
      </c>
      <c r="I77" s="52">
        <v>14</v>
      </c>
      <c r="J77" s="6" t="s">
        <v>153</v>
      </c>
      <c r="K77" s="53">
        <v>1200</v>
      </c>
      <c r="L77" s="54"/>
      <c r="M77" s="55"/>
      <c r="N77" s="55"/>
      <c r="O77" s="55"/>
      <c r="P77" s="55" t="s">
        <v>274</v>
      </c>
    </row>
    <row r="78" spans="1:17" ht="45" x14ac:dyDescent="0.25">
      <c r="A78" s="3">
        <v>77</v>
      </c>
      <c r="B78" s="3" t="s">
        <v>154</v>
      </c>
      <c r="C78" s="3" t="s">
        <v>86</v>
      </c>
      <c r="D78" s="3" t="s">
        <v>44</v>
      </c>
      <c r="E78" s="8">
        <v>1760.2</v>
      </c>
      <c r="F78" s="8"/>
      <c r="G78" s="8" t="s">
        <v>64</v>
      </c>
      <c r="H78" s="3"/>
      <c r="I78" s="8"/>
      <c r="J78" s="3" t="s">
        <v>217</v>
      </c>
      <c r="K78" s="16" t="s">
        <v>311</v>
      </c>
      <c r="L78" s="27" t="s">
        <v>64</v>
      </c>
      <c r="M78" s="9" t="s">
        <v>381</v>
      </c>
      <c r="N78" s="9" t="s">
        <v>382</v>
      </c>
      <c r="O78" s="10"/>
      <c r="P78" s="9"/>
      <c r="Q78" t="s">
        <v>304</v>
      </c>
    </row>
    <row r="79" spans="1:17" ht="30" x14ac:dyDescent="0.25">
      <c r="A79" s="3">
        <v>78</v>
      </c>
      <c r="B79" s="3" t="s">
        <v>155</v>
      </c>
      <c r="C79" s="3" t="s">
        <v>98</v>
      </c>
      <c r="D79" s="3" t="s">
        <v>13</v>
      </c>
      <c r="E79" s="8">
        <v>1743.3</v>
      </c>
      <c r="F79" s="8"/>
      <c r="G79" s="8" t="s">
        <v>64</v>
      </c>
      <c r="H79" s="3">
        <v>15057</v>
      </c>
      <c r="I79" s="8" t="s">
        <v>178</v>
      </c>
      <c r="J79" s="3" t="s">
        <v>196</v>
      </c>
      <c r="K79" s="16">
        <v>1348</v>
      </c>
      <c r="L79" s="27" t="s">
        <v>64</v>
      </c>
      <c r="M79" s="9" t="s">
        <v>379</v>
      </c>
      <c r="N79" s="9" t="s">
        <v>380</v>
      </c>
      <c r="O79" s="10"/>
      <c r="P79" s="9"/>
    </row>
    <row r="80" spans="1:17" s="6" customFormat="1" ht="30" x14ac:dyDescent="0.25">
      <c r="A80" s="6">
        <v>79</v>
      </c>
      <c r="B80" s="6" t="s">
        <v>47</v>
      </c>
      <c r="C80" s="6" t="s">
        <v>22</v>
      </c>
      <c r="D80" s="6" t="s">
        <v>48</v>
      </c>
      <c r="E80" s="52">
        <v>1740</v>
      </c>
      <c r="F80" s="52"/>
      <c r="G80" s="52" t="s">
        <v>64</v>
      </c>
      <c r="H80" s="6">
        <v>26312</v>
      </c>
      <c r="I80" s="52">
        <v>735</v>
      </c>
      <c r="J80" s="6" t="s">
        <v>65</v>
      </c>
      <c r="K80" s="53">
        <v>1070</v>
      </c>
      <c r="L80" s="54"/>
      <c r="M80" s="55" t="s">
        <v>277</v>
      </c>
      <c r="N80" s="55" t="s">
        <v>276</v>
      </c>
      <c r="O80" s="55" t="s">
        <v>275</v>
      </c>
      <c r="P80" s="55"/>
    </row>
    <row r="81" spans="1:17" x14ac:dyDescent="0.25">
      <c r="A81" s="3">
        <v>80</v>
      </c>
      <c r="B81" s="3" t="s">
        <v>49</v>
      </c>
      <c r="C81" s="3" t="s">
        <v>41</v>
      </c>
      <c r="D81" s="3" t="s">
        <v>13</v>
      </c>
      <c r="E81" s="8">
        <v>1716.8</v>
      </c>
      <c r="F81" s="8"/>
      <c r="G81" s="8" t="s">
        <v>64</v>
      </c>
      <c r="H81" s="3"/>
      <c r="I81" s="8">
        <v>26</v>
      </c>
      <c r="J81" s="3" t="s">
        <v>129</v>
      </c>
      <c r="K81" s="16">
        <v>1831</v>
      </c>
      <c r="L81" s="27" t="s">
        <v>64</v>
      </c>
      <c r="M81" s="9" t="s">
        <v>358</v>
      </c>
      <c r="N81" s="10" t="s">
        <v>405</v>
      </c>
      <c r="O81" s="9"/>
      <c r="P81" s="9"/>
    </row>
    <row r="82" spans="1:17" x14ac:dyDescent="0.25">
      <c r="A82" s="3">
        <v>81</v>
      </c>
      <c r="B82" s="3" t="s">
        <v>156</v>
      </c>
      <c r="C82" s="3" t="s">
        <v>89</v>
      </c>
      <c r="D82" s="3" t="s">
        <v>24</v>
      </c>
      <c r="E82" s="8">
        <v>1658.3</v>
      </c>
      <c r="F82" s="8" t="s">
        <v>64</v>
      </c>
      <c r="G82" s="8"/>
      <c r="H82" s="3"/>
      <c r="I82" s="8"/>
      <c r="J82" s="3"/>
      <c r="K82" s="16"/>
      <c r="L82" s="27" t="s">
        <v>64</v>
      </c>
      <c r="M82" s="9"/>
      <c r="N82" s="9"/>
      <c r="O82" s="9"/>
      <c r="P82" s="9"/>
    </row>
    <row r="83" spans="1:17" s="6" customFormat="1" x14ac:dyDescent="0.25">
      <c r="A83" s="6">
        <v>82</v>
      </c>
      <c r="B83" s="6" t="s">
        <v>157</v>
      </c>
      <c r="C83" s="6" t="s">
        <v>98</v>
      </c>
      <c r="D83" s="6" t="s">
        <v>13</v>
      </c>
      <c r="E83" s="52">
        <v>1630.6</v>
      </c>
      <c r="F83" s="52" t="s">
        <v>64</v>
      </c>
      <c r="G83" s="52"/>
      <c r="I83" s="52"/>
      <c r="K83" s="53"/>
      <c r="L83" s="54"/>
      <c r="M83" s="55"/>
      <c r="N83" s="55" t="s">
        <v>243</v>
      </c>
      <c r="O83" s="55"/>
      <c r="P83" s="55"/>
    </row>
    <row r="84" spans="1:17" s="6" customFormat="1" x14ac:dyDescent="0.25">
      <c r="A84" s="6">
        <v>83</v>
      </c>
      <c r="B84" s="6" t="s">
        <v>158</v>
      </c>
      <c r="C84" s="6" t="s">
        <v>142</v>
      </c>
      <c r="D84" s="6" t="s">
        <v>17</v>
      </c>
      <c r="E84" s="52">
        <v>1597.1</v>
      </c>
      <c r="F84" s="52" t="s">
        <v>64</v>
      </c>
      <c r="G84" s="52"/>
      <c r="I84" s="52"/>
      <c r="K84" s="53"/>
      <c r="L84" s="54"/>
      <c r="M84" s="55"/>
      <c r="N84" s="55"/>
      <c r="O84" s="55"/>
      <c r="P84" s="55" t="s">
        <v>278</v>
      </c>
    </row>
    <row r="85" spans="1:17" ht="30" x14ac:dyDescent="0.25">
      <c r="A85" s="3">
        <v>84</v>
      </c>
      <c r="B85" s="3" t="s">
        <v>159</v>
      </c>
      <c r="C85" s="3" t="s">
        <v>86</v>
      </c>
      <c r="D85" s="3" t="s">
        <v>59</v>
      </c>
      <c r="E85" s="8">
        <v>1590.9</v>
      </c>
      <c r="F85" s="8"/>
      <c r="G85" s="8" t="s">
        <v>63</v>
      </c>
      <c r="H85" s="3">
        <v>50325</v>
      </c>
      <c r="I85" s="8" t="s">
        <v>184</v>
      </c>
      <c r="J85" s="3" t="s">
        <v>197</v>
      </c>
      <c r="K85" s="16" t="s">
        <v>198</v>
      </c>
      <c r="L85" s="27" t="s">
        <v>64</v>
      </c>
      <c r="M85" s="9" t="s">
        <v>372</v>
      </c>
      <c r="N85" s="9" t="s">
        <v>373</v>
      </c>
      <c r="O85" s="10"/>
      <c r="P85" s="9"/>
    </row>
    <row r="86" spans="1:17" ht="45" x14ac:dyDescent="0.25">
      <c r="A86" s="3">
        <v>85</v>
      </c>
      <c r="B86" s="3" t="s">
        <v>161</v>
      </c>
      <c r="C86" s="3" t="s">
        <v>86</v>
      </c>
      <c r="D86" s="3" t="s">
        <v>46</v>
      </c>
      <c r="E86" s="8">
        <v>1588.4</v>
      </c>
      <c r="F86" s="8"/>
      <c r="G86" s="8" t="s">
        <v>64</v>
      </c>
      <c r="H86" s="8"/>
      <c r="I86" s="8" t="s">
        <v>182</v>
      </c>
      <c r="J86" s="3" t="s">
        <v>218</v>
      </c>
      <c r="K86" s="16">
        <v>1850</v>
      </c>
      <c r="L86" s="28" t="s">
        <v>64</v>
      </c>
      <c r="M86" s="10" t="s">
        <v>370</v>
      </c>
      <c r="N86" s="10" t="s">
        <v>371</v>
      </c>
      <c r="O86" s="10"/>
      <c r="P86" s="10"/>
      <c r="Q86" t="s">
        <v>289</v>
      </c>
    </row>
    <row r="87" spans="1:17" x14ac:dyDescent="0.25">
      <c r="A87" s="3">
        <v>86</v>
      </c>
      <c r="B87" s="3" t="s">
        <v>162</v>
      </c>
      <c r="C87" s="3" t="s">
        <v>89</v>
      </c>
      <c r="D87" s="3" t="s">
        <v>60</v>
      </c>
      <c r="E87" s="8">
        <v>1585.9</v>
      </c>
      <c r="F87" s="8" t="s">
        <v>64</v>
      </c>
      <c r="G87" s="8"/>
      <c r="H87" s="3"/>
      <c r="I87" s="8"/>
      <c r="J87" s="3"/>
      <c r="K87" s="16"/>
      <c r="L87" s="27" t="s">
        <v>64</v>
      </c>
      <c r="M87" s="9"/>
      <c r="N87" s="9"/>
      <c r="O87" s="9"/>
      <c r="P87" s="9"/>
    </row>
    <row r="88" spans="1:17" x14ac:dyDescent="0.25">
      <c r="A88" s="3">
        <v>87</v>
      </c>
      <c r="B88" s="3" t="s">
        <v>163</v>
      </c>
      <c r="C88" s="3" t="s">
        <v>98</v>
      </c>
      <c r="D88" s="3" t="s">
        <v>37</v>
      </c>
      <c r="E88" s="8">
        <v>1580.1</v>
      </c>
      <c r="F88" s="8"/>
      <c r="G88" s="8" t="s">
        <v>64</v>
      </c>
      <c r="H88" s="3"/>
      <c r="I88" s="8">
        <v>12</v>
      </c>
      <c r="J88" s="3" t="s">
        <v>71</v>
      </c>
      <c r="K88" s="16">
        <v>1000</v>
      </c>
      <c r="L88" s="27" t="s">
        <v>64</v>
      </c>
      <c r="M88" s="9" t="s">
        <v>368</v>
      </c>
      <c r="N88" s="9"/>
      <c r="O88" s="9"/>
      <c r="P88" s="9" t="s">
        <v>369</v>
      </c>
    </row>
    <row r="89" spans="1:17" x14ac:dyDescent="0.25">
      <c r="A89" s="3">
        <v>88</v>
      </c>
      <c r="B89" s="3" t="s">
        <v>164</v>
      </c>
      <c r="C89" s="3" t="s">
        <v>89</v>
      </c>
      <c r="D89" s="3" t="s">
        <v>58</v>
      </c>
      <c r="E89" s="8">
        <v>1578</v>
      </c>
      <c r="F89" s="8" t="s">
        <v>64</v>
      </c>
      <c r="G89" s="8"/>
      <c r="H89" s="3"/>
      <c r="I89" s="8"/>
      <c r="J89" s="3"/>
      <c r="K89" s="16"/>
      <c r="L89" s="27" t="s">
        <v>64</v>
      </c>
      <c r="M89" s="9"/>
      <c r="N89" s="9"/>
      <c r="O89" s="9"/>
      <c r="P89" s="9"/>
    </row>
    <row r="90" spans="1:17" ht="30" x14ac:dyDescent="0.25">
      <c r="A90" s="3">
        <v>89</v>
      </c>
      <c r="B90" s="3" t="s">
        <v>165</v>
      </c>
      <c r="C90" s="3" t="s">
        <v>98</v>
      </c>
      <c r="D90" s="3" t="s">
        <v>10</v>
      </c>
      <c r="E90" s="8">
        <v>1553.2</v>
      </c>
      <c r="F90" s="8" t="s">
        <v>64</v>
      </c>
      <c r="G90" s="8"/>
      <c r="H90" s="3"/>
      <c r="I90" s="8"/>
      <c r="J90" s="3"/>
      <c r="K90" s="16"/>
      <c r="L90" s="27" t="s">
        <v>64</v>
      </c>
      <c r="M90" s="9" t="s">
        <v>365</v>
      </c>
      <c r="N90" s="10" t="s">
        <v>406</v>
      </c>
      <c r="O90" s="9" t="s">
        <v>366</v>
      </c>
      <c r="P90" s="9" t="s">
        <v>367</v>
      </c>
    </row>
    <row r="91" spans="1:17" x14ac:dyDescent="0.25">
      <c r="A91" s="3">
        <v>90</v>
      </c>
      <c r="B91" s="3" t="s">
        <v>166</v>
      </c>
      <c r="C91" s="3" t="s">
        <v>167</v>
      </c>
      <c r="D91" s="3" t="s">
        <v>13</v>
      </c>
      <c r="E91" s="8">
        <v>1540.9</v>
      </c>
      <c r="F91" s="8"/>
      <c r="G91" s="8" t="s">
        <v>64</v>
      </c>
      <c r="H91" s="3">
        <v>26551</v>
      </c>
      <c r="I91" s="8" t="s">
        <v>114</v>
      </c>
      <c r="J91" s="3" t="s">
        <v>168</v>
      </c>
      <c r="K91" s="16">
        <v>2610</v>
      </c>
      <c r="L91" s="28" t="s">
        <v>64</v>
      </c>
      <c r="M91" s="10" t="s">
        <v>358</v>
      </c>
      <c r="N91" s="10" t="s">
        <v>364</v>
      </c>
      <c r="O91" s="10"/>
      <c r="P91" s="10"/>
    </row>
    <row r="92" spans="1:17" ht="30" x14ac:dyDescent="0.25">
      <c r="A92" s="3">
        <v>91</v>
      </c>
      <c r="B92" s="3" t="s">
        <v>169</v>
      </c>
      <c r="C92" s="3" t="s">
        <v>86</v>
      </c>
      <c r="D92" s="3" t="s">
        <v>48</v>
      </c>
      <c r="E92" s="8">
        <v>1530.1</v>
      </c>
      <c r="F92" s="8"/>
      <c r="G92" s="8" t="s">
        <v>64</v>
      </c>
      <c r="H92" s="3">
        <f>14805+44007</f>
        <v>58812</v>
      </c>
      <c r="I92" s="8" t="s">
        <v>160</v>
      </c>
      <c r="J92" s="3" t="s">
        <v>131</v>
      </c>
      <c r="K92" s="16">
        <v>1831</v>
      </c>
      <c r="L92" s="27" t="s">
        <v>64</v>
      </c>
      <c r="M92" s="9" t="s">
        <v>361</v>
      </c>
      <c r="N92" s="9" t="s">
        <v>362</v>
      </c>
      <c r="O92" s="9" t="s">
        <v>363</v>
      </c>
      <c r="P92" s="9"/>
    </row>
    <row r="93" spans="1:17" x14ac:dyDescent="0.25">
      <c r="A93" s="3">
        <v>92</v>
      </c>
      <c r="B93" s="3" t="s">
        <v>170</v>
      </c>
      <c r="C93" s="3" t="s">
        <v>86</v>
      </c>
      <c r="D93" s="3" t="s">
        <v>17</v>
      </c>
      <c r="E93" s="8">
        <v>1520.9</v>
      </c>
      <c r="F93" s="8"/>
      <c r="G93" s="8" t="s">
        <v>64</v>
      </c>
      <c r="H93" s="3"/>
      <c r="I93" s="8">
        <v>5</v>
      </c>
      <c r="J93" s="3" t="s">
        <v>219</v>
      </c>
      <c r="K93" s="16">
        <v>3001</v>
      </c>
      <c r="L93" s="27" t="s">
        <v>64</v>
      </c>
      <c r="M93" s="9"/>
      <c r="N93" s="9"/>
      <c r="O93" s="9"/>
      <c r="P93" s="9"/>
    </row>
    <row r="94" spans="1:17" x14ac:dyDescent="0.25">
      <c r="A94" s="3">
        <v>93</v>
      </c>
      <c r="B94" s="3" t="s">
        <v>50</v>
      </c>
      <c r="C94" s="3" t="s">
        <v>36</v>
      </c>
      <c r="D94" s="3" t="s">
        <v>30</v>
      </c>
      <c r="E94" s="8">
        <v>1515</v>
      </c>
      <c r="F94" s="8" t="s">
        <v>64</v>
      </c>
      <c r="G94" s="8"/>
      <c r="H94" s="3"/>
      <c r="I94" s="8"/>
      <c r="J94" s="3"/>
      <c r="K94" s="16"/>
      <c r="L94" s="27" t="s">
        <v>64</v>
      </c>
      <c r="M94" s="9"/>
      <c r="N94" s="9"/>
      <c r="O94" s="9" t="s">
        <v>242</v>
      </c>
      <c r="P94" s="9" t="s">
        <v>360</v>
      </c>
    </row>
    <row r="95" spans="1:17" x14ac:dyDescent="0.25">
      <c r="A95" s="3">
        <v>94</v>
      </c>
      <c r="B95" s="3" t="s">
        <v>171</v>
      </c>
      <c r="C95" s="3" t="s">
        <v>86</v>
      </c>
      <c r="D95" s="3" t="s">
        <v>17</v>
      </c>
      <c r="E95" s="8">
        <v>1498.4</v>
      </c>
      <c r="F95" s="8" t="s">
        <v>64</v>
      </c>
      <c r="G95" s="8"/>
      <c r="H95" s="3"/>
      <c r="I95" s="8"/>
      <c r="J95" s="3"/>
      <c r="K95" s="16"/>
      <c r="L95" s="27" t="s">
        <v>64</v>
      </c>
      <c r="M95" s="9" t="s">
        <v>358</v>
      </c>
      <c r="N95" s="9"/>
      <c r="O95" s="9" t="s">
        <v>359</v>
      </c>
      <c r="P95" s="9"/>
    </row>
    <row r="96" spans="1:17" ht="30" x14ac:dyDescent="0.25">
      <c r="A96" s="3">
        <v>95</v>
      </c>
      <c r="B96" s="3" t="s">
        <v>172</v>
      </c>
      <c r="C96" s="3" t="s">
        <v>86</v>
      </c>
      <c r="D96" s="3" t="s">
        <v>17</v>
      </c>
      <c r="E96" s="8">
        <v>1478.4</v>
      </c>
      <c r="F96" s="8"/>
      <c r="G96" s="8" t="s">
        <v>64</v>
      </c>
      <c r="H96" s="3"/>
      <c r="I96" s="8" t="s">
        <v>206</v>
      </c>
      <c r="J96" s="3" t="s">
        <v>220</v>
      </c>
      <c r="K96" s="16">
        <v>3001</v>
      </c>
      <c r="L96" s="27" t="s">
        <v>64</v>
      </c>
      <c r="M96" s="9"/>
      <c r="N96" s="9" t="s">
        <v>357</v>
      </c>
      <c r="O96" s="9"/>
      <c r="P96" s="9"/>
    </row>
    <row r="97" spans="1:17" x14ac:dyDescent="0.25">
      <c r="A97" s="3">
        <v>96</v>
      </c>
      <c r="B97" s="3" t="s">
        <v>51</v>
      </c>
      <c r="C97" s="3" t="s">
        <v>52</v>
      </c>
      <c r="D97" s="3" t="s">
        <v>53</v>
      </c>
      <c r="E97" s="8">
        <v>1470</v>
      </c>
      <c r="F97" s="8" t="s">
        <v>64</v>
      </c>
      <c r="G97" s="8"/>
      <c r="H97" s="3"/>
      <c r="I97" s="8"/>
      <c r="J97" s="3"/>
      <c r="K97" s="16"/>
      <c r="L97" s="27" t="s">
        <v>64</v>
      </c>
      <c r="M97" s="9"/>
      <c r="N97" s="9"/>
      <c r="O97" s="9"/>
      <c r="P97" s="9"/>
    </row>
    <row r="98" spans="1:17" s="6" customFormat="1" ht="45" x14ac:dyDescent="0.25">
      <c r="A98" s="6">
        <v>97</v>
      </c>
      <c r="B98" s="6" t="s">
        <v>54</v>
      </c>
      <c r="C98" s="6" t="s">
        <v>12</v>
      </c>
      <c r="D98" s="6" t="s">
        <v>5</v>
      </c>
      <c r="E98" s="52">
        <v>1440</v>
      </c>
      <c r="F98" s="52"/>
      <c r="G98" s="52" t="s">
        <v>63</v>
      </c>
      <c r="H98" s="6">
        <v>65433</v>
      </c>
      <c r="I98" s="52" t="s">
        <v>182</v>
      </c>
      <c r="J98" s="6" t="s">
        <v>204</v>
      </c>
      <c r="K98" s="53">
        <v>7822</v>
      </c>
      <c r="L98" s="54"/>
      <c r="M98" s="55" t="s">
        <v>280</v>
      </c>
      <c r="N98" s="55" t="s">
        <v>279</v>
      </c>
      <c r="O98" s="55"/>
      <c r="P98" s="55"/>
    </row>
    <row r="99" spans="1:17" ht="30" x14ac:dyDescent="0.25">
      <c r="A99" s="3">
        <v>98</v>
      </c>
      <c r="B99" s="3" t="s">
        <v>55</v>
      </c>
      <c r="C99" s="3" t="s">
        <v>19</v>
      </c>
      <c r="D99" s="3" t="s">
        <v>13</v>
      </c>
      <c r="E99" s="8">
        <v>1430.9</v>
      </c>
      <c r="F99" s="8" t="s">
        <v>64</v>
      </c>
      <c r="G99" s="8"/>
      <c r="H99" s="3"/>
      <c r="I99" s="8"/>
      <c r="J99" s="3"/>
      <c r="K99" s="16"/>
      <c r="L99" s="27" t="s">
        <v>221</v>
      </c>
      <c r="M99" s="66" t="s">
        <v>333</v>
      </c>
      <c r="N99" s="66" t="s">
        <v>333</v>
      </c>
      <c r="O99" s="9"/>
      <c r="P99" s="66" t="s">
        <v>333</v>
      </c>
      <c r="Q99" s="66" t="s">
        <v>407</v>
      </c>
    </row>
    <row r="100" spans="1:17" x14ac:dyDescent="0.25">
      <c r="A100" s="3">
        <v>99</v>
      </c>
      <c r="B100" s="3" t="s">
        <v>173</v>
      </c>
      <c r="C100" s="3" t="s">
        <v>89</v>
      </c>
      <c r="D100" s="3" t="s">
        <v>60</v>
      </c>
      <c r="E100" s="8">
        <v>1421.8</v>
      </c>
      <c r="F100" s="8" t="s">
        <v>64</v>
      </c>
      <c r="G100" s="8"/>
      <c r="H100" s="32"/>
      <c r="I100" s="16"/>
      <c r="J100" s="3"/>
      <c r="K100" s="16"/>
      <c r="L100" s="27" t="s">
        <v>64</v>
      </c>
      <c r="M100" s="9"/>
      <c r="N100" s="9"/>
      <c r="O100" s="9"/>
      <c r="P100" s="9"/>
    </row>
    <row r="101" spans="1:17" x14ac:dyDescent="0.25">
      <c r="A101" s="3">
        <v>100</v>
      </c>
      <c r="B101" s="3" t="s">
        <v>56</v>
      </c>
      <c r="C101" s="3" t="s">
        <v>4</v>
      </c>
      <c r="D101" s="3" t="s">
        <v>53</v>
      </c>
      <c r="E101" s="8">
        <v>1360</v>
      </c>
      <c r="F101" s="8" t="s">
        <v>64</v>
      </c>
      <c r="G101" s="8"/>
      <c r="H101" s="32"/>
      <c r="I101" s="16"/>
      <c r="J101" s="3"/>
      <c r="K101" s="16"/>
      <c r="L101" s="27" t="s">
        <v>64</v>
      </c>
      <c r="M101" s="12"/>
      <c r="N101" s="12"/>
      <c r="O101" s="12"/>
      <c r="P101" s="12"/>
    </row>
    <row r="102" spans="1:17" x14ac:dyDescent="0.25">
      <c r="A102" s="3">
        <v>101</v>
      </c>
      <c r="B102" s="3" t="s">
        <v>292</v>
      </c>
      <c r="C102" s="14" t="s">
        <v>98</v>
      </c>
      <c r="D102" s="3" t="s">
        <v>5</v>
      </c>
      <c r="E102" s="15">
        <v>1350.8031699999999</v>
      </c>
      <c r="F102" s="8"/>
      <c r="G102" s="33" t="s">
        <v>63</v>
      </c>
      <c r="H102" s="32">
        <v>13441</v>
      </c>
      <c r="I102" s="16" t="s">
        <v>181</v>
      </c>
      <c r="J102" s="34" t="s">
        <v>110</v>
      </c>
      <c r="K102" s="16">
        <v>1420</v>
      </c>
      <c r="L102" s="27" t="s">
        <v>64</v>
      </c>
    </row>
    <row r="103" spans="1:17" ht="15.75" thickBot="1" x14ac:dyDescent="0.3">
      <c r="A103" s="3">
        <v>102</v>
      </c>
      <c r="B103" s="3" t="s">
        <v>293</v>
      </c>
      <c r="C103" s="14" t="s">
        <v>89</v>
      </c>
      <c r="D103" s="3" t="s">
        <v>46</v>
      </c>
      <c r="E103" s="15">
        <v>1343.510722</v>
      </c>
      <c r="F103" s="8" t="s">
        <v>64</v>
      </c>
      <c r="G103" s="35"/>
      <c r="H103" s="34"/>
      <c r="I103" s="8"/>
      <c r="J103" s="34"/>
      <c r="K103" s="33"/>
      <c r="L103" s="27" t="s">
        <v>64</v>
      </c>
    </row>
    <row r="104" spans="1:17" ht="77.25" customHeight="1" x14ac:dyDescent="0.25">
      <c r="F104" s="21" t="s">
        <v>302</v>
      </c>
      <c r="G104" s="22">
        <f>COUNTIF(G2:G103,"oui")</f>
        <v>19</v>
      </c>
      <c r="L104" s="19" t="s">
        <v>282</v>
      </c>
      <c r="M104" s="20">
        <f>COUNTA(M2:M101)</f>
        <v>56</v>
      </c>
      <c r="N104" s="20">
        <f>COUNTA(N2:N101)</f>
        <v>49</v>
      </c>
      <c r="O104" s="20">
        <f>COUNTA(O2:O101)</f>
        <v>23</v>
      </c>
      <c r="P104" s="20">
        <f>COUNTA(P2:P101)</f>
        <v>25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CD052-C549-4761-8909-CD694F29C326}">
  <dimension ref="A1:C29"/>
  <sheetViews>
    <sheetView topLeftCell="A4" workbookViewId="0">
      <selection activeCell="C2" sqref="C2:C29"/>
    </sheetView>
  </sheetViews>
  <sheetFormatPr baseColWidth="10" defaultRowHeight="15" x14ac:dyDescent="0.25"/>
  <cols>
    <col min="3" max="3" width="17.28515625" bestFit="1" customWidth="1"/>
  </cols>
  <sheetData>
    <row r="1" spans="1:3" x14ac:dyDescent="0.25">
      <c r="A1" t="s">
        <v>75</v>
      </c>
      <c r="B1" t="s">
        <v>229</v>
      </c>
      <c r="C1" t="s">
        <v>230</v>
      </c>
    </row>
    <row r="2" spans="1:3" x14ac:dyDescent="0.25">
      <c r="A2" s="6" t="s">
        <v>12</v>
      </c>
      <c r="B2" s="6">
        <v>31000</v>
      </c>
      <c r="C2" s="6">
        <v>-3</v>
      </c>
    </row>
    <row r="3" spans="1:3" x14ac:dyDescent="0.25">
      <c r="A3" t="s">
        <v>12</v>
      </c>
      <c r="B3">
        <v>54425</v>
      </c>
      <c r="C3">
        <v>1</v>
      </c>
    </row>
    <row r="4" spans="1:3" x14ac:dyDescent="0.25">
      <c r="A4" t="s">
        <v>12</v>
      </c>
      <c r="B4">
        <v>59540</v>
      </c>
      <c r="C4">
        <v>1</v>
      </c>
    </row>
    <row r="5" spans="1:3" x14ac:dyDescent="0.25">
      <c r="A5" t="s">
        <v>12</v>
      </c>
      <c r="B5">
        <v>60840</v>
      </c>
      <c r="C5">
        <v>1</v>
      </c>
    </row>
    <row r="6" spans="1:3" x14ac:dyDescent="0.25">
      <c r="A6" t="s">
        <v>12</v>
      </c>
      <c r="B6">
        <v>62100</v>
      </c>
      <c r="C6">
        <v>1</v>
      </c>
    </row>
    <row r="7" spans="1:3" x14ac:dyDescent="0.25">
      <c r="A7" t="s">
        <v>12</v>
      </c>
      <c r="B7">
        <v>62130</v>
      </c>
      <c r="C7">
        <v>1</v>
      </c>
    </row>
    <row r="8" spans="1:3" x14ac:dyDescent="0.25">
      <c r="A8" t="s">
        <v>12</v>
      </c>
      <c r="B8">
        <v>62630</v>
      </c>
      <c r="C8">
        <v>1</v>
      </c>
    </row>
    <row r="9" spans="1:3" x14ac:dyDescent="0.25">
      <c r="A9" t="s">
        <v>12</v>
      </c>
      <c r="B9">
        <v>75008</v>
      </c>
      <c r="C9">
        <v>1</v>
      </c>
    </row>
    <row r="10" spans="1:3" x14ac:dyDescent="0.25">
      <c r="A10" t="s">
        <v>12</v>
      </c>
      <c r="B10">
        <v>75009</v>
      </c>
      <c r="C10">
        <v>1</v>
      </c>
    </row>
    <row r="11" spans="1:3" x14ac:dyDescent="0.25">
      <c r="A11" t="s">
        <v>12</v>
      </c>
      <c r="B11">
        <v>75017</v>
      </c>
      <c r="C11">
        <v>2</v>
      </c>
    </row>
    <row r="12" spans="1:3" x14ac:dyDescent="0.25">
      <c r="A12" t="s">
        <v>12</v>
      </c>
      <c r="B12">
        <v>78280</v>
      </c>
      <c r="C12">
        <v>1</v>
      </c>
    </row>
    <row r="13" spans="1:3" x14ac:dyDescent="0.25">
      <c r="A13" t="s">
        <v>12</v>
      </c>
      <c r="B13">
        <v>78955</v>
      </c>
      <c r="C13">
        <v>1</v>
      </c>
    </row>
    <row r="14" spans="1:3" x14ac:dyDescent="0.25">
      <c r="A14" t="s">
        <v>12</v>
      </c>
      <c r="B14">
        <v>78990</v>
      </c>
      <c r="C14">
        <v>1</v>
      </c>
    </row>
    <row r="15" spans="1:3" x14ac:dyDescent="0.25">
      <c r="A15" t="s">
        <v>12</v>
      </c>
      <c r="B15">
        <v>80080</v>
      </c>
      <c r="C15">
        <v>1</v>
      </c>
    </row>
    <row r="16" spans="1:3" x14ac:dyDescent="0.25">
      <c r="A16" t="s">
        <v>12</v>
      </c>
      <c r="B16">
        <v>80800</v>
      </c>
      <c r="C16">
        <v>1</v>
      </c>
    </row>
    <row r="17" spans="1:3" x14ac:dyDescent="0.25">
      <c r="A17" t="s">
        <v>12</v>
      </c>
      <c r="B17">
        <v>91380</v>
      </c>
      <c r="C17">
        <v>1</v>
      </c>
    </row>
    <row r="18" spans="1:3" x14ac:dyDescent="0.25">
      <c r="A18" t="s">
        <v>12</v>
      </c>
      <c r="B18">
        <v>91620</v>
      </c>
      <c r="C18">
        <v>1</v>
      </c>
    </row>
    <row r="19" spans="1:3" x14ac:dyDescent="0.25">
      <c r="A19" t="s">
        <v>12</v>
      </c>
      <c r="B19">
        <v>92100</v>
      </c>
      <c r="C19">
        <v>2</v>
      </c>
    </row>
    <row r="20" spans="1:3" x14ac:dyDescent="0.25">
      <c r="A20" t="s">
        <v>12</v>
      </c>
      <c r="B20">
        <v>92130</v>
      </c>
      <c r="C20">
        <v>1</v>
      </c>
    </row>
    <row r="21" spans="1:3" x14ac:dyDescent="0.25">
      <c r="A21" t="s">
        <v>12</v>
      </c>
      <c r="B21">
        <v>92300</v>
      </c>
      <c r="C21">
        <v>2</v>
      </c>
    </row>
    <row r="22" spans="1:3" x14ac:dyDescent="0.25">
      <c r="A22" t="s">
        <v>12</v>
      </c>
      <c r="B22">
        <v>92320</v>
      </c>
      <c r="C22">
        <v>1</v>
      </c>
    </row>
    <row r="23" spans="1:3" x14ac:dyDescent="0.25">
      <c r="A23" t="s">
        <v>12</v>
      </c>
      <c r="B23">
        <v>92506</v>
      </c>
      <c r="C23">
        <v>1</v>
      </c>
    </row>
    <row r="24" spans="1:3" x14ac:dyDescent="0.25">
      <c r="A24" t="s">
        <v>12</v>
      </c>
      <c r="B24">
        <v>92566</v>
      </c>
      <c r="C24">
        <v>1</v>
      </c>
    </row>
    <row r="25" spans="1:3" x14ac:dyDescent="0.25">
      <c r="A25" t="s">
        <v>12</v>
      </c>
      <c r="B25">
        <v>94140</v>
      </c>
      <c r="C25">
        <v>1</v>
      </c>
    </row>
    <row r="26" spans="1:3" x14ac:dyDescent="0.25">
      <c r="A26" t="s">
        <v>12</v>
      </c>
      <c r="B26">
        <v>94150</v>
      </c>
      <c r="C26">
        <v>1</v>
      </c>
    </row>
    <row r="27" spans="1:3" x14ac:dyDescent="0.25">
      <c r="A27" t="s">
        <v>12</v>
      </c>
      <c r="B27">
        <v>94400</v>
      </c>
      <c r="C27">
        <v>1</v>
      </c>
    </row>
    <row r="28" spans="1:3" x14ac:dyDescent="0.25">
      <c r="A28" t="s">
        <v>12</v>
      </c>
      <c r="B28">
        <v>94518</v>
      </c>
      <c r="C28">
        <v>1</v>
      </c>
    </row>
    <row r="29" spans="1:3" x14ac:dyDescent="0.25">
      <c r="A29" t="s">
        <v>12</v>
      </c>
      <c r="B29">
        <v>95800</v>
      </c>
      <c r="C29">
        <v>1</v>
      </c>
    </row>
  </sheetData>
  <sortState xmlns:xlrd2="http://schemas.microsoft.com/office/spreadsheetml/2017/richdata2" ref="A2:C29">
    <sortCondition ref="B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Monde</vt:lpstr>
      <vt:lpstr>Camembert top 100 mondial</vt:lpstr>
      <vt:lpstr>Annexe (employés)</vt:lpstr>
      <vt:lpstr>Annexe (présence)</vt:lpstr>
      <vt:lpstr>Annexe (nombre d'entr)</vt:lpstr>
      <vt:lpstr>Annexe (nombre cent)</vt:lpstr>
      <vt:lpstr>Annexe (lieu R&amp;D)</vt:lpstr>
      <vt:lpstr>Monde (avec les non-R&amp;D)</vt:lpstr>
      <vt:lpstr>Carte FR</vt:lpstr>
      <vt:lpstr>Carte NL</vt:lpstr>
      <vt:lpstr>Carte DE</vt:lpstr>
      <vt:lpstr>Carte UK</vt:lpstr>
      <vt:lpstr>Carte 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</dc:creator>
  <cp:lastModifiedBy>Charles</cp:lastModifiedBy>
  <dcterms:created xsi:type="dcterms:W3CDTF">2019-06-14T12:18:58Z</dcterms:created>
  <dcterms:modified xsi:type="dcterms:W3CDTF">2019-08-25T11:40:53Z</dcterms:modified>
</cp:coreProperties>
</file>