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Ex2.xml" ContentType="application/vnd.ms-office.chartex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Ex3.xml" ContentType="application/vnd.ms-office.chartex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Ex4.xml" ContentType="application/vnd.ms-office.chartex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Users\samna\Desktop\Master NOEMIE 2\A2. TFE\"/>
    </mc:Choice>
  </mc:AlternateContent>
  <bookViews>
    <workbookView xWindow="0" yWindow="0" windowWidth="23040" windowHeight="9780"/>
  </bookViews>
  <sheets>
    <sheet name="IKI=LIFE" sheetId="7" r:id="rId1"/>
    <sheet name="IKI=LIFE (indexé)" sheetId="24" r:id="rId2"/>
    <sheet name="IKI=LIFE (longévité)" sheetId="4" r:id="rId3"/>
    <sheet name="Compte épargne 2,25%" sheetId="1" r:id="rId4"/>
    <sheet name="Compte épargne 1,40%" sheetId="8" r:id="rId5"/>
    <sheet name="Compte épargne 1,40% (indexé)" sheetId="25" r:id="rId6"/>
    <sheet name="Fonds Low (taux moyen)" sheetId="11" r:id="rId7"/>
    <sheet name="Fonds Medium (taux moyen)" sheetId="13" r:id="rId8"/>
    <sheet name="Fonds High (taux moyen)" sheetId="14" r:id="rId9"/>
    <sheet name="Fonds 100% actions (taux moyen)" sheetId="19" r:id="rId10"/>
    <sheet name="Fonds Low (taux aléatoire)" sheetId="9" r:id="rId11"/>
    <sheet name="Résultats Fonds Low" sheetId="29" r:id="rId12"/>
    <sheet name="Fonds Low (taux aléa.) 4%" sheetId="30" r:id="rId13"/>
    <sheet name="Fonds Medium (taux aléatoire)" sheetId="17" r:id="rId14"/>
    <sheet name="Résultats Fonds Medium" sheetId="28" r:id="rId15"/>
    <sheet name="Fonds Medium (taux aléa.) 4%" sheetId="31" r:id="rId16"/>
    <sheet name="Fonds High (taux aléatoire)" sheetId="16" r:id="rId17"/>
    <sheet name="Résultats Fonds High" sheetId="27" r:id="rId18"/>
    <sheet name="Fonds High (taux aléa.) (4%)" sheetId="32" r:id="rId19"/>
    <sheet name="Fonds 100% act (taux aléatoire)" sheetId="23" r:id="rId20"/>
    <sheet name="Résultats Fonds 100% act" sheetId="26" r:id="rId21"/>
    <sheet name="Fonds 100% act (taux aléa.) 4%" sheetId="33" r:id="rId22"/>
  </sheets>
  <definedNames>
    <definedName name="_xlchart.v1.0" hidden="1">'Résultats Fonds Low'!$B$2:$B$1001</definedName>
    <definedName name="_xlchart.v1.1" hidden="1">'Résultats Fonds Low'!$B$2:$B$1001</definedName>
    <definedName name="_xlchart.v1.2" hidden="1">'Résultats Fonds Medium'!$B$2:$B$1001</definedName>
    <definedName name="_xlchart.v1.3" hidden="1">'Résultats Fonds High'!$B$2:$B$1001</definedName>
    <definedName name="_xlchart.v1.4" hidden="1">'Résultats Fonds 100% act'!$A$2:$A$1001</definedName>
    <definedName name="_xlchart.v1.5" hidden="1">'Résultats Fonds 100% act'!$B$2:$B$1001</definedName>
    <definedName name="_xlchart.v1.6" hidden="1">'Résultats Fonds 100% act'!$B$2:$B$1001</definedName>
    <definedName name="_xlchart.v1.7" hidden="1">'Résultats Fonds 100% act'!$B$2:$B$1001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55" i="7" l="1"/>
  <c r="AA11" i="7"/>
  <c r="Z12" i="7"/>
  <c r="Y16" i="7"/>
  <c r="X10" i="7"/>
  <c r="W11" i="7"/>
  <c r="V11" i="7"/>
  <c r="U11" i="7"/>
  <c r="T9" i="7"/>
  <c r="S11" i="7"/>
  <c r="R10" i="7"/>
  <c r="Q12" i="7"/>
  <c r="P12" i="7"/>
  <c r="O11" i="7"/>
  <c r="N9" i="7"/>
  <c r="M12" i="1"/>
  <c r="L9" i="7"/>
  <c r="K9" i="7"/>
  <c r="J10" i="7"/>
  <c r="K8" i="7"/>
  <c r="J8" i="7"/>
  <c r="J7" i="7"/>
  <c r="I8" i="7"/>
  <c r="H7" i="7"/>
  <c r="G7" i="7"/>
  <c r="H10" i="7"/>
  <c r="J55" i="33" l="1"/>
  <c r="J54" i="33"/>
  <c r="J53" i="33"/>
  <c r="J52" i="33"/>
  <c r="J51" i="33"/>
  <c r="J50" i="33"/>
  <c r="J49" i="33"/>
  <c r="J48" i="33"/>
  <c r="F48" i="33"/>
  <c r="J47" i="33"/>
  <c r="J46" i="33"/>
  <c r="F46" i="33"/>
  <c r="F47" i="33" s="1"/>
  <c r="G47" i="33" s="1"/>
  <c r="J45" i="33"/>
  <c r="H45" i="33"/>
  <c r="G45" i="33"/>
  <c r="J44" i="33"/>
  <c r="H44" i="33"/>
  <c r="G44" i="33"/>
  <c r="J43" i="33"/>
  <c r="H43" i="33"/>
  <c r="G43" i="33"/>
  <c r="J42" i="33"/>
  <c r="H42" i="33"/>
  <c r="G42" i="33"/>
  <c r="J41" i="33"/>
  <c r="H41" i="33"/>
  <c r="G41" i="33"/>
  <c r="J40" i="33"/>
  <c r="H40" i="33"/>
  <c r="G40" i="33"/>
  <c r="J39" i="33"/>
  <c r="H39" i="33"/>
  <c r="G39" i="33"/>
  <c r="J38" i="33"/>
  <c r="H38" i="33"/>
  <c r="G38" i="33"/>
  <c r="J37" i="33"/>
  <c r="H37" i="33"/>
  <c r="G37" i="33"/>
  <c r="J36" i="33"/>
  <c r="H36" i="33"/>
  <c r="G36" i="33"/>
  <c r="J35" i="33"/>
  <c r="H35" i="33"/>
  <c r="G35" i="33"/>
  <c r="J34" i="33"/>
  <c r="H34" i="33"/>
  <c r="G34" i="33"/>
  <c r="J33" i="33"/>
  <c r="H33" i="33"/>
  <c r="G33" i="33"/>
  <c r="J32" i="33"/>
  <c r="H32" i="33"/>
  <c r="G32" i="33"/>
  <c r="J31" i="33"/>
  <c r="H31" i="33"/>
  <c r="G31" i="33"/>
  <c r="J30" i="33"/>
  <c r="H30" i="33"/>
  <c r="G30" i="33"/>
  <c r="J29" i="33"/>
  <c r="H29" i="33"/>
  <c r="G29" i="33"/>
  <c r="J28" i="33"/>
  <c r="H28" i="33"/>
  <c r="G28" i="33"/>
  <c r="J27" i="33"/>
  <c r="H27" i="33"/>
  <c r="G27" i="33"/>
  <c r="J26" i="33"/>
  <c r="H26" i="33"/>
  <c r="G26" i="33"/>
  <c r="J25" i="33"/>
  <c r="H25" i="33"/>
  <c r="G25" i="33"/>
  <c r="J24" i="33"/>
  <c r="H24" i="33"/>
  <c r="G24" i="33"/>
  <c r="J23" i="33"/>
  <c r="H23" i="33"/>
  <c r="G23" i="33"/>
  <c r="J22" i="33"/>
  <c r="H22" i="33"/>
  <c r="G22" i="33"/>
  <c r="J21" i="33"/>
  <c r="H21" i="33"/>
  <c r="G21" i="33"/>
  <c r="J20" i="33"/>
  <c r="H20" i="33"/>
  <c r="G20" i="33"/>
  <c r="J19" i="33"/>
  <c r="H19" i="33"/>
  <c r="G19" i="33"/>
  <c r="J18" i="33"/>
  <c r="H18" i="33"/>
  <c r="G18" i="33"/>
  <c r="J17" i="33"/>
  <c r="H17" i="33"/>
  <c r="G17" i="33"/>
  <c r="J16" i="33"/>
  <c r="H16" i="33"/>
  <c r="G16" i="33"/>
  <c r="J15" i="33"/>
  <c r="H15" i="33"/>
  <c r="G15" i="33"/>
  <c r="J14" i="33"/>
  <c r="H14" i="33"/>
  <c r="G14" i="33"/>
  <c r="J13" i="33"/>
  <c r="H13" i="33"/>
  <c r="G13" i="33"/>
  <c r="J12" i="33"/>
  <c r="H12" i="33"/>
  <c r="G12" i="33"/>
  <c r="J11" i="33"/>
  <c r="H11" i="33"/>
  <c r="G11" i="33"/>
  <c r="J10" i="33"/>
  <c r="H10" i="33"/>
  <c r="G10" i="33"/>
  <c r="J9" i="33"/>
  <c r="H9" i="33"/>
  <c r="G9" i="33"/>
  <c r="J8" i="33"/>
  <c r="H8" i="33"/>
  <c r="G8" i="33"/>
  <c r="J7" i="33"/>
  <c r="H7" i="33"/>
  <c r="G7" i="33"/>
  <c r="J6" i="33"/>
  <c r="H6" i="33"/>
  <c r="G6" i="33"/>
  <c r="P5" i="33"/>
  <c r="O5" i="33"/>
  <c r="S5" i="33" s="1"/>
  <c r="T5" i="33" s="1"/>
  <c r="M5" i="33"/>
  <c r="I6" i="33" s="1"/>
  <c r="J5" i="33"/>
  <c r="H5" i="33"/>
  <c r="G5" i="33"/>
  <c r="Q5" i="33" s="1"/>
  <c r="J55" i="32"/>
  <c r="J54" i="32"/>
  <c r="J53" i="32"/>
  <c r="J52" i="32"/>
  <c r="J51" i="32"/>
  <c r="J50" i="32"/>
  <c r="J49" i="32"/>
  <c r="J48" i="32"/>
  <c r="F48" i="32"/>
  <c r="J47" i="32"/>
  <c r="J46" i="32"/>
  <c r="F46" i="32"/>
  <c r="F47" i="32" s="1"/>
  <c r="G47" i="32" s="1"/>
  <c r="J45" i="32"/>
  <c r="H45" i="32"/>
  <c r="G45" i="32"/>
  <c r="J44" i="32"/>
  <c r="H44" i="32"/>
  <c r="G44" i="32"/>
  <c r="J43" i="32"/>
  <c r="H43" i="32"/>
  <c r="G43" i="32"/>
  <c r="J42" i="32"/>
  <c r="H42" i="32"/>
  <c r="G42" i="32"/>
  <c r="J41" i="32"/>
  <c r="H41" i="32"/>
  <c r="G41" i="32"/>
  <c r="J40" i="32"/>
  <c r="H40" i="32"/>
  <c r="G40" i="32"/>
  <c r="J39" i="32"/>
  <c r="H39" i="32"/>
  <c r="G39" i="32"/>
  <c r="J38" i="32"/>
  <c r="H38" i="32"/>
  <c r="G38" i="32"/>
  <c r="J37" i="32"/>
  <c r="H37" i="32"/>
  <c r="G37" i="32"/>
  <c r="J36" i="32"/>
  <c r="H36" i="32"/>
  <c r="G36" i="32"/>
  <c r="J35" i="32"/>
  <c r="H35" i="32"/>
  <c r="G35" i="32"/>
  <c r="J34" i="32"/>
  <c r="H34" i="32"/>
  <c r="G34" i="32"/>
  <c r="J33" i="32"/>
  <c r="H33" i="32"/>
  <c r="G33" i="32"/>
  <c r="J32" i="32"/>
  <c r="H32" i="32"/>
  <c r="G32" i="32"/>
  <c r="J31" i="32"/>
  <c r="H31" i="32"/>
  <c r="G31" i="32"/>
  <c r="J30" i="32"/>
  <c r="H30" i="32"/>
  <c r="G30" i="32"/>
  <c r="J29" i="32"/>
  <c r="H29" i="32"/>
  <c r="G29" i="32"/>
  <c r="J28" i="32"/>
  <c r="H28" i="32"/>
  <c r="G28" i="32"/>
  <c r="J27" i="32"/>
  <c r="H27" i="32"/>
  <c r="G27" i="32"/>
  <c r="J26" i="32"/>
  <c r="H26" i="32"/>
  <c r="G26" i="32"/>
  <c r="J25" i="32"/>
  <c r="H25" i="32"/>
  <c r="G25" i="32"/>
  <c r="J24" i="32"/>
  <c r="H24" i="32"/>
  <c r="G24" i="32"/>
  <c r="J23" i="32"/>
  <c r="H23" i="32"/>
  <c r="G23" i="32"/>
  <c r="J22" i="32"/>
  <c r="H22" i="32"/>
  <c r="G22" i="32"/>
  <c r="J21" i="32"/>
  <c r="H21" i="32"/>
  <c r="G21" i="32"/>
  <c r="J20" i="32"/>
  <c r="H20" i="32"/>
  <c r="G20" i="32"/>
  <c r="J19" i="32"/>
  <c r="H19" i="32"/>
  <c r="G19" i="32"/>
  <c r="J18" i="32"/>
  <c r="H18" i="32"/>
  <c r="G18" i="32"/>
  <c r="J17" i="32"/>
  <c r="H17" i="32"/>
  <c r="G17" i="32"/>
  <c r="J16" i="32"/>
  <c r="H16" i="32"/>
  <c r="G16" i="32"/>
  <c r="J15" i="32"/>
  <c r="H15" i="32"/>
  <c r="G15" i="32"/>
  <c r="J14" i="32"/>
  <c r="H14" i="32"/>
  <c r="G14" i="32"/>
  <c r="J13" i="32"/>
  <c r="H13" i="32"/>
  <c r="G13" i="32"/>
  <c r="J12" i="32"/>
  <c r="H12" i="32"/>
  <c r="G12" i="32"/>
  <c r="J11" i="32"/>
  <c r="H11" i="32"/>
  <c r="G11" i="32"/>
  <c r="J10" i="32"/>
  <c r="H10" i="32"/>
  <c r="G10" i="32"/>
  <c r="J9" i="32"/>
  <c r="H9" i="32"/>
  <c r="G9" i="32"/>
  <c r="J8" i="32"/>
  <c r="H8" i="32"/>
  <c r="G8" i="32"/>
  <c r="J7" i="32"/>
  <c r="H7" i="32"/>
  <c r="G7" i="32"/>
  <c r="J6" i="32"/>
  <c r="I6" i="32"/>
  <c r="H6" i="32"/>
  <c r="G6" i="32"/>
  <c r="P5" i="32"/>
  <c r="O5" i="32"/>
  <c r="N5" i="32"/>
  <c r="M5" i="32"/>
  <c r="J5" i="32"/>
  <c r="H5" i="32"/>
  <c r="S5" i="32" s="1"/>
  <c r="T5" i="32" s="1"/>
  <c r="G5" i="32"/>
  <c r="Q5" i="32" s="1"/>
  <c r="J55" i="31"/>
  <c r="J54" i="31"/>
  <c r="J53" i="31"/>
  <c r="J52" i="31"/>
  <c r="J51" i="31"/>
  <c r="J50" i="31"/>
  <c r="J49" i="31"/>
  <c r="J48" i="31"/>
  <c r="F48" i="31"/>
  <c r="J47" i="31"/>
  <c r="H47" i="31"/>
  <c r="G47" i="31"/>
  <c r="J46" i="31"/>
  <c r="F46" i="31"/>
  <c r="F47" i="31" s="1"/>
  <c r="J45" i="31"/>
  <c r="H45" i="31"/>
  <c r="G45" i="31"/>
  <c r="J44" i="31"/>
  <c r="H44" i="31"/>
  <c r="G44" i="31"/>
  <c r="J43" i="31"/>
  <c r="H43" i="31"/>
  <c r="G43" i="31"/>
  <c r="J42" i="31"/>
  <c r="H42" i="31"/>
  <c r="G42" i="31"/>
  <c r="J41" i="31"/>
  <c r="H41" i="31"/>
  <c r="G41" i="31"/>
  <c r="J40" i="31"/>
  <c r="H40" i="31"/>
  <c r="G40" i="31"/>
  <c r="J39" i="31"/>
  <c r="H39" i="31"/>
  <c r="G39" i="31"/>
  <c r="J38" i="31"/>
  <c r="H38" i="31"/>
  <c r="G38" i="31"/>
  <c r="J37" i="31"/>
  <c r="H37" i="31"/>
  <c r="G37" i="31"/>
  <c r="J36" i="31"/>
  <c r="H36" i="31"/>
  <c r="G36" i="31"/>
  <c r="J35" i="31"/>
  <c r="H35" i="31"/>
  <c r="G35" i="31"/>
  <c r="J34" i="31"/>
  <c r="H34" i="31"/>
  <c r="G34" i="31"/>
  <c r="J33" i="31"/>
  <c r="H33" i="31"/>
  <c r="G33" i="31"/>
  <c r="J32" i="31"/>
  <c r="H32" i="31"/>
  <c r="G32" i="31"/>
  <c r="J31" i="31"/>
  <c r="H31" i="31"/>
  <c r="G31" i="31"/>
  <c r="J30" i="31"/>
  <c r="H30" i="31"/>
  <c r="G30" i="31"/>
  <c r="J29" i="31"/>
  <c r="H29" i="31"/>
  <c r="G29" i="31"/>
  <c r="J28" i="31"/>
  <c r="H28" i="31"/>
  <c r="G28" i="31"/>
  <c r="J27" i="31"/>
  <c r="H27" i="31"/>
  <c r="G27" i="31"/>
  <c r="J26" i="31"/>
  <c r="H26" i="31"/>
  <c r="G26" i="31"/>
  <c r="J25" i="31"/>
  <c r="H25" i="31"/>
  <c r="G25" i="31"/>
  <c r="J24" i="31"/>
  <c r="H24" i="31"/>
  <c r="G24" i="31"/>
  <c r="J23" i="31"/>
  <c r="H23" i="31"/>
  <c r="G23" i="31"/>
  <c r="J22" i="31"/>
  <c r="H22" i="31"/>
  <c r="G22" i="31"/>
  <c r="J21" i="31"/>
  <c r="H21" i="31"/>
  <c r="G21" i="31"/>
  <c r="J20" i="31"/>
  <c r="H20" i="31"/>
  <c r="G20" i="31"/>
  <c r="J19" i="31"/>
  <c r="H19" i="31"/>
  <c r="G19" i="31"/>
  <c r="J18" i="31"/>
  <c r="H18" i="31"/>
  <c r="G18" i="31"/>
  <c r="J17" i="31"/>
  <c r="H17" i="31"/>
  <c r="G17" i="31"/>
  <c r="J16" i="31"/>
  <c r="H16" i="31"/>
  <c r="G16" i="31"/>
  <c r="J15" i="31"/>
  <c r="H15" i="31"/>
  <c r="G15" i="31"/>
  <c r="J14" i="31"/>
  <c r="H14" i="31"/>
  <c r="G14" i="31"/>
  <c r="J13" i="31"/>
  <c r="H13" i="31"/>
  <c r="G13" i="31"/>
  <c r="J12" i="31"/>
  <c r="H12" i="31"/>
  <c r="G12" i="31"/>
  <c r="J11" i="31"/>
  <c r="H11" i="31"/>
  <c r="G11" i="31"/>
  <c r="J10" i="31"/>
  <c r="H10" i="31"/>
  <c r="G10" i="31"/>
  <c r="J9" i="31"/>
  <c r="H9" i="31"/>
  <c r="G9" i="31"/>
  <c r="J8" i="31"/>
  <c r="H8" i="31"/>
  <c r="G8" i="31"/>
  <c r="J7" i="31"/>
  <c r="H7" i="31"/>
  <c r="G7" i="31"/>
  <c r="J6" i="31"/>
  <c r="I6" i="31"/>
  <c r="H6" i="31"/>
  <c r="G6" i="31"/>
  <c r="Q5" i="31"/>
  <c r="R5" i="31" s="1"/>
  <c r="V5" i="31" s="1"/>
  <c r="W5" i="31" s="1"/>
  <c r="P5" i="31"/>
  <c r="O5" i="31"/>
  <c r="M5" i="31"/>
  <c r="N5" i="31" s="1"/>
  <c r="J5" i="31"/>
  <c r="H5" i="31"/>
  <c r="S5" i="31" s="1"/>
  <c r="T5" i="31" s="1"/>
  <c r="G5" i="31"/>
  <c r="J55" i="30"/>
  <c r="J54" i="30"/>
  <c r="J53" i="30"/>
  <c r="J52" i="30"/>
  <c r="J51" i="30"/>
  <c r="J50" i="30"/>
  <c r="J49" i="30"/>
  <c r="J48" i="30"/>
  <c r="J47" i="30"/>
  <c r="J46" i="30"/>
  <c r="F46" i="30"/>
  <c r="J45" i="30"/>
  <c r="H45" i="30"/>
  <c r="G45" i="30"/>
  <c r="J44" i="30"/>
  <c r="H44" i="30"/>
  <c r="G44" i="30"/>
  <c r="J43" i="30"/>
  <c r="H43" i="30"/>
  <c r="G43" i="30"/>
  <c r="J42" i="30"/>
  <c r="H42" i="30"/>
  <c r="G42" i="30"/>
  <c r="J41" i="30"/>
  <c r="H41" i="30"/>
  <c r="G41" i="30"/>
  <c r="J40" i="30"/>
  <c r="H40" i="30"/>
  <c r="G40" i="30"/>
  <c r="J39" i="30"/>
  <c r="H39" i="30"/>
  <c r="G39" i="30"/>
  <c r="J38" i="30"/>
  <c r="H38" i="30"/>
  <c r="G38" i="30"/>
  <c r="J37" i="30"/>
  <c r="H37" i="30"/>
  <c r="G37" i="30"/>
  <c r="J36" i="30"/>
  <c r="H36" i="30"/>
  <c r="G36" i="30"/>
  <c r="J35" i="30"/>
  <c r="H35" i="30"/>
  <c r="G35" i="30"/>
  <c r="J34" i="30"/>
  <c r="H34" i="30"/>
  <c r="G34" i="30"/>
  <c r="J33" i="30"/>
  <c r="H33" i="30"/>
  <c r="G33" i="30"/>
  <c r="J32" i="30"/>
  <c r="H32" i="30"/>
  <c r="G32" i="30"/>
  <c r="J31" i="30"/>
  <c r="H31" i="30"/>
  <c r="G31" i="30"/>
  <c r="J30" i="30"/>
  <c r="H30" i="30"/>
  <c r="G30" i="30"/>
  <c r="J29" i="30"/>
  <c r="H29" i="30"/>
  <c r="G29" i="30"/>
  <c r="J28" i="30"/>
  <c r="H28" i="30"/>
  <c r="G28" i="30"/>
  <c r="J27" i="30"/>
  <c r="H27" i="30"/>
  <c r="G27" i="30"/>
  <c r="J26" i="30"/>
  <c r="H26" i="30"/>
  <c r="G26" i="30"/>
  <c r="J25" i="30"/>
  <c r="H25" i="30"/>
  <c r="G25" i="30"/>
  <c r="J24" i="30"/>
  <c r="H24" i="30"/>
  <c r="G24" i="30"/>
  <c r="J23" i="30"/>
  <c r="H23" i="30"/>
  <c r="G23" i="30"/>
  <c r="J22" i="30"/>
  <c r="H22" i="30"/>
  <c r="G22" i="30"/>
  <c r="J21" i="30"/>
  <c r="H21" i="30"/>
  <c r="G21" i="30"/>
  <c r="J20" i="30"/>
  <c r="H20" i="30"/>
  <c r="G20" i="30"/>
  <c r="J19" i="30"/>
  <c r="H19" i="30"/>
  <c r="G19" i="30"/>
  <c r="J18" i="30"/>
  <c r="H18" i="30"/>
  <c r="G18" i="30"/>
  <c r="J17" i="30"/>
  <c r="H17" i="30"/>
  <c r="G17" i="30"/>
  <c r="J16" i="30"/>
  <c r="H16" i="30"/>
  <c r="G16" i="30"/>
  <c r="J15" i="30"/>
  <c r="H15" i="30"/>
  <c r="G15" i="30"/>
  <c r="J14" i="30"/>
  <c r="H14" i="30"/>
  <c r="G14" i="30"/>
  <c r="J13" i="30"/>
  <c r="H13" i="30"/>
  <c r="G13" i="30"/>
  <c r="J12" i="30"/>
  <c r="H12" i="30"/>
  <c r="G12" i="30"/>
  <c r="J11" i="30"/>
  <c r="H11" i="30"/>
  <c r="G11" i="30"/>
  <c r="J10" i="30"/>
  <c r="H10" i="30"/>
  <c r="G10" i="30"/>
  <c r="J9" i="30"/>
  <c r="H9" i="30"/>
  <c r="G9" i="30"/>
  <c r="J8" i="30"/>
  <c r="H8" i="30"/>
  <c r="G8" i="30"/>
  <c r="J7" i="30"/>
  <c r="H7" i="30"/>
  <c r="G7" i="30"/>
  <c r="J6" i="30"/>
  <c r="I6" i="30"/>
  <c r="H6" i="30"/>
  <c r="G6" i="30"/>
  <c r="Q5" i="30"/>
  <c r="R5" i="30" s="1"/>
  <c r="V5" i="30" s="1"/>
  <c r="W5" i="30" s="1"/>
  <c r="P5" i="30"/>
  <c r="O5" i="30"/>
  <c r="M5" i="30"/>
  <c r="N5" i="30" s="1"/>
  <c r="J5" i="30"/>
  <c r="H5" i="30"/>
  <c r="S5" i="30" s="1"/>
  <c r="T5" i="30" s="1"/>
  <c r="G5" i="30"/>
  <c r="K6" i="33" l="1"/>
  <c r="L6" i="33" s="1"/>
  <c r="R5" i="33"/>
  <c r="V5" i="33" s="1"/>
  <c r="W5" i="33" s="1"/>
  <c r="U5" i="33"/>
  <c r="N5" i="33"/>
  <c r="H47" i="33"/>
  <c r="F49" i="33"/>
  <c r="G48" i="33"/>
  <c r="G46" i="33"/>
  <c r="H46" i="33"/>
  <c r="R5" i="32"/>
  <c r="V5" i="32" s="1"/>
  <c r="W5" i="32" s="1"/>
  <c r="U5" i="32"/>
  <c r="K6" i="32"/>
  <c r="F49" i="32"/>
  <c r="H48" i="32" s="1"/>
  <c r="G48" i="32"/>
  <c r="H47" i="32"/>
  <c r="G46" i="32"/>
  <c r="H46" i="32"/>
  <c r="U5" i="31"/>
  <c r="K6" i="31"/>
  <c r="L6" i="31" s="1"/>
  <c r="F49" i="31"/>
  <c r="H48" i="31"/>
  <c r="G48" i="31"/>
  <c r="G46" i="31"/>
  <c r="H46" i="31"/>
  <c r="F47" i="30"/>
  <c r="H46" i="30" s="1"/>
  <c r="G46" i="30"/>
  <c r="U5" i="30"/>
  <c r="K6" i="30"/>
  <c r="L6" i="30" s="1"/>
  <c r="F10" i="26"/>
  <c r="F9" i="26"/>
  <c r="F8" i="26"/>
  <c r="F7" i="26"/>
  <c r="F6" i="26"/>
  <c r="F5" i="26"/>
  <c r="F4" i="26"/>
  <c r="F3" i="26"/>
  <c r="F2" i="26"/>
  <c r="F10" i="27"/>
  <c r="F9" i="27"/>
  <c r="F8" i="27"/>
  <c r="F7" i="27"/>
  <c r="F6" i="27"/>
  <c r="F5" i="27"/>
  <c r="F4" i="27"/>
  <c r="F3" i="27"/>
  <c r="F2" i="27"/>
  <c r="F10" i="28"/>
  <c r="F9" i="28"/>
  <c r="F8" i="28"/>
  <c r="F7" i="28"/>
  <c r="F6" i="28"/>
  <c r="F5" i="28"/>
  <c r="F4" i="28"/>
  <c r="F3" i="28"/>
  <c r="F2" i="28"/>
  <c r="F10" i="29"/>
  <c r="F7" i="29"/>
  <c r="F6" i="29"/>
  <c r="F9" i="29"/>
  <c r="F8" i="29"/>
  <c r="F5" i="29"/>
  <c r="F4" i="29"/>
  <c r="F3" i="29"/>
  <c r="F2" i="29"/>
  <c r="N5" i="23"/>
  <c r="N5" i="16"/>
  <c r="N5" i="17"/>
  <c r="N5" i="9"/>
  <c r="N6" i="19"/>
  <c r="N7" i="19"/>
  <c r="N8" i="19"/>
  <c r="N9" i="19"/>
  <c r="N10" i="19"/>
  <c r="N11" i="19"/>
  <c r="N12" i="19"/>
  <c r="N13" i="19"/>
  <c r="N14" i="19"/>
  <c r="N15" i="19"/>
  <c r="N16" i="19"/>
  <c r="N17" i="19"/>
  <c r="N18" i="19"/>
  <c r="N19" i="19"/>
  <c r="N20" i="19"/>
  <c r="N21" i="19"/>
  <c r="N22" i="19"/>
  <c r="N23" i="19"/>
  <c r="N24" i="19"/>
  <c r="N25" i="19"/>
  <c r="N26" i="19"/>
  <c r="N27" i="19"/>
  <c r="N28" i="19"/>
  <c r="N29" i="19"/>
  <c r="N30" i="19"/>
  <c r="N31" i="19"/>
  <c r="N32" i="19"/>
  <c r="N33" i="19"/>
  <c r="N34" i="19"/>
  <c r="N35" i="19"/>
  <c r="N36" i="19"/>
  <c r="N37" i="19"/>
  <c r="N38" i="19"/>
  <c r="N39" i="19"/>
  <c r="N40" i="19"/>
  <c r="N41" i="19"/>
  <c r="N42" i="19"/>
  <c r="N43" i="19"/>
  <c r="N44" i="19"/>
  <c r="N45" i="19"/>
  <c r="N46" i="19"/>
  <c r="N47" i="19"/>
  <c r="N48" i="19"/>
  <c r="N49" i="19"/>
  <c r="N50" i="19"/>
  <c r="N51" i="19"/>
  <c r="N52" i="19"/>
  <c r="N53" i="19"/>
  <c r="N54" i="19"/>
  <c r="N55" i="19"/>
  <c r="N5" i="19"/>
  <c r="M5" i="1"/>
  <c r="M6" i="1"/>
  <c r="M7" i="1"/>
  <c r="M8" i="1"/>
  <c r="M9" i="1"/>
  <c r="M10" i="1"/>
  <c r="M11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6" i="8"/>
  <c r="M7" i="8"/>
  <c r="M8" i="8"/>
  <c r="M9" i="8"/>
  <c r="M10" i="8"/>
  <c r="M11" i="8"/>
  <c r="M12" i="8"/>
  <c r="M13" i="8"/>
  <c r="M14" i="8"/>
  <c r="M15" i="8"/>
  <c r="M16" i="8"/>
  <c r="M17" i="8"/>
  <c r="M18" i="8"/>
  <c r="M19" i="8"/>
  <c r="M20" i="8"/>
  <c r="M21" i="8"/>
  <c r="M22" i="8"/>
  <c r="M23" i="8"/>
  <c r="M24" i="8"/>
  <c r="M25" i="8"/>
  <c r="M26" i="8"/>
  <c r="M27" i="8"/>
  <c r="M28" i="8"/>
  <c r="M29" i="8"/>
  <c r="M30" i="8"/>
  <c r="M31" i="8"/>
  <c r="M32" i="8"/>
  <c r="M33" i="8"/>
  <c r="M34" i="8"/>
  <c r="M35" i="8"/>
  <c r="M36" i="8"/>
  <c r="M37" i="8"/>
  <c r="M38" i="8"/>
  <c r="M39" i="8"/>
  <c r="M40" i="8"/>
  <c r="M41" i="8"/>
  <c r="M42" i="8"/>
  <c r="M43" i="8"/>
  <c r="M44" i="8"/>
  <c r="M45" i="8"/>
  <c r="M46" i="8"/>
  <c r="M47" i="8"/>
  <c r="M48" i="8"/>
  <c r="M49" i="8"/>
  <c r="M50" i="8"/>
  <c r="M51" i="8"/>
  <c r="M52" i="8"/>
  <c r="M53" i="8"/>
  <c r="M54" i="8"/>
  <c r="M55" i="8"/>
  <c r="M5" i="8"/>
  <c r="M6" i="25"/>
  <c r="M7" i="25"/>
  <c r="M8" i="25"/>
  <c r="M9" i="25"/>
  <c r="M10" i="25"/>
  <c r="M11" i="25"/>
  <c r="M12" i="25"/>
  <c r="M13" i="25"/>
  <c r="M14" i="25"/>
  <c r="M15" i="25"/>
  <c r="M16" i="25"/>
  <c r="M17" i="25"/>
  <c r="M18" i="25"/>
  <c r="M19" i="25"/>
  <c r="M20" i="25"/>
  <c r="M21" i="25"/>
  <c r="M22" i="25"/>
  <c r="M23" i="25"/>
  <c r="M24" i="25"/>
  <c r="M25" i="25"/>
  <c r="M26" i="25"/>
  <c r="M27" i="25"/>
  <c r="M28" i="25"/>
  <c r="M29" i="25"/>
  <c r="M30" i="25"/>
  <c r="M31" i="25"/>
  <c r="M32" i="25"/>
  <c r="M33" i="25"/>
  <c r="M34" i="25"/>
  <c r="M35" i="25"/>
  <c r="M36" i="25"/>
  <c r="M37" i="25"/>
  <c r="M38" i="25"/>
  <c r="M39" i="25"/>
  <c r="M40" i="25"/>
  <c r="M41" i="25"/>
  <c r="M42" i="25"/>
  <c r="M43" i="25"/>
  <c r="M44" i="25"/>
  <c r="M45" i="25"/>
  <c r="M46" i="25"/>
  <c r="M47" i="25"/>
  <c r="M48" i="25"/>
  <c r="M49" i="25"/>
  <c r="M50" i="25"/>
  <c r="M51" i="25"/>
  <c r="M52" i="25"/>
  <c r="M53" i="25"/>
  <c r="M54" i="25"/>
  <c r="M55" i="25"/>
  <c r="M5" i="25"/>
  <c r="N6" i="11"/>
  <c r="N7" i="11"/>
  <c r="N8" i="11"/>
  <c r="N9" i="11"/>
  <c r="N10" i="11"/>
  <c r="N11" i="11"/>
  <c r="N12" i="11"/>
  <c r="N13" i="11"/>
  <c r="N14" i="11"/>
  <c r="N15" i="11"/>
  <c r="N16" i="11"/>
  <c r="N17" i="11"/>
  <c r="N18" i="11"/>
  <c r="N19" i="11"/>
  <c r="N20" i="11"/>
  <c r="N21" i="11"/>
  <c r="N22" i="11"/>
  <c r="N23" i="11"/>
  <c r="N24" i="11"/>
  <c r="N25" i="11"/>
  <c r="N26" i="11"/>
  <c r="N27" i="11"/>
  <c r="N28" i="11"/>
  <c r="N29" i="11"/>
  <c r="N30" i="11"/>
  <c r="N31" i="11"/>
  <c r="N32" i="11"/>
  <c r="N33" i="11"/>
  <c r="N34" i="11"/>
  <c r="N35" i="11"/>
  <c r="N36" i="11"/>
  <c r="N37" i="11"/>
  <c r="N38" i="11"/>
  <c r="N39" i="11"/>
  <c r="N40" i="11"/>
  <c r="N41" i="11"/>
  <c r="N42" i="11"/>
  <c r="N43" i="11"/>
  <c r="N44" i="11"/>
  <c r="N45" i="11"/>
  <c r="N46" i="11"/>
  <c r="N47" i="11"/>
  <c r="N48" i="11"/>
  <c r="N49" i="11"/>
  <c r="N50" i="11"/>
  <c r="N51" i="11"/>
  <c r="N52" i="11"/>
  <c r="N53" i="11"/>
  <c r="N54" i="11"/>
  <c r="N55" i="11"/>
  <c r="N5" i="11"/>
  <c r="N6" i="13"/>
  <c r="N7" i="13"/>
  <c r="N8" i="13"/>
  <c r="N9" i="13"/>
  <c r="N10" i="13"/>
  <c r="N11" i="13"/>
  <c r="N12" i="13"/>
  <c r="N13" i="13"/>
  <c r="N14" i="13"/>
  <c r="N15" i="13"/>
  <c r="N16" i="13"/>
  <c r="N17" i="13"/>
  <c r="N18" i="13"/>
  <c r="N19" i="13"/>
  <c r="N20" i="13"/>
  <c r="N21" i="13"/>
  <c r="N22" i="13"/>
  <c r="N23" i="13"/>
  <c r="N24" i="13"/>
  <c r="N25" i="13"/>
  <c r="N26" i="13"/>
  <c r="N27" i="13"/>
  <c r="N28" i="13"/>
  <c r="N29" i="13"/>
  <c r="N30" i="13"/>
  <c r="N31" i="13"/>
  <c r="N32" i="13"/>
  <c r="N33" i="13"/>
  <c r="N34" i="13"/>
  <c r="N35" i="13"/>
  <c r="N36" i="13"/>
  <c r="N37" i="13"/>
  <c r="N38" i="13"/>
  <c r="N39" i="13"/>
  <c r="N40" i="13"/>
  <c r="N41" i="13"/>
  <c r="N42" i="13"/>
  <c r="N43" i="13"/>
  <c r="N44" i="13"/>
  <c r="N45" i="13"/>
  <c r="N46" i="13"/>
  <c r="N47" i="13"/>
  <c r="N48" i="13"/>
  <c r="N49" i="13"/>
  <c r="N50" i="13"/>
  <c r="N51" i="13"/>
  <c r="N52" i="13"/>
  <c r="N53" i="13"/>
  <c r="N54" i="13"/>
  <c r="N55" i="13"/>
  <c r="N5" i="13"/>
  <c r="N6" i="14"/>
  <c r="N7" i="14"/>
  <c r="N8" i="14"/>
  <c r="N9" i="14"/>
  <c r="N10" i="14"/>
  <c r="N11" i="14"/>
  <c r="N12" i="14"/>
  <c r="N13" i="14"/>
  <c r="N14" i="14"/>
  <c r="N15" i="14"/>
  <c r="N16" i="14"/>
  <c r="N17" i="14"/>
  <c r="N18" i="14"/>
  <c r="N19" i="14"/>
  <c r="N20" i="14"/>
  <c r="N21" i="14"/>
  <c r="N22" i="14"/>
  <c r="N23" i="14"/>
  <c r="N24" i="14"/>
  <c r="N25" i="14"/>
  <c r="N26" i="14"/>
  <c r="N27" i="14"/>
  <c r="N28" i="14"/>
  <c r="N29" i="14"/>
  <c r="N30" i="14"/>
  <c r="N31" i="14"/>
  <c r="N32" i="14"/>
  <c r="N33" i="14"/>
  <c r="N34" i="14"/>
  <c r="N35" i="14"/>
  <c r="N36" i="14"/>
  <c r="N37" i="14"/>
  <c r="N38" i="14"/>
  <c r="N39" i="14"/>
  <c r="N40" i="14"/>
  <c r="N41" i="14"/>
  <c r="N42" i="14"/>
  <c r="N43" i="14"/>
  <c r="N44" i="14"/>
  <c r="N45" i="14"/>
  <c r="N46" i="14"/>
  <c r="N47" i="14"/>
  <c r="N48" i="14"/>
  <c r="N49" i="14"/>
  <c r="N50" i="14"/>
  <c r="N51" i="14"/>
  <c r="N52" i="14"/>
  <c r="N53" i="14"/>
  <c r="N54" i="14"/>
  <c r="N55" i="14"/>
  <c r="N5" i="14"/>
  <c r="J25" i="23"/>
  <c r="J26" i="23"/>
  <c r="J27" i="23"/>
  <c r="J10" i="23"/>
  <c r="J11" i="23"/>
  <c r="J12" i="23"/>
  <c r="J13" i="23"/>
  <c r="J14" i="23"/>
  <c r="J8" i="23"/>
  <c r="J9" i="23"/>
  <c r="J15" i="23"/>
  <c r="J16" i="23"/>
  <c r="J17" i="23"/>
  <c r="J18" i="23"/>
  <c r="J19" i="23"/>
  <c r="J20" i="23"/>
  <c r="M6" i="33" l="1"/>
  <c r="I7" i="33" s="1"/>
  <c r="F50" i="33"/>
  <c r="H49" i="33"/>
  <c r="G49" i="33"/>
  <c r="Q6" i="33"/>
  <c r="P6" i="33"/>
  <c r="H48" i="33"/>
  <c r="L6" i="32"/>
  <c r="M6" i="32" s="1"/>
  <c r="F50" i="32"/>
  <c r="H49" i="32"/>
  <c r="G49" i="32"/>
  <c r="F50" i="31"/>
  <c r="H49" i="31"/>
  <c r="G49" i="31"/>
  <c r="M6" i="30"/>
  <c r="G47" i="30"/>
  <c r="F48" i="30"/>
  <c r="O5" i="14"/>
  <c r="O5" i="23"/>
  <c r="O5" i="16"/>
  <c r="O5" i="17"/>
  <c r="O5" i="9"/>
  <c r="O5" i="19"/>
  <c r="O5" i="13"/>
  <c r="O5" i="11"/>
  <c r="N5" i="25"/>
  <c r="N5" i="8"/>
  <c r="N5" i="1"/>
  <c r="N5" i="24"/>
  <c r="N5" i="7"/>
  <c r="N5" i="4"/>
  <c r="N6" i="33" l="1"/>
  <c r="O6" i="33"/>
  <c r="S6" i="33" s="1"/>
  <c r="T6" i="33" s="1"/>
  <c r="K7" i="33"/>
  <c r="L7" i="33" s="1"/>
  <c r="R6" i="33"/>
  <c r="F51" i="33"/>
  <c r="G50" i="33"/>
  <c r="Q6" i="32"/>
  <c r="R6" i="32" s="1"/>
  <c r="O6" i="32"/>
  <c r="S6" i="32" s="1"/>
  <c r="T6" i="32" s="1"/>
  <c r="I7" i="32"/>
  <c r="K7" i="32" s="1"/>
  <c r="N6" i="32"/>
  <c r="P6" i="32"/>
  <c r="F51" i="32"/>
  <c r="H50" i="32"/>
  <c r="G50" i="32"/>
  <c r="P6" i="31"/>
  <c r="Q6" i="31"/>
  <c r="M6" i="31"/>
  <c r="F51" i="31"/>
  <c r="H50" i="31" s="1"/>
  <c r="G50" i="31"/>
  <c r="N6" i="30"/>
  <c r="I7" i="30"/>
  <c r="O6" i="30"/>
  <c r="S6" i="30" s="1"/>
  <c r="T6" i="30" s="1"/>
  <c r="Q6" i="30"/>
  <c r="R6" i="30" s="1"/>
  <c r="P6" i="30"/>
  <c r="G48" i="30"/>
  <c r="F49" i="30"/>
  <c r="H47" i="30"/>
  <c r="U6" i="13"/>
  <c r="U7" i="13"/>
  <c r="U8" i="13"/>
  <c r="U9" i="13"/>
  <c r="U10" i="13"/>
  <c r="U11" i="13"/>
  <c r="U12" i="13"/>
  <c r="U13" i="13"/>
  <c r="U14" i="13"/>
  <c r="U15" i="13"/>
  <c r="U16" i="13"/>
  <c r="U17" i="13"/>
  <c r="U18" i="13"/>
  <c r="U19" i="13"/>
  <c r="U20" i="13"/>
  <c r="U21" i="13"/>
  <c r="U22" i="13"/>
  <c r="U23" i="13"/>
  <c r="U24" i="13"/>
  <c r="U25" i="13"/>
  <c r="U26" i="13"/>
  <c r="U27" i="13"/>
  <c r="U28" i="13"/>
  <c r="U29" i="13"/>
  <c r="U30" i="13"/>
  <c r="U31" i="13"/>
  <c r="U32" i="13"/>
  <c r="U33" i="13"/>
  <c r="U34" i="13"/>
  <c r="U35" i="13"/>
  <c r="U36" i="13"/>
  <c r="U37" i="13"/>
  <c r="U38" i="13"/>
  <c r="U39" i="13"/>
  <c r="U40" i="13"/>
  <c r="U41" i="13"/>
  <c r="U42" i="13"/>
  <c r="U43" i="13"/>
  <c r="U44" i="13"/>
  <c r="U45" i="13"/>
  <c r="U46" i="13"/>
  <c r="U47" i="13"/>
  <c r="U48" i="13"/>
  <c r="U49" i="13"/>
  <c r="U50" i="13"/>
  <c r="U51" i="13"/>
  <c r="U52" i="13"/>
  <c r="U53" i="13"/>
  <c r="U54" i="13"/>
  <c r="U55" i="13"/>
  <c r="U6" i="14"/>
  <c r="U7" i="14"/>
  <c r="U8" i="14"/>
  <c r="U9" i="14"/>
  <c r="U10" i="14"/>
  <c r="U11" i="14"/>
  <c r="U12" i="14"/>
  <c r="U13" i="14"/>
  <c r="U14" i="14"/>
  <c r="U15" i="14"/>
  <c r="U16" i="14"/>
  <c r="U17" i="14"/>
  <c r="U18" i="14"/>
  <c r="U19" i="14"/>
  <c r="U20" i="14"/>
  <c r="U21" i="14"/>
  <c r="U22" i="14"/>
  <c r="U23" i="14"/>
  <c r="U24" i="14"/>
  <c r="U25" i="14"/>
  <c r="U26" i="14"/>
  <c r="U27" i="14"/>
  <c r="U28" i="14"/>
  <c r="U29" i="14"/>
  <c r="U30" i="14"/>
  <c r="U31" i="14"/>
  <c r="U32" i="14"/>
  <c r="U33" i="14"/>
  <c r="U34" i="14"/>
  <c r="U35" i="14"/>
  <c r="U36" i="14"/>
  <c r="U37" i="14"/>
  <c r="U38" i="14"/>
  <c r="U39" i="14"/>
  <c r="U40" i="14"/>
  <c r="U41" i="14"/>
  <c r="U42" i="14"/>
  <c r="U43" i="14"/>
  <c r="U44" i="14"/>
  <c r="U45" i="14"/>
  <c r="U46" i="14"/>
  <c r="U47" i="14"/>
  <c r="U48" i="14"/>
  <c r="U49" i="14"/>
  <c r="U50" i="14"/>
  <c r="U51" i="14"/>
  <c r="U52" i="14"/>
  <c r="U53" i="14"/>
  <c r="U54" i="14"/>
  <c r="U55" i="14"/>
  <c r="U6" i="19"/>
  <c r="U7" i="19"/>
  <c r="U8" i="19"/>
  <c r="U9" i="19"/>
  <c r="U10" i="19"/>
  <c r="U11" i="19"/>
  <c r="U12" i="19"/>
  <c r="U13" i="19"/>
  <c r="U14" i="19"/>
  <c r="U15" i="19"/>
  <c r="U16" i="19"/>
  <c r="U17" i="19"/>
  <c r="U18" i="19"/>
  <c r="U19" i="19"/>
  <c r="U20" i="19"/>
  <c r="U21" i="19"/>
  <c r="U22" i="19"/>
  <c r="U23" i="19"/>
  <c r="U24" i="19"/>
  <c r="U25" i="19"/>
  <c r="U26" i="19"/>
  <c r="U27" i="19"/>
  <c r="U28" i="19"/>
  <c r="U29" i="19"/>
  <c r="U30" i="19"/>
  <c r="U31" i="19"/>
  <c r="U32" i="19"/>
  <c r="U33" i="19"/>
  <c r="U34" i="19"/>
  <c r="U35" i="19"/>
  <c r="U36" i="19"/>
  <c r="U37" i="19"/>
  <c r="U38" i="19"/>
  <c r="U39" i="19"/>
  <c r="U40" i="19"/>
  <c r="U41" i="19"/>
  <c r="U42" i="19"/>
  <c r="U43" i="19"/>
  <c r="U44" i="19"/>
  <c r="U45" i="19"/>
  <c r="U46" i="19"/>
  <c r="U47" i="19"/>
  <c r="U48" i="19"/>
  <c r="U49" i="19"/>
  <c r="U50" i="19"/>
  <c r="U51" i="19"/>
  <c r="U52" i="19"/>
  <c r="U53" i="19"/>
  <c r="U54" i="19"/>
  <c r="U55" i="19"/>
  <c r="U6" i="11"/>
  <c r="U7" i="11"/>
  <c r="U8" i="11"/>
  <c r="U9" i="11"/>
  <c r="U10" i="11"/>
  <c r="U11" i="11"/>
  <c r="U12" i="11"/>
  <c r="U13" i="11"/>
  <c r="U14" i="11"/>
  <c r="U15" i="11"/>
  <c r="U16" i="11"/>
  <c r="U17" i="11"/>
  <c r="U18" i="11"/>
  <c r="U19" i="11"/>
  <c r="U20" i="11"/>
  <c r="U21" i="11"/>
  <c r="U22" i="11"/>
  <c r="U23" i="11"/>
  <c r="U24" i="11"/>
  <c r="U25" i="11"/>
  <c r="U26" i="11"/>
  <c r="U27" i="11"/>
  <c r="U28" i="11"/>
  <c r="U29" i="11"/>
  <c r="U30" i="11"/>
  <c r="U31" i="11"/>
  <c r="U32" i="11"/>
  <c r="U33" i="11"/>
  <c r="U34" i="11"/>
  <c r="U35" i="11"/>
  <c r="U36" i="11"/>
  <c r="U37" i="11"/>
  <c r="U38" i="11"/>
  <c r="U39" i="11"/>
  <c r="U40" i="11"/>
  <c r="U41" i="11"/>
  <c r="U42" i="11"/>
  <c r="U43" i="11"/>
  <c r="U44" i="11"/>
  <c r="U45" i="11"/>
  <c r="U46" i="11"/>
  <c r="U47" i="11"/>
  <c r="U48" i="11"/>
  <c r="U49" i="11"/>
  <c r="U50" i="11"/>
  <c r="U51" i="11"/>
  <c r="U52" i="11"/>
  <c r="U53" i="11"/>
  <c r="U54" i="11"/>
  <c r="U55" i="11"/>
  <c r="T6" i="25"/>
  <c r="T7" i="25"/>
  <c r="T8" i="25"/>
  <c r="T9" i="25"/>
  <c r="T10" i="25"/>
  <c r="T11" i="25"/>
  <c r="T12" i="25"/>
  <c r="T13" i="25"/>
  <c r="T14" i="25"/>
  <c r="T15" i="25"/>
  <c r="T16" i="25"/>
  <c r="T17" i="25"/>
  <c r="T18" i="25"/>
  <c r="T19" i="25"/>
  <c r="T20" i="25"/>
  <c r="T21" i="25"/>
  <c r="T22" i="25"/>
  <c r="T23" i="25"/>
  <c r="T24" i="25"/>
  <c r="T25" i="25"/>
  <c r="T26" i="25"/>
  <c r="T27" i="25"/>
  <c r="T28" i="25"/>
  <c r="T29" i="25"/>
  <c r="T30" i="25"/>
  <c r="T31" i="25"/>
  <c r="T32" i="25"/>
  <c r="T33" i="25"/>
  <c r="T34" i="25"/>
  <c r="T35" i="25"/>
  <c r="T36" i="25"/>
  <c r="T37" i="25"/>
  <c r="T38" i="25"/>
  <c r="T39" i="25"/>
  <c r="T40" i="25"/>
  <c r="T41" i="25"/>
  <c r="T42" i="25"/>
  <c r="T43" i="25"/>
  <c r="T44" i="25"/>
  <c r="T45" i="25"/>
  <c r="T46" i="25"/>
  <c r="T47" i="25"/>
  <c r="T48" i="25"/>
  <c r="T49" i="25"/>
  <c r="T50" i="25"/>
  <c r="T51" i="25"/>
  <c r="T52" i="25"/>
  <c r="T53" i="25"/>
  <c r="T54" i="25"/>
  <c r="T55" i="25"/>
  <c r="T6" i="8"/>
  <c r="T7" i="8"/>
  <c r="T8" i="8"/>
  <c r="T9" i="8"/>
  <c r="T10" i="8"/>
  <c r="T11" i="8"/>
  <c r="T12" i="8"/>
  <c r="T13" i="8"/>
  <c r="T14" i="8"/>
  <c r="T15" i="8"/>
  <c r="T16" i="8"/>
  <c r="T17" i="8"/>
  <c r="T18" i="8"/>
  <c r="T19" i="8"/>
  <c r="T20" i="8"/>
  <c r="T21" i="8"/>
  <c r="T22" i="8"/>
  <c r="T23" i="8"/>
  <c r="T24" i="8"/>
  <c r="T25" i="8"/>
  <c r="T26" i="8"/>
  <c r="T27" i="8"/>
  <c r="T28" i="8"/>
  <c r="T29" i="8"/>
  <c r="T30" i="8"/>
  <c r="T31" i="8"/>
  <c r="T32" i="8"/>
  <c r="T33" i="8"/>
  <c r="T34" i="8"/>
  <c r="T35" i="8"/>
  <c r="T36" i="8"/>
  <c r="T37" i="8"/>
  <c r="T38" i="8"/>
  <c r="T39" i="8"/>
  <c r="T40" i="8"/>
  <c r="T41" i="8"/>
  <c r="T42" i="8"/>
  <c r="T43" i="8"/>
  <c r="T44" i="8"/>
  <c r="T45" i="8"/>
  <c r="T46" i="8"/>
  <c r="T47" i="8"/>
  <c r="T48" i="8"/>
  <c r="T49" i="8"/>
  <c r="T50" i="8"/>
  <c r="T51" i="8"/>
  <c r="T52" i="8"/>
  <c r="T53" i="8"/>
  <c r="T54" i="8"/>
  <c r="T55" i="8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Y6" i="4"/>
  <c r="Y7" i="4"/>
  <c r="Y8" i="4"/>
  <c r="Y9" i="4"/>
  <c r="Y10" i="4"/>
  <c r="Y11" i="4"/>
  <c r="Y12" i="4"/>
  <c r="Y13" i="4"/>
  <c r="Y14" i="4"/>
  <c r="Y15" i="4"/>
  <c r="Y16" i="4"/>
  <c r="Y17" i="4"/>
  <c r="Y18" i="4"/>
  <c r="Y19" i="4"/>
  <c r="Y20" i="4"/>
  <c r="Y21" i="4"/>
  <c r="Y22" i="4"/>
  <c r="Y23" i="4"/>
  <c r="Y24" i="4"/>
  <c r="Y25" i="4"/>
  <c r="Y26" i="4"/>
  <c r="Y27" i="4"/>
  <c r="Y28" i="4"/>
  <c r="Y29" i="4"/>
  <c r="Y30" i="4"/>
  <c r="Y31" i="4"/>
  <c r="Y32" i="4"/>
  <c r="Y33" i="4"/>
  <c r="Y34" i="4"/>
  <c r="Y35" i="4"/>
  <c r="Y36" i="4"/>
  <c r="Y37" i="4"/>
  <c r="Y38" i="4"/>
  <c r="Y39" i="4"/>
  <c r="Y40" i="4"/>
  <c r="Y41" i="4"/>
  <c r="Y42" i="4"/>
  <c r="Y43" i="4"/>
  <c r="Y44" i="4"/>
  <c r="Y45" i="4"/>
  <c r="Y46" i="4"/>
  <c r="Y47" i="4"/>
  <c r="Y48" i="4"/>
  <c r="Y49" i="4"/>
  <c r="Y50" i="4"/>
  <c r="Y51" i="4"/>
  <c r="Y52" i="4"/>
  <c r="Y53" i="4"/>
  <c r="Y54" i="4"/>
  <c r="Y55" i="4"/>
  <c r="Y6" i="24"/>
  <c r="Y7" i="24"/>
  <c r="Y8" i="24"/>
  <c r="Y9" i="24"/>
  <c r="Y10" i="24"/>
  <c r="Y11" i="24"/>
  <c r="Y12" i="24"/>
  <c r="Y13" i="24"/>
  <c r="Y14" i="24"/>
  <c r="Y15" i="24"/>
  <c r="Y16" i="24"/>
  <c r="Y17" i="24"/>
  <c r="Y18" i="24"/>
  <c r="Y19" i="24"/>
  <c r="Y20" i="24"/>
  <c r="Y21" i="24"/>
  <c r="Y22" i="24"/>
  <c r="Y23" i="24"/>
  <c r="Y24" i="24"/>
  <c r="Y25" i="24"/>
  <c r="Y26" i="24"/>
  <c r="Y27" i="24"/>
  <c r="Y28" i="24"/>
  <c r="Y29" i="24"/>
  <c r="Y30" i="24"/>
  <c r="Y31" i="24"/>
  <c r="Y32" i="24"/>
  <c r="Y33" i="24"/>
  <c r="Y34" i="24"/>
  <c r="Y35" i="24"/>
  <c r="Y36" i="24"/>
  <c r="Y37" i="24"/>
  <c r="Y38" i="24"/>
  <c r="Y39" i="24"/>
  <c r="Y40" i="24"/>
  <c r="Y41" i="24"/>
  <c r="Y42" i="24"/>
  <c r="Y43" i="24"/>
  <c r="Y44" i="24"/>
  <c r="Y45" i="24"/>
  <c r="Y46" i="24"/>
  <c r="Y47" i="24"/>
  <c r="Y48" i="24"/>
  <c r="Y49" i="24"/>
  <c r="Y50" i="24"/>
  <c r="Y51" i="24"/>
  <c r="Y52" i="24"/>
  <c r="Y53" i="24"/>
  <c r="Y54" i="24"/>
  <c r="Y55" i="24"/>
  <c r="Y6" i="7"/>
  <c r="Y7" i="7"/>
  <c r="Y8" i="7"/>
  <c r="Y9" i="7"/>
  <c r="Y10" i="7"/>
  <c r="Y11" i="7"/>
  <c r="Y12" i="7"/>
  <c r="Y13" i="7"/>
  <c r="Y14" i="7"/>
  <c r="Y15" i="7"/>
  <c r="Y17" i="7"/>
  <c r="Y18" i="7"/>
  <c r="Y19" i="7"/>
  <c r="Y20" i="7"/>
  <c r="Y21" i="7"/>
  <c r="Y22" i="7"/>
  <c r="Y23" i="7"/>
  <c r="Y24" i="7"/>
  <c r="Y25" i="7"/>
  <c r="Y26" i="7"/>
  <c r="Y27" i="7"/>
  <c r="Y28" i="7"/>
  <c r="Y29" i="7"/>
  <c r="Y30" i="7"/>
  <c r="Y31" i="7"/>
  <c r="Y32" i="7"/>
  <c r="Y33" i="7"/>
  <c r="Y34" i="7"/>
  <c r="Y35" i="7"/>
  <c r="Y36" i="7"/>
  <c r="Y37" i="7"/>
  <c r="Y38" i="7"/>
  <c r="Y39" i="7"/>
  <c r="Y40" i="7"/>
  <c r="Y41" i="7"/>
  <c r="Y42" i="7"/>
  <c r="Y43" i="7"/>
  <c r="Y44" i="7"/>
  <c r="Y45" i="7"/>
  <c r="Y46" i="7"/>
  <c r="Y47" i="7"/>
  <c r="Y48" i="7"/>
  <c r="Y49" i="7"/>
  <c r="Y50" i="7"/>
  <c r="Y51" i="7"/>
  <c r="Y52" i="7"/>
  <c r="Y53" i="7"/>
  <c r="Y54" i="7"/>
  <c r="Y55" i="7"/>
  <c r="Q7" i="33" l="1"/>
  <c r="R7" i="33" s="1"/>
  <c r="P7" i="33"/>
  <c r="U6" i="33"/>
  <c r="M7" i="33"/>
  <c r="I8" i="33" s="1"/>
  <c r="V6" i="33"/>
  <c r="W6" i="33" s="1"/>
  <c r="G51" i="33"/>
  <c r="F52" i="33"/>
  <c r="H51" i="33" s="1"/>
  <c r="H50" i="33"/>
  <c r="L7" i="32"/>
  <c r="V6" i="32"/>
  <c r="W6" i="32" s="1"/>
  <c r="U6" i="32"/>
  <c r="G51" i="32"/>
  <c r="F52" i="32"/>
  <c r="H51" i="32"/>
  <c r="K7" i="30"/>
  <c r="L7" i="30" s="1"/>
  <c r="M7" i="30" s="1"/>
  <c r="I8" i="30" s="1"/>
  <c r="V6" i="30"/>
  <c r="W6" i="30" s="1"/>
  <c r="N6" i="31"/>
  <c r="O6" i="31"/>
  <c r="S6" i="31" s="1"/>
  <c r="T6" i="31" s="1"/>
  <c r="I7" i="31"/>
  <c r="R6" i="31"/>
  <c r="U6" i="30"/>
  <c r="H51" i="31"/>
  <c r="G51" i="31"/>
  <c r="F52" i="31"/>
  <c r="F50" i="30"/>
  <c r="G49" i="30"/>
  <c r="H48" i="30"/>
  <c r="J6" i="23"/>
  <c r="J7" i="23"/>
  <c r="J21" i="23"/>
  <c r="J22" i="23"/>
  <c r="J23" i="23"/>
  <c r="J24" i="23"/>
  <c r="J28" i="23"/>
  <c r="J29" i="23"/>
  <c r="J30" i="23"/>
  <c r="J31" i="23"/>
  <c r="J32" i="23"/>
  <c r="J33" i="23"/>
  <c r="J34" i="23"/>
  <c r="J35" i="23"/>
  <c r="J36" i="23"/>
  <c r="J37" i="23"/>
  <c r="J38" i="23"/>
  <c r="J39" i="23"/>
  <c r="J40" i="23"/>
  <c r="J41" i="23"/>
  <c r="J42" i="23"/>
  <c r="J43" i="23"/>
  <c r="J44" i="23"/>
  <c r="J45" i="23"/>
  <c r="J46" i="23"/>
  <c r="J47" i="23"/>
  <c r="J48" i="23"/>
  <c r="J49" i="23"/>
  <c r="J50" i="23"/>
  <c r="J51" i="23"/>
  <c r="J52" i="23"/>
  <c r="J53" i="23"/>
  <c r="J54" i="23"/>
  <c r="J55" i="23"/>
  <c r="J5" i="23"/>
  <c r="J6" i="16"/>
  <c r="J7" i="16"/>
  <c r="J8" i="16"/>
  <c r="J9" i="16"/>
  <c r="J10" i="16"/>
  <c r="J11" i="16"/>
  <c r="J12" i="16"/>
  <c r="J13" i="16"/>
  <c r="J14" i="16"/>
  <c r="J15" i="16"/>
  <c r="J16" i="16"/>
  <c r="J17" i="16"/>
  <c r="J18" i="16"/>
  <c r="J19" i="16"/>
  <c r="J20" i="16"/>
  <c r="J21" i="16"/>
  <c r="J22" i="16"/>
  <c r="J23" i="16"/>
  <c r="J24" i="16"/>
  <c r="J25" i="16"/>
  <c r="J26" i="16"/>
  <c r="J27" i="16"/>
  <c r="J28" i="16"/>
  <c r="J29" i="16"/>
  <c r="J30" i="16"/>
  <c r="J31" i="16"/>
  <c r="J32" i="16"/>
  <c r="J33" i="16"/>
  <c r="J34" i="16"/>
  <c r="J35" i="16"/>
  <c r="J36" i="16"/>
  <c r="J37" i="16"/>
  <c r="J38" i="16"/>
  <c r="J39" i="16"/>
  <c r="J40" i="16"/>
  <c r="J41" i="16"/>
  <c r="J42" i="16"/>
  <c r="J43" i="16"/>
  <c r="J44" i="16"/>
  <c r="J45" i="16"/>
  <c r="J46" i="16"/>
  <c r="J47" i="16"/>
  <c r="J48" i="16"/>
  <c r="J49" i="16"/>
  <c r="J50" i="16"/>
  <c r="J51" i="16"/>
  <c r="J52" i="16"/>
  <c r="J53" i="16"/>
  <c r="J54" i="16"/>
  <c r="J55" i="16"/>
  <c r="J5" i="16"/>
  <c r="J6" i="17"/>
  <c r="J7" i="17"/>
  <c r="J8" i="17"/>
  <c r="J9" i="17"/>
  <c r="J10" i="17"/>
  <c r="J11" i="17"/>
  <c r="J12" i="17"/>
  <c r="J13" i="17"/>
  <c r="J14" i="17"/>
  <c r="J15" i="17"/>
  <c r="J16" i="17"/>
  <c r="J17" i="17"/>
  <c r="J18" i="17"/>
  <c r="J19" i="17"/>
  <c r="J20" i="17"/>
  <c r="J21" i="17"/>
  <c r="J22" i="17"/>
  <c r="J23" i="17"/>
  <c r="J24" i="17"/>
  <c r="J25" i="17"/>
  <c r="J26" i="17"/>
  <c r="J27" i="17"/>
  <c r="J28" i="17"/>
  <c r="J29" i="17"/>
  <c r="J30" i="17"/>
  <c r="J31" i="17"/>
  <c r="J32" i="17"/>
  <c r="J33" i="17"/>
  <c r="J34" i="17"/>
  <c r="J35" i="17"/>
  <c r="J36" i="17"/>
  <c r="J37" i="17"/>
  <c r="J38" i="17"/>
  <c r="J39" i="17"/>
  <c r="J40" i="17"/>
  <c r="J41" i="17"/>
  <c r="J42" i="17"/>
  <c r="J43" i="17"/>
  <c r="J44" i="17"/>
  <c r="J45" i="17"/>
  <c r="J46" i="17"/>
  <c r="J47" i="17"/>
  <c r="J48" i="17"/>
  <c r="J49" i="17"/>
  <c r="J50" i="17"/>
  <c r="J51" i="17"/>
  <c r="J52" i="17"/>
  <c r="J53" i="17"/>
  <c r="J54" i="17"/>
  <c r="J55" i="17"/>
  <c r="J5" i="17"/>
  <c r="J5" i="9"/>
  <c r="J8" i="9"/>
  <c r="J9" i="9"/>
  <c r="J10" i="9"/>
  <c r="J11" i="9"/>
  <c r="J12" i="9"/>
  <c r="J13" i="9"/>
  <c r="J14" i="9"/>
  <c r="J15" i="9"/>
  <c r="J16" i="9"/>
  <c r="J17" i="9"/>
  <c r="J18" i="9"/>
  <c r="J19" i="9"/>
  <c r="J20" i="9"/>
  <c r="J21" i="9"/>
  <c r="J22" i="9"/>
  <c r="J23" i="9"/>
  <c r="J24" i="9"/>
  <c r="J25" i="9"/>
  <c r="J26" i="9"/>
  <c r="J27" i="9"/>
  <c r="J28" i="9"/>
  <c r="J29" i="9"/>
  <c r="J30" i="9"/>
  <c r="J31" i="9"/>
  <c r="J32" i="9"/>
  <c r="J33" i="9"/>
  <c r="J34" i="9"/>
  <c r="J35" i="9"/>
  <c r="J36" i="9"/>
  <c r="J37" i="9"/>
  <c r="J38" i="9"/>
  <c r="J39" i="9"/>
  <c r="J40" i="9"/>
  <c r="J41" i="9"/>
  <c r="J42" i="9"/>
  <c r="J43" i="9"/>
  <c r="J44" i="9"/>
  <c r="J45" i="9"/>
  <c r="J46" i="9"/>
  <c r="J47" i="9"/>
  <c r="J48" i="9"/>
  <c r="J49" i="9"/>
  <c r="J50" i="9"/>
  <c r="J51" i="9"/>
  <c r="J52" i="9"/>
  <c r="J53" i="9"/>
  <c r="J54" i="9"/>
  <c r="J55" i="9"/>
  <c r="J6" i="9"/>
  <c r="J7" i="9"/>
  <c r="L8" i="19"/>
  <c r="L7" i="19"/>
  <c r="L8" i="14"/>
  <c r="L7" i="14"/>
  <c r="L8" i="13"/>
  <c r="L7" i="13"/>
  <c r="L8" i="11"/>
  <c r="L7" i="11"/>
  <c r="K11" i="25"/>
  <c r="K8" i="25"/>
  <c r="K7" i="25"/>
  <c r="K8" i="8"/>
  <c r="K7" i="8"/>
  <c r="K8" i="1"/>
  <c r="K7" i="1"/>
  <c r="K8" i="24"/>
  <c r="K9" i="24" s="1"/>
  <c r="K10" i="24" s="1"/>
  <c r="K11" i="24" s="1"/>
  <c r="K12" i="24" s="1"/>
  <c r="K13" i="24" s="1"/>
  <c r="K14" i="24" s="1"/>
  <c r="K15" i="24" s="1"/>
  <c r="K16" i="24" s="1"/>
  <c r="K17" i="24" s="1"/>
  <c r="K18" i="24" s="1"/>
  <c r="K19" i="24" s="1"/>
  <c r="K20" i="24" s="1"/>
  <c r="K21" i="24" s="1"/>
  <c r="K22" i="24" s="1"/>
  <c r="K23" i="24" s="1"/>
  <c r="K24" i="24" s="1"/>
  <c r="K25" i="24" s="1"/>
  <c r="K26" i="24" s="1"/>
  <c r="K27" i="24" s="1"/>
  <c r="K28" i="24" s="1"/>
  <c r="K29" i="24" s="1"/>
  <c r="K30" i="24" s="1"/>
  <c r="K31" i="24" s="1"/>
  <c r="K32" i="24" s="1"/>
  <c r="K33" i="24" s="1"/>
  <c r="K34" i="24" s="1"/>
  <c r="K35" i="24" s="1"/>
  <c r="K36" i="24" s="1"/>
  <c r="K37" i="24" s="1"/>
  <c r="K38" i="24" s="1"/>
  <c r="K39" i="24" s="1"/>
  <c r="K40" i="24" s="1"/>
  <c r="K41" i="24" s="1"/>
  <c r="K42" i="24" s="1"/>
  <c r="K43" i="24" s="1"/>
  <c r="K44" i="24" s="1"/>
  <c r="K45" i="24" s="1"/>
  <c r="K46" i="24" s="1"/>
  <c r="K47" i="24" s="1"/>
  <c r="K48" i="24" s="1"/>
  <c r="K49" i="24" s="1"/>
  <c r="K50" i="24" s="1"/>
  <c r="K51" i="24" s="1"/>
  <c r="K52" i="24" s="1"/>
  <c r="K53" i="24" s="1"/>
  <c r="K54" i="24" s="1"/>
  <c r="K55" i="24" s="1"/>
  <c r="K7" i="24"/>
  <c r="N7" i="33" l="1"/>
  <c r="O7" i="33"/>
  <c r="S7" i="33" s="1"/>
  <c r="T7" i="33" s="1"/>
  <c r="V7" i="33" s="1"/>
  <c r="W7" i="33" s="1"/>
  <c r="F53" i="33"/>
  <c r="H52" i="33" s="1"/>
  <c r="G52" i="33"/>
  <c r="K8" i="33"/>
  <c r="L8" i="33" s="1"/>
  <c r="P7" i="32"/>
  <c r="Q7" i="32"/>
  <c r="R7" i="32" s="1"/>
  <c r="M7" i="32"/>
  <c r="F53" i="32"/>
  <c r="H52" i="32"/>
  <c r="G52" i="32"/>
  <c r="V6" i="31"/>
  <c r="W6" i="31" s="1"/>
  <c r="U6" i="31"/>
  <c r="K7" i="31"/>
  <c r="L7" i="31" s="1"/>
  <c r="P7" i="30"/>
  <c r="Q7" i="30"/>
  <c r="F53" i="31"/>
  <c r="H52" i="31" s="1"/>
  <c r="G52" i="31"/>
  <c r="N7" i="30"/>
  <c r="O7" i="30"/>
  <c r="S7" i="30" s="1"/>
  <c r="T7" i="30" s="1"/>
  <c r="F51" i="30"/>
  <c r="H50" i="30" s="1"/>
  <c r="G50" i="30"/>
  <c r="H49" i="30"/>
  <c r="K8" i="30"/>
  <c r="L8" i="30" s="1"/>
  <c r="F46" i="25"/>
  <c r="H45" i="25" s="1"/>
  <c r="G45" i="25"/>
  <c r="H44" i="25"/>
  <c r="G44" i="25"/>
  <c r="H43" i="25"/>
  <c r="G43" i="25"/>
  <c r="H42" i="25"/>
  <c r="G42" i="25"/>
  <c r="H41" i="25"/>
  <c r="G41" i="25"/>
  <c r="H40" i="25"/>
  <c r="G40" i="25"/>
  <c r="H39" i="25"/>
  <c r="G39" i="25"/>
  <c r="H38" i="25"/>
  <c r="G38" i="25"/>
  <c r="H37" i="25"/>
  <c r="G37" i="25"/>
  <c r="H36" i="25"/>
  <c r="G36" i="25"/>
  <c r="H35" i="25"/>
  <c r="G35" i="25"/>
  <c r="H34" i="25"/>
  <c r="G34" i="25"/>
  <c r="H33" i="25"/>
  <c r="G33" i="25"/>
  <c r="H32" i="25"/>
  <c r="G32" i="25"/>
  <c r="H31" i="25"/>
  <c r="G31" i="25"/>
  <c r="H30" i="25"/>
  <c r="G30" i="25"/>
  <c r="H29" i="25"/>
  <c r="G29" i="25"/>
  <c r="H28" i="25"/>
  <c r="G28" i="25"/>
  <c r="H27" i="25"/>
  <c r="G27" i="25"/>
  <c r="H26" i="25"/>
  <c r="G26" i="25"/>
  <c r="H25" i="25"/>
  <c r="G25" i="25"/>
  <c r="H24" i="25"/>
  <c r="G24" i="25"/>
  <c r="H23" i="25"/>
  <c r="G23" i="25"/>
  <c r="H22" i="25"/>
  <c r="G22" i="25"/>
  <c r="H21" i="25"/>
  <c r="G21" i="25"/>
  <c r="H20" i="25"/>
  <c r="G20" i="25"/>
  <c r="H19" i="25"/>
  <c r="G19" i="25"/>
  <c r="H18" i="25"/>
  <c r="G18" i="25"/>
  <c r="H17" i="25"/>
  <c r="G17" i="25"/>
  <c r="H16" i="25"/>
  <c r="G16" i="25"/>
  <c r="H15" i="25"/>
  <c r="G15" i="25"/>
  <c r="H14" i="25"/>
  <c r="G14" i="25"/>
  <c r="H13" i="25"/>
  <c r="G13" i="25"/>
  <c r="H12" i="25"/>
  <c r="G12" i="25"/>
  <c r="H11" i="25"/>
  <c r="G11" i="25"/>
  <c r="H10" i="25"/>
  <c r="G10" i="25"/>
  <c r="H9" i="25"/>
  <c r="G9" i="25"/>
  <c r="H8" i="25"/>
  <c r="G8" i="25"/>
  <c r="H7" i="25"/>
  <c r="G7" i="25"/>
  <c r="H6" i="25"/>
  <c r="G6" i="25"/>
  <c r="B6" i="25"/>
  <c r="K6" i="25" s="1"/>
  <c r="O5" i="25"/>
  <c r="R5" i="25"/>
  <c r="L5" i="25"/>
  <c r="I6" i="25" s="1"/>
  <c r="H5" i="25"/>
  <c r="G5" i="25"/>
  <c r="P5" i="25" s="1"/>
  <c r="Q5" i="25" s="1"/>
  <c r="G47" i="24"/>
  <c r="F47" i="24"/>
  <c r="F48" i="24" s="1"/>
  <c r="F46" i="24"/>
  <c r="G46" i="24" s="1"/>
  <c r="G45" i="24"/>
  <c r="G44" i="24"/>
  <c r="G43" i="24"/>
  <c r="G42" i="24"/>
  <c r="G41" i="24"/>
  <c r="G40" i="24"/>
  <c r="G39" i="24"/>
  <c r="G38" i="24"/>
  <c r="G37" i="24"/>
  <c r="G36" i="24"/>
  <c r="G35" i="24"/>
  <c r="G34" i="24"/>
  <c r="G33" i="24"/>
  <c r="G32" i="24"/>
  <c r="G31" i="24"/>
  <c r="G30" i="24"/>
  <c r="G29" i="24"/>
  <c r="G28" i="24"/>
  <c r="G27" i="24"/>
  <c r="G26" i="24"/>
  <c r="G25" i="24"/>
  <c r="H24" i="24"/>
  <c r="G24" i="24"/>
  <c r="H23" i="24"/>
  <c r="G23" i="24"/>
  <c r="H22" i="24"/>
  <c r="G22" i="24"/>
  <c r="H21" i="24"/>
  <c r="G21" i="24"/>
  <c r="H20" i="24"/>
  <c r="G20" i="24"/>
  <c r="H19" i="24"/>
  <c r="G19" i="24"/>
  <c r="H18" i="24"/>
  <c r="G18" i="24"/>
  <c r="H17" i="24"/>
  <c r="G17" i="24"/>
  <c r="H16" i="24"/>
  <c r="G16" i="24"/>
  <c r="H15" i="24"/>
  <c r="G15" i="24"/>
  <c r="H14" i="24"/>
  <c r="G14" i="24"/>
  <c r="H13" i="24"/>
  <c r="G13" i="24"/>
  <c r="H12" i="24"/>
  <c r="G12" i="24"/>
  <c r="H11" i="24"/>
  <c r="G11" i="24"/>
  <c r="H10" i="24"/>
  <c r="G10" i="24"/>
  <c r="H9" i="24"/>
  <c r="G9" i="24"/>
  <c r="H8" i="24"/>
  <c r="G8" i="24"/>
  <c r="H7" i="24"/>
  <c r="G7" i="24"/>
  <c r="K6" i="24"/>
  <c r="R6" i="24" s="1"/>
  <c r="S6" i="24" s="1"/>
  <c r="H6" i="24"/>
  <c r="G6" i="24"/>
  <c r="W5" i="24"/>
  <c r="S5" i="24"/>
  <c r="R5" i="24"/>
  <c r="O5" i="24"/>
  <c r="V5" i="24"/>
  <c r="L5" i="24"/>
  <c r="I6" i="24" s="1"/>
  <c r="H5" i="24"/>
  <c r="G5" i="24"/>
  <c r="P5" i="24" s="1"/>
  <c r="F46" i="23"/>
  <c r="G46" i="23" s="1"/>
  <c r="H45" i="23"/>
  <c r="G45" i="23"/>
  <c r="H44" i="23"/>
  <c r="G44" i="23"/>
  <c r="H43" i="23"/>
  <c r="G43" i="23"/>
  <c r="H42" i="23"/>
  <c r="G42" i="23"/>
  <c r="H41" i="23"/>
  <c r="G41" i="23"/>
  <c r="H40" i="23"/>
  <c r="G40" i="23"/>
  <c r="H39" i="23"/>
  <c r="G39" i="23"/>
  <c r="H38" i="23"/>
  <c r="G38" i="23"/>
  <c r="H37" i="23"/>
  <c r="G37" i="23"/>
  <c r="H36" i="23"/>
  <c r="G36" i="23"/>
  <c r="H35" i="23"/>
  <c r="G35" i="23"/>
  <c r="H34" i="23"/>
  <c r="G34" i="23"/>
  <c r="H33" i="23"/>
  <c r="G33" i="23"/>
  <c r="H32" i="23"/>
  <c r="G32" i="23"/>
  <c r="H31" i="23"/>
  <c r="G31" i="23"/>
  <c r="H30" i="23"/>
  <c r="G30" i="23"/>
  <c r="H29" i="23"/>
  <c r="G29" i="23"/>
  <c r="H28" i="23"/>
  <c r="G28" i="23"/>
  <c r="H27" i="23"/>
  <c r="G27" i="23"/>
  <c r="H26" i="23"/>
  <c r="G26" i="23"/>
  <c r="H25" i="23"/>
  <c r="G25" i="23"/>
  <c r="H24" i="23"/>
  <c r="G24" i="23"/>
  <c r="H23" i="23"/>
  <c r="G23" i="23"/>
  <c r="H22" i="23"/>
  <c r="G22" i="23"/>
  <c r="H21" i="23"/>
  <c r="G21" i="23"/>
  <c r="H20" i="23"/>
  <c r="G20" i="23"/>
  <c r="H19" i="23"/>
  <c r="G19" i="23"/>
  <c r="H18" i="23"/>
  <c r="G18" i="23"/>
  <c r="H17" i="23"/>
  <c r="G17" i="23"/>
  <c r="H16" i="23"/>
  <c r="G16" i="23"/>
  <c r="H15" i="23"/>
  <c r="G15" i="23"/>
  <c r="H14" i="23"/>
  <c r="G14" i="23"/>
  <c r="H13" i="23"/>
  <c r="G13" i="23"/>
  <c r="H12" i="23"/>
  <c r="G12" i="23"/>
  <c r="H11" i="23"/>
  <c r="G11" i="23"/>
  <c r="H10" i="23"/>
  <c r="G10" i="23"/>
  <c r="H9" i="23"/>
  <c r="G9" i="23"/>
  <c r="H8" i="23"/>
  <c r="G8" i="23"/>
  <c r="H7" i="23"/>
  <c r="G7" i="23"/>
  <c r="K6" i="23"/>
  <c r="I6" i="23"/>
  <c r="H6" i="23"/>
  <c r="G6" i="23"/>
  <c r="B6" i="23"/>
  <c r="P5" i="23"/>
  <c r="M5" i="23"/>
  <c r="S5" i="23" s="1"/>
  <c r="H5" i="23"/>
  <c r="G5" i="23"/>
  <c r="Q5" i="23" s="1"/>
  <c r="R5" i="23" s="1"/>
  <c r="J55" i="19"/>
  <c r="J54" i="19"/>
  <c r="J53" i="19"/>
  <c r="J52" i="19"/>
  <c r="J51" i="19"/>
  <c r="J50" i="19"/>
  <c r="J49" i="19"/>
  <c r="J48" i="19"/>
  <c r="J47" i="19"/>
  <c r="F47" i="19"/>
  <c r="F48" i="19" s="1"/>
  <c r="J46" i="19"/>
  <c r="G46" i="19"/>
  <c r="F46" i="19"/>
  <c r="J45" i="19"/>
  <c r="G45" i="19"/>
  <c r="J44" i="19"/>
  <c r="H44" i="19"/>
  <c r="G44" i="19"/>
  <c r="J43" i="19"/>
  <c r="H43" i="19"/>
  <c r="G43" i="19"/>
  <c r="J42" i="19"/>
  <c r="H42" i="19"/>
  <c r="G42" i="19"/>
  <c r="J41" i="19"/>
  <c r="H41" i="19"/>
  <c r="G41" i="19"/>
  <c r="J40" i="19"/>
  <c r="H40" i="19"/>
  <c r="G40" i="19"/>
  <c r="J39" i="19"/>
  <c r="H39" i="19"/>
  <c r="G39" i="19"/>
  <c r="J38" i="19"/>
  <c r="H38" i="19"/>
  <c r="G38" i="19"/>
  <c r="J37" i="19"/>
  <c r="H37" i="19"/>
  <c r="G37" i="19"/>
  <c r="J36" i="19"/>
  <c r="H36" i="19"/>
  <c r="G36" i="19"/>
  <c r="J35" i="19"/>
  <c r="H35" i="19"/>
  <c r="G35" i="19"/>
  <c r="J34" i="19"/>
  <c r="H34" i="19"/>
  <c r="G34" i="19"/>
  <c r="J33" i="19"/>
  <c r="H33" i="19"/>
  <c r="G33" i="19"/>
  <c r="J32" i="19"/>
  <c r="H32" i="19"/>
  <c r="G32" i="19"/>
  <c r="J31" i="19"/>
  <c r="H31" i="19"/>
  <c r="G31" i="19"/>
  <c r="J30" i="19"/>
  <c r="H30" i="19"/>
  <c r="G30" i="19"/>
  <c r="J29" i="19"/>
  <c r="H29" i="19"/>
  <c r="G29" i="19"/>
  <c r="J28" i="19"/>
  <c r="H28" i="19"/>
  <c r="G28" i="19"/>
  <c r="J27" i="19"/>
  <c r="H27" i="19"/>
  <c r="G27" i="19"/>
  <c r="J26" i="19"/>
  <c r="H26" i="19"/>
  <c r="G26" i="19"/>
  <c r="J25" i="19"/>
  <c r="H25" i="19"/>
  <c r="G25" i="19"/>
  <c r="J24" i="19"/>
  <c r="H24" i="19"/>
  <c r="G24" i="19"/>
  <c r="J23" i="19"/>
  <c r="H23" i="19"/>
  <c r="G23" i="19"/>
  <c r="J22" i="19"/>
  <c r="H22" i="19"/>
  <c r="G22" i="19"/>
  <c r="J21" i="19"/>
  <c r="H21" i="19"/>
  <c r="G21" i="19"/>
  <c r="J20" i="19"/>
  <c r="H20" i="19"/>
  <c r="G20" i="19"/>
  <c r="J19" i="19"/>
  <c r="H19" i="19"/>
  <c r="G19" i="19"/>
  <c r="J18" i="19"/>
  <c r="H18" i="19"/>
  <c r="G18" i="19"/>
  <c r="J17" i="19"/>
  <c r="H17" i="19"/>
  <c r="G17" i="19"/>
  <c r="J16" i="19"/>
  <c r="H16" i="19"/>
  <c r="G16" i="19"/>
  <c r="J15" i="19"/>
  <c r="H15" i="19"/>
  <c r="G15" i="19"/>
  <c r="J14" i="19"/>
  <c r="H14" i="19"/>
  <c r="G14" i="19"/>
  <c r="J13" i="19"/>
  <c r="H13" i="19"/>
  <c r="G13" i="19"/>
  <c r="J12" i="19"/>
  <c r="H12" i="19"/>
  <c r="G12" i="19"/>
  <c r="J11" i="19"/>
  <c r="H11" i="19"/>
  <c r="G11" i="19"/>
  <c r="J10" i="19"/>
  <c r="H10" i="19"/>
  <c r="G10" i="19"/>
  <c r="J9" i="19"/>
  <c r="H9" i="19"/>
  <c r="G9" i="19"/>
  <c r="J8" i="19"/>
  <c r="H8" i="19"/>
  <c r="G8" i="19"/>
  <c r="J7" i="19"/>
  <c r="H7" i="19"/>
  <c r="G7" i="19"/>
  <c r="J6" i="19"/>
  <c r="I6" i="19"/>
  <c r="H6" i="19"/>
  <c r="G6" i="19"/>
  <c r="B6" i="19"/>
  <c r="R5" i="19"/>
  <c r="Q5" i="19"/>
  <c r="P5" i="19"/>
  <c r="S5" i="19"/>
  <c r="M5" i="19"/>
  <c r="J5" i="19"/>
  <c r="H5" i="19"/>
  <c r="G5" i="19"/>
  <c r="F46" i="17"/>
  <c r="G46" i="17" s="1"/>
  <c r="G45" i="17"/>
  <c r="H44" i="17"/>
  <c r="G44" i="17"/>
  <c r="H43" i="17"/>
  <c r="G43" i="17"/>
  <c r="H42" i="17"/>
  <c r="G42" i="17"/>
  <c r="H41" i="17"/>
  <c r="G41" i="17"/>
  <c r="H40" i="17"/>
  <c r="G40" i="17"/>
  <c r="H39" i="17"/>
  <c r="G39" i="17"/>
  <c r="H38" i="17"/>
  <c r="G38" i="17"/>
  <c r="H37" i="17"/>
  <c r="G37" i="17"/>
  <c r="H36" i="17"/>
  <c r="G36" i="17"/>
  <c r="H35" i="17"/>
  <c r="G35" i="17"/>
  <c r="H34" i="17"/>
  <c r="G34" i="17"/>
  <c r="H33" i="17"/>
  <c r="G33" i="17"/>
  <c r="H32" i="17"/>
  <c r="G32" i="17"/>
  <c r="H31" i="17"/>
  <c r="G31" i="17"/>
  <c r="H30" i="17"/>
  <c r="G30" i="17"/>
  <c r="H29" i="17"/>
  <c r="G29" i="17"/>
  <c r="H28" i="17"/>
  <c r="G28" i="17"/>
  <c r="H27" i="17"/>
  <c r="G27" i="17"/>
  <c r="H26" i="17"/>
  <c r="G26" i="17"/>
  <c r="H25" i="17"/>
  <c r="G25" i="17"/>
  <c r="H24" i="17"/>
  <c r="G24" i="17"/>
  <c r="H23" i="17"/>
  <c r="G23" i="17"/>
  <c r="H22" i="17"/>
  <c r="G22" i="17"/>
  <c r="H21" i="17"/>
  <c r="G21" i="17"/>
  <c r="H20" i="17"/>
  <c r="G20" i="17"/>
  <c r="H19" i="17"/>
  <c r="G19" i="17"/>
  <c r="H18" i="17"/>
  <c r="G18" i="17"/>
  <c r="H17" i="17"/>
  <c r="G17" i="17"/>
  <c r="H16" i="17"/>
  <c r="G16" i="17"/>
  <c r="H15" i="17"/>
  <c r="G15" i="17"/>
  <c r="H14" i="17"/>
  <c r="G14" i="17"/>
  <c r="H13" i="17"/>
  <c r="G13" i="17"/>
  <c r="H12" i="17"/>
  <c r="G12" i="17"/>
  <c r="H11" i="17"/>
  <c r="G11" i="17"/>
  <c r="H10" i="17"/>
  <c r="G10" i="17"/>
  <c r="H9" i="17"/>
  <c r="G9" i="17"/>
  <c r="H8" i="17"/>
  <c r="G8" i="17"/>
  <c r="H7" i="17"/>
  <c r="G7" i="17"/>
  <c r="H6" i="17"/>
  <c r="G6" i="17"/>
  <c r="B6" i="17"/>
  <c r="S5" i="17"/>
  <c r="P5" i="17"/>
  <c r="M5" i="17"/>
  <c r="I6" i="17" s="1"/>
  <c r="L6" i="17" s="1"/>
  <c r="H5" i="17"/>
  <c r="G5" i="17"/>
  <c r="Q5" i="17" s="1"/>
  <c r="R5" i="17" s="1"/>
  <c r="F46" i="16"/>
  <c r="F47" i="16" s="1"/>
  <c r="G45" i="16"/>
  <c r="H44" i="16"/>
  <c r="G44" i="16"/>
  <c r="H43" i="16"/>
  <c r="G43" i="16"/>
  <c r="H42" i="16"/>
  <c r="G42" i="16"/>
  <c r="H41" i="16"/>
  <c r="G41" i="16"/>
  <c r="H40" i="16"/>
  <c r="G40" i="16"/>
  <c r="H39" i="16"/>
  <c r="G39" i="16"/>
  <c r="H38" i="16"/>
  <c r="G38" i="16"/>
  <c r="H37" i="16"/>
  <c r="G37" i="16"/>
  <c r="H36" i="16"/>
  <c r="G36" i="16"/>
  <c r="H35" i="16"/>
  <c r="G35" i="16"/>
  <c r="H34" i="16"/>
  <c r="G34" i="16"/>
  <c r="H33" i="16"/>
  <c r="G33" i="16"/>
  <c r="H32" i="16"/>
  <c r="G32" i="16"/>
  <c r="H31" i="16"/>
  <c r="G31" i="16"/>
  <c r="H30" i="16"/>
  <c r="G30" i="16"/>
  <c r="H29" i="16"/>
  <c r="G29" i="16"/>
  <c r="H28" i="16"/>
  <c r="G28" i="16"/>
  <c r="H27" i="16"/>
  <c r="G27" i="16"/>
  <c r="H26" i="16"/>
  <c r="G26" i="16"/>
  <c r="H25" i="16"/>
  <c r="G25" i="16"/>
  <c r="H24" i="16"/>
  <c r="G24" i="16"/>
  <c r="H23" i="16"/>
  <c r="G23" i="16"/>
  <c r="H22" i="16"/>
  <c r="G22" i="16"/>
  <c r="H21" i="16"/>
  <c r="G21" i="16"/>
  <c r="H20" i="16"/>
  <c r="G20" i="16"/>
  <c r="H19" i="16"/>
  <c r="G19" i="16"/>
  <c r="H18" i="16"/>
  <c r="G18" i="16"/>
  <c r="H17" i="16"/>
  <c r="G17" i="16"/>
  <c r="H16" i="16"/>
  <c r="G16" i="16"/>
  <c r="H15" i="16"/>
  <c r="G15" i="16"/>
  <c r="H14" i="16"/>
  <c r="G14" i="16"/>
  <c r="H13" i="16"/>
  <c r="G13" i="16"/>
  <c r="H12" i="16"/>
  <c r="G12" i="16"/>
  <c r="H11" i="16"/>
  <c r="G11" i="16"/>
  <c r="H10" i="16"/>
  <c r="G10" i="16"/>
  <c r="H9" i="16"/>
  <c r="G9" i="16"/>
  <c r="H8" i="16"/>
  <c r="G8" i="16"/>
  <c r="H7" i="16"/>
  <c r="G7" i="16"/>
  <c r="H6" i="16"/>
  <c r="G6" i="16"/>
  <c r="B6" i="16"/>
  <c r="Q5" i="16"/>
  <c r="R5" i="16" s="1"/>
  <c r="P5" i="16"/>
  <c r="S5" i="16"/>
  <c r="M5" i="16"/>
  <c r="I6" i="16" s="1"/>
  <c r="H5" i="16"/>
  <c r="G5" i="16"/>
  <c r="K7" i="14"/>
  <c r="K6" i="14"/>
  <c r="M6" i="14"/>
  <c r="K6" i="9"/>
  <c r="J55" i="14"/>
  <c r="J54" i="14"/>
  <c r="J53" i="14"/>
  <c r="J52" i="14"/>
  <c r="J51" i="14"/>
  <c r="J50" i="14"/>
  <c r="J49" i="14"/>
  <c r="J48" i="14"/>
  <c r="J47" i="14"/>
  <c r="J46" i="14"/>
  <c r="F46" i="14"/>
  <c r="F47" i="14" s="1"/>
  <c r="J45" i="14"/>
  <c r="G45" i="14"/>
  <c r="J44" i="14"/>
  <c r="H44" i="14"/>
  <c r="G44" i="14"/>
  <c r="J43" i="14"/>
  <c r="H43" i="14"/>
  <c r="G43" i="14"/>
  <c r="J42" i="14"/>
  <c r="H42" i="14"/>
  <c r="G42" i="14"/>
  <c r="J41" i="14"/>
  <c r="H41" i="14"/>
  <c r="G41" i="14"/>
  <c r="J40" i="14"/>
  <c r="H40" i="14"/>
  <c r="G40" i="14"/>
  <c r="J39" i="14"/>
  <c r="H39" i="14"/>
  <c r="G39" i="14"/>
  <c r="J38" i="14"/>
  <c r="H38" i="14"/>
  <c r="G38" i="14"/>
  <c r="J37" i="14"/>
  <c r="H37" i="14"/>
  <c r="G37" i="14"/>
  <c r="J36" i="14"/>
  <c r="H36" i="14"/>
  <c r="G36" i="14"/>
  <c r="J35" i="14"/>
  <c r="H35" i="14"/>
  <c r="G35" i="14"/>
  <c r="J34" i="14"/>
  <c r="H34" i="14"/>
  <c r="G34" i="14"/>
  <c r="J33" i="14"/>
  <c r="H33" i="14"/>
  <c r="G33" i="14"/>
  <c r="J32" i="14"/>
  <c r="H32" i="14"/>
  <c r="G32" i="14"/>
  <c r="J31" i="14"/>
  <c r="H31" i="14"/>
  <c r="G31" i="14"/>
  <c r="J30" i="14"/>
  <c r="H30" i="14"/>
  <c r="G30" i="14"/>
  <c r="J29" i="14"/>
  <c r="H29" i="14"/>
  <c r="G29" i="14"/>
  <c r="J28" i="14"/>
  <c r="H28" i="14"/>
  <c r="G28" i="14"/>
  <c r="J27" i="14"/>
  <c r="H27" i="14"/>
  <c r="G27" i="14"/>
  <c r="J26" i="14"/>
  <c r="H26" i="14"/>
  <c r="G26" i="14"/>
  <c r="J25" i="14"/>
  <c r="H25" i="14"/>
  <c r="G25" i="14"/>
  <c r="J24" i="14"/>
  <c r="H24" i="14"/>
  <c r="G24" i="14"/>
  <c r="J23" i="14"/>
  <c r="H23" i="14"/>
  <c r="G23" i="14"/>
  <c r="J22" i="14"/>
  <c r="H22" i="14"/>
  <c r="G22" i="14"/>
  <c r="J21" i="14"/>
  <c r="H21" i="14"/>
  <c r="G21" i="14"/>
  <c r="J20" i="14"/>
  <c r="H20" i="14"/>
  <c r="G20" i="14"/>
  <c r="J19" i="14"/>
  <c r="H19" i="14"/>
  <c r="G19" i="14"/>
  <c r="J18" i="14"/>
  <c r="H18" i="14"/>
  <c r="G18" i="14"/>
  <c r="J17" i="14"/>
  <c r="H17" i="14"/>
  <c r="G17" i="14"/>
  <c r="J16" i="14"/>
  <c r="H16" i="14"/>
  <c r="G16" i="14"/>
  <c r="J15" i="14"/>
  <c r="H15" i="14"/>
  <c r="G15" i="14"/>
  <c r="J14" i="14"/>
  <c r="H14" i="14"/>
  <c r="G14" i="14"/>
  <c r="J13" i="14"/>
  <c r="H13" i="14"/>
  <c r="G13" i="14"/>
  <c r="J12" i="14"/>
  <c r="H12" i="14"/>
  <c r="G12" i="14"/>
  <c r="J11" i="14"/>
  <c r="H11" i="14"/>
  <c r="G11" i="14"/>
  <c r="J10" i="14"/>
  <c r="H10" i="14"/>
  <c r="G10" i="14"/>
  <c r="J9" i="14"/>
  <c r="H9" i="14"/>
  <c r="G9" i="14"/>
  <c r="J8" i="14"/>
  <c r="H8" i="14"/>
  <c r="G8" i="14"/>
  <c r="J7" i="14"/>
  <c r="H7" i="14"/>
  <c r="G7" i="14"/>
  <c r="J6" i="14"/>
  <c r="I6" i="14"/>
  <c r="H6" i="14"/>
  <c r="G6" i="14"/>
  <c r="B6" i="14"/>
  <c r="Q5" i="14"/>
  <c r="R5" i="14" s="1"/>
  <c r="P5" i="14"/>
  <c r="S5" i="14"/>
  <c r="M5" i="14"/>
  <c r="J5" i="14"/>
  <c r="H5" i="14"/>
  <c r="G5" i="14"/>
  <c r="J55" i="13"/>
  <c r="J54" i="13"/>
  <c r="J53" i="13"/>
  <c r="J52" i="13"/>
  <c r="J51" i="13"/>
  <c r="J50" i="13"/>
  <c r="J49" i="13"/>
  <c r="J48" i="13"/>
  <c r="J47" i="13"/>
  <c r="F47" i="13"/>
  <c r="J46" i="13"/>
  <c r="F46" i="13"/>
  <c r="J45" i="13"/>
  <c r="G45" i="13"/>
  <c r="J44" i="13"/>
  <c r="H44" i="13"/>
  <c r="G44" i="13"/>
  <c r="J43" i="13"/>
  <c r="H43" i="13"/>
  <c r="G43" i="13"/>
  <c r="J42" i="13"/>
  <c r="H42" i="13"/>
  <c r="G42" i="13"/>
  <c r="J41" i="13"/>
  <c r="H41" i="13"/>
  <c r="G41" i="13"/>
  <c r="J40" i="13"/>
  <c r="H40" i="13"/>
  <c r="G40" i="13"/>
  <c r="J39" i="13"/>
  <c r="H39" i="13"/>
  <c r="G39" i="13"/>
  <c r="J38" i="13"/>
  <c r="H38" i="13"/>
  <c r="G38" i="13"/>
  <c r="J37" i="13"/>
  <c r="H37" i="13"/>
  <c r="G37" i="13"/>
  <c r="J36" i="13"/>
  <c r="H36" i="13"/>
  <c r="G36" i="13"/>
  <c r="J35" i="13"/>
  <c r="H35" i="13"/>
  <c r="G35" i="13"/>
  <c r="J34" i="13"/>
  <c r="H34" i="13"/>
  <c r="G34" i="13"/>
  <c r="J33" i="13"/>
  <c r="H33" i="13"/>
  <c r="G33" i="13"/>
  <c r="J32" i="13"/>
  <c r="H32" i="13"/>
  <c r="G32" i="13"/>
  <c r="J31" i="13"/>
  <c r="H31" i="13"/>
  <c r="G31" i="13"/>
  <c r="J30" i="13"/>
  <c r="H30" i="13"/>
  <c r="G30" i="13"/>
  <c r="J29" i="13"/>
  <c r="H29" i="13"/>
  <c r="G29" i="13"/>
  <c r="J28" i="13"/>
  <c r="H28" i="13"/>
  <c r="G28" i="13"/>
  <c r="J27" i="13"/>
  <c r="H27" i="13"/>
  <c r="G27" i="13"/>
  <c r="J26" i="13"/>
  <c r="H26" i="13"/>
  <c r="G26" i="13"/>
  <c r="J25" i="13"/>
  <c r="H25" i="13"/>
  <c r="G25" i="13"/>
  <c r="J24" i="13"/>
  <c r="H24" i="13"/>
  <c r="G24" i="13"/>
  <c r="J23" i="13"/>
  <c r="H23" i="13"/>
  <c r="G23" i="13"/>
  <c r="J22" i="13"/>
  <c r="H22" i="13"/>
  <c r="G22" i="13"/>
  <c r="J21" i="13"/>
  <c r="H21" i="13"/>
  <c r="G21" i="13"/>
  <c r="J20" i="13"/>
  <c r="H20" i="13"/>
  <c r="G20" i="13"/>
  <c r="J19" i="13"/>
  <c r="H19" i="13"/>
  <c r="G19" i="13"/>
  <c r="J18" i="13"/>
  <c r="H18" i="13"/>
  <c r="G18" i="13"/>
  <c r="J17" i="13"/>
  <c r="H17" i="13"/>
  <c r="G17" i="13"/>
  <c r="J16" i="13"/>
  <c r="H16" i="13"/>
  <c r="G16" i="13"/>
  <c r="J15" i="13"/>
  <c r="H15" i="13"/>
  <c r="G15" i="13"/>
  <c r="J14" i="13"/>
  <c r="H14" i="13"/>
  <c r="G14" i="13"/>
  <c r="J13" i="13"/>
  <c r="H13" i="13"/>
  <c r="G13" i="13"/>
  <c r="J12" i="13"/>
  <c r="H12" i="13"/>
  <c r="G12" i="13"/>
  <c r="J11" i="13"/>
  <c r="H11" i="13"/>
  <c r="G11" i="13"/>
  <c r="J10" i="13"/>
  <c r="H10" i="13"/>
  <c r="G10" i="13"/>
  <c r="J9" i="13"/>
  <c r="H9" i="13"/>
  <c r="G9" i="13"/>
  <c r="J8" i="13"/>
  <c r="H8" i="13"/>
  <c r="G8" i="13"/>
  <c r="J7" i="13"/>
  <c r="H7" i="13"/>
  <c r="G7" i="13"/>
  <c r="J6" i="13"/>
  <c r="H6" i="13"/>
  <c r="G6" i="13"/>
  <c r="B6" i="13"/>
  <c r="Q5" i="13"/>
  <c r="R5" i="13" s="1"/>
  <c r="P5" i="13"/>
  <c r="M5" i="13"/>
  <c r="S5" i="13" s="1"/>
  <c r="J5" i="13"/>
  <c r="H5" i="13"/>
  <c r="G5" i="13"/>
  <c r="U7" i="33" l="1"/>
  <c r="M8" i="33"/>
  <c r="N8" i="33" s="1"/>
  <c r="P8" i="33"/>
  <c r="Q8" i="33"/>
  <c r="F54" i="33"/>
  <c r="H53" i="33"/>
  <c r="G53" i="33"/>
  <c r="O7" i="32"/>
  <c r="S7" i="32" s="1"/>
  <c r="T7" i="32" s="1"/>
  <c r="V7" i="32" s="1"/>
  <c r="W7" i="32" s="1"/>
  <c r="N7" i="32"/>
  <c r="I8" i="32"/>
  <c r="F54" i="32"/>
  <c r="H53" i="32"/>
  <c r="G53" i="32"/>
  <c r="U7" i="30"/>
  <c r="R7" i="30"/>
  <c r="V7" i="30" s="1"/>
  <c r="W7" i="30" s="1"/>
  <c r="Q7" i="31"/>
  <c r="P7" i="31"/>
  <c r="M7" i="31"/>
  <c r="F54" i="31"/>
  <c r="H53" i="31" s="1"/>
  <c r="G53" i="31"/>
  <c r="G51" i="30"/>
  <c r="F52" i="30"/>
  <c r="H51" i="30"/>
  <c r="T5" i="14"/>
  <c r="U5" i="14"/>
  <c r="T5" i="23"/>
  <c r="V5" i="23" s="1"/>
  <c r="W5" i="23" s="1"/>
  <c r="U5" i="23"/>
  <c r="T5" i="16"/>
  <c r="V5" i="16" s="1"/>
  <c r="W5" i="16" s="1"/>
  <c r="U5" i="16"/>
  <c r="T5" i="17"/>
  <c r="V5" i="17" s="1"/>
  <c r="W5" i="17" s="1"/>
  <c r="U5" i="17"/>
  <c r="T5" i="19"/>
  <c r="V5" i="19" s="1"/>
  <c r="W5" i="19" s="1"/>
  <c r="U5" i="19"/>
  <c r="T5" i="13"/>
  <c r="V5" i="13" s="1"/>
  <c r="W5" i="13" s="1"/>
  <c r="U5" i="13"/>
  <c r="S5" i="25"/>
  <c r="T5" i="25"/>
  <c r="X5" i="24"/>
  <c r="Y5" i="24"/>
  <c r="U5" i="25"/>
  <c r="V5" i="25" s="1"/>
  <c r="L6" i="25"/>
  <c r="J6" i="25"/>
  <c r="F47" i="25"/>
  <c r="G46" i="25"/>
  <c r="H46" i="25"/>
  <c r="P9" i="24"/>
  <c r="O6" i="24"/>
  <c r="P6" i="24"/>
  <c r="T6" i="24" s="1"/>
  <c r="F49" i="24"/>
  <c r="G48" i="24"/>
  <c r="Q5" i="24"/>
  <c r="T5" i="24"/>
  <c r="L6" i="24"/>
  <c r="J6" i="24"/>
  <c r="P7" i="24"/>
  <c r="F47" i="23"/>
  <c r="L6" i="23"/>
  <c r="G48" i="19"/>
  <c r="F49" i="19"/>
  <c r="H46" i="19"/>
  <c r="H45" i="19"/>
  <c r="G47" i="19"/>
  <c r="M6" i="19"/>
  <c r="K6" i="19"/>
  <c r="H47" i="19"/>
  <c r="L6" i="19"/>
  <c r="P6" i="17"/>
  <c r="Q6" i="17"/>
  <c r="R6" i="17" s="1"/>
  <c r="H45" i="17"/>
  <c r="F47" i="17"/>
  <c r="K6" i="17"/>
  <c r="M6" i="17" s="1"/>
  <c r="N6" i="17" s="1"/>
  <c r="F48" i="16"/>
  <c r="H47" i="16"/>
  <c r="G47" i="16"/>
  <c r="K6" i="16"/>
  <c r="M6" i="16" s="1"/>
  <c r="N6" i="16" s="1"/>
  <c r="G46" i="16"/>
  <c r="H45" i="16"/>
  <c r="H46" i="16"/>
  <c r="L6" i="16"/>
  <c r="V5" i="14"/>
  <c r="W5" i="14" s="1"/>
  <c r="F48" i="14"/>
  <c r="H47" i="14"/>
  <c r="G47" i="14"/>
  <c r="G46" i="14"/>
  <c r="H45" i="14"/>
  <c r="H46" i="14"/>
  <c r="L6" i="14"/>
  <c r="G47" i="13"/>
  <c r="F48" i="13"/>
  <c r="H46" i="13"/>
  <c r="H45" i="13"/>
  <c r="G46" i="13"/>
  <c r="I6" i="13"/>
  <c r="J55" i="11"/>
  <c r="J54" i="11"/>
  <c r="J53" i="11"/>
  <c r="J52" i="11"/>
  <c r="J51" i="11"/>
  <c r="J50" i="11"/>
  <c r="J49" i="11"/>
  <c r="J48" i="11"/>
  <c r="J47" i="11"/>
  <c r="J46" i="11"/>
  <c r="F46" i="11"/>
  <c r="J45" i="11"/>
  <c r="G45" i="11"/>
  <c r="J44" i="11"/>
  <c r="H44" i="11"/>
  <c r="G44" i="11"/>
  <c r="J43" i="11"/>
  <c r="H43" i="11"/>
  <c r="G43" i="11"/>
  <c r="J42" i="11"/>
  <c r="H42" i="11"/>
  <c r="G42" i="11"/>
  <c r="J41" i="11"/>
  <c r="H41" i="11"/>
  <c r="G41" i="11"/>
  <c r="J40" i="11"/>
  <c r="H40" i="11"/>
  <c r="G40" i="11"/>
  <c r="J39" i="11"/>
  <c r="H39" i="11"/>
  <c r="G39" i="11"/>
  <c r="J38" i="11"/>
  <c r="H38" i="11"/>
  <c r="G38" i="11"/>
  <c r="J37" i="11"/>
  <c r="H37" i="11"/>
  <c r="G37" i="11"/>
  <c r="J36" i="11"/>
  <c r="H36" i="11"/>
  <c r="G36" i="11"/>
  <c r="J35" i="11"/>
  <c r="H35" i="11"/>
  <c r="G35" i="11"/>
  <c r="J34" i="11"/>
  <c r="H34" i="11"/>
  <c r="G34" i="11"/>
  <c r="J33" i="11"/>
  <c r="H33" i="11"/>
  <c r="G33" i="11"/>
  <c r="J32" i="11"/>
  <c r="H32" i="11"/>
  <c r="G32" i="11"/>
  <c r="J31" i="11"/>
  <c r="H31" i="11"/>
  <c r="G31" i="11"/>
  <c r="J30" i="11"/>
  <c r="H30" i="11"/>
  <c r="G30" i="11"/>
  <c r="J29" i="11"/>
  <c r="H29" i="11"/>
  <c r="G29" i="11"/>
  <c r="J28" i="11"/>
  <c r="H28" i="11"/>
  <c r="G28" i="11"/>
  <c r="J27" i="11"/>
  <c r="H27" i="11"/>
  <c r="G27" i="11"/>
  <c r="J26" i="11"/>
  <c r="H26" i="11"/>
  <c r="G26" i="11"/>
  <c r="J25" i="11"/>
  <c r="H25" i="11"/>
  <c r="G25" i="11"/>
  <c r="J24" i="11"/>
  <c r="H24" i="11"/>
  <c r="G24" i="11"/>
  <c r="J23" i="11"/>
  <c r="H23" i="11"/>
  <c r="G23" i="11"/>
  <c r="J22" i="11"/>
  <c r="H22" i="11"/>
  <c r="G22" i="11"/>
  <c r="J21" i="11"/>
  <c r="H21" i="11"/>
  <c r="G21" i="11"/>
  <c r="J20" i="11"/>
  <c r="H20" i="11"/>
  <c r="G20" i="11"/>
  <c r="J19" i="11"/>
  <c r="H19" i="11"/>
  <c r="G19" i="11"/>
  <c r="J18" i="11"/>
  <c r="H18" i="11"/>
  <c r="G18" i="11"/>
  <c r="J17" i="11"/>
  <c r="H17" i="11"/>
  <c r="G17" i="11"/>
  <c r="J16" i="11"/>
  <c r="H16" i="11"/>
  <c r="G16" i="11"/>
  <c r="J15" i="11"/>
  <c r="H15" i="11"/>
  <c r="G15" i="11"/>
  <c r="J14" i="11"/>
  <c r="H14" i="11"/>
  <c r="G14" i="11"/>
  <c r="J13" i="11"/>
  <c r="H13" i="11"/>
  <c r="G13" i="11"/>
  <c r="J12" i="11"/>
  <c r="H12" i="11"/>
  <c r="G12" i="11"/>
  <c r="J11" i="11"/>
  <c r="H11" i="11"/>
  <c r="G11" i="11"/>
  <c r="J10" i="11"/>
  <c r="H10" i="11"/>
  <c r="G10" i="11"/>
  <c r="J9" i="11"/>
  <c r="H9" i="11"/>
  <c r="G9" i="11"/>
  <c r="J8" i="11"/>
  <c r="H8" i="11"/>
  <c r="G8" i="11"/>
  <c r="J7" i="11"/>
  <c r="H7" i="11"/>
  <c r="G7" i="11"/>
  <c r="J6" i="11"/>
  <c r="H6" i="11"/>
  <c r="G6" i="11"/>
  <c r="B6" i="11"/>
  <c r="Q5" i="11"/>
  <c r="R5" i="11" s="1"/>
  <c r="P5" i="11"/>
  <c r="S5" i="11"/>
  <c r="M5" i="11"/>
  <c r="I6" i="11" s="1"/>
  <c r="J5" i="11"/>
  <c r="H5" i="11"/>
  <c r="G5" i="11"/>
  <c r="F48" i="9"/>
  <c r="F47" i="9"/>
  <c r="H47" i="9" s="1"/>
  <c r="H46" i="9"/>
  <c r="F46" i="9"/>
  <c r="H45" i="9" s="1"/>
  <c r="G45" i="9"/>
  <c r="H44" i="9"/>
  <c r="G44" i="9"/>
  <c r="H43" i="9"/>
  <c r="G43" i="9"/>
  <c r="H42" i="9"/>
  <c r="G42" i="9"/>
  <c r="H41" i="9"/>
  <c r="G41" i="9"/>
  <c r="H40" i="9"/>
  <c r="G40" i="9"/>
  <c r="H39" i="9"/>
  <c r="G39" i="9"/>
  <c r="H38" i="9"/>
  <c r="G38" i="9"/>
  <c r="H37" i="9"/>
  <c r="G37" i="9"/>
  <c r="H36" i="9"/>
  <c r="G36" i="9"/>
  <c r="H35" i="9"/>
  <c r="G35" i="9"/>
  <c r="H34" i="9"/>
  <c r="G34" i="9"/>
  <c r="H33" i="9"/>
  <c r="G33" i="9"/>
  <c r="H32" i="9"/>
  <c r="G32" i="9"/>
  <c r="H31" i="9"/>
  <c r="G31" i="9"/>
  <c r="H30" i="9"/>
  <c r="G30" i="9"/>
  <c r="H29" i="9"/>
  <c r="G29" i="9"/>
  <c r="H28" i="9"/>
  <c r="G28" i="9"/>
  <c r="H27" i="9"/>
  <c r="G27" i="9"/>
  <c r="H26" i="9"/>
  <c r="G26" i="9"/>
  <c r="H25" i="9"/>
  <c r="G25" i="9"/>
  <c r="H24" i="9"/>
  <c r="G24" i="9"/>
  <c r="H23" i="9"/>
  <c r="G23" i="9"/>
  <c r="H22" i="9"/>
  <c r="G22" i="9"/>
  <c r="H21" i="9"/>
  <c r="G21" i="9"/>
  <c r="H20" i="9"/>
  <c r="G20" i="9"/>
  <c r="H19" i="9"/>
  <c r="G19" i="9"/>
  <c r="H18" i="9"/>
  <c r="G18" i="9"/>
  <c r="H17" i="9"/>
  <c r="G17" i="9"/>
  <c r="H16" i="9"/>
  <c r="G16" i="9"/>
  <c r="H15" i="9"/>
  <c r="G15" i="9"/>
  <c r="H14" i="9"/>
  <c r="G14" i="9"/>
  <c r="H13" i="9"/>
  <c r="G13" i="9"/>
  <c r="H12" i="9"/>
  <c r="G12" i="9"/>
  <c r="H11" i="9"/>
  <c r="G11" i="9"/>
  <c r="H10" i="9"/>
  <c r="G10" i="9"/>
  <c r="H9" i="9"/>
  <c r="G9" i="9"/>
  <c r="H8" i="9"/>
  <c r="G8" i="9"/>
  <c r="H7" i="9"/>
  <c r="G7" i="9"/>
  <c r="H6" i="9"/>
  <c r="G6" i="9"/>
  <c r="B6" i="9"/>
  <c r="P5" i="9"/>
  <c r="S5" i="9"/>
  <c r="M5" i="9"/>
  <c r="I6" i="9" s="1"/>
  <c r="H5" i="9"/>
  <c r="G5" i="9"/>
  <c r="Q5" i="9" s="1"/>
  <c r="R5" i="9" s="1"/>
  <c r="F46" i="8"/>
  <c r="H45" i="8" s="1"/>
  <c r="G45" i="8"/>
  <c r="H44" i="8"/>
  <c r="G44" i="8"/>
  <c r="H43" i="8"/>
  <c r="G43" i="8"/>
  <c r="H42" i="8"/>
  <c r="G42" i="8"/>
  <c r="H41" i="8"/>
  <c r="G41" i="8"/>
  <c r="H40" i="8"/>
  <c r="G40" i="8"/>
  <c r="H39" i="8"/>
  <c r="G39" i="8"/>
  <c r="H38" i="8"/>
  <c r="G38" i="8"/>
  <c r="H37" i="8"/>
  <c r="G37" i="8"/>
  <c r="H36" i="8"/>
  <c r="G36" i="8"/>
  <c r="H35" i="8"/>
  <c r="G35" i="8"/>
  <c r="H34" i="8"/>
  <c r="G34" i="8"/>
  <c r="H33" i="8"/>
  <c r="G33" i="8"/>
  <c r="H32" i="8"/>
  <c r="G32" i="8"/>
  <c r="H31" i="8"/>
  <c r="G31" i="8"/>
  <c r="H30" i="8"/>
  <c r="G30" i="8"/>
  <c r="H29" i="8"/>
  <c r="G29" i="8"/>
  <c r="H28" i="8"/>
  <c r="G28" i="8"/>
  <c r="H27" i="8"/>
  <c r="G27" i="8"/>
  <c r="H26" i="8"/>
  <c r="G26" i="8"/>
  <c r="H25" i="8"/>
  <c r="G25" i="8"/>
  <c r="H24" i="8"/>
  <c r="G24" i="8"/>
  <c r="H23" i="8"/>
  <c r="G23" i="8"/>
  <c r="H22" i="8"/>
  <c r="G22" i="8"/>
  <c r="H21" i="8"/>
  <c r="G21" i="8"/>
  <c r="H20" i="8"/>
  <c r="G20" i="8"/>
  <c r="H19" i="8"/>
  <c r="G19" i="8"/>
  <c r="H18" i="8"/>
  <c r="G18" i="8"/>
  <c r="H17" i="8"/>
  <c r="G17" i="8"/>
  <c r="H16" i="8"/>
  <c r="G16" i="8"/>
  <c r="H15" i="8"/>
  <c r="G15" i="8"/>
  <c r="H14" i="8"/>
  <c r="G14" i="8"/>
  <c r="H13" i="8"/>
  <c r="G13" i="8"/>
  <c r="H12" i="8"/>
  <c r="G12" i="8"/>
  <c r="H11" i="8"/>
  <c r="G11" i="8"/>
  <c r="H10" i="8"/>
  <c r="G10" i="8"/>
  <c r="H9" i="8"/>
  <c r="G9" i="8"/>
  <c r="H8" i="8"/>
  <c r="G8" i="8"/>
  <c r="H7" i="8"/>
  <c r="G7" i="8"/>
  <c r="H6" i="8"/>
  <c r="G6" i="8"/>
  <c r="B6" i="8"/>
  <c r="O5" i="8"/>
  <c r="L5" i="8"/>
  <c r="I6" i="8" s="1"/>
  <c r="H5" i="8"/>
  <c r="G5" i="8"/>
  <c r="P5" i="8" s="1"/>
  <c r="Q5" i="8" s="1"/>
  <c r="O8" i="33" l="1"/>
  <c r="S8" i="33" s="1"/>
  <c r="T8" i="33" s="1"/>
  <c r="I9" i="33"/>
  <c r="F55" i="33"/>
  <c r="H54" i="33"/>
  <c r="G54" i="33"/>
  <c r="R8" i="33"/>
  <c r="U7" i="32"/>
  <c r="K8" i="32"/>
  <c r="F55" i="32"/>
  <c r="H54" i="32"/>
  <c r="G54" i="32"/>
  <c r="N7" i="31"/>
  <c r="O7" i="31"/>
  <c r="S7" i="31" s="1"/>
  <c r="T7" i="31" s="1"/>
  <c r="I8" i="31"/>
  <c r="R7" i="31"/>
  <c r="F55" i="31"/>
  <c r="H54" i="31" s="1"/>
  <c r="G54" i="31"/>
  <c r="Q8" i="30"/>
  <c r="R8" i="30" s="1"/>
  <c r="P8" i="30"/>
  <c r="M8" i="30"/>
  <c r="G52" i="30"/>
  <c r="H52" i="30"/>
  <c r="F53" i="30"/>
  <c r="T5" i="9"/>
  <c r="U5" i="9"/>
  <c r="T5" i="11"/>
  <c r="U5" i="11"/>
  <c r="V5" i="11"/>
  <c r="W5" i="11" s="1"/>
  <c r="F48" i="25"/>
  <c r="H47" i="25"/>
  <c r="G47" i="25"/>
  <c r="P6" i="25"/>
  <c r="Q6" i="25" s="1"/>
  <c r="O6" i="25"/>
  <c r="N6" i="25"/>
  <c r="R6" i="25" s="1"/>
  <c r="S6" i="25" s="1"/>
  <c r="I7" i="25"/>
  <c r="R7" i="24"/>
  <c r="S7" i="24" s="1"/>
  <c r="O7" i="24"/>
  <c r="P8" i="24"/>
  <c r="T8" i="24" s="1"/>
  <c r="O8" i="24"/>
  <c r="O9" i="24" s="1"/>
  <c r="R9" i="24"/>
  <c r="R8" i="24"/>
  <c r="Q6" i="24"/>
  <c r="Q7" i="24" s="1"/>
  <c r="Z5" i="24"/>
  <c r="AA5" i="24" s="1"/>
  <c r="U5" i="24"/>
  <c r="U6" i="24" s="1"/>
  <c r="N6" i="24"/>
  <c r="I7" i="24"/>
  <c r="G49" i="24"/>
  <c r="F50" i="24"/>
  <c r="T9" i="24"/>
  <c r="T7" i="24"/>
  <c r="G47" i="23"/>
  <c r="F48" i="23"/>
  <c r="H47" i="23" s="1"/>
  <c r="H46" i="23"/>
  <c r="P6" i="23"/>
  <c r="Q6" i="23"/>
  <c r="R6" i="23" s="1"/>
  <c r="M6" i="23"/>
  <c r="N6" i="23" s="1"/>
  <c r="O6" i="19"/>
  <c r="S6" i="19" s="1"/>
  <c r="T6" i="19" s="1"/>
  <c r="I7" i="19"/>
  <c r="P6" i="19"/>
  <c r="Q6" i="19"/>
  <c r="R6" i="19" s="1"/>
  <c r="G49" i="19"/>
  <c r="F50" i="19"/>
  <c r="H48" i="19"/>
  <c r="O6" i="17"/>
  <c r="S6" i="17" s="1"/>
  <c r="I7" i="17"/>
  <c r="L7" i="17" s="1"/>
  <c r="G47" i="17"/>
  <c r="F48" i="17"/>
  <c r="H46" i="17"/>
  <c r="O6" i="16"/>
  <c r="S6" i="16" s="1"/>
  <c r="I7" i="16"/>
  <c r="L7" i="16" s="1"/>
  <c r="F49" i="16"/>
  <c r="H48" i="16"/>
  <c r="G48" i="16"/>
  <c r="P6" i="16"/>
  <c r="Q6" i="16"/>
  <c r="R6" i="16" s="1"/>
  <c r="O6" i="14"/>
  <c r="S6" i="14" s="1"/>
  <c r="T6" i="14" s="1"/>
  <c r="I7" i="14"/>
  <c r="F49" i="14"/>
  <c r="H48" i="14"/>
  <c r="G48" i="14"/>
  <c r="P6" i="14"/>
  <c r="Q6" i="14"/>
  <c r="R6" i="14" s="1"/>
  <c r="K6" i="13"/>
  <c r="M6" i="13" s="1"/>
  <c r="L6" i="13"/>
  <c r="H48" i="13"/>
  <c r="G48" i="13"/>
  <c r="F49" i="13"/>
  <c r="H47" i="13"/>
  <c r="H46" i="11"/>
  <c r="H45" i="11"/>
  <c r="G46" i="11"/>
  <c r="K6" i="11"/>
  <c r="M6" i="11" s="1"/>
  <c r="F47" i="11"/>
  <c r="L6" i="11"/>
  <c r="M6" i="9"/>
  <c r="N6" i="9" s="1"/>
  <c r="V5" i="9"/>
  <c r="W5" i="9" s="1"/>
  <c r="L6" i="9"/>
  <c r="F49" i="9"/>
  <c r="H48" i="9"/>
  <c r="G48" i="9"/>
  <c r="G47" i="9"/>
  <c r="G46" i="9"/>
  <c r="K6" i="8"/>
  <c r="J6" i="8"/>
  <c r="R5" i="8"/>
  <c r="F47" i="8"/>
  <c r="G46" i="8"/>
  <c r="F51" i="4"/>
  <c r="F52" i="4" s="1"/>
  <c r="F53" i="4" s="1"/>
  <c r="F54" i="4" s="1"/>
  <c r="F55" i="4" s="1"/>
  <c r="F47" i="7"/>
  <c r="F46" i="7"/>
  <c r="K55" i="7"/>
  <c r="R54" i="7"/>
  <c r="K54" i="7"/>
  <c r="K53" i="7"/>
  <c r="R52" i="7"/>
  <c r="K52" i="7"/>
  <c r="K51" i="7"/>
  <c r="R50" i="7"/>
  <c r="K50" i="7"/>
  <c r="K49" i="7"/>
  <c r="R48" i="7"/>
  <c r="K48" i="7"/>
  <c r="K47" i="7"/>
  <c r="R46" i="7"/>
  <c r="K46" i="7"/>
  <c r="P45" i="7"/>
  <c r="T45" i="7" s="1"/>
  <c r="K45" i="7"/>
  <c r="G45" i="7"/>
  <c r="K44" i="7"/>
  <c r="R44" i="7" s="1"/>
  <c r="G44" i="7"/>
  <c r="K43" i="7"/>
  <c r="R43" i="7" s="1"/>
  <c r="G43" i="7"/>
  <c r="R42" i="7"/>
  <c r="P42" i="7"/>
  <c r="T42" i="7" s="1"/>
  <c r="K42" i="7"/>
  <c r="G42" i="7"/>
  <c r="R41" i="7"/>
  <c r="K41" i="7"/>
  <c r="P41" i="7" s="1"/>
  <c r="G41" i="7"/>
  <c r="K40" i="7"/>
  <c r="R40" i="7" s="1"/>
  <c r="G40" i="7"/>
  <c r="P40" i="7" s="1"/>
  <c r="R39" i="7"/>
  <c r="P39" i="7"/>
  <c r="K39" i="7"/>
  <c r="G39" i="7"/>
  <c r="K38" i="7"/>
  <c r="R38" i="7" s="1"/>
  <c r="G38" i="7"/>
  <c r="P37" i="7"/>
  <c r="T37" i="7" s="1"/>
  <c r="K37" i="7"/>
  <c r="G37" i="7"/>
  <c r="K36" i="7"/>
  <c r="R36" i="7" s="1"/>
  <c r="G36" i="7"/>
  <c r="K35" i="7"/>
  <c r="R35" i="7" s="1"/>
  <c r="G35" i="7"/>
  <c r="R34" i="7"/>
  <c r="P34" i="7"/>
  <c r="T34" i="7" s="1"/>
  <c r="K34" i="7"/>
  <c r="G34" i="7"/>
  <c r="R33" i="7"/>
  <c r="K33" i="7"/>
  <c r="P33" i="7" s="1"/>
  <c r="G33" i="7"/>
  <c r="K32" i="7"/>
  <c r="R32" i="7" s="1"/>
  <c r="G32" i="7"/>
  <c r="P32" i="7" s="1"/>
  <c r="R31" i="7"/>
  <c r="P31" i="7"/>
  <c r="K31" i="7"/>
  <c r="G31" i="7"/>
  <c r="K30" i="7"/>
  <c r="R30" i="7" s="1"/>
  <c r="G30" i="7"/>
  <c r="P29" i="7"/>
  <c r="T29" i="7" s="1"/>
  <c r="K29" i="7"/>
  <c r="G29" i="7"/>
  <c r="R28" i="7"/>
  <c r="K28" i="7"/>
  <c r="P28" i="7" s="1"/>
  <c r="G28" i="7"/>
  <c r="K27" i="7"/>
  <c r="R27" i="7" s="1"/>
  <c r="G27" i="7"/>
  <c r="R26" i="7"/>
  <c r="P26" i="7"/>
  <c r="T26" i="7" s="1"/>
  <c r="K26" i="7"/>
  <c r="G26" i="7"/>
  <c r="R25" i="7"/>
  <c r="K25" i="7"/>
  <c r="P25" i="7" s="1"/>
  <c r="G25" i="7"/>
  <c r="R24" i="7"/>
  <c r="K24" i="7"/>
  <c r="H24" i="7"/>
  <c r="G24" i="7"/>
  <c r="P24" i="7" s="1"/>
  <c r="K23" i="7"/>
  <c r="R23" i="7" s="1"/>
  <c r="H23" i="7"/>
  <c r="G23" i="7"/>
  <c r="R22" i="7"/>
  <c r="K22" i="7"/>
  <c r="H22" i="7"/>
  <c r="G22" i="7"/>
  <c r="P22" i="7" s="1"/>
  <c r="K21" i="7"/>
  <c r="R21" i="7" s="1"/>
  <c r="H21" i="7"/>
  <c r="G21" i="7"/>
  <c r="K20" i="7"/>
  <c r="R20" i="7" s="1"/>
  <c r="H20" i="7"/>
  <c r="G20" i="7"/>
  <c r="R19" i="7"/>
  <c r="K19" i="7"/>
  <c r="H19" i="7"/>
  <c r="G19" i="7"/>
  <c r="P19" i="7" s="1"/>
  <c r="K18" i="7"/>
  <c r="R18" i="7" s="1"/>
  <c r="H18" i="7"/>
  <c r="G18" i="7"/>
  <c r="K17" i="7"/>
  <c r="R17" i="7" s="1"/>
  <c r="H17" i="7"/>
  <c r="G17" i="7"/>
  <c r="P17" i="7" s="1"/>
  <c r="R16" i="7"/>
  <c r="K16" i="7"/>
  <c r="H16" i="7"/>
  <c r="G16" i="7"/>
  <c r="P16" i="7" s="1"/>
  <c r="K15" i="7"/>
  <c r="R15" i="7" s="1"/>
  <c r="H15" i="7"/>
  <c r="G15" i="7"/>
  <c r="R14" i="7"/>
  <c r="P14" i="7"/>
  <c r="K14" i="7"/>
  <c r="H14" i="7"/>
  <c r="G14" i="7"/>
  <c r="K13" i="7"/>
  <c r="R13" i="7" s="1"/>
  <c r="H13" i="7"/>
  <c r="G13" i="7"/>
  <c r="K12" i="7"/>
  <c r="R12" i="7" s="1"/>
  <c r="H12" i="7"/>
  <c r="G12" i="7"/>
  <c r="R11" i="7"/>
  <c r="K11" i="7"/>
  <c r="H11" i="7"/>
  <c r="G11" i="7"/>
  <c r="P11" i="7" s="1"/>
  <c r="T11" i="7" s="1"/>
  <c r="K10" i="7"/>
  <c r="G10" i="7"/>
  <c r="R9" i="7"/>
  <c r="H9" i="7"/>
  <c r="G9" i="7"/>
  <c r="P9" i="7" s="1"/>
  <c r="R8" i="7"/>
  <c r="O8" i="7"/>
  <c r="O9" i="7" s="1"/>
  <c r="H8" i="7"/>
  <c r="G8" i="7"/>
  <c r="P8" i="7" s="1"/>
  <c r="K7" i="7"/>
  <c r="R7" i="7" s="1"/>
  <c r="R6" i="7"/>
  <c r="P6" i="7"/>
  <c r="K6" i="7"/>
  <c r="O6" i="7" s="1"/>
  <c r="O7" i="7" s="1"/>
  <c r="H6" i="7"/>
  <c r="G6" i="7"/>
  <c r="S5" i="7"/>
  <c r="R5" i="7"/>
  <c r="O5" i="7"/>
  <c r="L5" i="7"/>
  <c r="H5" i="7"/>
  <c r="G5" i="7"/>
  <c r="P5" i="7" s="1"/>
  <c r="V7" i="4"/>
  <c r="V8" i="4"/>
  <c r="V9" i="4"/>
  <c r="V10" i="4"/>
  <c r="V11" i="4"/>
  <c r="V12" i="4"/>
  <c r="V13" i="4"/>
  <c r="V14" i="4"/>
  <c r="V15" i="4"/>
  <c r="V16" i="4"/>
  <c r="V17" i="4"/>
  <c r="V18" i="4"/>
  <c r="V19" i="4"/>
  <c r="V20" i="4"/>
  <c r="V21" i="4"/>
  <c r="V22" i="4"/>
  <c r="V23" i="4"/>
  <c r="V24" i="4"/>
  <c r="V6" i="4"/>
  <c r="V5" i="4"/>
  <c r="L5" i="4"/>
  <c r="V8" i="33" l="1"/>
  <c r="W8" i="33" s="1"/>
  <c r="U8" i="33"/>
  <c r="K9" i="33"/>
  <c r="L9" i="33" s="1"/>
  <c r="Q9" i="33" s="1"/>
  <c r="R9" i="33" s="1"/>
  <c r="L8" i="32"/>
  <c r="M8" i="32" s="1"/>
  <c r="G55" i="33"/>
  <c r="H55" i="33"/>
  <c r="G55" i="32"/>
  <c r="H55" i="32"/>
  <c r="U7" i="31"/>
  <c r="V7" i="31"/>
  <c r="W7" i="31" s="1"/>
  <c r="K8" i="31"/>
  <c r="L8" i="31" s="1"/>
  <c r="H55" i="31"/>
  <c r="G55" i="31"/>
  <c r="I9" i="30"/>
  <c r="O8" i="30"/>
  <c r="S8" i="30" s="1"/>
  <c r="N8" i="30"/>
  <c r="F54" i="30"/>
  <c r="H53" i="30"/>
  <c r="G53" i="30"/>
  <c r="S5" i="8"/>
  <c r="U5" i="8" s="1"/>
  <c r="V5" i="8" s="1"/>
  <c r="T5" i="8"/>
  <c r="T6" i="16"/>
  <c r="V6" i="16" s="1"/>
  <c r="W6" i="16" s="1"/>
  <c r="U6" i="16"/>
  <c r="T6" i="17"/>
  <c r="V6" i="17" s="1"/>
  <c r="W6" i="17" s="1"/>
  <c r="U6" i="17"/>
  <c r="S8" i="24"/>
  <c r="S9" i="24" s="1"/>
  <c r="U6" i="25"/>
  <c r="V6" i="25" s="1"/>
  <c r="J7" i="25"/>
  <c r="L7" i="25" s="1"/>
  <c r="F49" i="25"/>
  <c r="H48" i="25"/>
  <c r="G48" i="25"/>
  <c r="O10" i="24"/>
  <c r="Q8" i="24"/>
  <c r="Q9" i="24" s="1"/>
  <c r="O11" i="24"/>
  <c r="R10" i="24"/>
  <c r="P10" i="24"/>
  <c r="T10" i="24" s="1"/>
  <c r="V6" i="24"/>
  <c r="W6" i="24"/>
  <c r="X6" i="24" s="1"/>
  <c r="Z6" i="24" s="1"/>
  <c r="AA6" i="24" s="1"/>
  <c r="U7" i="24"/>
  <c r="U8" i="24" s="1"/>
  <c r="U9" i="24" s="1"/>
  <c r="F51" i="24"/>
  <c r="G50" i="24"/>
  <c r="J7" i="24"/>
  <c r="L7" i="24" s="1"/>
  <c r="O6" i="23"/>
  <c r="S6" i="23" s="1"/>
  <c r="I7" i="23"/>
  <c r="L7" i="23" s="1"/>
  <c r="G48" i="23"/>
  <c r="F49" i="23"/>
  <c r="H48" i="23"/>
  <c r="V6" i="19"/>
  <c r="W6" i="19" s="1"/>
  <c r="G50" i="19"/>
  <c r="F51" i="19"/>
  <c r="H49" i="19"/>
  <c r="K7" i="19"/>
  <c r="M7" i="19" s="1"/>
  <c r="G48" i="17"/>
  <c r="F49" i="17"/>
  <c r="H48" i="17" s="1"/>
  <c r="H47" i="17"/>
  <c r="K7" i="17"/>
  <c r="F50" i="16"/>
  <c r="G49" i="16"/>
  <c r="K7" i="16"/>
  <c r="V6" i="14"/>
  <c r="W6" i="14" s="1"/>
  <c r="F50" i="14"/>
  <c r="G49" i="14"/>
  <c r="M7" i="14"/>
  <c r="O6" i="13"/>
  <c r="S6" i="13" s="1"/>
  <c r="T6" i="13" s="1"/>
  <c r="I7" i="13"/>
  <c r="G49" i="13"/>
  <c r="F50" i="13"/>
  <c r="P6" i="13"/>
  <c r="Q6" i="13"/>
  <c r="R6" i="13" s="1"/>
  <c r="O6" i="11"/>
  <c r="S6" i="11" s="1"/>
  <c r="T6" i="11" s="1"/>
  <c r="I7" i="11"/>
  <c r="P6" i="11"/>
  <c r="Q6" i="11"/>
  <c r="R6" i="11" s="1"/>
  <c r="V6" i="11" s="1"/>
  <c r="W6" i="11" s="1"/>
  <c r="G47" i="11"/>
  <c r="F48" i="11"/>
  <c r="I7" i="9"/>
  <c r="O6" i="9"/>
  <c r="S6" i="9" s="1"/>
  <c r="F50" i="9"/>
  <c r="H49" i="9"/>
  <c r="G49" i="9"/>
  <c r="Q6" i="9"/>
  <c r="R6" i="9" s="1"/>
  <c r="P6" i="9"/>
  <c r="P6" i="8"/>
  <c r="Q6" i="8" s="1"/>
  <c r="O6" i="8"/>
  <c r="L6" i="8"/>
  <c r="H46" i="8"/>
  <c r="H47" i="8"/>
  <c r="G47" i="8"/>
  <c r="F48" i="8"/>
  <c r="T6" i="7"/>
  <c r="Q6" i="7"/>
  <c r="T40" i="7"/>
  <c r="T24" i="7"/>
  <c r="Z34" i="7"/>
  <c r="Z37" i="7"/>
  <c r="P46" i="7"/>
  <c r="T14" i="7"/>
  <c r="T19" i="7"/>
  <c r="F48" i="7"/>
  <c r="G47" i="7"/>
  <c r="P47" i="7" s="1"/>
  <c r="T17" i="7"/>
  <c r="T22" i="7"/>
  <c r="Z26" i="7"/>
  <c r="T32" i="7"/>
  <c r="P10" i="7"/>
  <c r="O10" i="7"/>
  <c r="O12" i="7" s="1"/>
  <c r="O13" i="7" s="1"/>
  <c r="O14" i="7" s="1"/>
  <c r="O15" i="7" s="1"/>
  <c r="O16" i="7" s="1"/>
  <c r="O17" i="7" s="1"/>
  <c r="O18" i="7" s="1"/>
  <c r="O19" i="7" s="1"/>
  <c r="O20" i="7" s="1"/>
  <c r="O21" i="7" s="1"/>
  <c r="O22" i="7" s="1"/>
  <c r="O23" i="7" s="1"/>
  <c r="O24" i="7" s="1"/>
  <c r="O25" i="7" s="1"/>
  <c r="O26" i="7" s="1"/>
  <c r="O27" i="7" s="1"/>
  <c r="O28" i="7" s="1"/>
  <c r="O29" i="7" s="1"/>
  <c r="O30" i="7" s="1"/>
  <c r="O31" i="7" s="1"/>
  <c r="O32" i="7" s="1"/>
  <c r="O33" i="7" s="1"/>
  <c r="O34" i="7" s="1"/>
  <c r="O35" i="7" s="1"/>
  <c r="O36" i="7" s="1"/>
  <c r="O37" i="7" s="1"/>
  <c r="O38" i="7" s="1"/>
  <c r="O39" i="7" s="1"/>
  <c r="O40" i="7" s="1"/>
  <c r="O41" i="7" s="1"/>
  <c r="O42" i="7" s="1"/>
  <c r="O43" i="7" s="1"/>
  <c r="O44" i="7" s="1"/>
  <c r="O45" i="7" s="1"/>
  <c r="O46" i="7" s="1"/>
  <c r="O47" i="7" s="1"/>
  <c r="O48" i="7" s="1"/>
  <c r="O49" i="7" s="1"/>
  <c r="O50" i="7" s="1"/>
  <c r="O51" i="7" s="1"/>
  <c r="O52" i="7" s="1"/>
  <c r="O53" i="7" s="1"/>
  <c r="O54" i="7" s="1"/>
  <c r="O55" i="7" s="1"/>
  <c r="Z29" i="7"/>
  <c r="T41" i="7"/>
  <c r="Q5" i="7"/>
  <c r="T5" i="7"/>
  <c r="T16" i="7"/>
  <c r="T33" i="7"/>
  <c r="T8" i="7"/>
  <c r="T25" i="7"/>
  <c r="W5" i="7"/>
  <c r="V5" i="7"/>
  <c r="S6" i="7"/>
  <c r="S7" i="7" s="1"/>
  <c r="S8" i="7" s="1"/>
  <c r="S9" i="7" s="1"/>
  <c r="T28" i="7"/>
  <c r="Z42" i="7"/>
  <c r="Z45" i="7"/>
  <c r="G46" i="7"/>
  <c r="I6" i="7"/>
  <c r="P20" i="7"/>
  <c r="P27" i="7"/>
  <c r="R29" i="7"/>
  <c r="T31" i="7"/>
  <c r="P35" i="7"/>
  <c r="R37" i="7"/>
  <c r="T39" i="7"/>
  <c r="P43" i="7"/>
  <c r="R45" i="7"/>
  <c r="R47" i="7"/>
  <c r="R49" i="7"/>
  <c r="R51" i="7"/>
  <c r="R53" i="7"/>
  <c r="R55" i="7"/>
  <c r="P7" i="7"/>
  <c r="P15" i="7"/>
  <c r="P23" i="7"/>
  <c r="P30" i="7"/>
  <c r="P38" i="7"/>
  <c r="P18" i="7"/>
  <c r="P13" i="7"/>
  <c r="P21" i="7"/>
  <c r="P36" i="7"/>
  <c r="P44" i="7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B6" i="1"/>
  <c r="K55" i="4"/>
  <c r="K54" i="4"/>
  <c r="R54" i="4" s="1"/>
  <c r="K53" i="4"/>
  <c r="K52" i="4"/>
  <c r="R52" i="4" s="1"/>
  <c r="K51" i="4"/>
  <c r="R50" i="4"/>
  <c r="K50" i="4"/>
  <c r="K49" i="4"/>
  <c r="R48" i="4"/>
  <c r="K48" i="4"/>
  <c r="K47" i="4"/>
  <c r="K46" i="4"/>
  <c r="R46" i="4" s="1"/>
  <c r="K45" i="4"/>
  <c r="G45" i="4"/>
  <c r="K44" i="4"/>
  <c r="R44" i="4" s="1"/>
  <c r="G44" i="4"/>
  <c r="K43" i="4"/>
  <c r="G43" i="4"/>
  <c r="R42" i="4"/>
  <c r="K42" i="4"/>
  <c r="G42" i="4"/>
  <c r="P42" i="4" s="1"/>
  <c r="T42" i="4" s="1"/>
  <c r="R41" i="4"/>
  <c r="K41" i="4"/>
  <c r="G41" i="4"/>
  <c r="P41" i="4" s="1"/>
  <c r="T41" i="4" s="1"/>
  <c r="K40" i="4"/>
  <c r="R40" i="4" s="1"/>
  <c r="G40" i="4"/>
  <c r="R39" i="4"/>
  <c r="P39" i="4"/>
  <c r="K39" i="4"/>
  <c r="G39" i="4"/>
  <c r="K38" i="4"/>
  <c r="R38" i="4" s="1"/>
  <c r="G38" i="4"/>
  <c r="K37" i="4"/>
  <c r="G37" i="4"/>
  <c r="P37" i="4" s="1"/>
  <c r="K36" i="4"/>
  <c r="R36" i="4" s="1"/>
  <c r="G36" i="4"/>
  <c r="K35" i="4"/>
  <c r="G35" i="4"/>
  <c r="K34" i="4"/>
  <c r="R34" i="4" s="1"/>
  <c r="G34" i="4"/>
  <c r="K33" i="4"/>
  <c r="R33" i="4" s="1"/>
  <c r="G33" i="4"/>
  <c r="K32" i="4"/>
  <c r="R32" i="4" s="1"/>
  <c r="G32" i="4"/>
  <c r="P32" i="4" s="1"/>
  <c r="R31" i="4"/>
  <c r="K31" i="4"/>
  <c r="G31" i="4"/>
  <c r="K30" i="4"/>
  <c r="R30" i="4" s="1"/>
  <c r="G30" i="4"/>
  <c r="K29" i="4"/>
  <c r="P29" i="4" s="1"/>
  <c r="G29" i="4"/>
  <c r="K28" i="4"/>
  <c r="R28" i="4" s="1"/>
  <c r="G28" i="4"/>
  <c r="K27" i="4"/>
  <c r="G27" i="4"/>
  <c r="K26" i="4"/>
  <c r="R26" i="4" s="1"/>
  <c r="G26" i="4"/>
  <c r="P26" i="4" s="1"/>
  <c r="T26" i="4" s="1"/>
  <c r="R25" i="4"/>
  <c r="K25" i="4"/>
  <c r="G25" i="4"/>
  <c r="P25" i="4" s="1"/>
  <c r="R24" i="4"/>
  <c r="K24" i="4"/>
  <c r="H24" i="4"/>
  <c r="W24" i="4" s="1"/>
  <c r="G24" i="4"/>
  <c r="P24" i="4" s="1"/>
  <c r="R23" i="4"/>
  <c r="K23" i="4"/>
  <c r="H23" i="4"/>
  <c r="W23" i="4" s="1"/>
  <c r="G23" i="4"/>
  <c r="R22" i="4"/>
  <c r="K22" i="4"/>
  <c r="H22" i="4"/>
  <c r="W22" i="4" s="1"/>
  <c r="G22" i="4"/>
  <c r="R21" i="4"/>
  <c r="K21" i="4"/>
  <c r="P21" i="4" s="1"/>
  <c r="H21" i="4"/>
  <c r="W21" i="4" s="1"/>
  <c r="G21" i="4"/>
  <c r="K20" i="4"/>
  <c r="R20" i="4" s="1"/>
  <c r="H20" i="4"/>
  <c r="W20" i="4" s="1"/>
  <c r="G20" i="4"/>
  <c r="K19" i="4"/>
  <c r="H19" i="4"/>
  <c r="W19" i="4" s="1"/>
  <c r="G19" i="4"/>
  <c r="K18" i="4"/>
  <c r="R18" i="4" s="1"/>
  <c r="H18" i="4"/>
  <c r="W18" i="4" s="1"/>
  <c r="G18" i="4"/>
  <c r="R17" i="4"/>
  <c r="K17" i="4"/>
  <c r="H17" i="4"/>
  <c r="W17" i="4" s="1"/>
  <c r="G17" i="4"/>
  <c r="P17" i="4" s="1"/>
  <c r="R16" i="4"/>
  <c r="P16" i="4"/>
  <c r="K16" i="4"/>
  <c r="H16" i="4"/>
  <c r="W16" i="4" s="1"/>
  <c r="G16" i="4"/>
  <c r="R15" i="4"/>
  <c r="K15" i="4"/>
  <c r="H15" i="4"/>
  <c r="W15" i="4" s="1"/>
  <c r="G15" i="4"/>
  <c r="R14" i="4"/>
  <c r="K14" i="4"/>
  <c r="H14" i="4"/>
  <c r="W14" i="4" s="1"/>
  <c r="G14" i="4"/>
  <c r="P14" i="4" s="1"/>
  <c r="K13" i="4"/>
  <c r="R13" i="4" s="1"/>
  <c r="H13" i="4"/>
  <c r="W13" i="4" s="1"/>
  <c r="G13" i="4"/>
  <c r="K12" i="4"/>
  <c r="R12" i="4" s="1"/>
  <c r="H12" i="4"/>
  <c r="W12" i="4" s="1"/>
  <c r="G12" i="4"/>
  <c r="K11" i="4"/>
  <c r="H11" i="4"/>
  <c r="W11" i="4" s="1"/>
  <c r="G11" i="4"/>
  <c r="K10" i="4"/>
  <c r="R10" i="4" s="1"/>
  <c r="H10" i="4"/>
  <c r="W10" i="4" s="1"/>
  <c r="G10" i="4"/>
  <c r="K9" i="4"/>
  <c r="H9" i="4"/>
  <c r="W9" i="4" s="1"/>
  <c r="X9" i="4" s="1"/>
  <c r="G9" i="4"/>
  <c r="R8" i="4"/>
  <c r="K8" i="4"/>
  <c r="H8" i="4"/>
  <c r="W8" i="4" s="1"/>
  <c r="G8" i="4"/>
  <c r="P8" i="4" s="1"/>
  <c r="K7" i="4"/>
  <c r="H7" i="4"/>
  <c r="W7" i="4" s="1"/>
  <c r="G7" i="4"/>
  <c r="R6" i="4"/>
  <c r="K6" i="4"/>
  <c r="O6" i="4" s="1"/>
  <c r="H6" i="4"/>
  <c r="W6" i="4" s="1"/>
  <c r="G6" i="4"/>
  <c r="P6" i="4" s="1"/>
  <c r="R5" i="4"/>
  <c r="S5" i="4" s="1"/>
  <c r="O5" i="4"/>
  <c r="H5" i="4"/>
  <c r="W5" i="4" s="1"/>
  <c r="Y5" i="4" s="1"/>
  <c r="G5" i="4"/>
  <c r="P5" i="4" s="1"/>
  <c r="P9" i="33" l="1"/>
  <c r="M9" i="33"/>
  <c r="O9" i="33" s="1"/>
  <c r="S9" i="33" s="1"/>
  <c r="T9" i="33" s="1"/>
  <c r="V9" i="33" s="1"/>
  <c r="W9" i="33" s="1"/>
  <c r="N8" i="32"/>
  <c r="I9" i="32"/>
  <c r="K9" i="32" s="1"/>
  <c r="L9" i="32" s="1"/>
  <c r="P9" i="32" s="1"/>
  <c r="O8" i="32"/>
  <c r="S8" i="32" s="1"/>
  <c r="T8" i="32" s="1"/>
  <c r="P8" i="32"/>
  <c r="Q8" i="32"/>
  <c r="P8" i="31"/>
  <c r="T8" i="30"/>
  <c r="V8" i="30" s="1"/>
  <c r="W8" i="30" s="1"/>
  <c r="U8" i="30"/>
  <c r="K9" i="30"/>
  <c r="L9" i="30" s="1"/>
  <c r="F55" i="30"/>
  <c r="H54" i="30" s="1"/>
  <c r="G54" i="30"/>
  <c r="X5" i="7"/>
  <c r="Z5" i="7" s="1"/>
  <c r="AA5" i="7" s="1"/>
  <c r="Y5" i="7"/>
  <c r="T6" i="9"/>
  <c r="V6" i="9" s="1"/>
  <c r="W6" i="9" s="1"/>
  <c r="U6" i="9"/>
  <c r="T6" i="23"/>
  <c r="V6" i="23" s="1"/>
  <c r="W6" i="23" s="1"/>
  <c r="U6" i="23"/>
  <c r="K7" i="9"/>
  <c r="L7" i="9"/>
  <c r="S10" i="24"/>
  <c r="I8" i="25"/>
  <c r="N7" i="25"/>
  <c r="R7" i="25" s="1"/>
  <c r="S7" i="25" s="1"/>
  <c r="F50" i="25"/>
  <c r="G49" i="25"/>
  <c r="P7" i="25"/>
  <c r="Q7" i="25" s="1"/>
  <c r="O7" i="25"/>
  <c r="U10" i="24"/>
  <c r="P11" i="24"/>
  <c r="T11" i="24" s="1"/>
  <c r="R11" i="24"/>
  <c r="S11" i="24" s="1"/>
  <c r="Q10" i="24"/>
  <c r="N7" i="24"/>
  <c r="I8" i="24"/>
  <c r="G51" i="24"/>
  <c r="F52" i="24"/>
  <c r="G49" i="23"/>
  <c r="F50" i="23"/>
  <c r="H49" i="23"/>
  <c r="K7" i="23"/>
  <c r="Q7" i="19"/>
  <c r="R7" i="19" s="1"/>
  <c r="P7" i="19"/>
  <c r="I8" i="19"/>
  <c r="O7" i="19"/>
  <c r="S7" i="19" s="1"/>
  <c r="T7" i="19" s="1"/>
  <c r="G51" i="19"/>
  <c r="F52" i="19"/>
  <c r="H50" i="19"/>
  <c r="M7" i="17"/>
  <c r="N7" i="17" s="1"/>
  <c r="Q7" i="17"/>
  <c r="P7" i="17"/>
  <c r="G49" i="17"/>
  <c r="H49" i="17"/>
  <c r="F50" i="17"/>
  <c r="M7" i="16"/>
  <c r="N7" i="16" s="1"/>
  <c r="F51" i="16"/>
  <c r="H50" i="16" s="1"/>
  <c r="G50" i="16"/>
  <c r="Q7" i="16"/>
  <c r="P7" i="16"/>
  <c r="H49" i="16"/>
  <c r="F51" i="14"/>
  <c r="H50" i="14"/>
  <c r="G50" i="14"/>
  <c r="Q7" i="14"/>
  <c r="R7" i="14" s="1"/>
  <c r="P7" i="14"/>
  <c r="I8" i="14"/>
  <c r="O7" i="14"/>
  <c r="S7" i="14" s="1"/>
  <c r="T7" i="14" s="1"/>
  <c r="H49" i="14"/>
  <c r="V6" i="13"/>
  <c r="W6" i="13" s="1"/>
  <c r="F51" i="13"/>
  <c r="G50" i="13"/>
  <c r="H49" i="13"/>
  <c r="K7" i="13"/>
  <c r="M7" i="13" s="1"/>
  <c r="H48" i="11"/>
  <c r="G48" i="11"/>
  <c r="F49" i="11"/>
  <c r="H47" i="11"/>
  <c r="K7" i="11"/>
  <c r="G50" i="9"/>
  <c r="F51" i="9"/>
  <c r="H50" i="9"/>
  <c r="U6" i="8"/>
  <c r="V6" i="8" s="1"/>
  <c r="F49" i="8"/>
  <c r="H48" i="8"/>
  <c r="G48" i="8"/>
  <c r="I7" i="8"/>
  <c r="N6" i="8"/>
  <c r="R6" i="8" s="1"/>
  <c r="S6" i="8" s="1"/>
  <c r="P31" i="4"/>
  <c r="T31" i="4" s="1"/>
  <c r="P11" i="4"/>
  <c r="T11" i="4" s="1"/>
  <c r="P19" i="4"/>
  <c r="T19" i="4" s="1"/>
  <c r="P7" i="4"/>
  <c r="T7" i="4" s="1"/>
  <c r="P9" i="4"/>
  <c r="T9" i="4" s="1"/>
  <c r="P45" i="4"/>
  <c r="T44" i="7"/>
  <c r="T18" i="7"/>
  <c r="T38" i="7"/>
  <c r="T36" i="7"/>
  <c r="J6" i="7"/>
  <c r="L6" i="7" s="1"/>
  <c r="F49" i="7"/>
  <c r="G48" i="7"/>
  <c r="P48" i="7" s="1"/>
  <c r="T21" i="7"/>
  <c r="T30" i="7"/>
  <c r="T35" i="7"/>
  <c r="T13" i="7"/>
  <c r="Z31" i="7"/>
  <c r="Z28" i="7"/>
  <c r="Z41" i="7"/>
  <c r="Z33" i="7"/>
  <c r="Q10" i="7"/>
  <c r="Q11" i="7" s="1"/>
  <c r="T10" i="7"/>
  <c r="S10" i="7"/>
  <c r="S12" i="7" s="1"/>
  <c r="S13" i="7" s="1"/>
  <c r="S14" i="7" s="1"/>
  <c r="S15" i="7" s="1"/>
  <c r="S16" i="7" s="1"/>
  <c r="S17" i="7" s="1"/>
  <c r="S18" i="7" s="1"/>
  <c r="S19" i="7" s="1"/>
  <c r="S20" i="7" s="1"/>
  <c r="S21" i="7" s="1"/>
  <c r="S22" i="7" s="1"/>
  <c r="S23" i="7" s="1"/>
  <c r="S24" i="7" s="1"/>
  <c r="S25" i="7" s="1"/>
  <c r="S26" i="7" s="1"/>
  <c r="S27" i="7" s="1"/>
  <c r="S28" i="7" s="1"/>
  <c r="S29" i="7" s="1"/>
  <c r="S30" i="7" s="1"/>
  <c r="S31" i="7" s="1"/>
  <c r="S32" i="7" s="1"/>
  <c r="S33" i="7" s="1"/>
  <c r="S34" i="7" s="1"/>
  <c r="S35" i="7" s="1"/>
  <c r="S36" i="7" s="1"/>
  <c r="S37" i="7" s="1"/>
  <c r="S38" i="7" s="1"/>
  <c r="S39" i="7" s="1"/>
  <c r="S40" i="7" s="1"/>
  <c r="S41" i="7" s="1"/>
  <c r="S42" i="7" s="1"/>
  <c r="S43" i="7" s="1"/>
  <c r="S44" i="7" s="1"/>
  <c r="S45" i="7" s="1"/>
  <c r="S46" i="7" s="1"/>
  <c r="S47" i="7" s="1"/>
  <c r="S48" i="7" s="1"/>
  <c r="S49" i="7" s="1"/>
  <c r="S50" i="7" s="1"/>
  <c r="S51" i="7" s="1"/>
  <c r="S52" i="7" s="1"/>
  <c r="S53" i="7" s="1"/>
  <c r="S54" i="7" s="1"/>
  <c r="S55" i="7" s="1"/>
  <c r="Z40" i="7"/>
  <c r="T23" i="7"/>
  <c r="U5" i="7"/>
  <c r="T15" i="7"/>
  <c r="T43" i="7"/>
  <c r="T27" i="7"/>
  <c r="T7" i="7"/>
  <c r="Q7" i="7"/>
  <c r="Q8" i="7" s="1"/>
  <c r="Q9" i="7" s="1"/>
  <c r="Z39" i="7"/>
  <c r="T20" i="7"/>
  <c r="Z25" i="7"/>
  <c r="Z32" i="7"/>
  <c r="T12" i="7"/>
  <c r="Q13" i="7"/>
  <c r="Q14" i="7" s="1"/>
  <c r="Q15" i="7" s="1"/>
  <c r="Q16" i="7" s="1"/>
  <c r="Q17" i="7" s="1"/>
  <c r="Q18" i="7" s="1"/>
  <c r="Q19" i="7" s="1"/>
  <c r="Q20" i="7" s="1"/>
  <c r="Q21" i="7" s="1"/>
  <c r="Q22" i="7" s="1"/>
  <c r="Q23" i="7" s="1"/>
  <c r="Q24" i="7" s="1"/>
  <c r="Q25" i="7" s="1"/>
  <c r="Q26" i="7" s="1"/>
  <c r="Q27" i="7" s="1"/>
  <c r="Q28" i="7" s="1"/>
  <c r="Q29" i="7" s="1"/>
  <c r="Q30" i="7" s="1"/>
  <c r="Q31" i="7" s="1"/>
  <c r="Q32" i="7" s="1"/>
  <c r="Q33" i="7" s="1"/>
  <c r="Q34" i="7" s="1"/>
  <c r="Q35" i="7" s="1"/>
  <c r="Q36" i="7" s="1"/>
  <c r="Q37" i="7" s="1"/>
  <c r="Q38" i="7" s="1"/>
  <c r="Q39" i="7" s="1"/>
  <c r="Q40" i="7" s="1"/>
  <c r="Q41" i="7" s="1"/>
  <c r="Q42" i="7" s="1"/>
  <c r="Q43" i="7" s="1"/>
  <c r="Q44" i="7" s="1"/>
  <c r="Q45" i="7" s="1"/>
  <c r="Q46" i="7" s="1"/>
  <c r="Q47" i="7" s="1"/>
  <c r="T47" i="7"/>
  <c r="T46" i="7"/>
  <c r="U6" i="7"/>
  <c r="R9" i="4"/>
  <c r="P20" i="4"/>
  <c r="T20" i="4" s="1"/>
  <c r="P10" i="4"/>
  <c r="P13" i="4"/>
  <c r="T13" i="4" s="1"/>
  <c r="P15" i="4"/>
  <c r="P22" i="4"/>
  <c r="T22" i="4" s="1"/>
  <c r="R7" i="4"/>
  <c r="R11" i="4"/>
  <c r="P33" i="4"/>
  <c r="T33" i="4" s="1"/>
  <c r="Z33" i="4" s="1"/>
  <c r="P12" i="4"/>
  <c r="T12" i="4" s="1"/>
  <c r="R19" i="4"/>
  <c r="P18" i="4"/>
  <c r="T18" i="4" s="1"/>
  <c r="P23" i="4"/>
  <c r="T23" i="4" s="1"/>
  <c r="P34" i="4"/>
  <c r="T34" i="4" s="1"/>
  <c r="P40" i="4"/>
  <c r="T40" i="4" s="1"/>
  <c r="X5" i="4"/>
  <c r="S6" i="4"/>
  <c r="S7" i="4" s="1"/>
  <c r="S8" i="4" s="1"/>
  <c r="T5" i="4"/>
  <c r="Q5" i="4"/>
  <c r="Q6" i="4" s="1"/>
  <c r="Q7" i="4" s="1"/>
  <c r="Q8" i="4" s="1"/>
  <c r="T29" i="4"/>
  <c r="T32" i="4"/>
  <c r="T15" i="4"/>
  <c r="Z34" i="4"/>
  <c r="T45" i="4"/>
  <c r="R27" i="4"/>
  <c r="P27" i="4"/>
  <c r="T17" i="4"/>
  <c r="T21" i="4"/>
  <c r="T25" i="4"/>
  <c r="R43" i="4"/>
  <c r="P43" i="4"/>
  <c r="G46" i="4"/>
  <c r="P46" i="4" s="1"/>
  <c r="I6" i="4"/>
  <c r="T6" i="4"/>
  <c r="Z26" i="4"/>
  <c r="T37" i="4"/>
  <c r="Z41" i="4"/>
  <c r="T10" i="4"/>
  <c r="T14" i="4"/>
  <c r="R35" i="4"/>
  <c r="P35" i="4"/>
  <c r="Z42" i="4"/>
  <c r="T8" i="4"/>
  <c r="T16" i="4"/>
  <c r="T24" i="4"/>
  <c r="R29" i="4"/>
  <c r="R37" i="4"/>
  <c r="T39" i="4"/>
  <c r="R45" i="4"/>
  <c r="R47" i="4"/>
  <c r="R49" i="4"/>
  <c r="R51" i="4"/>
  <c r="R53" i="4"/>
  <c r="R55" i="4"/>
  <c r="O7" i="4"/>
  <c r="O8" i="4" s="1"/>
  <c r="O9" i="4" s="1"/>
  <c r="O10" i="4" s="1"/>
  <c r="O11" i="4" s="1"/>
  <c r="O12" i="4" s="1"/>
  <c r="O13" i="4" s="1"/>
  <c r="O14" i="4" s="1"/>
  <c r="O15" i="4" s="1"/>
  <c r="O16" i="4" s="1"/>
  <c r="O17" i="4" s="1"/>
  <c r="O18" i="4" s="1"/>
  <c r="O19" i="4" s="1"/>
  <c r="O20" i="4" s="1"/>
  <c r="O21" i="4" s="1"/>
  <c r="O22" i="4" s="1"/>
  <c r="O23" i="4" s="1"/>
  <c r="O24" i="4" s="1"/>
  <c r="O25" i="4" s="1"/>
  <c r="O26" i="4" s="1"/>
  <c r="O27" i="4" s="1"/>
  <c r="O28" i="4" s="1"/>
  <c r="O29" i="4" s="1"/>
  <c r="O30" i="4" s="1"/>
  <c r="O31" i="4" s="1"/>
  <c r="O32" i="4" s="1"/>
  <c r="O33" i="4" s="1"/>
  <c r="O34" i="4" s="1"/>
  <c r="O35" i="4" s="1"/>
  <c r="O36" i="4" s="1"/>
  <c r="O37" i="4" s="1"/>
  <c r="O38" i="4" s="1"/>
  <c r="O39" i="4" s="1"/>
  <c r="O40" i="4" s="1"/>
  <c r="O41" i="4" s="1"/>
  <c r="O42" i="4" s="1"/>
  <c r="O43" i="4" s="1"/>
  <c r="O44" i="4" s="1"/>
  <c r="O45" i="4" s="1"/>
  <c r="O46" i="4" s="1"/>
  <c r="O47" i="4" s="1"/>
  <c r="O48" i="4" s="1"/>
  <c r="O49" i="4" s="1"/>
  <c r="O50" i="4" s="1"/>
  <c r="O51" i="4" s="1"/>
  <c r="O52" i="4" s="1"/>
  <c r="O53" i="4" s="1"/>
  <c r="O54" i="4" s="1"/>
  <c r="O55" i="4" s="1"/>
  <c r="P30" i="4"/>
  <c r="P38" i="4"/>
  <c r="P28" i="4"/>
  <c r="P36" i="4"/>
  <c r="P44" i="4"/>
  <c r="N9" i="33" l="1"/>
  <c r="U9" i="33"/>
  <c r="I10" i="33"/>
  <c r="K10" i="33" s="1"/>
  <c r="L10" i="33" s="1"/>
  <c r="R8" i="32"/>
  <c r="V8" i="32" s="1"/>
  <c r="W8" i="32" s="1"/>
  <c r="U8" i="32"/>
  <c r="Q9" i="32"/>
  <c r="R9" i="32" s="1"/>
  <c r="M9" i="32"/>
  <c r="Q8" i="31"/>
  <c r="R8" i="31" s="1"/>
  <c r="M8" i="31"/>
  <c r="M9" i="30"/>
  <c r="G55" i="30"/>
  <c r="H55" i="30"/>
  <c r="O7" i="17"/>
  <c r="S7" i="17" s="1"/>
  <c r="T7" i="17" s="1"/>
  <c r="I8" i="16"/>
  <c r="L8" i="16" s="1"/>
  <c r="R7" i="16"/>
  <c r="R7" i="17"/>
  <c r="V7" i="19"/>
  <c r="W7" i="19" s="1"/>
  <c r="K8" i="14"/>
  <c r="G50" i="25"/>
  <c r="F51" i="25"/>
  <c r="H50" i="25"/>
  <c r="U7" i="25"/>
  <c r="V7" i="25" s="1"/>
  <c r="H49" i="25"/>
  <c r="J8" i="25"/>
  <c r="U11" i="24"/>
  <c r="Q11" i="24"/>
  <c r="P12" i="24"/>
  <c r="T12" i="24" s="1"/>
  <c r="R12" i="24"/>
  <c r="S12" i="24" s="1"/>
  <c r="O12" i="24"/>
  <c r="W7" i="24"/>
  <c r="X7" i="24" s="1"/>
  <c r="Z7" i="24" s="1"/>
  <c r="AA7" i="24" s="1"/>
  <c r="V7" i="24"/>
  <c r="J8" i="24"/>
  <c r="L8" i="24" s="1"/>
  <c r="F53" i="24"/>
  <c r="G52" i="24"/>
  <c r="M7" i="23"/>
  <c r="N7" i="23" s="1"/>
  <c r="Q7" i="23"/>
  <c r="P7" i="23"/>
  <c r="G50" i="23"/>
  <c r="F51" i="23"/>
  <c r="H50" i="23"/>
  <c r="G52" i="19"/>
  <c r="F53" i="19"/>
  <c r="H51" i="19"/>
  <c r="K8" i="19"/>
  <c r="I8" i="17"/>
  <c r="G50" i="17"/>
  <c r="F51" i="17"/>
  <c r="H50" i="17" s="1"/>
  <c r="O7" i="16"/>
  <c r="S7" i="16" s="1"/>
  <c r="T7" i="16" s="1"/>
  <c r="F52" i="16"/>
  <c r="H51" i="16"/>
  <c r="G51" i="16"/>
  <c r="F52" i="14"/>
  <c r="G51" i="14"/>
  <c r="V7" i="14"/>
  <c r="W7" i="14" s="1"/>
  <c r="I8" i="13"/>
  <c r="O7" i="13"/>
  <c r="S7" i="13" s="1"/>
  <c r="T7" i="13" s="1"/>
  <c r="F52" i="13"/>
  <c r="H51" i="13"/>
  <c r="G51" i="13"/>
  <c r="Q7" i="13"/>
  <c r="R7" i="13" s="1"/>
  <c r="P7" i="13"/>
  <c r="H50" i="13"/>
  <c r="Q7" i="11"/>
  <c r="R7" i="11" s="1"/>
  <c r="P7" i="11"/>
  <c r="M7" i="11"/>
  <c r="G49" i="11"/>
  <c r="F50" i="11"/>
  <c r="P7" i="9"/>
  <c r="Q7" i="9"/>
  <c r="G51" i="9"/>
  <c r="F52" i="9"/>
  <c r="M7" i="9"/>
  <c r="N7" i="9" s="1"/>
  <c r="F50" i="8"/>
  <c r="H49" i="8"/>
  <c r="G49" i="8"/>
  <c r="J7" i="8"/>
  <c r="Q9" i="4"/>
  <c r="Q10" i="4" s="1"/>
  <c r="Q11" i="4" s="1"/>
  <c r="N6" i="7"/>
  <c r="I7" i="7"/>
  <c r="Z43" i="7"/>
  <c r="Z44" i="7"/>
  <c r="Z36" i="7"/>
  <c r="Z47" i="7"/>
  <c r="Q48" i="7"/>
  <c r="T48" i="7"/>
  <c r="G49" i="7"/>
  <c r="P49" i="7" s="1"/>
  <c r="F50" i="7"/>
  <c r="Z38" i="7"/>
  <c r="Z27" i="7"/>
  <c r="Z35" i="7"/>
  <c r="U7" i="7"/>
  <c r="U8" i="7" s="1"/>
  <c r="U9" i="7" s="1"/>
  <c r="U10" i="7" s="1"/>
  <c r="U12" i="7" s="1"/>
  <c r="U13" i="7" s="1"/>
  <c r="U14" i="7" s="1"/>
  <c r="U15" i="7" s="1"/>
  <c r="U16" i="7" s="1"/>
  <c r="U17" i="7" s="1"/>
  <c r="U18" i="7" s="1"/>
  <c r="U19" i="7" s="1"/>
  <c r="U20" i="7" s="1"/>
  <c r="U21" i="7" s="1"/>
  <c r="U22" i="7" s="1"/>
  <c r="U23" i="7" s="1"/>
  <c r="U24" i="7" s="1"/>
  <c r="U25" i="7" s="1"/>
  <c r="U26" i="7" s="1"/>
  <c r="U27" i="7" s="1"/>
  <c r="U28" i="7" s="1"/>
  <c r="U29" i="7" s="1"/>
  <c r="U30" i="7" s="1"/>
  <c r="U31" i="7" s="1"/>
  <c r="U32" i="7" s="1"/>
  <c r="U33" i="7" s="1"/>
  <c r="U34" i="7" s="1"/>
  <c r="U35" i="7" s="1"/>
  <c r="U36" i="7" s="1"/>
  <c r="U37" i="7" s="1"/>
  <c r="U38" i="7" s="1"/>
  <c r="U39" i="7" s="1"/>
  <c r="U40" i="7" s="1"/>
  <c r="U41" i="7" s="1"/>
  <c r="U42" i="7" s="1"/>
  <c r="U43" i="7" s="1"/>
  <c r="U44" i="7" s="1"/>
  <c r="U45" i="7" s="1"/>
  <c r="U46" i="7" s="1"/>
  <c r="U47" i="7" s="1"/>
  <c r="Z46" i="7"/>
  <c r="Z30" i="7"/>
  <c r="S9" i="4"/>
  <c r="S10" i="4" s="1"/>
  <c r="S11" i="4" s="1"/>
  <c r="S12" i="4" s="1"/>
  <c r="S13" i="4" s="1"/>
  <c r="S14" i="4" s="1"/>
  <c r="S15" i="4" s="1"/>
  <c r="S16" i="4" s="1"/>
  <c r="S17" i="4" s="1"/>
  <c r="S18" i="4" s="1"/>
  <c r="S19" i="4" s="1"/>
  <c r="S20" i="4" s="1"/>
  <c r="S21" i="4" s="1"/>
  <c r="S22" i="4" s="1"/>
  <c r="S23" i="4" s="1"/>
  <c r="S24" i="4" s="1"/>
  <c r="S25" i="4" s="1"/>
  <c r="S26" i="4" s="1"/>
  <c r="S27" i="4" s="1"/>
  <c r="S28" i="4" s="1"/>
  <c r="S29" i="4" s="1"/>
  <c r="S30" i="4" s="1"/>
  <c r="S31" i="4" s="1"/>
  <c r="S32" i="4" s="1"/>
  <c r="S33" i="4" s="1"/>
  <c r="S34" i="4" s="1"/>
  <c r="S35" i="4" s="1"/>
  <c r="S36" i="4" s="1"/>
  <c r="S37" i="4" s="1"/>
  <c r="S38" i="4" s="1"/>
  <c r="S39" i="4" s="1"/>
  <c r="S40" i="4" s="1"/>
  <c r="S41" i="4" s="1"/>
  <c r="S42" i="4" s="1"/>
  <c r="S43" i="4" s="1"/>
  <c r="S44" i="4" s="1"/>
  <c r="S45" i="4" s="1"/>
  <c r="S46" i="4" s="1"/>
  <c r="S47" i="4" s="1"/>
  <c r="S48" i="4" s="1"/>
  <c r="S49" i="4" s="1"/>
  <c r="S50" i="4" s="1"/>
  <c r="S51" i="4" s="1"/>
  <c r="S52" i="4" s="1"/>
  <c r="S53" i="4" s="1"/>
  <c r="S54" i="4" s="1"/>
  <c r="S55" i="4" s="1"/>
  <c r="Q12" i="4"/>
  <c r="Q13" i="4" s="1"/>
  <c r="Q14" i="4" s="1"/>
  <c r="Q15" i="4" s="1"/>
  <c r="Q16" i="4" s="1"/>
  <c r="Q17" i="4" s="1"/>
  <c r="Q18" i="4" s="1"/>
  <c r="Q19" i="4" s="1"/>
  <c r="Q20" i="4" s="1"/>
  <c r="Q21" i="4" s="1"/>
  <c r="Q22" i="4" s="1"/>
  <c r="Q23" i="4" s="1"/>
  <c r="Q24" i="4" s="1"/>
  <c r="Q25" i="4" s="1"/>
  <c r="Q26" i="4" s="1"/>
  <c r="Q27" i="4" s="1"/>
  <c r="Q28" i="4" s="1"/>
  <c r="Q29" i="4" s="1"/>
  <c r="Q30" i="4" s="1"/>
  <c r="Q31" i="4" s="1"/>
  <c r="Q32" i="4" s="1"/>
  <c r="Q33" i="4" s="1"/>
  <c r="Q34" i="4" s="1"/>
  <c r="Q35" i="4" s="1"/>
  <c r="Q36" i="4" s="1"/>
  <c r="Q37" i="4" s="1"/>
  <c r="Q38" i="4" s="1"/>
  <c r="Q39" i="4" s="1"/>
  <c r="Q40" i="4" s="1"/>
  <c r="Q41" i="4" s="1"/>
  <c r="Q42" i="4" s="1"/>
  <c r="Q43" i="4" s="1"/>
  <c r="Q44" i="4" s="1"/>
  <c r="Q45" i="4" s="1"/>
  <c r="Q46" i="4" s="1"/>
  <c r="L5" i="1"/>
  <c r="O5" i="1"/>
  <c r="P5" i="1"/>
  <c r="Q5" i="1" s="1"/>
  <c r="Z40" i="4"/>
  <c r="T28" i="4"/>
  <c r="T35" i="4"/>
  <c r="T46" i="4"/>
  <c r="Z25" i="4"/>
  <c r="Z29" i="4"/>
  <c r="T36" i="4"/>
  <c r="Z39" i="4"/>
  <c r="G47" i="4"/>
  <c r="P47" i="4" s="1"/>
  <c r="T30" i="4"/>
  <c r="Z37" i="4"/>
  <c r="T27" i="4"/>
  <c r="Z45" i="4"/>
  <c r="T43" i="4"/>
  <c r="T38" i="4"/>
  <c r="Z31" i="4"/>
  <c r="J6" i="4"/>
  <c r="L6" i="4" s="1"/>
  <c r="N6" i="4" s="1"/>
  <c r="T44" i="4"/>
  <c r="Z32" i="4"/>
  <c r="U5" i="4"/>
  <c r="U6" i="4" s="1"/>
  <c r="U7" i="4" s="1"/>
  <c r="U8" i="4" s="1"/>
  <c r="U9" i="4" s="1"/>
  <c r="U10" i="4" s="1"/>
  <c r="U11" i="4" s="1"/>
  <c r="U12" i="4" s="1"/>
  <c r="U13" i="4" s="1"/>
  <c r="U14" i="4" s="1"/>
  <c r="U15" i="4" s="1"/>
  <c r="U16" i="4" s="1"/>
  <c r="U17" i="4" s="1"/>
  <c r="U18" i="4" s="1"/>
  <c r="U19" i="4" s="1"/>
  <c r="U20" i="4" s="1"/>
  <c r="U21" i="4" s="1"/>
  <c r="U22" i="4" s="1"/>
  <c r="U23" i="4" s="1"/>
  <c r="U24" i="4" s="1"/>
  <c r="U25" i="4" s="1"/>
  <c r="U26" i="4" s="1"/>
  <c r="Z5" i="4"/>
  <c r="AA5" i="4" s="1"/>
  <c r="M10" i="33" l="1"/>
  <c r="P10" i="33"/>
  <c r="Q10" i="33"/>
  <c r="R10" i="33" s="1"/>
  <c r="I10" i="32"/>
  <c r="N9" i="32"/>
  <c r="O9" i="32"/>
  <c r="S9" i="32" s="1"/>
  <c r="T9" i="32" s="1"/>
  <c r="V9" i="32" s="1"/>
  <c r="W9" i="32" s="1"/>
  <c r="N8" i="31"/>
  <c r="O8" i="31"/>
  <c r="S8" i="31" s="1"/>
  <c r="T8" i="31" s="1"/>
  <c r="V8" i="31" s="1"/>
  <c r="W8" i="31" s="1"/>
  <c r="I9" i="31"/>
  <c r="I10" i="30"/>
  <c r="N9" i="30"/>
  <c r="O9" i="30"/>
  <c r="S9" i="30" s="1"/>
  <c r="T9" i="30" s="1"/>
  <c r="Q9" i="30"/>
  <c r="P9" i="30"/>
  <c r="K8" i="16"/>
  <c r="M8" i="16" s="1"/>
  <c r="N8" i="16" s="1"/>
  <c r="U7" i="17"/>
  <c r="V7" i="17"/>
  <c r="W7" i="17" s="1"/>
  <c r="I8" i="23"/>
  <c r="L8" i="23" s="1"/>
  <c r="U7" i="16"/>
  <c r="V7" i="16"/>
  <c r="W7" i="16" s="1"/>
  <c r="R7" i="23"/>
  <c r="R7" i="9"/>
  <c r="K8" i="17"/>
  <c r="L8" i="17"/>
  <c r="Q8" i="17" s="1"/>
  <c r="Q12" i="24"/>
  <c r="U12" i="24"/>
  <c r="L8" i="25"/>
  <c r="N8" i="25" s="1"/>
  <c r="R8" i="25" s="1"/>
  <c r="S8" i="25" s="1"/>
  <c r="G51" i="25"/>
  <c r="F52" i="25"/>
  <c r="P8" i="25"/>
  <c r="Q8" i="25" s="1"/>
  <c r="O8" i="25"/>
  <c r="R13" i="24"/>
  <c r="S13" i="24" s="1"/>
  <c r="P13" i="24"/>
  <c r="O13" i="24"/>
  <c r="G53" i="24"/>
  <c r="F54" i="24"/>
  <c r="N8" i="24"/>
  <c r="I9" i="24"/>
  <c r="O7" i="23"/>
  <c r="S7" i="23" s="1"/>
  <c r="T7" i="23" s="1"/>
  <c r="G51" i="23"/>
  <c r="F52" i="23"/>
  <c r="H51" i="23"/>
  <c r="Q8" i="19"/>
  <c r="R8" i="19" s="1"/>
  <c r="P8" i="19"/>
  <c r="G53" i="19"/>
  <c r="F54" i="19"/>
  <c r="H52" i="19"/>
  <c r="M8" i="19"/>
  <c r="G51" i="17"/>
  <c r="F52" i="17"/>
  <c r="H51" i="17"/>
  <c r="F53" i="16"/>
  <c r="H52" i="16"/>
  <c r="G52" i="16"/>
  <c r="Q8" i="16"/>
  <c r="P8" i="16"/>
  <c r="M8" i="14"/>
  <c r="I9" i="14" s="1"/>
  <c r="L9" i="14" s="1"/>
  <c r="F53" i="14"/>
  <c r="H52" i="14"/>
  <c r="G52" i="14"/>
  <c r="Q8" i="14"/>
  <c r="R8" i="14" s="1"/>
  <c r="P8" i="14"/>
  <c r="H51" i="14"/>
  <c r="K8" i="13"/>
  <c r="M8" i="13" s="1"/>
  <c r="V7" i="13"/>
  <c r="W7" i="13" s="1"/>
  <c r="G52" i="13"/>
  <c r="F53" i="13"/>
  <c r="I8" i="11"/>
  <c r="O7" i="11"/>
  <c r="S7" i="11" s="1"/>
  <c r="T7" i="11" s="1"/>
  <c r="V7" i="11" s="1"/>
  <c r="W7" i="11" s="1"/>
  <c r="G50" i="11"/>
  <c r="F51" i="11"/>
  <c r="H49" i="11"/>
  <c r="G52" i="9"/>
  <c r="F53" i="9"/>
  <c r="H51" i="9"/>
  <c r="O7" i="9"/>
  <c r="S7" i="9" s="1"/>
  <c r="T7" i="9" s="1"/>
  <c r="I8" i="9"/>
  <c r="G50" i="8"/>
  <c r="F51" i="8"/>
  <c r="H50" i="8"/>
  <c r="O7" i="8"/>
  <c r="P7" i="8"/>
  <c r="Q7" i="8" s="1"/>
  <c r="L7" i="8"/>
  <c r="Z48" i="7"/>
  <c r="U48" i="7"/>
  <c r="L7" i="7"/>
  <c r="F51" i="7"/>
  <c r="G50" i="7"/>
  <c r="P50" i="7" s="1"/>
  <c r="W6" i="7"/>
  <c r="X6" i="7" s="1"/>
  <c r="Z6" i="7" s="1"/>
  <c r="AA6" i="7" s="1"/>
  <c r="V6" i="7"/>
  <c r="T49" i="7"/>
  <c r="Q49" i="7"/>
  <c r="I6" i="1"/>
  <c r="R5" i="1"/>
  <c r="Z46" i="4"/>
  <c r="U27" i="4"/>
  <c r="U28" i="4" s="1"/>
  <c r="U29" i="4" s="1"/>
  <c r="U30" i="4" s="1"/>
  <c r="U31" i="4" s="1"/>
  <c r="U32" i="4" s="1"/>
  <c r="U33" i="4" s="1"/>
  <c r="U34" i="4" s="1"/>
  <c r="U35" i="4" s="1"/>
  <c r="U36" i="4" s="1"/>
  <c r="U37" i="4" s="1"/>
  <c r="U38" i="4" s="1"/>
  <c r="U39" i="4" s="1"/>
  <c r="U40" i="4" s="1"/>
  <c r="U41" i="4" s="1"/>
  <c r="U42" i="4" s="1"/>
  <c r="U43" i="4" s="1"/>
  <c r="U44" i="4" s="1"/>
  <c r="U45" i="4" s="1"/>
  <c r="U46" i="4" s="1"/>
  <c r="Z27" i="4"/>
  <c r="Z30" i="4"/>
  <c r="Z36" i="4"/>
  <c r="Z28" i="4"/>
  <c r="Z44" i="4"/>
  <c r="G48" i="4"/>
  <c r="P48" i="4" s="1"/>
  <c r="T47" i="4"/>
  <c r="Q47" i="4"/>
  <c r="Z43" i="4"/>
  <c r="I7" i="4"/>
  <c r="X6" i="4"/>
  <c r="Z6" i="4" s="1"/>
  <c r="AA6" i="4" s="1"/>
  <c r="Z38" i="4"/>
  <c r="Z35" i="4"/>
  <c r="N10" i="33" l="1"/>
  <c r="O10" i="33"/>
  <c r="S10" i="33" s="1"/>
  <c r="I11" i="33"/>
  <c r="K10" i="32"/>
  <c r="L10" i="32" s="1"/>
  <c r="U9" i="32"/>
  <c r="K9" i="31"/>
  <c r="L9" i="31" s="1"/>
  <c r="U8" i="31"/>
  <c r="R9" i="30"/>
  <c r="V9" i="30" s="1"/>
  <c r="W9" i="30" s="1"/>
  <c r="U9" i="30"/>
  <c r="K10" i="30"/>
  <c r="L10" i="30" s="1"/>
  <c r="I9" i="16"/>
  <c r="L9" i="16" s="1"/>
  <c r="K8" i="23"/>
  <c r="M8" i="23" s="1"/>
  <c r="N8" i="23" s="1"/>
  <c r="S5" i="1"/>
  <c r="U5" i="1" s="1"/>
  <c r="V5" i="1" s="1"/>
  <c r="T5" i="1"/>
  <c r="V7" i="9"/>
  <c r="W7" i="9" s="1"/>
  <c r="V7" i="23"/>
  <c r="W7" i="23" s="1"/>
  <c r="U7" i="23"/>
  <c r="R8" i="17"/>
  <c r="R8" i="16"/>
  <c r="U7" i="9"/>
  <c r="K8" i="9"/>
  <c r="L8" i="9"/>
  <c r="K9" i="14"/>
  <c r="I9" i="25"/>
  <c r="K9" i="25" s="1"/>
  <c r="U8" i="25"/>
  <c r="V8" i="25" s="1"/>
  <c r="G52" i="25"/>
  <c r="F53" i="25"/>
  <c r="H51" i="25"/>
  <c r="T13" i="24"/>
  <c r="U13" i="24" s="1"/>
  <c r="Q13" i="24"/>
  <c r="O14" i="24"/>
  <c r="R14" i="24"/>
  <c r="S14" i="24" s="1"/>
  <c r="P14" i="24"/>
  <c r="J9" i="24"/>
  <c r="L9" i="24" s="1"/>
  <c r="W8" i="24"/>
  <c r="X8" i="24" s="1"/>
  <c r="Z8" i="24" s="1"/>
  <c r="AA8" i="24" s="1"/>
  <c r="V8" i="24"/>
  <c r="F55" i="24"/>
  <c r="G55" i="24" s="1"/>
  <c r="G54" i="24"/>
  <c r="Q8" i="23"/>
  <c r="P8" i="23"/>
  <c r="G52" i="23"/>
  <c r="F53" i="23"/>
  <c r="H52" i="23" s="1"/>
  <c r="G54" i="19"/>
  <c r="F55" i="19"/>
  <c r="I9" i="19"/>
  <c r="L9" i="19" s="1"/>
  <c r="O8" i="19"/>
  <c r="S8" i="19" s="1"/>
  <c r="T8" i="19" s="1"/>
  <c r="V8" i="19" s="1"/>
  <c r="W8" i="19" s="1"/>
  <c r="H53" i="19"/>
  <c r="M8" i="17"/>
  <c r="N8" i="17" s="1"/>
  <c r="P8" i="17"/>
  <c r="G52" i="17"/>
  <c r="F53" i="17"/>
  <c r="H52" i="17" s="1"/>
  <c r="O8" i="16"/>
  <c r="S8" i="16" s="1"/>
  <c r="T8" i="16" s="1"/>
  <c r="F54" i="16"/>
  <c r="H53" i="16"/>
  <c r="G53" i="16"/>
  <c r="O8" i="14"/>
  <c r="S8" i="14" s="1"/>
  <c r="T8" i="14" s="1"/>
  <c r="V8" i="14" s="1"/>
  <c r="W8" i="14" s="1"/>
  <c r="F54" i="14"/>
  <c r="H53" i="14"/>
  <c r="G53" i="14"/>
  <c r="I9" i="13"/>
  <c r="L9" i="13" s="1"/>
  <c r="O8" i="13"/>
  <c r="S8" i="13" s="1"/>
  <c r="T8" i="13" s="1"/>
  <c r="F54" i="13"/>
  <c r="H53" i="13"/>
  <c r="G53" i="13"/>
  <c r="H52" i="13"/>
  <c r="Q8" i="13"/>
  <c r="R8" i="13" s="1"/>
  <c r="V8" i="13" s="1"/>
  <c r="W8" i="13" s="1"/>
  <c r="P8" i="13"/>
  <c r="K8" i="11"/>
  <c r="G51" i="11"/>
  <c r="F52" i="11"/>
  <c r="H50" i="11"/>
  <c r="G53" i="9"/>
  <c r="F54" i="9"/>
  <c r="H52" i="9"/>
  <c r="N7" i="8"/>
  <c r="R7" i="8" s="1"/>
  <c r="S7" i="8" s="1"/>
  <c r="U7" i="8" s="1"/>
  <c r="V7" i="8" s="1"/>
  <c r="I8" i="8"/>
  <c r="G51" i="8"/>
  <c r="F52" i="8"/>
  <c r="T50" i="7"/>
  <c r="Q50" i="7"/>
  <c r="Z49" i="7"/>
  <c r="U49" i="7"/>
  <c r="N7" i="7"/>
  <c r="F52" i="7"/>
  <c r="G51" i="7"/>
  <c r="P51" i="7" s="1"/>
  <c r="J6" i="1"/>
  <c r="K6" i="1"/>
  <c r="Q48" i="4"/>
  <c r="T48" i="4"/>
  <c r="G49" i="4"/>
  <c r="P49" i="4" s="1"/>
  <c r="J7" i="4"/>
  <c r="L7" i="4" s="1"/>
  <c r="N7" i="4" s="1"/>
  <c r="Z47" i="4"/>
  <c r="U47" i="4"/>
  <c r="K11" i="33" l="1"/>
  <c r="L11" i="33" s="1"/>
  <c r="T10" i="33"/>
  <c r="V10" i="33" s="1"/>
  <c r="W10" i="33" s="1"/>
  <c r="U10" i="33"/>
  <c r="Q10" i="32"/>
  <c r="P10" i="32"/>
  <c r="M10" i="32"/>
  <c r="Q9" i="31"/>
  <c r="P9" i="31"/>
  <c r="M9" i="31"/>
  <c r="I9" i="17"/>
  <c r="L9" i="17" s="1"/>
  <c r="Q9" i="17" s="1"/>
  <c r="K9" i="16"/>
  <c r="M9" i="16" s="1"/>
  <c r="N9" i="16" s="1"/>
  <c r="U8" i="16"/>
  <c r="R8" i="23"/>
  <c r="V8" i="16"/>
  <c r="W8" i="16" s="1"/>
  <c r="M8" i="11"/>
  <c r="I9" i="11" s="1"/>
  <c r="L9" i="11" s="1"/>
  <c r="J9" i="25"/>
  <c r="O9" i="25"/>
  <c r="G53" i="25"/>
  <c r="F54" i="25"/>
  <c r="H53" i="25" s="1"/>
  <c r="H52" i="25"/>
  <c r="O15" i="24"/>
  <c r="T14" i="24"/>
  <c r="U14" i="24" s="1"/>
  <c r="Q14" i="24"/>
  <c r="P15" i="24"/>
  <c r="R15" i="24"/>
  <c r="S15" i="24" s="1"/>
  <c r="N9" i="24"/>
  <c r="I10" i="24"/>
  <c r="I9" i="23"/>
  <c r="L9" i="23" s="1"/>
  <c r="O8" i="23"/>
  <c r="S8" i="23" s="1"/>
  <c r="T8" i="23" s="1"/>
  <c r="G53" i="23"/>
  <c r="F54" i="23"/>
  <c r="H53" i="23"/>
  <c r="K9" i="19"/>
  <c r="H55" i="19"/>
  <c r="G55" i="19"/>
  <c r="H54" i="19"/>
  <c r="O8" i="17"/>
  <c r="S8" i="17" s="1"/>
  <c r="G53" i="17"/>
  <c r="F54" i="17"/>
  <c r="H53" i="17"/>
  <c r="Q9" i="16"/>
  <c r="P9" i="16"/>
  <c r="F55" i="16"/>
  <c r="G54" i="16"/>
  <c r="M9" i="14"/>
  <c r="O9" i="14" s="1"/>
  <c r="S9" i="14" s="1"/>
  <c r="T9" i="14" s="1"/>
  <c r="G54" i="14"/>
  <c r="F55" i="14"/>
  <c r="Q9" i="14"/>
  <c r="R9" i="14" s="1"/>
  <c r="P9" i="14"/>
  <c r="F55" i="13"/>
  <c r="G54" i="13"/>
  <c r="K9" i="13"/>
  <c r="M9" i="13" s="1"/>
  <c r="Q8" i="11"/>
  <c r="R8" i="11" s="1"/>
  <c r="P8" i="11"/>
  <c r="G52" i="11"/>
  <c r="F53" i="11"/>
  <c r="H51" i="11"/>
  <c r="M8" i="9"/>
  <c r="N8" i="9" s="1"/>
  <c r="G54" i="9"/>
  <c r="F55" i="9"/>
  <c r="H53" i="9"/>
  <c r="Q8" i="9"/>
  <c r="P8" i="9"/>
  <c r="G52" i="8"/>
  <c r="F53" i="8"/>
  <c r="H51" i="8"/>
  <c r="J8" i="8"/>
  <c r="Z50" i="7"/>
  <c r="U50" i="7"/>
  <c r="T51" i="7"/>
  <c r="Q51" i="7"/>
  <c r="F53" i="7"/>
  <c r="G52" i="7"/>
  <c r="P52" i="7" s="1"/>
  <c r="L8" i="7"/>
  <c r="W7" i="7"/>
  <c r="X7" i="7" s="1"/>
  <c r="Z7" i="7" s="1"/>
  <c r="AA7" i="7" s="1"/>
  <c r="V7" i="7"/>
  <c r="L6" i="1"/>
  <c r="I7" i="1" s="1"/>
  <c r="O6" i="1"/>
  <c r="P6" i="1"/>
  <c r="Q6" i="1" s="1"/>
  <c r="X7" i="4"/>
  <c r="Z7" i="4" s="1"/>
  <c r="AA7" i="4" s="1"/>
  <c r="I8" i="4"/>
  <c r="G50" i="4"/>
  <c r="P50" i="4" s="1"/>
  <c r="T49" i="4"/>
  <c r="Q49" i="4"/>
  <c r="Z48" i="4"/>
  <c r="U48" i="4"/>
  <c r="M11" i="33" l="1"/>
  <c r="O11" i="33" s="1"/>
  <c r="S11" i="33" s="1"/>
  <c r="T11" i="33" s="1"/>
  <c r="P11" i="33"/>
  <c r="Q11" i="33"/>
  <c r="I11" i="32"/>
  <c r="N10" i="32"/>
  <c r="O10" i="32"/>
  <c r="S10" i="32" s="1"/>
  <c r="T10" i="32" s="1"/>
  <c r="R10" i="32"/>
  <c r="N9" i="31"/>
  <c r="O9" i="31"/>
  <c r="S9" i="31" s="1"/>
  <c r="T9" i="31" s="1"/>
  <c r="I10" i="31"/>
  <c r="R9" i="31"/>
  <c r="Q10" i="30"/>
  <c r="P10" i="30"/>
  <c r="M10" i="30"/>
  <c r="P9" i="17"/>
  <c r="K9" i="17"/>
  <c r="M9" i="17" s="1"/>
  <c r="N9" i="17" s="1"/>
  <c r="I9" i="9"/>
  <c r="K9" i="9" s="1"/>
  <c r="O9" i="16"/>
  <c r="S9" i="16" s="1"/>
  <c r="T9" i="16" s="1"/>
  <c r="V8" i="23"/>
  <c r="W8" i="23" s="1"/>
  <c r="R8" i="9"/>
  <c r="R9" i="17"/>
  <c r="T8" i="17"/>
  <c r="V8" i="17" s="1"/>
  <c r="W8" i="17" s="1"/>
  <c r="U8" i="17"/>
  <c r="R9" i="16"/>
  <c r="U8" i="23"/>
  <c r="P9" i="25"/>
  <c r="Q9" i="25" s="1"/>
  <c r="L8" i="8"/>
  <c r="I9" i="8" s="1"/>
  <c r="K9" i="8" s="1"/>
  <c r="I10" i="14"/>
  <c r="L10" i="14" s="1"/>
  <c r="V9" i="14"/>
  <c r="W9" i="14" s="1"/>
  <c r="O8" i="11"/>
  <c r="S8" i="11" s="1"/>
  <c r="T8" i="11" s="1"/>
  <c r="V8" i="11" s="1"/>
  <c r="W8" i="11" s="1"/>
  <c r="L9" i="25"/>
  <c r="I10" i="25" s="1"/>
  <c r="K10" i="25" s="1"/>
  <c r="G54" i="25"/>
  <c r="F55" i="25"/>
  <c r="H54" i="25" s="1"/>
  <c r="T15" i="24"/>
  <c r="U15" i="24" s="1"/>
  <c r="Q15" i="24"/>
  <c r="O16" i="24"/>
  <c r="O17" i="24" s="1"/>
  <c r="R16" i="24"/>
  <c r="S16" i="24" s="1"/>
  <c r="P16" i="24"/>
  <c r="T16" i="24" s="1"/>
  <c r="J10" i="24"/>
  <c r="L10" i="24" s="1"/>
  <c r="V9" i="24"/>
  <c r="W9" i="24"/>
  <c r="X9" i="24" s="1"/>
  <c r="Z9" i="24" s="1"/>
  <c r="AA9" i="24" s="1"/>
  <c r="G54" i="23"/>
  <c r="F55" i="23"/>
  <c r="H54" i="23"/>
  <c r="K9" i="23"/>
  <c r="M9" i="19"/>
  <c r="I10" i="19"/>
  <c r="L10" i="19" s="1"/>
  <c r="O9" i="19"/>
  <c r="S9" i="19" s="1"/>
  <c r="T9" i="19" s="1"/>
  <c r="Q9" i="19"/>
  <c r="R9" i="19" s="1"/>
  <c r="P9" i="19"/>
  <c r="G54" i="17"/>
  <c r="F55" i="17"/>
  <c r="I10" i="16"/>
  <c r="H55" i="16"/>
  <c r="G55" i="16"/>
  <c r="H54" i="16"/>
  <c r="H55" i="14"/>
  <c r="G55" i="14"/>
  <c r="H54" i="14"/>
  <c r="I10" i="13"/>
  <c r="L10" i="13" s="1"/>
  <c r="O9" i="13"/>
  <c r="S9" i="13" s="1"/>
  <c r="T9" i="13" s="1"/>
  <c r="H55" i="13"/>
  <c r="G55" i="13"/>
  <c r="Q9" i="13"/>
  <c r="R9" i="13" s="1"/>
  <c r="P9" i="13"/>
  <c r="H54" i="13"/>
  <c r="O8" i="9"/>
  <c r="S8" i="9" s="1"/>
  <c r="T8" i="9" s="1"/>
  <c r="K9" i="11"/>
  <c r="H53" i="11"/>
  <c r="G53" i="11"/>
  <c r="F54" i="11"/>
  <c r="H52" i="11"/>
  <c r="H55" i="9"/>
  <c r="G55" i="9"/>
  <c r="H54" i="9"/>
  <c r="P8" i="8"/>
  <c r="Q8" i="8" s="1"/>
  <c r="O8" i="8"/>
  <c r="G53" i="8"/>
  <c r="F54" i="8"/>
  <c r="H52" i="8"/>
  <c r="N8" i="7"/>
  <c r="I9" i="7"/>
  <c r="Q52" i="7"/>
  <c r="T52" i="7"/>
  <c r="G53" i="7"/>
  <c r="P53" i="7" s="1"/>
  <c r="F54" i="7"/>
  <c r="Z51" i="7"/>
  <c r="U51" i="7"/>
  <c r="N6" i="1"/>
  <c r="R6" i="1" s="1"/>
  <c r="S6" i="1" s="1"/>
  <c r="U6" i="1" s="1"/>
  <c r="V6" i="1" s="1"/>
  <c r="J7" i="1"/>
  <c r="J8" i="4"/>
  <c r="L8" i="4" s="1"/>
  <c r="N8" i="4" s="1"/>
  <c r="Z49" i="4"/>
  <c r="U49" i="4"/>
  <c r="Q50" i="4"/>
  <c r="T50" i="4"/>
  <c r="G51" i="4"/>
  <c r="P51" i="4" s="1"/>
  <c r="I12" i="33" l="1"/>
  <c r="N11" i="33"/>
  <c r="U10" i="32"/>
  <c r="V10" i="32"/>
  <c r="W10" i="32" s="1"/>
  <c r="U11" i="33"/>
  <c r="R11" i="33"/>
  <c r="V11" i="33" s="1"/>
  <c r="W11" i="33" s="1"/>
  <c r="K11" i="32"/>
  <c r="U9" i="31"/>
  <c r="V9" i="31"/>
  <c r="W9" i="31" s="1"/>
  <c r="K10" i="31"/>
  <c r="L10" i="31" s="1"/>
  <c r="I11" i="30"/>
  <c r="N10" i="30"/>
  <c r="O10" i="30"/>
  <c r="S10" i="30" s="1"/>
  <c r="T10" i="30" s="1"/>
  <c r="R10" i="30"/>
  <c r="U9" i="16"/>
  <c r="I10" i="17"/>
  <c r="L10" i="17" s="1"/>
  <c r="P10" i="17" s="1"/>
  <c r="O9" i="17"/>
  <c r="S9" i="17" s="1"/>
  <c r="T9" i="17" s="1"/>
  <c r="V9" i="17" s="1"/>
  <c r="W9" i="17" s="1"/>
  <c r="L9" i="9"/>
  <c r="Q9" i="9" s="1"/>
  <c r="V9" i="16"/>
  <c r="W9" i="16" s="1"/>
  <c r="V8" i="9"/>
  <c r="W8" i="9" s="1"/>
  <c r="U8" i="9"/>
  <c r="K10" i="16"/>
  <c r="L10" i="16"/>
  <c r="N8" i="8"/>
  <c r="R8" i="8" s="1"/>
  <c r="S8" i="8" s="1"/>
  <c r="K10" i="14"/>
  <c r="V9" i="13"/>
  <c r="W9" i="13" s="1"/>
  <c r="M9" i="11"/>
  <c r="O9" i="11" s="1"/>
  <c r="S9" i="11" s="1"/>
  <c r="T9" i="11" s="1"/>
  <c r="N9" i="25"/>
  <c r="R9" i="25" s="1"/>
  <c r="S9" i="25" s="1"/>
  <c r="U9" i="25" s="1"/>
  <c r="V9" i="25" s="1"/>
  <c r="J10" i="25"/>
  <c r="H55" i="25"/>
  <c r="G55" i="25"/>
  <c r="Q16" i="24"/>
  <c r="U16" i="24"/>
  <c r="P17" i="24"/>
  <c r="T17" i="24" s="1"/>
  <c r="R17" i="24"/>
  <c r="S17" i="24" s="1"/>
  <c r="N10" i="24"/>
  <c r="I11" i="24"/>
  <c r="M9" i="23"/>
  <c r="N9" i="23" s="1"/>
  <c r="Q9" i="23"/>
  <c r="P9" i="23"/>
  <c r="G55" i="23"/>
  <c r="H55" i="23"/>
  <c r="V9" i="19"/>
  <c r="W9" i="19" s="1"/>
  <c r="K10" i="19"/>
  <c r="M10" i="19"/>
  <c r="G55" i="17"/>
  <c r="H55" i="17"/>
  <c r="H54" i="17"/>
  <c r="K10" i="13"/>
  <c r="Q9" i="11"/>
  <c r="R9" i="11" s="1"/>
  <c r="P9" i="11"/>
  <c r="H54" i="11"/>
  <c r="F55" i="11"/>
  <c r="G54" i="11"/>
  <c r="H54" i="8"/>
  <c r="G54" i="8"/>
  <c r="F55" i="8"/>
  <c r="H53" i="8"/>
  <c r="U8" i="8"/>
  <c r="V8" i="8" s="1"/>
  <c r="J9" i="8"/>
  <c r="J9" i="7"/>
  <c r="F55" i="7"/>
  <c r="G55" i="7" s="1"/>
  <c r="P55" i="7" s="1"/>
  <c r="G54" i="7"/>
  <c r="P54" i="7" s="1"/>
  <c r="T53" i="7"/>
  <c r="Q53" i="7"/>
  <c r="Z52" i="7"/>
  <c r="U52" i="7"/>
  <c r="W8" i="7"/>
  <c r="X8" i="7" s="1"/>
  <c r="Z8" i="7" s="1"/>
  <c r="AA8" i="7" s="1"/>
  <c r="V8" i="7"/>
  <c r="O7" i="1"/>
  <c r="P7" i="1"/>
  <c r="Q7" i="1" s="1"/>
  <c r="L7" i="1"/>
  <c r="X8" i="4"/>
  <c r="Z8" i="4" s="1"/>
  <c r="AA8" i="4" s="1"/>
  <c r="I9" i="4"/>
  <c r="T51" i="4"/>
  <c r="Q51" i="4"/>
  <c r="G52" i="4"/>
  <c r="P52" i="4" s="1"/>
  <c r="Z50" i="4"/>
  <c r="U50" i="4"/>
  <c r="K12" i="33" l="1"/>
  <c r="L12" i="33" s="1"/>
  <c r="L11" i="32"/>
  <c r="V10" i="30"/>
  <c r="W10" i="30" s="1"/>
  <c r="U10" i="30"/>
  <c r="K11" i="30"/>
  <c r="L11" i="30" s="1"/>
  <c r="U9" i="17"/>
  <c r="Q10" i="17"/>
  <c r="R10" i="17" s="1"/>
  <c r="K10" i="17"/>
  <c r="M10" i="17" s="1"/>
  <c r="N10" i="17" s="1"/>
  <c r="M9" i="9"/>
  <c r="N9" i="9" s="1"/>
  <c r="P9" i="9"/>
  <c r="I10" i="23"/>
  <c r="L10" i="23" s="1"/>
  <c r="R9" i="9"/>
  <c r="R9" i="23"/>
  <c r="M10" i="16"/>
  <c r="N10" i="16" s="1"/>
  <c r="L9" i="8"/>
  <c r="I10" i="8" s="1"/>
  <c r="K10" i="8" s="1"/>
  <c r="M10" i="14"/>
  <c r="I11" i="14" s="1"/>
  <c r="L11" i="14" s="1"/>
  <c r="P10" i="14"/>
  <c r="Q10" i="14"/>
  <c r="R10" i="14" s="1"/>
  <c r="I10" i="11"/>
  <c r="L10" i="11" s="1"/>
  <c r="L10" i="25"/>
  <c r="I11" i="25" s="1"/>
  <c r="P10" i="25"/>
  <c r="Q10" i="25" s="1"/>
  <c r="O10" i="25"/>
  <c r="R18" i="24"/>
  <c r="S18" i="24" s="1"/>
  <c r="P18" i="24"/>
  <c r="T18" i="24" s="1"/>
  <c r="O18" i="24"/>
  <c r="U17" i="24"/>
  <c r="U18" i="24" s="1"/>
  <c r="Q17" i="24"/>
  <c r="Q18" i="24" s="1"/>
  <c r="W10" i="24"/>
  <c r="X10" i="24" s="1"/>
  <c r="Z10" i="24" s="1"/>
  <c r="AA10" i="24" s="1"/>
  <c r="V10" i="24"/>
  <c r="J11" i="24"/>
  <c r="L11" i="24" s="1"/>
  <c r="O9" i="23"/>
  <c r="S9" i="23" s="1"/>
  <c r="T9" i="23" s="1"/>
  <c r="Q10" i="16"/>
  <c r="P10" i="16"/>
  <c r="I11" i="19"/>
  <c r="L11" i="19" s="1"/>
  <c r="O10" i="19"/>
  <c r="S10" i="19" s="1"/>
  <c r="T10" i="19" s="1"/>
  <c r="Q10" i="19"/>
  <c r="R10" i="19" s="1"/>
  <c r="P10" i="19"/>
  <c r="O10" i="14"/>
  <c r="S10" i="14" s="1"/>
  <c r="T10" i="14" s="1"/>
  <c r="V10" i="14" s="1"/>
  <c r="W10" i="14" s="1"/>
  <c r="Q10" i="13"/>
  <c r="R10" i="13" s="1"/>
  <c r="P10" i="13"/>
  <c r="M10" i="13"/>
  <c r="H55" i="11"/>
  <c r="G55" i="11"/>
  <c r="V9" i="11"/>
  <c r="W9" i="11" s="1"/>
  <c r="P9" i="8"/>
  <c r="Q9" i="8" s="1"/>
  <c r="O9" i="8"/>
  <c r="H55" i="8"/>
  <c r="G55" i="8"/>
  <c r="I10" i="7"/>
  <c r="Z53" i="7"/>
  <c r="U53" i="7"/>
  <c r="Q54" i="7"/>
  <c r="Q55" i="7" s="1"/>
  <c r="T54" i="7"/>
  <c r="T55" i="7"/>
  <c r="N7" i="1"/>
  <c r="R7" i="1" s="1"/>
  <c r="S7" i="1" s="1"/>
  <c r="U7" i="1" s="1"/>
  <c r="V7" i="1" s="1"/>
  <c r="I8" i="1"/>
  <c r="Q52" i="4"/>
  <c r="T52" i="4"/>
  <c r="G53" i="4"/>
  <c r="P53" i="4" s="1"/>
  <c r="Z51" i="4"/>
  <c r="U51" i="4"/>
  <c r="J9" i="4"/>
  <c r="L9" i="4" s="1"/>
  <c r="N9" i="4" s="1"/>
  <c r="Q12" i="33" l="1"/>
  <c r="R12" i="33" s="1"/>
  <c r="P12" i="33"/>
  <c r="M12" i="33"/>
  <c r="O12" i="33" s="1"/>
  <c r="S12" i="33" s="1"/>
  <c r="T12" i="33" s="1"/>
  <c r="P11" i="32"/>
  <c r="Q11" i="32"/>
  <c r="M11" i="32"/>
  <c r="Q10" i="31"/>
  <c r="P10" i="31"/>
  <c r="M10" i="31"/>
  <c r="P11" i="30"/>
  <c r="Q11" i="30"/>
  <c r="M11" i="30"/>
  <c r="I11" i="17"/>
  <c r="L11" i="17" s="1"/>
  <c r="O9" i="9"/>
  <c r="S9" i="9" s="1"/>
  <c r="T9" i="9" s="1"/>
  <c r="V9" i="9" s="1"/>
  <c r="W9" i="9" s="1"/>
  <c r="O10" i="17"/>
  <c r="S10" i="17" s="1"/>
  <c r="T10" i="17" s="1"/>
  <c r="V10" i="17" s="1"/>
  <c r="W10" i="17" s="1"/>
  <c r="I10" i="9"/>
  <c r="K10" i="9" s="1"/>
  <c r="I11" i="16"/>
  <c r="K11" i="16" s="1"/>
  <c r="K10" i="23"/>
  <c r="M10" i="23" s="1"/>
  <c r="N10" i="23" s="1"/>
  <c r="U9" i="23"/>
  <c r="R10" i="16"/>
  <c r="V9" i="23"/>
  <c r="W9" i="23" s="1"/>
  <c r="O10" i="16"/>
  <c r="S10" i="16" s="1"/>
  <c r="T10" i="16" s="1"/>
  <c r="N9" i="8"/>
  <c r="R9" i="8" s="1"/>
  <c r="S9" i="8" s="1"/>
  <c r="U9" i="8" s="1"/>
  <c r="V9" i="8" s="1"/>
  <c r="O19" i="24"/>
  <c r="K11" i="14"/>
  <c r="K10" i="11"/>
  <c r="P10" i="11"/>
  <c r="N10" i="25"/>
  <c r="R10" i="25" s="1"/>
  <c r="S10" i="25" s="1"/>
  <c r="U10" i="25" s="1"/>
  <c r="V10" i="25" s="1"/>
  <c r="J11" i="25"/>
  <c r="P19" i="24"/>
  <c r="T19" i="24" s="1"/>
  <c r="U19" i="24" s="1"/>
  <c r="O20" i="24"/>
  <c r="R19" i="24"/>
  <c r="S19" i="24"/>
  <c r="N11" i="24"/>
  <c r="I12" i="24"/>
  <c r="Q10" i="23"/>
  <c r="P10" i="23"/>
  <c r="V10" i="19"/>
  <c r="W10" i="19" s="1"/>
  <c r="K11" i="19"/>
  <c r="I11" i="13"/>
  <c r="L11" i="13" s="1"/>
  <c r="O10" i="13"/>
  <c r="S10" i="13" s="1"/>
  <c r="T10" i="13" s="1"/>
  <c r="V10" i="13" s="1"/>
  <c r="W10" i="13" s="1"/>
  <c r="J10" i="8"/>
  <c r="Z55" i="7"/>
  <c r="Z54" i="7"/>
  <c r="U54" i="7"/>
  <c r="U55" i="7" s="1"/>
  <c r="L10" i="7"/>
  <c r="V9" i="7"/>
  <c r="W9" i="7"/>
  <c r="X9" i="7" s="1"/>
  <c r="Z9" i="7" s="1"/>
  <c r="AA9" i="7" s="1"/>
  <c r="J8" i="1"/>
  <c r="Z9" i="4"/>
  <c r="AA9" i="4" s="1"/>
  <c r="I10" i="4"/>
  <c r="G55" i="4"/>
  <c r="P55" i="4" s="1"/>
  <c r="G54" i="4"/>
  <c r="P54" i="4" s="1"/>
  <c r="T53" i="4"/>
  <c r="Q53" i="4"/>
  <c r="Z52" i="4"/>
  <c r="U52" i="4"/>
  <c r="I13" i="33" l="1"/>
  <c r="K13" i="33" s="1"/>
  <c r="L13" i="33" s="1"/>
  <c r="N12" i="33"/>
  <c r="V12" i="33"/>
  <c r="W12" i="33" s="1"/>
  <c r="U12" i="33"/>
  <c r="O11" i="32"/>
  <c r="S11" i="32" s="1"/>
  <c r="T11" i="32" s="1"/>
  <c r="I12" i="32"/>
  <c r="N11" i="32"/>
  <c r="R11" i="32"/>
  <c r="N10" i="31"/>
  <c r="I11" i="31"/>
  <c r="O10" i="31"/>
  <c r="S10" i="31" s="1"/>
  <c r="T10" i="31" s="1"/>
  <c r="R10" i="31"/>
  <c r="N11" i="30"/>
  <c r="O11" i="30"/>
  <c r="S11" i="30" s="1"/>
  <c r="T11" i="30" s="1"/>
  <c r="I12" i="30"/>
  <c r="R11" i="30"/>
  <c r="U9" i="9"/>
  <c r="K11" i="17"/>
  <c r="M11" i="17" s="1"/>
  <c r="N11" i="17" s="1"/>
  <c r="U10" i="17"/>
  <c r="L10" i="9"/>
  <c r="Q10" i="9" s="1"/>
  <c r="L11" i="16"/>
  <c r="M11" i="16" s="1"/>
  <c r="N11" i="16" s="1"/>
  <c r="U10" i="16"/>
  <c r="V10" i="16"/>
  <c r="W10" i="16" s="1"/>
  <c r="R10" i="23"/>
  <c r="Q10" i="11"/>
  <c r="R10" i="11" s="1"/>
  <c r="L10" i="8"/>
  <c r="M10" i="11"/>
  <c r="I11" i="11" s="1"/>
  <c r="L11" i="11" s="1"/>
  <c r="L11" i="25"/>
  <c r="N11" i="25" s="1"/>
  <c r="R11" i="25" s="1"/>
  <c r="S11" i="25" s="1"/>
  <c r="O11" i="25"/>
  <c r="P11" i="25"/>
  <c r="Q11" i="25" s="1"/>
  <c r="R20" i="24"/>
  <c r="S20" i="24" s="1"/>
  <c r="P20" i="24"/>
  <c r="T20" i="24" s="1"/>
  <c r="U20" i="24" s="1"/>
  <c r="Q19" i="24"/>
  <c r="Q20" i="24" s="1"/>
  <c r="J12" i="24"/>
  <c r="L12" i="24" s="1"/>
  <c r="W11" i="24"/>
  <c r="X11" i="24" s="1"/>
  <c r="Z11" i="24" s="1"/>
  <c r="AA11" i="24" s="1"/>
  <c r="V11" i="24"/>
  <c r="I11" i="23"/>
  <c r="L11" i="23" s="1"/>
  <c r="O10" i="23"/>
  <c r="S10" i="23" s="1"/>
  <c r="T10" i="23" s="1"/>
  <c r="M11" i="19"/>
  <c r="I12" i="19" s="1"/>
  <c r="L12" i="19" s="1"/>
  <c r="Q11" i="19"/>
  <c r="R11" i="19" s="1"/>
  <c r="P11" i="19"/>
  <c r="P11" i="17"/>
  <c r="Q11" i="17"/>
  <c r="Q11" i="14"/>
  <c r="R11" i="14" s="1"/>
  <c r="P11" i="14"/>
  <c r="M11" i="14"/>
  <c r="K11" i="13"/>
  <c r="O10" i="11"/>
  <c r="S10" i="11" s="1"/>
  <c r="T10" i="11" s="1"/>
  <c r="V10" i="11" s="1"/>
  <c r="W10" i="11" s="1"/>
  <c r="I11" i="8"/>
  <c r="K11" i="8" s="1"/>
  <c r="N10" i="8"/>
  <c r="R10" i="8" s="1"/>
  <c r="S10" i="8" s="1"/>
  <c r="P10" i="8"/>
  <c r="Q10" i="8" s="1"/>
  <c r="O10" i="8"/>
  <c r="N10" i="7"/>
  <c r="I11" i="7"/>
  <c r="L8" i="1"/>
  <c r="I9" i="1" s="1"/>
  <c r="K9" i="1" s="1"/>
  <c r="O8" i="1"/>
  <c r="P8" i="1"/>
  <c r="Q8" i="1" s="1"/>
  <c r="Q54" i="4"/>
  <c r="Q55" i="4" s="1"/>
  <c r="T54" i="4"/>
  <c r="Z53" i="4"/>
  <c r="U53" i="4"/>
  <c r="T55" i="4"/>
  <c r="J10" i="4"/>
  <c r="L10" i="4" s="1"/>
  <c r="N10" i="4" s="1"/>
  <c r="Q13" i="33" l="1"/>
  <c r="P13" i="33"/>
  <c r="M13" i="33"/>
  <c r="V11" i="32"/>
  <c r="W11" i="32" s="1"/>
  <c r="U11" i="32"/>
  <c r="K12" i="32"/>
  <c r="L12" i="32" s="1"/>
  <c r="U10" i="31"/>
  <c r="V10" i="31"/>
  <c r="W10" i="31" s="1"/>
  <c r="K11" i="31"/>
  <c r="L11" i="31" s="1"/>
  <c r="V11" i="30"/>
  <c r="W11" i="30" s="1"/>
  <c r="U11" i="30"/>
  <c r="K12" i="30"/>
  <c r="L12" i="30" s="1"/>
  <c r="M10" i="9"/>
  <c r="N10" i="9" s="1"/>
  <c r="P10" i="9"/>
  <c r="I12" i="17"/>
  <c r="I12" i="16"/>
  <c r="L12" i="16" s="1"/>
  <c r="Q12" i="16" s="1"/>
  <c r="Q11" i="16"/>
  <c r="R11" i="16" s="1"/>
  <c r="P11" i="16"/>
  <c r="O11" i="16"/>
  <c r="S11" i="16" s="1"/>
  <c r="T11" i="16" s="1"/>
  <c r="O11" i="17"/>
  <c r="S11" i="17" s="1"/>
  <c r="T11" i="17" s="1"/>
  <c r="V10" i="23"/>
  <c r="W10" i="23" s="1"/>
  <c r="R10" i="9"/>
  <c r="R11" i="17"/>
  <c r="U10" i="23"/>
  <c r="K11" i="23"/>
  <c r="U10" i="8"/>
  <c r="V10" i="8" s="1"/>
  <c r="I12" i="25"/>
  <c r="K12" i="25" s="1"/>
  <c r="U11" i="25"/>
  <c r="V11" i="25" s="1"/>
  <c r="R21" i="24"/>
  <c r="S21" i="24" s="1"/>
  <c r="P21" i="24"/>
  <c r="T21" i="24" s="1"/>
  <c r="U21" i="24" s="1"/>
  <c r="O21" i="24"/>
  <c r="O22" i="24" s="1"/>
  <c r="I13" i="24"/>
  <c r="N12" i="24"/>
  <c r="O11" i="19"/>
  <c r="S11" i="19" s="1"/>
  <c r="T11" i="19" s="1"/>
  <c r="V11" i="19" s="1"/>
  <c r="W11" i="19" s="1"/>
  <c r="K12" i="19"/>
  <c r="I12" i="14"/>
  <c r="L12" i="14" s="1"/>
  <c r="O11" i="14"/>
  <c r="S11" i="14" s="1"/>
  <c r="T11" i="14" s="1"/>
  <c r="V11" i="14" s="1"/>
  <c r="W11" i="14" s="1"/>
  <c r="Q11" i="13"/>
  <c r="R11" i="13" s="1"/>
  <c r="P11" i="13"/>
  <c r="M11" i="13"/>
  <c r="K11" i="11"/>
  <c r="J11" i="8"/>
  <c r="J11" i="7"/>
  <c r="L11" i="7" s="1"/>
  <c r="W10" i="7"/>
  <c r="Z10" i="7" s="1"/>
  <c r="AA10" i="7" s="1"/>
  <c r="V10" i="7"/>
  <c r="N8" i="1"/>
  <c r="R8" i="1" s="1"/>
  <c r="S8" i="1" s="1"/>
  <c r="U8" i="1" s="1"/>
  <c r="V8" i="1" s="1"/>
  <c r="J9" i="1"/>
  <c r="I11" i="4"/>
  <c r="X10" i="4"/>
  <c r="Z10" i="4" s="1"/>
  <c r="AA10" i="4" s="1"/>
  <c r="Z55" i="4"/>
  <c r="Z54" i="4"/>
  <c r="U54" i="4"/>
  <c r="U55" i="4" s="1"/>
  <c r="N13" i="33" l="1"/>
  <c r="O13" i="33"/>
  <c r="S13" i="33" s="1"/>
  <c r="T13" i="33" s="1"/>
  <c r="I14" i="33"/>
  <c r="R13" i="33"/>
  <c r="P12" i="32"/>
  <c r="Q12" i="32"/>
  <c r="M12" i="32"/>
  <c r="M11" i="31"/>
  <c r="I12" i="31" s="1"/>
  <c r="P11" i="31"/>
  <c r="Q11" i="31"/>
  <c r="O10" i="9"/>
  <c r="S10" i="9" s="1"/>
  <c r="T10" i="9" s="1"/>
  <c r="V10" i="9" s="1"/>
  <c r="W10" i="9" s="1"/>
  <c r="I11" i="9"/>
  <c r="K11" i="9" s="1"/>
  <c r="P12" i="16"/>
  <c r="U11" i="16"/>
  <c r="K12" i="16"/>
  <c r="M12" i="16" s="1"/>
  <c r="N12" i="16" s="1"/>
  <c r="V11" i="16"/>
  <c r="W11" i="16" s="1"/>
  <c r="V11" i="17"/>
  <c r="W11" i="17" s="1"/>
  <c r="U11" i="17"/>
  <c r="R12" i="16"/>
  <c r="K12" i="17"/>
  <c r="L12" i="17"/>
  <c r="L11" i="8"/>
  <c r="I12" i="8" s="1"/>
  <c r="K12" i="8" s="1"/>
  <c r="K12" i="14"/>
  <c r="M11" i="11"/>
  <c r="I12" i="11" s="1"/>
  <c r="L12" i="11" s="1"/>
  <c r="J12" i="25"/>
  <c r="L12" i="25" s="1"/>
  <c r="I13" i="25" s="1"/>
  <c r="K13" i="25" s="1"/>
  <c r="P12" i="25"/>
  <c r="Q12" i="25" s="1"/>
  <c r="O12" i="25"/>
  <c r="R22" i="24"/>
  <c r="S22" i="24" s="1"/>
  <c r="P22" i="24"/>
  <c r="T22" i="24" s="1"/>
  <c r="U22" i="24" s="1"/>
  <c r="Q21" i="24"/>
  <c r="W12" i="24"/>
  <c r="X12" i="24" s="1"/>
  <c r="Z12" i="24" s="1"/>
  <c r="AA12" i="24" s="1"/>
  <c r="V12" i="24"/>
  <c r="J13" i="24"/>
  <c r="L13" i="24" s="1"/>
  <c r="M11" i="23"/>
  <c r="N11" i="23" s="1"/>
  <c r="Q11" i="23"/>
  <c r="P11" i="23"/>
  <c r="M12" i="19"/>
  <c r="O12" i="19" s="1"/>
  <c r="S12" i="19" s="1"/>
  <c r="T12" i="19" s="1"/>
  <c r="Q12" i="19"/>
  <c r="R12" i="19" s="1"/>
  <c r="P12" i="19"/>
  <c r="I12" i="13"/>
  <c r="L12" i="13" s="1"/>
  <c r="O11" i="13"/>
  <c r="S11" i="13" s="1"/>
  <c r="T11" i="13" s="1"/>
  <c r="V11" i="13" s="1"/>
  <c r="W11" i="13" s="1"/>
  <c r="Q11" i="11"/>
  <c r="R11" i="11" s="1"/>
  <c r="P11" i="11"/>
  <c r="N11" i="8"/>
  <c r="R11" i="8" s="1"/>
  <c r="S11" i="8" s="1"/>
  <c r="O11" i="8"/>
  <c r="P11" i="8"/>
  <c r="Q11" i="8" s="1"/>
  <c r="N11" i="7"/>
  <c r="I12" i="7"/>
  <c r="L9" i="1"/>
  <c r="N9" i="1" s="1"/>
  <c r="R9" i="1" s="1"/>
  <c r="S9" i="1" s="1"/>
  <c r="P9" i="1"/>
  <c r="Q9" i="1" s="1"/>
  <c r="O9" i="1"/>
  <c r="J11" i="4"/>
  <c r="L11" i="4" s="1"/>
  <c r="N11" i="4" s="1"/>
  <c r="U13" i="33" l="1"/>
  <c r="V13" i="33"/>
  <c r="W13" i="33" s="1"/>
  <c r="K14" i="33"/>
  <c r="L14" i="33" s="1"/>
  <c r="O12" i="32"/>
  <c r="S12" i="32" s="1"/>
  <c r="T12" i="32" s="1"/>
  <c r="N12" i="32"/>
  <c r="I13" i="32"/>
  <c r="R12" i="32"/>
  <c r="O11" i="31"/>
  <c r="S11" i="31" s="1"/>
  <c r="T11" i="31" s="1"/>
  <c r="N11" i="31"/>
  <c r="R11" i="31"/>
  <c r="K12" i="31"/>
  <c r="L12" i="31" s="1"/>
  <c r="P12" i="30"/>
  <c r="Q12" i="30"/>
  <c r="M12" i="30"/>
  <c r="L11" i="9"/>
  <c r="P11" i="9" s="1"/>
  <c r="U10" i="9"/>
  <c r="I13" i="16"/>
  <c r="L13" i="16" s="1"/>
  <c r="O12" i="16"/>
  <c r="S12" i="16" s="1"/>
  <c r="T12" i="16" s="1"/>
  <c r="V12" i="16" s="1"/>
  <c r="W12" i="16" s="1"/>
  <c r="O11" i="23"/>
  <c r="S11" i="23" s="1"/>
  <c r="T11" i="23" s="1"/>
  <c r="I12" i="23"/>
  <c r="L12" i="23" s="1"/>
  <c r="R11" i="23"/>
  <c r="M12" i="17"/>
  <c r="N12" i="17" s="1"/>
  <c r="I13" i="19"/>
  <c r="L13" i="19" s="1"/>
  <c r="V12" i="19"/>
  <c r="W12" i="19" s="1"/>
  <c r="U11" i="8"/>
  <c r="V11" i="8" s="1"/>
  <c r="Q22" i="24"/>
  <c r="O11" i="11"/>
  <c r="S11" i="11" s="1"/>
  <c r="T11" i="11" s="1"/>
  <c r="V11" i="11" s="1"/>
  <c r="W11" i="11" s="1"/>
  <c r="N12" i="25"/>
  <c r="R12" i="25" s="1"/>
  <c r="S12" i="25" s="1"/>
  <c r="U12" i="25" s="1"/>
  <c r="V12" i="25" s="1"/>
  <c r="J13" i="25"/>
  <c r="P23" i="24"/>
  <c r="O23" i="24"/>
  <c r="R23" i="24"/>
  <c r="S23" i="24" s="1"/>
  <c r="I14" i="24"/>
  <c r="N13" i="24"/>
  <c r="K13" i="19"/>
  <c r="P12" i="17"/>
  <c r="Q12" i="17"/>
  <c r="Q12" i="14"/>
  <c r="R12" i="14" s="1"/>
  <c r="P12" i="14"/>
  <c r="M12" i="14"/>
  <c r="K12" i="13"/>
  <c r="K12" i="11"/>
  <c r="J12" i="8"/>
  <c r="J12" i="7"/>
  <c r="L12" i="7" s="1"/>
  <c r="X11" i="7"/>
  <c r="Z11" i="7" s="1"/>
  <c r="I10" i="1"/>
  <c r="K10" i="1" s="1"/>
  <c r="U9" i="1"/>
  <c r="V9" i="1" s="1"/>
  <c r="X11" i="4"/>
  <c r="Z11" i="4" s="1"/>
  <c r="AA11" i="4" s="1"/>
  <c r="I12" i="4"/>
  <c r="U12" i="32" l="1"/>
  <c r="P14" i="33"/>
  <c r="Q14" i="33"/>
  <c r="V12" i="32"/>
  <c r="W12" i="32" s="1"/>
  <c r="M14" i="33"/>
  <c r="K13" i="32"/>
  <c r="M12" i="31"/>
  <c r="O12" i="31" s="1"/>
  <c r="S12" i="31" s="1"/>
  <c r="T12" i="31" s="1"/>
  <c r="U11" i="31"/>
  <c r="V11" i="31"/>
  <c r="W11" i="31" s="1"/>
  <c r="Q12" i="31"/>
  <c r="P12" i="31"/>
  <c r="N12" i="30"/>
  <c r="I13" i="30"/>
  <c r="O12" i="30"/>
  <c r="S12" i="30" s="1"/>
  <c r="T12" i="30" s="1"/>
  <c r="R12" i="30"/>
  <c r="K13" i="16"/>
  <c r="M13" i="16" s="1"/>
  <c r="N13" i="16" s="1"/>
  <c r="M11" i="9"/>
  <c r="Q11" i="9"/>
  <c r="R11" i="9" s="1"/>
  <c r="I13" i="17"/>
  <c r="K13" i="17" s="1"/>
  <c r="U12" i="16"/>
  <c r="V11" i="23"/>
  <c r="W11" i="23" s="1"/>
  <c r="U11" i="23"/>
  <c r="R12" i="17"/>
  <c r="K12" i="23"/>
  <c r="P12" i="23"/>
  <c r="O12" i="17"/>
  <c r="S12" i="17" s="1"/>
  <c r="T12" i="17" s="1"/>
  <c r="L12" i="8"/>
  <c r="J10" i="1"/>
  <c r="P13" i="25"/>
  <c r="Q13" i="25" s="1"/>
  <c r="O13" i="25"/>
  <c r="L13" i="25"/>
  <c r="O24" i="24"/>
  <c r="R24" i="24"/>
  <c r="S24" i="24" s="1"/>
  <c r="P24" i="24"/>
  <c r="T24" i="24" s="1"/>
  <c r="T23" i="24"/>
  <c r="U23" i="24" s="1"/>
  <c r="U24" i="24" s="1"/>
  <c r="Q23" i="24"/>
  <c r="W13" i="24"/>
  <c r="X13" i="24" s="1"/>
  <c r="Z13" i="24" s="1"/>
  <c r="AA13" i="24" s="1"/>
  <c r="V13" i="24"/>
  <c r="J14" i="24"/>
  <c r="L14" i="24" s="1"/>
  <c r="M13" i="19"/>
  <c r="O13" i="19" s="1"/>
  <c r="S13" i="19" s="1"/>
  <c r="T13" i="19" s="1"/>
  <c r="I14" i="19"/>
  <c r="L14" i="19" s="1"/>
  <c r="Q13" i="19"/>
  <c r="R13" i="19" s="1"/>
  <c r="P13" i="19"/>
  <c r="Q13" i="16"/>
  <c r="P13" i="16"/>
  <c r="I13" i="14"/>
  <c r="L13" i="14" s="1"/>
  <c r="O12" i="14"/>
  <c r="S12" i="14" s="1"/>
  <c r="T12" i="14" s="1"/>
  <c r="V12" i="14" s="1"/>
  <c r="W12" i="14" s="1"/>
  <c r="Q12" i="13"/>
  <c r="R12" i="13" s="1"/>
  <c r="P12" i="13"/>
  <c r="M12" i="13"/>
  <c r="Q12" i="11"/>
  <c r="R12" i="11" s="1"/>
  <c r="P12" i="11"/>
  <c r="M12" i="11"/>
  <c r="I13" i="8"/>
  <c r="K13" i="8" s="1"/>
  <c r="N12" i="8"/>
  <c r="R12" i="8" s="1"/>
  <c r="S12" i="8" s="1"/>
  <c r="P12" i="8"/>
  <c r="Q12" i="8" s="1"/>
  <c r="O12" i="8"/>
  <c r="I13" i="7"/>
  <c r="N12" i="7"/>
  <c r="L10" i="1"/>
  <c r="N10" i="1" s="1"/>
  <c r="R10" i="1" s="1"/>
  <c r="S10" i="1" s="1"/>
  <c r="P10" i="1"/>
  <c r="Q10" i="1" s="1"/>
  <c r="O10" i="1"/>
  <c r="J12" i="4"/>
  <c r="L12" i="4" s="1"/>
  <c r="N12" i="4" s="1"/>
  <c r="I15" i="33" l="1"/>
  <c r="O14" i="33"/>
  <c r="S14" i="33" s="1"/>
  <c r="T14" i="33" s="1"/>
  <c r="N14" i="33"/>
  <c r="R14" i="33"/>
  <c r="L13" i="32"/>
  <c r="I13" i="31"/>
  <c r="K13" i="31" s="1"/>
  <c r="N12" i="31"/>
  <c r="U12" i="30"/>
  <c r="R12" i="31"/>
  <c r="V12" i="31" s="1"/>
  <c r="W12" i="31" s="1"/>
  <c r="U12" i="31"/>
  <c r="V12" i="30"/>
  <c r="W12" i="30" s="1"/>
  <c r="K13" i="30"/>
  <c r="L13" i="30" s="1"/>
  <c r="O11" i="9"/>
  <c r="S11" i="9" s="1"/>
  <c r="T11" i="9" s="1"/>
  <c r="V11" i="9" s="1"/>
  <c r="W11" i="9" s="1"/>
  <c r="N11" i="9"/>
  <c r="I12" i="9"/>
  <c r="L13" i="17"/>
  <c r="P13" i="17" s="1"/>
  <c r="I14" i="16"/>
  <c r="K14" i="16" s="1"/>
  <c r="V12" i="17"/>
  <c r="W12" i="17" s="1"/>
  <c r="U12" i="17"/>
  <c r="R13" i="16"/>
  <c r="V13" i="19"/>
  <c r="W13" i="19" s="1"/>
  <c r="Q24" i="24"/>
  <c r="K13" i="14"/>
  <c r="I14" i="25"/>
  <c r="K14" i="25" s="1"/>
  <c r="N13" i="25"/>
  <c r="R13" i="25" s="1"/>
  <c r="S13" i="25" s="1"/>
  <c r="U13" i="25"/>
  <c r="V13" i="25" s="1"/>
  <c r="P25" i="24"/>
  <c r="O25" i="24"/>
  <c r="R25" i="24"/>
  <c r="S25" i="24" s="1"/>
  <c r="N14" i="24"/>
  <c r="I15" i="24"/>
  <c r="M12" i="23"/>
  <c r="N12" i="23" s="1"/>
  <c r="Q12" i="23"/>
  <c r="K14" i="19"/>
  <c r="O13" i="16"/>
  <c r="S13" i="16" s="1"/>
  <c r="T13" i="16" s="1"/>
  <c r="M13" i="14"/>
  <c r="I13" i="13"/>
  <c r="L13" i="13" s="1"/>
  <c r="O12" i="13"/>
  <c r="S12" i="13" s="1"/>
  <c r="T12" i="13" s="1"/>
  <c r="V12" i="13" s="1"/>
  <c r="W12" i="13" s="1"/>
  <c r="I13" i="11"/>
  <c r="L13" i="11" s="1"/>
  <c r="O12" i="11"/>
  <c r="S12" i="11" s="1"/>
  <c r="T12" i="11" s="1"/>
  <c r="V12" i="11" s="1"/>
  <c r="W12" i="11" s="1"/>
  <c r="U12" i="8"/>
  <c r="V12" i="8" s="1"/>
  <c r="J13" i="8"/>
  <c r="W12" i="7"/>
  <c r="X12" i="7" s="1"/>
  <c r="AA12" i="7" s="1"/>
  <c r="V12" i="7"/>
  <c r="J13" i="7"/>
  <c r="L13" i="7" s="1"/>
  <c r="I11" i="1"/>
  <c r="K11" i="1" s="1"/>
  <c r="U10" i="1"/>
  <c r="V10" i="1" s="1"/>
  <c r="X12" i="4"/>
  <c r="Z12" i="4" s="1"/>
  <c r="AA12" i="4" s="1"/>
  <c r="I13" i="4"/>
  <c r="U14" i="33" l="1"/>
  <c r="V14" i="33"/>
  <c r="W14" i="33" s="1"/>
  <c r="K15" i="33"/>
  <c r="L15" i="33" s="1"/>
  <c r="P13" i="32"/>
  <c r="Q13" i="32"/>
  <c r="M13" i="32"/>
  <c r="L13" i="31"/>
  <c r="Q13" i="31" s="1"/>
  <c r="U11" i="9"/>
  <c r="L12" i="9"/>
  <c r="K12" i="9"/>
  <c r="M13" i="17"/>
  <c r="Q13" i="17"/>
  <c r="R13" i="17" s="1"/>
  <c r="I13" i="23"/>
  <c r="L13" i="23" s="1"/>
  <c r="O12" i="23"/>
  <c r="S12" i="23" s="1"/>
  <c r="T12" i="23" s="1"/>
  <c r="L14" i="16"/>
  <c r="M14" i="16" s="1"/>
  <c r="N14" i="16" s="1"/>
  <c r="V13" i="16"/>
  <c r="W13" i="16" s="1"/>
  <c r="R12" i="23"/>
  <c r="U13" i="16"/>
  <c r="L13" i="8"/>
  <c r="J14" i="25"/>
  <c r="P26" i="24"/>
  <c r="T26" i="24" s="1"/>
  <c r="R26" i="24"/>
  <c r="S26" i="24" s="1"/>
  <c r="O26" i="24"/>
  <c r="T25" i="24"/>
  <c r="Q25" i="24"/>
  <c r="J15" i="24"/>
  <c r="L15" i="24" s="1"/>
  <c r="V14" i="24"/>
  <c r="W14" i="24"/>
  <c r="X14" i="24" s="1"/>
  <c r="Z14" i="24" s="1"/>
  <c r="AA14" i="24" s="1"/>
  <c r="M14" i="19"/>
  <c r="O14" i="19" s="1"/>
  <c r="S14" i="19" s="1"/>
  <c r="T14" i="19" s="1"/>
  <c r="P14" i="19"/>
  <c r="Q14" i="19"/>
  <c r="R14" i="19" s="1"/>
  <c r="I14" i="14"/>
  <c r="O13" i="14"/>
  <c r="S13" i="14" s="1"/>
  <c r="T13" i="14" s="1"/>
  <c r="Q13" i="14"/>
  <c r="R13" i="14" s="1"/>
  <c r="P13" i="14"/>
  <c r="K13" i="13"/>
  <c r="K13" i="11"/>
  <c r="M13" i="11" s="1"/>
  <c r="N13" i="8"/>
  <c r="R13" i="8" s="1"/>
  <c r="S13" i="8" s="1"/>
  <c r="I14" i="8"/>
  <c r="K14" i="8" s="1"/>
  <c r="O13" i="8"/>
  <c r="P13" i="8"/>
  <c r="Q13" i="8" s="1"/>
  <c r="N13" i="7"/>
  <c r="I14" i="7"/>
  <c r="J11" i="1"/>
  <c r="L11" i="1" s="1"/>
  <c r="I12" i="1" s="1"/>
  <c r="K12" i="1" s="1"/>
  <c r="P11" i="1"/>
  <c r="Q11" i="1" s="1"/>
  <c r="O11" i="1"/>
  <c r="J13" i="4"/>
  <c r="L13" i="4" s="1"/>
  <c r="N13" i="4" s="1"/>
  <c r="Q15" i="33" l="1"/>
  <c r="P15" i="33"/>
  <c r="M15" i="33"/>
  <c r="R13" i="32"/>
  <c r="I14" i="32"/>
  <c r="N13" i="32"/>
  <c r="O13" i="32"/>
  <c r="S13" i="32" s="1"/>
  <c r="T13" i="32" s="1"/>
  <c r="M13" i="31"/>
  <c r="N13" i="31" s="1"/>
  <c r="P13" i="31"/>
  <c r="R13" i="31"/>
  <c r="Q13" i="30"/>
  <c r="P13" i="30"/>
  <c r="M13" i="30"/>
  <c r="O13" i="17"/>
  <c r="S13" i="17" s="1"/>
  <c r="T13" i="17" s="1"/>
  <c r="V13" i="17" s="1"/>
  <c r="W13" i="17" s="1"/>
  <c r="N13" i="17"/>
  <c r="P12" i="9"/>
  <c r="Q12" i="9"/>
  <c r="R12" i="9" s="1"/>
  <c r="M12" i="9"/>
  <c r="N12" i="9" s="1"/>
  <c r="I14" i="17"/>
  <c r="K14" i="17" s="1"/>
  <c r="I15" i="16"/>
  <c r="K15" i="16" s="1"/>
  <c r="U12" i="23"/>
  <c r="V12" i="23"/>
  <c r="W12" i="23" s="1"/>
  <c r="P14" i="16"/>
  <c r="Q14" i="16"/>
  <c r="R14" i="16" s="1"/>
  <c r="K13" i="23"/>
  <c r="P13" i="23"/>
  <c r="I15" i="19"/>
  <c r="L15" i="19" s="1"/>
  <c r="V14" i="19"/>
  <c r="W14" i="19" s="1"/>
  <c r="K14" i="14"/>
  <c r="L14" i="14"/>
  <c r="U13" i="8"/>
  <c r="V13" i="8" s="1"/>
  <c r="V13" i="14"/>
  <c r="W13" i="14" s="1"/>
  <c r="M13" i="13"/>
  <c r="I14" i="13" s="1"/>
  <c r="L14" i="13" s="1"/>
  <c r="L14" i="25"/>
  <c r="I15" i="25" s="1"/>
  <c r="K15" i="25" s="1"/>
  <c r="P14" i="25"/>
  <c r="Q14" i="25" s="1"/>
  <c r="O14" i="25"/>
  <c r="Q26" i="24"/>
  <c r="R27" i="24"/>
  <c r="S27" i="24" s="1"/>
  <c r="P27" i="24"/>
  <c r="Z25" i="24"/>
  <c r="U25" i="24"/>
  <c r="U26" i="24" s="1"/>
  <c r="O27" i="24"/>
  <c r="Z26" i="24"/>
  <c r="N15" i="24"/>
  <c r="I16" i="24"/>
  <c r="K15" i="19"/>
  <c r="O14" i="16"/>
  <c r="S14" i="16" s="1"/>
  <c r="T14" i="16" s="1"/>
  <c r="Q13" i="13"/>
  <c r="R13" i="13" s="1"/>
  <c r="P13" i="13"/>
  <c r="I14" i="11"/>
  <c r="L14" i="11" s="1"/>
  <c r="O13" i="11"/>
  <c r="S13" i="11" s="1"/>
  <c r="T13" i="11" s="1"/>
  <c r="Q13" i="11"/>
  <c r="R13" i="11" s="1"/>
  <c r="P13" i="11"/>
  <c r="J14" i="8"/>
  <c r="J14" i="7"/>
  <c r="L14" i="7" s="1"/>
  <c r="W13" i="7"/>
  <c r="X13" i="7" s="1"/>
  <c r="Z13" i="7" s="1"/>
  <c r="AA13" i="7" s="1"/>
  <c r="V13" i="7"/>
  <c r="N11" i="1"/>
  <c r="R11" i="1" s="1"/>
  <c r="S11" i="1" s="1"/>
  <c r="U11" i="1" s="1"/>
  <c r="V11" i="1" s="1"/>
  <c r="J12" i="1"/>
  <c r="X13" i="4"/>
  <c r="Z13" i="4" s="1"/>
  <c r="AA13" i="4" s="1"/>
  <c r="I14" i="4"/>
  <c r="N15" i="33" l="1"/>
  <c r="O15" i="33"/>
  <c r="S15" i="33" s="1"/>
  <c r="T15" i="33" s="1"/>
  <c r="I16" i="33"/>
  <c r="R15" i="33"/>
  <c r="V13" i="32"/>
  <c r="W13" i="32" s="1"/>
  <c r="K14" i="32"/>
  <c r="L14" i="32" s="1"/>
  <c r="U13" i="32"/>
  <c r="O13" i="31"/>
  <c r="S13" i="31" s="1"/>
  <c r="T13" i="31" s="1"/>
  <c r="V13" i="31" s="1"/>
  <c r="W13" i="31" s="1"/>
  <c r="I14" i="31"/>
  <c r="K14" i="31" s="1"/>
  <c r="N13" i="30"/>
  <c r="I14" i="30"/>
  <c r="O13" i="30"/>
  <c r="S13" i="30" s="1"/>
  <c r="T13" i="30" s="1"/>
  <c r="R13" i="30"/>
  <c r="U13" i="17"/>
  <c r="L14" i="17"/>
  <c r="Q14" i="17" s="1"/>
  <c r="R14" i="17" s="1"/>
  <c r="O12" i="9"/>
  <c r="S12" i="9" s="1"/>
  <c r="T12" i="9" s="1"/>
  <c r="V12" i="9" s="1"/>
  <c r="W12" i="9" s="1"/>
  <c r="I13" i="9"/>
  <c r="L15" i="16"/>
  <c r="P15" i="16" s="1"/>
  <c r="V14" i="16"/>
  <c r="W14" i="16" s="1"/>
  <c r="U14" i="16"/>
  <c r="L15" i="14"/>
  <c r="O13" i="13"/>
  <c r="S13" i="13" s="1"/>
  <c r="T13" i="13" s="1"/>
  <c r="V13" i="13" s="1"/>
  <c r="W13" i="13" s="1"/>
  <c r="V13" i="11"/>
  <c r="W13" i="11" s="1"/>
  <c r="N14" i="25"/>
  <c r="R14" i="25" s="1"/>
  <c r="S14" i="25" s="1"/>
  <c r="U14" i="25" s="1"/>
  <c r="V14" i="25" s="1"/>
  <c r="J15" i="25"/>
  <c r="T27" i="24"/>
  <c r="Q27" i="24"/>
  <c r="R28" i="24"/>
  <c r="S28" i="24" s="1"/>
  <c r="P28" i="24"/>
  <c r="T28" i="24" s="1"/>
  <c r="O28" i="24"/>
  <c r="Q13" i="23"/>
  <c r="M13" i="23"/>
  <c r="N13" i="23" s="1"/>
  <c r="W15" i="24"/>
  <c r="X15" i="24" s="1"/>
  <c r="Z15" i="24" s="1"/>
  <c r="AA15" i="24" s="1"/>
  <c r="V15" i="24"/>
  <c r="J16" i="24"/>
  <c r="L16" i="24" s="1"/>
  <c r="M15" i="19"/>
  <c r="O15" i="19" s="1"/>
  <c r="S15" i="19" s="1"/>
  <c r="T15" i="19" s="1"/>
  <c r="P15" i="19"/>
  <c r="Q15" i="19"/>
  <c r="R15" i="19" s="1"/>
  <c r="M14" i="14"/>
  <c r="I15" i="14" s="1"/>
  <c r="K15" i="14" s="1"/>
  <c r="Q14" i="14"/>
  <c r="R14" i="14" s="1"/>
  <c r="P14" i="14"/>
  <c r="K14" i="13"/>
  <c r="K14" i="11"/>
  <c r="P14" i="8"/>
  <c r="Q14" i="8" s="1"/>
  <c r="O14" i="8"/>
  <c r="L14" i="8"/>
  <c r="N14" i="7"/>
  <c r="I15" i="7"/>
  <c r="L12" i="1"/>
  <c r="N12" i="1" s="1"/>
  <c r="R12" i="1" s="1"/>
  <c r="S12" i="1" s="1"/>
  <c r="P12" i="1"/>
  <c r="Q12" i="1" s="1"/>
  <c r="O12" i="1"/>
  <c r="J14" i="4"/>
  <c r="L14" i="4" s="1"/>
  <c r="N14" i="4" s="1"/>
  <c r="V15" i="33" l="1"/>
  <c r="W15" i="33" s="1"/>
  <c r="U15" i="33"/>
  <c r="K16" i="33"/>
  <c r="L16" i="33" s="1"/>
  <c r="M14" i="32"/>
  <c r="O14" i="32" s="1"/>
  <c r="S14" i="32" s="1"/>
  <c r="T14" i="32" s="1"/>
  <c r="P14" i="32"/>
  <c r="Q14" i="32"/>
  <c r="U13" i="31"/>
  <c r="L14" i="31"/>
  <c r="Q14" i="31" s="1"/>
  <c r="V13" i="30"/>
  <c r="W13" i="30" s="1"/>
  <c r="U13" i="30"/>
  <c r="K14" i="30"/>
  <c r="L14" i="30" s="1"/>
  <c r="P14" i="17"/>
  <c r="M14" i="17"/>
  <c r="L13" i="9"/>
  <c r="K13" i="9"/>
  <c r="U12" i="9"/>
  <c r="I14" i="23"/>
  <c r="L14" i="23" s="1"/>
  <c r="M15" i="16"/>
  <c r="N15" i="16" s="1"/>
  <c r="Q15" i="16"/>
  <c r="R15" i="16" s="1"/>
  <c r="R13" i="23"/>
  <c r="V15" i="19"/>
  <c r="W15" i="19" s="1"/>
  <c r="I16" i="19"/>
  <c r="L16" i="19" s="1"/>
  <c r="O29" i="24"/>
  <c r="O14" i="14"/>
  <c r="S14" i="14" s="1"/>
  <c r="T14" i="14" s="1"/>
  <c r="M14" i="13"/>
  <c r="M14" i="11"/>
  <c r="I15" i="11" s="1"/>
  <c r="L15" i="11" s="1"/>
  <c r="L15" i="25"/>
  <c r="N15" i="25" s="1"/>
  <c r="R15" i="25" s="1"/>
  <c r="S15" i="25" s="1"/>
  <c r="O15" i="25"/>
  <c r="P15" i="25"/>
  <c r="Q15" i="25" s="1"/>
  <c r="Q28" i="24"/>
  <c r="Z27" i="24"/>
  <c r="U27" i="24"/>
  <c r="Z28" i="24"/>
  <c r="U28" i="24"/>
  <c r="P29" i="24"/>
  <c r="R29" i="24"/>
  <c r="S29" i="24" s="1"/>
  <c r="O13" i="23"/>
  <c r="S13" i="23" s="1"/>
  <c r="T13" i="23" s="1"/>
  <c r="N16" i="24"/>
  <c r="I17" i="24"/>
  <c r="K16" i="19"/>
  <c r="V14" i="14"/>
  <c r="W14" i="14" s="1"/>
  <c r="O14" i="13"/>
  <c r="S14" i="13" s="1"/>
  <c r="T14" i="13" s="1"/>
  <c r="I15" i="13"/>
  <c r="L15" i="13" s="1"/>
  <c r="Q14" i="13"/>
  <c r="R14" i="13" s="1"/>
  <c r="V14" i="13" s="1"/>
  <c r="W14" i="13" s="1"/>
  <c r="P14" i="13"/>
  <c r="Q14" i="11"/>
  <c r="R14" i="11" s="1"/>
  <c r="P14" i="11"/>
  <c r="I15" i="8"/>
  <c r="K15" i="8" s="1"/>
  <c r="N14" i="8"/>
  <c r="R14" i="8" s="1"/>
  <c r="S14" i="8" s="1"/>
  <c r="U14" i="8" s="1"/>
  <c r="V14" i="8" s="1"/>
  <c r="J15" i="7"/>
  <c r="L15" i="7"/>
  <c r="W14" i="7"/>
  <c r="X14" i="7" s="1"/>
  <c r="Z14" i="7" s="1"/>
  <c r="AA14" i="7" s="1"/>
  <c r="V14" i="7"/>
  <c r="I13" i="1"/>
  <c r="K13" i="1" s="1"/>
  <c r="U12" i="1"/>
  <c r="V12" i="1" s="1"/>
  <c r="I15" i="4"/>
  <c r="X14" i="4"/>
  <c r="Z14" i="4" s="1"/>
  <c r="AA14" i="4" s="1"/>
  <c r="N14" i="32" l="1"/>
  <c r="Q16" i="33"/>
  <c r="P16" i="33"/>
  <c r="M16" i="33"/>
  <c r="I15" i="32"/>
  <c r="K15" i="32" s="1"/>
  <c r="R14" i="32"/>
  <c r="V14" i="32" s="1"/>
  <c r="W14" i="32" s="1"/>
  <c r="U14" i="32"/>
  <c r="P14" i="31"/>
  <c r="M14" i="31"/>
  <c r="I15" i="31" s="1"/>
  <c r="R14" i="31"/>
  <c r="I15" i="17"/>
  <c r="K15" i="17" s="1"/>
  <c r="N14" i="17"/>
  <c r="O14" i="17"/>
  <c r="S14" i="17" s="1"/>
  <c r="U14" i="17" s="1"/>
  <c r="M13" i="9"/>
  <c r="P13" i="9"/>
  <c r="Q13" i="9"/>
  <c r="R13" i="9" s="1"/>
  <c r="I16" i="16"/>
  <c r="K16" i="16" s="1"/>
  <c r="O15" i="16"/>
  <c r="S15" i="16" s="1"/>
  <c r="T15" i="16" s="1"/>
  <c r="V15" i="16" s="1"/>
  <c r="W15" i="16" s="1"/>
  <c r="V13" i="23"/>
  <c r="W13" i="23" s="1"/>
  <c r="U13" i="23"/>
  <c r="O14" i="11"/>
  <c r="S14" i="11" s="1"/>
  <c r="T14" i="11" s="1"/>
  <c r="V14" i="11" s="1"/>
  <c r="W14" i="11" s="1"/>
  <c r="I16" i="25"/>
  <c r="K16" i="25" s="1"/>
  <c r="U15" i="25"/>
  <c r="V15" i="25" s="1"/>
  <c r="T29" i="24"/>
  <c r="Z29" i="24" s="1"/>
  <c r="Q29" i="24"/>
  <c r="P30" i="24"/>
  <c r="T30" i="24" s="1"/>
  <c r="R30" i="24"/>
  <c r="S30" i="24" s="1"/>
  <c r="O30" i="24"/>
  <c r="K14" i="23"/>
  <c r="J17" i="24"/>
  <c r="L17" i="24" s="1"/>
  <c r="W16" i="24"/>
  <c r="X16" i="24" s="1"/>
  <c r="Z16" i="24" s="1"/>
  <c r="AA16" i="24" s="1"/>
  <c r="V16" i="24"/>
  <c r="M16" i="19"/>
  <c r="I17" i="19" s="1"/>
  <c r="L17" i="19" s="1"/>
  <c r="Q16" i="19"/>
  <c r="R16" i="19" s="1"/>
  <c r="P16" i="19"/>
  <c r="M15" i="14"/>
  <c r="I16" i="14" s="1"/>
  <c r="P15" i="14"/>
  <c r="Q15" i="14"/>
  <c r="R15" i="14" s="1"/>
  <c r="K15" i="13"/>
  <c r="K15" i="11"/>
  <c r="J15" i="8"/>
  <c r="I16" i="7"/>
  <c r="N15" i="7"/>
  <c r="J13" i="1"/>
  <c r="L13" i="1" s="1"/>
  <c r="N13" i="1" s="1"/>
  <c r="R13" i="1" s="1"/>
  <c r="S13" i="1" s="1"/>
  <c r="O13" i="1"/>
  <c r="P13" i="1"/>
  <c r="Q13" i="1" s="1"/>
  <c r="J15" i="4"/>
  <c r="L15" i="4" s="1"/>
  <c r="N15" i="4" s="1"/>
  <c r="I17" i="33" l="1"/>
  <c r="O16" i="33"/>
  <c r="S16" i="33" s="1"/>
  <c r="T16" i="33" s="1"/>
  <c r="N16" i="33"/>
  <c r="R16" i="33"/>
  <c r="L15" i="32"/>
  <c r="N14" i="31"/>
  <c r="O14" i="31"/>
  <c r="S14" i="31" s="1"/>
  <c r="T14" i="31" s="1"/>
  <c r="V14" i="31" s="1"/>
  <c r="W14" i="31" s="1"/>
  <c r="K15" i="31"/>
  <c r="L15" i="31" s="1"/>
  <c r="P14" i="30"/>
  <c r="Q14" i="30"/>
  <c r="M14" i="30"/>
  <c r="L15" i="17"/>
  <c r="Q15" i="17" s="1"/>
  <c r="O13" i="9"/>
  <c r="S13" i="9" s="1"/>
  <c r="T13" i="9" s="1"/>
  <c r="V13" i="9" s="1"/>
  <c r="W13" i="9" s="1"/>
  <c r="N13" i="9"/>
  <c r="T14" i="17"/>
  <c r="V14" i="17" s="1"/>
  <c r="W14" i="17" s="1"/>
  <c r="I14" i="9"/>
  <c r="L14" i="9" s="1"/>
  <c r="Q14" i="9" s="1"/>
  <c r="U15" i="16"/>
  <c r="L16" i="16"/>
  <c r="Q16" i="16" s="1"/>
  <c r="R16" i="16" s="1"/>
  <c r="K16" i="14"/>
  <c r="L16" i="14"/>
  <c r="L15" i="8"/>
  <c r="O31" i="24"/>
  <c r="M15" i="13"/>
  <c r="M15" i="11"/>
  <c r="I16" i="11" s="1"/>
  <c r="L16" i="11" s="1"/>
  <c r="J16" i="25"/>
  <c r="L16" i="25" s="1"/>
  <c r="I17" i="25" s="1"/>
  <c r="K17" i="25" s="1"/>
  <c r="P16" i="25"/>
  <c r="Q16" i="25" s="1"/>
  <c r="O16" i="25"/>
  <c r="U29" i="24"/>
  <c r="U30" i="24" s="1"/>
  <c r="Z30" i="24"/>
  <c r="Q30" i="24"/>
  <c r="R31" i="24"/>
  <c r="S31" i="24" s="1"/>
  <c r="P31" i="24"/>
  <c r="M14" i="23"/>
  <c r="N14" i="23" s="1"/>
  <c r="Q14" i="23"/>
  <c r="P14" i="23"/>
  <c r="I18" i="24"/>
  <c r="N17" i="24"/>
  <c r="O16" i="19"/>
  <c r="S16" i="19" s="1"/>
  <c r="T16" i="19" s="1"/>
  <c r="V16" i="19" s="1"/>
  <c r="W16" i="19" s="1"/>
  <c r="K17" i="19"/>
  <c r="O15" i="14"/>
  <c r="S15" i="14" s="1"/>
  <c r="T15" i="14" s="1"/>
  <c r="V15" i="14" s="1"/>
  <c r="W15" i="14" s="1"/>
  <c r="O15" i="13"/>
  <c r="S15" i="13" s="1"/>
  <c r="T15" i="13" s="1"/>
  <c r="I16" i="13"/>
  <c r="L16" i="13" s="1"/>
  <c r="P15" i="13"/>
  <c r="Q15" i="13"/>
  <c r="R15" i="13" s="1"/>
  <c r="P15" i="11"/>
  <c r="Q15" i="11"/>
  <c r="R15" i="11" s="1"/>
  <c r="N15" i="8"/>
  <c r="R15" i="8" s="1"/>
  <c r="S15" i="8" s="1"/>
  <c r="I16" i="8"/>
  <c r="K16" i="8" s="1"/>
  <c r="P15" i="8"/>
  <c r="Q15" i="8" s="1"/>
  <c r="U15" i="8" s="1"/>
  <c r="V15" i="8" s="1"/>
  <c r="O15" i="8"/>
  <c r="W15" i="7"/>
  <c r="X15" i="7" s="1"/>
  <c r="Z15" i="7" s="1"/>
  <c r="AA15" i="7" s="1"/>
  <c r="V15" i="7"/>
  <c r="J16" i="7"/>
  <c r="L16" i="7" s="1"/>
  <c r="I14" i="1"/>
  <c r="K14" i="1" s="1"/>
  <c r="U13" i="1"/>
  <c r="V13" i="1" s="1"/>
  <c r="X15" i="4"/>
  <c r="Z15" i="4" s="1"/>
  <c r="AA15" i="4" s="1"/>
  <c r="I16" i="4"/>
  <c r="U16" i="33" l="1"/>
  <c r="V16" i="33"/>
  <c r="W16" i="33" s="1"/>
  <c r="U14" i="31"/>
  <c r="K17" i="33"/>
  <c r="L17" i="33" s="1"/>
  <c r="Q15" i="32"/>
  <c r="P15" i="32"/>
  <c r="M15" i="32"/>
  <c r="R14" i="30"/>
  <c r="O14" i="30"/>
  <c r="S14" i="30" s="1"/>
  <c r="T14" i="30" s="1"/>
  <c r="N14" i="30"/>
  <c r="I15" i="30"/>
  <c r="P15" i="17"/>
  <c r="M15" i="17"/>
  <c r="N15" i="17" s="1"/>
  <c r="U13" i="9"/>
  <c r="P14" i="9"/>
  <c r="K14" i="9"/>
  <c r="M14" i="9" s="1"/>
  <c r="N14" i="9" s="1"/>
  <c r="I15" i="23"/>
  <c r="K15" i="23" s="1"/>
  <c r="P16" i="16"/>
  <c r="M16" i="16"/>
  <c r="N16" i="16" s="1"/>
  <c r="R15" i="17"/>
  <c r="R14" i="23"/>
  <c r="R14" i="9"/>
  <c r="O15" i="11"/>
  <c r="S15" i="11" s="1"/>
  <c r="T15" i="11" s="1"/>
  <c r="V15" i="11" s="1"/>
  <c r="W15" i="11" s="1"/>
  <c r="V15" i="13"/>
  <c r="W15" i="13" s="1"/>
  <c r="N16" i="25"/>
  <c r="R16" i="25" s="1"/>
  <c r="S16" i="25" s="1"/>
  <c r="U16" i="25" s="1"/>
  <c r="V16" i="25" s="1"/>
  <c r="J17" i="25"/>
  <c r="T31" i="24"/>
  <c r="Q31" i="24"/>
  <c r="P32" i="24"/>
  <c r="T32" i="24" s="1"/>
  <c r="Z32" i="24" s="1"/>
  <c r="R32" i="24"/>
  <c r="S32" i="24" s="1"/>
  <c r="O32" i="24"/>
  <c r="O14" i="23"/>
  <c r="S14" i="23" s="1"/>
  <c r="T14" i="23" s="1"/>
  <c r="W17" i="24"/>
  <c r="X17" i="24" s="1"/>
  <c r="Z17" i="24" s="1"/>
  <c r="AA17" i="24" s="1"/>
  <c r="V17" i="24"/>
  <c r="J18" i="24"/>
  <c r="L18" i="24" s="1"/>
  <c r="M17" i="19"/>
  <c r="I18" i="19" s="1"/>
  <c r="L18" i="19" s="1"/>
  <c r="Q17" i="19"/>
  <c r="R17" i="19" s="1"/>
  <c r="P17" i="19"/>
  <c r="M16" i="14"/>
  <c r="I17" i="14" s="1"/>
  <c r="K17" i="14" s="1"/>
  <c r="Q16" i="14"/>
  <c r="R16" i="14" s="1"/>
  <c r="P16" i="14"/>
  <c r="K16" i="13"/>
  <c r="K16" i="11"/>
  <c r="J16" i="8"/>
  <c r="N16" i="7"/>
  <c r="I17" i="7"/>
  <c r="J14" i="1"/>
  <c r="L14" i="1" s="1"/>
  <c r="N14" i="1" s="1"/>
  <c r="R14" i="1" s="1"/>
  <c r="S14" i="1" s="1"/>
  <c r="O14" i="1"/>
  <c r="P14" i="1"/>
  <c r="Q14" i="1" s="1"/>
  <c r="J16" i="4"/>
  <c r="L16" i="4" s="1"/>
  <c r="N16" i="4" s="1"/>
  <c r="Q17" i="33" l="1"/>
  <c r="P17" i="33"/>
  <c r="M17" i="33"/>
  <c r="I16" i="32"/>
  <c r="O15" i="32"/>
  <c r="S15" i="32" s="1"/>
  <c r="T15" i="32" s="1"/>
  <c r="N15" i="32"/>
  <c r="R15" i="32"/>
  <c r="P15" i="31"/>
  <c r="Q15" i="31"/>
  <c r="M15" i="31"/>
  <c r="K15" i="30"/>
  <c r="L15" i="30" s="1"/>
  <c r="U14" i="30"/>
  <c r="V14" i="30"/>
  <c r="W14" i="30" s="1"/>
  <c r="I16" i="17"/>
  <c r="K16" i="17" s="1"/>
  <c r="O15" i="17"/>
  <c r="S15" i="17" s="1"/>
  <c r="T15" i="17" s="1"/>
  <c r="V15" i="17" s="1"/>
  <c r="W15" i="17" s="1"/>
  <c r="I15" i="9"/>
  <c r="L15" i="9" s="1"/>
  <c r="O14" i="9"/>
  <c r="S14" i="9" s="1"/>
  <c r="T14" i="9" s="1"/>
  <c r="V14" i="9" s="1"/>
  <c r="W14" i="9" s="1"/>
  <c r="I17" i="16"/>
  <c r="L15" i="23"/>
  <c r="M15" i="23" s="1"/>
  <c r="N15" i="23" s="1"/>
  <c r="O16" i="16"/>
  <c r="S16" i="16" s="1"/>
  <c r="V14" i="23"/>
  <c r="W14" i="23" s="1"/>
  <c r="U14" i="23"/>
  <c r="O17" i="19"/>
  <c r="S17" i="19" s="1"/>
  <c r="T17" i="19" s="1"/>
  <c r="V17" i="19" s="1"/>
  <c r="W17" i="19" s="1"/>
  <c r="L17" i="14"/>
  <c r="L16" i="8"/>
  <c r="O16" i="14"/>
  <c r="S16" i="14" s="1"/>
  <c r="T16" i="14" s="1"/>
  <c r="V16" i="14" s="1"/>
  <c r="W16" i="14" s="1"/>
  <c r="M16" i="13"/>
  <c r="I17" i="13" s="1"/>
  <c r="L17" i="13" s="1"/>
  <c r="M16" i="11"/>
  <c r="I17" i="11" s="1"/>
  <c r="L17" i="11" s="1"/>
  <c r="P17" i="25"/>
  <c r="Q17" i="25" s="1"/>
  <c r="O17" i="25"/>
  <c r="L17" i="25"/>
  <c r="Q32" i="24"/>
  <c r="P33" i="24"/>
  <c r="R33" i="24"/>
  <c r="S33" i="24" s="1"/>
  <c r="Z31" i="24"/>
  <c r="U31" i="24"/>
  <c r="U32" i="24" s="1"/>
  <c r="O33" i="24"/>
  <c r="N18" i="24"/>
  <c r="I19" i="24"/>
  <c r="K18" i="19"/>
  <c r="M18" i="19" s="1"/>
  <c r="Q16" i="13"/>
  <c r="R16" i="13" s="1"/>
  <c r="P16" i="13"/>
  <c r="Q16" i="11"/>
  <c r="R16" i="11" s="1"/>
  <c r="P16" i="11"/>
  <c r="I17" i="8"/>
  <c r="K17" i="8" s="1"/>
  <c r="N16" i="8"/>
  <c r="R16" i="8" s="1"/>
  <c r="S16" i="8" s="1"/>
  <c r="P16" i="8"/>
  <c r="Q16" i="8" s="1"/>
  <c r="O16" i="8"/>
  <c r="J17" i="7"/>
  <c r="L17" i="7" s="1"/>
  <c r="W16" i="7"/>
  <c r="X16" i="7" s="1"/>
  <c r="Z16" i="7" s="1"/>
  <c r="AA16" i="7" s="1"/>
  <c r="V16" i="7"/>
  <c r="I15" i="1"/>
  <c r="U14" i="1"/>
  <c r="V14" i="1" s="1"/>
  <c r="X16" i="4"/>
  <c r="Z16" i="4" s="1"/>
  <c r="AA16" i="4" s="1"/>
  <c r="I17" i="4"/>
  <c r="I18" i="33" l="1"/>
  <c r="O17" i="33"/>
  <c r="S17" i="33" s="1"/>
  <c r="T17" i="33" s="1"/>
  <c r="N17" i="33"/>
  <c r="R17" i="33"/>
  <c r="U15" i="32"/>
  <c r="V15" i="32"/>
  <c r="W15" i="32" s="1"/>
  <c r="K16" i="32"/>
  <c r="L16" i="32" s="1"/>
  <c r="I16" i="31"/>
  <c r="O15" i="31"/>
  <c r="S15" i="31" s="1"/>
  <c r="T15" i="31" s="1"/>
  <c r="N15" i="31"/>
  <c r="R15" i="31"/>
  <c r="Q15" i="30"/>
  <c r="P15" i="30"/>
  <c r="M15" i="30"/>
  <c r="L16" i="17"/>
  <c r="Q16" i="17" s="1"/>
  <c r="R16" i="17" s="1"/>
  <c r="U15" i="17"/>
  <c r="U14" i="9"/>
  <c r="K15" i="9"/>
  <c r="M15" i="9" s="1"/>
  <c r="N15" i="9" s="1"/>
  <c r="I16" i="23"/>
  <c r="L16" i="23" s="1"/>
  <c r="Q15" i="23"/>
  <c r="R15" i="23" s="1"/>
  <c r="P15" i="23"/>
  <c r="T16" i="16"/>
  <c r="V16" i="16" s="1"/>
  <c r="W16" i="16" s="1"/>
  <c r="U16" i="16"/>
  <c r="L17" i="16"/>
  <c r="K17" i="16"/>
  <c r="O16" i="13"/>
  <c r="S16" i="13" s="1"/>
  <c r="T16" i="13" s="1"/>
  <c r="V16" i="13" s="1"/>
  <c r="W16" i="13" s="1"/>
  <c r="U16" i="8"/>
  <c r="V16" i="8" s="1"/>
  <c r="J15" i="1"/>
  <c r="K15" i="1"/>
  <c r="O16" i="11"/>
  <c r="S16" i="11" s="1"/>
  <c r="T16" i="11" s="1"/>
  <c r="V16" i="11" s="1"/>
  <c r="W16" i="11" s="1"/>
  <c r="I18" i="25"/>
  <c r="K18" i="25" s="1"/>
  <c r="N17" i="25"/>
  <c r="R17" i="25" s="1"/>
  <c r="S17" i="25" s="1"/>
  <c r="U17" i="25" s="1"/>
  <c r="V17" i="25" s="1"/>
  <c r="O34" i="24"/>
  <c r="R34" i="24"/>
  <c r="S34" i="24" s="1"/>
  <c r="P34" i="24"/>
  <c r="T34" i="24" s="1"/>
  <c r="Z34" i="24" s="1"/>
  <c r="T33" i="24"/>
  <c r="Q33" i="24"/>
  <c r="O15" i="23"/>
  <c r="S15" i="23" s="1"/>
  <c r="T15" i="23" s="1"/>
  <c r="J19" i="24"/>
  <c r="L19" i="24" s="1"/>
  <c r="W18" i="24"/>
  <c r="X18" i="24" s="1"/>
  <c r="Z18" i="24" s="1"/>
  <c r="AA18" i="24" s="1"/>
  <c r="V18" i="24"/>
  <c r="I19" i="19"/>
  <c r="L19" i="19" s="1"/>
  <c r="O18" i="19"/>
  <c r="S18" i="19" s="1"/>
  <c r="T18" i="19" s="1"/>
  <c r="Q18" i="19"/>
  <c r="R18" i="19" s="1"/>
  <c r="P18" i="19"/>
  <c r="Q15" i="9"/>
  <c r="P15" i="9"/>
  <c r="M17" i="14"/>
  <c r="O17" i="14" s="1"/>
  <c r="S17" i="14" s="1"/>
  <c r="T17" i="14" s="1"/>
  <c r="Q17" i="14"/>
  <c r="R17" i="14" s="1"/>
  <c r="P17" i="14"/>
  <c r="K17" i="13"/>
  <c r="K17" i="11"/>
  <c r="J17" i="8"/>
  <c r="L17" i="8" s="1"/>
  <c r="N17" i="7"/>
  <c r="I18" i="7"/>
  <c r="L15" i="1"/>
  <c r="N15" i="1" s="1"/>
  <c r="R15" i="1" s="1"/>
  <c r="S15" i="1" s="1"/>
  <c r="P15" i="1"/>
  <c r="Q15" i="1" s="1"/>
  <c r="J17" i="4"/>
  <c r="L17" i="4" s="1"/>
  <c r="N17" i="4" s="1"/>
  <c r="U17" i="33" l="1"/>
  <c r="V17" i="33"/>
  <c r="W17" i="33" s="1"/>
  <c r="K18" i="33"/>
  <c r="L18" i="33" s="1"/>
  <c r="Q16" i="32"/>
  <c r="P16" i="32"/>
  <c r="M16" i="32"/>
  <c r="V15" i="31"/>
  <c r="W15" i="31" s="1"/>
  <c r="U15" i="31"/>
  <c r="K16" i="31"/>
  <c r="L16" i="31" s="1"/>
  <c r="I16" i="30"/>
  <c r="N15" i="30"/>
  <c r="O15" i="30"/>
  <c r="S15" i="30" s="1"/>
  <c r="T15" i="30" s="1"/>
  <c r="R15" i="30"/>
  <c r="M16" i="17"/>
  <c r="N16" i="17" s="1"/>
  <c r="P16" i="17"/>
  <c r="I16" i="9"/>
  <c r="K16" i="9" s="1"/>
  <c r="M17" i="16"/>
  <c r="N17" i="16" s="1"/>
  <c r="Q17" i="16"/>
  <c r="P17" i="16"/>
  <c r="V15" i="23"/>
  <c r="W15" i="23" s="1"/>
  <c r="U15" i="23"/>
  <c r="R15" i="9"/>
  <c r="V18" i="19"/>
  <c r="W18" i="19" s="1"/>
  <c r="O15" i="1"/>
  <c r="Q34" i="24"/>
  <c r="I18" i="14"/>
  <c r="L18" i="14" s="1"/>
  <c r="V17" i="14"/>
  <c r="W17" i="14" s="1"/>
  <c r="M17" i="13"/>
  <c r="I18" i="13" s="1"/>
  <c r="L18" i="13" s="1"/>
  <c r="M17" i="11"/>
  <c r="I18" i="11" s="1"/>
  <c r="L18" i="11" s="1"/>
  <c r="J18" i="25"/>
  <c r="O35" i="24"/>
  <c r="Z33" i="24"/>
  <c r="U33" i="24"/>
  <c r="U34" i="24" s="1"/>
  <c r="P35" i="24"/>
  <c r="T35" i="24" s="1"/>
  <c r="Z35" i="24" s="1"/>
  <c r="R35" i="24"/>
  <c r="S35" i="24" s="1"/>
  <c r="K16" i="23"/>
  <c r="N19" i="24"/>
  <c r="I20" i="24"/>
  <c r="K19" i="19"/>
  <c r="O15" i="9"/>
  <c r="S15" i="9" s="1"/>
  <c r="T15" i="9" s="1"/>
  <c r="Q17" i="13"/>
  <c r="R17" i="13" s="1"/>
  <c r="P17" i="13"/>
  <c r="Q17" i="11"/>
  <c r="R17" i="11" s="1"/>
  <c r="P17" i="11"/>
  <c r="N17" i="8"/>
  <c r="R17" i="8" s="1"/>
  <c r="S17" i="8" s="1"/>
  <c r="I18" i="8"/>
  <c r="K18" i="8" s="1"/>
  <c r="O17" i="8"/>
  <c r="P17" i="8"/>
  <c r="Q17" i="8" s="1"/>
  <c r="J18" i="7"/>
  <c r="L18" i="7"/>
  <c r="V17" i="7"/>
  <c r="W17" i="7"/>
  <c r="X17" i="7" s="1"/>
  <c r="Z17" i="7" s="1"/>
  <c r="AA17" i="7" s="1"/>
  <c r="I16" i="1"/>
  <c r="K16" i="1" s="1"/>
  <c r="J16" i="1"/>
  <c r="U15" i="1"/>
  <c r="V15" i="1" s="1"/>
  <c r="X17" i="4"/>
  <c r="Z17" i="4" s="1"/>
  <c r="AA17" i="4" s="1"/>
  <c r="I18" i="4"/>
  <c r="P18" i="33" l="1"/>
  <c r="Q18" i="33"/>
  <c r="M18" i="33"/>
  <c r="O16" i="32"/>
  <c r="S16" i="32" s="1"/>
  <c r="T16" i="32" s="1"/>
  <c r="I17" i="32"/>
  <c r="N16" i="32"/>
  <c r="R16" i="32"/>
  <c r="U15" i="30"/>
  <c r="V15" i="30"/>
  <c r="W15" i="30" s="1"/>
  <c r="K16" i="30"/>
  <c r="L16" i="30" s="1"/>
  <c r="I17" i="17"/>
  <c r="L17" i="17" s="1"/>
  <c r="O16" i="17"/>
  <c r="S16" i="17" s="1"/>
  <c r="T16" i="17" s="1"/>
  <c r="V16" i="17" s="1"/>
  <c r="W16" i="17" s="1"/>
  <c r="L16" i="9"/>
  <c r="P16" i="9" s="1"/>
  <c r="I18" i="16"/>
  <c r="L18" i="16" s="1"/>
  <c r="O17" i="16"/>
  <c r="S17" i="16" s="1"/>
  <c r="T17" i="16" s="1"/>
  <c r="R17" i="16"/>
  <c r="U15" i="9"/>
  <c r="V15" i="9"/>
  <c r="W15" i="9" s="1"/>
  <c r="O17" i="13"/>
  <c r="S17" i="13" s="1"/>
  <c r="T17" i="13" s="1"/>
  <c r="O17" i="11"/>
  <c r="S17" i="11" s="1"/>
  <c r="T17" i="11" s="1"/>
  <c r="V17" i="11" s="1"/>
  <c r="W17" i="11" s="1"/>
  <c r="U17" i="8"/>
  <c r="V17" i="8" s="1"/>
  <c r="K18" i="14"/>
  <c r="P18" i="14"/>
  <c r="V17" i="13"/>
  <c r="W17" i="13" s="1"/>
  <c r="L18" i="25"/>
  <c r="I19" i="25" s="1"/>
  <c r="K19" i="25" s="1"/>
  <c r="P18" i="25"/>
  <c r="Q18" i="25" s="1"/>
  <c r="O18" i="25"/>
  <c r="P36" i="24"/>
  <c r="T36" i="24" s="1"/>
  <c r="Z36" i="24" s="1"/>
  <c r="R36" i="24"/>
  <c r="S36" i="24" s="1"/>
  <c r="U35" i="24"/>
  <c r="O36" i="24"/>
  <c r="O37" i="24" s="1"/>
  <c r="Q35" i="24"/>
  <c r="M16" i="23"/>
  <c r="N16" i="23" s="1"/>
  <c r="Q16" i="23"/>
  <c r="P16" i="23"/>
  <c r="J20" i="24"/>
  <c r="L20" i="24" s="1"/>
  <c r="W19" i="24"/>
  <c r="X19" i="24" s="1"/>
  <c r="Z19" i="24" s="1"/>
  <c r="AA19" i="24" s="1"/>
  <c r="V19" i="24"/>
  <c r="Q19" i="19"/>
  <c r="R19" i="19" s="1"/>
  <c r="P19" i="19"/>
  <c r="M19" i="19"/>
  <c r="M18" i="14"/>
  <c r="I19" i="14" s="1"/>
  <c r="K19" i="14" s="1"/>
  <c r="K18" i="13"/>
  <c r="K18" i="11"/>
  <c r="J18" i="8"/>
  <c r="N18" i="7"/>
  <c r="I19" i="7"/>
  <c r="L16" i="1"/>
  <c r="N16" i="1" s="1"/>
  <c r="R16" i="1" s="1"/>
  <c r="S16" i="1" s="1"/>
  <c r="O16" i="1"/>
  <c r="P16" i="1"/>
  <c r="Q16" i="1" s="1"/>
  <c r="J18" i="4"/>
  <c r="L18" i="4" s="1"/>
  <c r="N18" i="4" s="1"/>
  <c r="I19" i="33" l="1"/>
  <c r="N18" i="33"/>
  <c r="O18" i="33"/>
  <c r="S18" i="33" s="1"/>
  <c r="T18" i="33" s="1"/>
  <c r="R18" i="33"/>
  <c r="U16" i="32"/>
  <c r="V16" i="32"/>
  <c r="W16" i="32" s="1"/>
  <c r="K17" i="32"/>
  <c r="Q16" i="31"/>
  <c r="P16" i="31"/>
  <c r="M16" i="31"/>
  <c r="P16" i="30"/>
  <c r="Q16" i="30"/>
  <c r="M16" i="30"/>
  <c r="K17" i="17"/>
  <c r="M17" i="17" s="1"/>
  <c r="N17" i="17" s="1"/>
  <c r="U16" i="17"/>
  <c r="Q16" i="9"/>
  <c r="R16" i="9" s="1"/>
  <c r="M16" i="9"/>
  <c r="N16" i="9" s="1"/>
  <c r="P17" i="17"/>
  <c r="Q17" i="17"/>
  <c r="R17" i="17" s="1"/>
  <c r="K18" i="16"/>
  <c r="M18" i="16" s="1"/>
  <c r="N18" i="16" s="1"/>
  <c r="I17" i="23"/>
  <c r="L17" i="23" s="1"/>
  <c r="O16" i="23"/>
  <c r="S16" i="23" s="1"/>
  <c r="T16" i="23" s="1"/>
  <c r="V17" i="16"/>
  <c r="W17" i="16" s="1"/>
  <c r="U17" i="16"/>
  <c r="Q18" i="16"/>
  <c r="P18" i="16"/>
  <c r="R16" i="23"/>
  <c r="L19" i="14"/>
  <c r="Q36" i="24"/>
  <c r="U36" i="24"/>
  <c r="Q18" i="14"/>
  <c r="R18" i="14" s="1"/>
  <c r="O18" i="14"/>
  <c r="S18" i="14" s="1"/>
  <c r="T18" i="14" s="1"/>
  <c r="M18" i="13"/>
  <c r="I19" i="13" s="1"/>
  <c r="L19" i="13" s="1"/>
  <c r="M18" i="11"/>
  <c r="O18" i="11" s="1"/>
  <c r="S18" i="11" s="1"/>
  <c r="T18" i="11" s="1"/>
  <c r="N18" i="25"/>
  <c r="R18" i="25" s="1"/>
  <c r="S18" i="25" s="1"/>
  <c r="U18" i="25" s="1"/>
  <c r="V18" i="25" s="1"/>
  <c r="J19" i="25"/>
  <c r="R37" i="24"/>
  <c r="S37" i="24" s="1"/>
  <c r="P37" i="24"/>
  <c r="T37" i="24" s="1"/>
  <c r="Z37" i="24" s="1"/>
  <c r="N20" i="24"/>
  <c r="I21" i="24"/>
  <c r="I20" i="19"/>
  <c r="L20" i="19" s="1"/>
  <c r="O19" i="19"/>
  <c r="S19" i="19" s="1"/>
  <c r="T19" i="19" s="1"/>
  <c r="V19" i="19" s="1"/>
  <c r="W19" i="19" s="1"/>
  <c r="V18" i="14"/>
  <c r="W18" i="14" s="1"/>
  <c r="Q18" i="13"/>
  <c r="R18" i="13" s="1"/>
  <c r="P18" i="13"/>
  <c r="Q18" i="11"/>
  <c r="R18" i="11" s="1"/>
  <c r="P18" i="11"/>
  <c r="P18" i="8"/>
  <c r="Q18" i="8" s="1"/>
  <c r="O18" i="8"/>
  <c r="L18" i="8"/>
  <c r="J19" i="7"/>
  <c r="L19" i="7" s="1"/>
  <c r="W18" i="7"/>
  <c r="X18" i="7" s="1"/>
  <c r="Z18" i="7" s="1"/>
  <c r="AA18" i="7" s="1"/>
  <c r="V18" i="7"/>
  <c r="I17" i="1"/>
  <c r="U16" i="1"/>
  <c r="V16" i="1" s="1"/>
  <c r="I19" i="4"/>
  <c r="X18" i="4"/>
  <c r="Z18" i="4" s="1"/>
  <c r="AA18" i="4" s="1"/>
  <c r="V18" i="33" l="1"/>
  <c r="W18" i="33" s="1"/>
  <c r="U18" i="33"/>
  <c r="K19" i="33"/>
  <c r="L19" i="33" s="1"/>
  <c r="L17" i="32"/>
  <c r="O16" i="31"/>
  <c r="S16" i="31" s="1"/>
  <c r="T16" i="31" s="1"/>
  <c r="I17" i="31"/>
  <c r="N16" i="31"/>
  <c r="R16" i="31"/>
  <c r="R16" i="30"/>
  <c r="N16" i="30"/>
  <c r="I17" i="30"/>
  <c r="O16" i="30"/>
  <c r="S16" i="30" s="1"/>
  <c r="T16" i="30" s="1"/>
  <c r="I17" i="9"/>
  <c r="K17" i="9" s="1"/>
  <c r="O16" i="9"/>
  <c r="S16" i="9" s="1"/>
  <c r="T16" i="9" s="1"/>
  <c r="V16" i="9" s="1"/>
  <c r="W16" i="9" s="1"/>
  <c r="O17" i="17"/>
  <c r="S17" i="17" s="1"/>
  <c r="I18" i="17"/>
  <c r="I19" i="16"/>
  <c r="U16" i="23"/>
  <c r="V16" i="23"/>
  <c r="W16" i="23" s="1"/>
  <c r="O18" i="16"/>
  <c r="S18" i="16" s="1"/>
  <c r="T18" i="16" s="1"/>
  <c r="R18" i="16"/>
  <c r="O18" i="13"/>
  <c r="S18" i="13" s="1"/>
  <c r="T18" i="13" s="1"/>
  <c r="V18" i="13" s="1"/>
  <c r="W18" i="13" s="1"/>
  <c r="J17" i="1"/>
  <c r="K17" i="1"/>
  <c r="V18" i="11"/>
  <c r="W18" i="11" s="1"/>
  <c r="I19" i="11"/>
  <c r="L19" i="11" s="1"/>
  <c r="L19" i="25"/>
  <c r="N19" i="25" s="1"/>
  <c r="R19" i="25" s="1"/>
  <c r="S19" i="25" s="1"/>
  <c r="O19" i="25"/>
  <c r="P19" i="25"/>
  <c r="Q19" i="25" s="1"/>
  <c r="R38" i="24"/>
  <c r="S38" i="24" s="1"/>
  <c r="P38" i="24"/>
  <c r="T38" i="24" s="1"/>
  <c r="Z38" i="24" s="1"/>
  <c r="U37" i="24"/>
  <c r="O38" i="24"/>
  <c r="Q37" i="24"/>
  <c r="K17" i="23"/>
  <c r="M17" i="23" s="1"/>
  <c r="N17" i="23" s="1"/>
  <c r="Q17" i="23"/>
  <c r="P17" i="23"/>
  <c r="J21" i="24"/>
  <c r="L21" i="24" s="1"/>
  <c r="W20" i="24"/>
  <c r="X20" i="24" s="1"/>
  <c r="Z20" i="24" s="1"/>
  <c r="AA20" i="24" s="1"/>
  <c r="V20" i="24"/>
  <c r="K20" i="19"/>
  <c r="Q19" i="14"/>
  <c r="R19" i="14" s="1"/>
  <c r="P19" i="14"/>
  <c r="M19" i="14"/>
  <c r="K19" i="13"/>
  <c r="I19" i="8"/>
  <c r="K19" i="8" s="1"/>
  <c r="N18" i="8"/>
  <c r="R18" i="8" s="1"/>
  <c r="S18" i="8" s="1"/>
  <c r="U18" i="8"/>
  <c r="V18" i="8" s="1"/>
  <c r="N19" i="7"/>
  <c r="I20" i="7"/>
  <c r="L17" i="1"/>
  <c r="J19" i="4"/>
  <c r="L19" i="4" s="1"/>
  <c r="N19" i="4" s="1"/>
  <c r="Q19" i="33" l="1"/>
  <c r="P19" i="33"/>
  <c r="M19" i="33"/>
  <c r="P17" i="32"/>
  <c r="Q17" i="32"/>
  <c r="M17" i="32"/>
  <c r="U16" i="31"/>
  <c r="V16" i="31"/>
  <c r="W16" i="31" s="1"/>
  <c r="K17" i="31"/>
  <c r="L17" i="31" s="1"/>
  <c r="K17" i="30"/>
  <c r="L17" i="30" s="1"/>
  <c r="U16" i="30"/>
  <c r="V16" i="30"/>
  <c r="W16" i="30" s="1"/>
  <c r="L17" i="9"/>
  <c r="P17" i="9" s="1"/>
  <c r="U16" i="9"/>
  <c r="T17" i="17"/>
  <c r="V17" i="17" s="1"/>
  <c r="W17" i="17" s="1"/>
  <c r="U17" i="17"/>
  <c r="L18" i="17"/>
  <c r="K18" i="17"/>
  <c r="I18" i="23"/>
  <c r="L18" i="23" s="1"/>
  <c r="U18" i="16"/>
  <c r="V18" i="16"/>
  <c r="W18" i="16" s="1"/>
  <c r="L19" i="16"/>
  <c r="K19" i="16"/>
  <c r="R17" i="23"/>
  <c r="K18" i="1"/>
  <c r="Q38" i="24"/>
  <c r="K19" i="11"/>
  <c r="I20" i="25"/>
  <c r="K20" i="25" s="1"/>
  <c r="U19" i="25"/>
  <c r="V19" i="25" s="1"/>
  <c r="U38" i="24"/>
  <c r="O39" i="24"/>
  <c r="O40" i="24" s="1"/>
  <c r="R39" i="24"/>
  <c r="S39" i="24" s="1"/>
  <c r="P39" i="24"/>
  <c r="T39" i="24" s="1"/>
  <c r="Z39" i="24" s="1"/>
  <c r="O17" i="23"/>
  <c r="S17" i="23" s="1"/>
  <c r="T17" i="23" s="1"/>
  <c r="N21" i="24"/>
  <c r="I22" i="24"/>
  <c r="Q20" i="19"/>
  <c r="R20" i="19" s="1"/>
  <c r="P20" i="19"/>
  <c r="M20" i="19"/>
  <c r="I20" i="14"/>
  <c r="L20" i="14" s="1"/>
  <c r="O19" i="14"/>
  <c r="S19" i="14" s="1"/>
  <c r="T19" i="14" s="1"/>
  <c r="V19" i="14" s="1"/>
  <c r="W19" i="14" s="1"/>
  <c r="Q19" i="13"/>
  <c r="R19" i="13" s="1"/>
  <c r="P19" i="13"/>
  <c r="M19" i="13"/>
  <c r="Q19" i="11"/>
  <c r="R19" i="11" s="1"/>
  <c r="J19" i="8"/>
  <c r="J20" i="7"/>
  <c r="L20" i="7" s="1"/>
  <c r="W19" i="7"/>
  <c r="X19" i="7" s="1"/>
  <c r="Z19" i="7" s="1"/>
  <c r="AA19" i="7" s="1"/>
  <c r="V19" i="7"/>
  <c r="O17" i="1"/>
  <c r="P17" i="1"/>
  <c r="Q17" i="1" s="1"/>
  <c r="I18" i="1"/>
  <c r="N17" i="1"/>
  <c r="R17" i="1" s="1"/>
  <c r="S17" i="1" s="1"/>
  <c r="X19" i="4"/>
  <c r="Z19" i="4" s="1"/>
  <c r="AA19" i="4" s="1"/>
  <c r="I20" i="4"/>
  <c r="O19" i="33" l="1"/>
  <c r="S19" i="33" s="1"/>
  <c r="T19" i="33" s="1"/>
  <c r="N19" i="33"/>
  <c r="I20" i="33"/>
  <c r="R19" i="33"/>
  <c r="I18" i="32"/>
  <c r="N17" i="32"/>
  <c r="O17" i="32"/>
  <c r="S17" i="32" s="1"/>
  <c r="T17" i="32" s="1"/>
  <c r="R17" i="32"/>
  <c r="Q17" i="31"/>
  <c r="P17" i="31"/>
  <c r="M17" i="31"/>
  <c r="P17" i="30"/>
  <c r="Q17" i="30"/>
  <c r="M17" i="30"/>
  <c r="Q17" i="9"/>
  <c r="R17" i="9" s="1"/>
  <c r="M17" i="9"/>
  <c r="M18" i="17"/>
  <c r="N18" i="17" s="1"/>
  <c r="P18" i="17"/>
  <c r="Q18" i="17"/>
  <c r="K18" i="23"/>
  <c r="M18" i="23" s="1"/>
  <c r="N18" i="23" s="1"/>
  <c r="M19" i="16"/>
  <c r="N19" i="16" s="1"/>
  <c r="Q19" i="16"/>
  <c r="P19" i="16"/>
  <c r="V17" i="23"/>
  <c r="W17" i="23" s="1"/>
  <c r="U17" i="23"/>
  <c r="L19" i="8"/>
  <c r="J18" i="1"/>
  <c r="K20" i="14"/>
  <c r="M19" i="11"/>
  <c r="I20" i="11" s="1"/>
  <c r="L20" i="11" s="1"/>
  <c r="P19" i="11"/>
  <c r="J20" i="25"/>
  <c r="P20" i="25"/>
  <c r="Q20" i="25" s="1"/>
  <c r="R40" i="24"/>
  <c r="S40" i="24" s="1"/>
  <c r="P40" i="24"/>
  <c r="T40" i="24" s="1"/>
  <c r="Z40" i="24" s="1"/>
  <c r="U39" i="24"/>
  <c r="Q39" i="24"/>
  <c r="Q40" i="24" s="1"/>
  <c r="P18" i="23"/>
  <c r="Q18" i="23"/>
  <c r="J22" i="24"/>
  <c r="L22" i="24" s="1"/>
  <c r="W21" i="24"/>
  <c r="X21" i="24" s="1"/>
  <c r="Z21" i="24" s="1"/>
  <c r="AA21" i="24" s="1"/>
  <c r="V21" i="24"/>
  <c r="I21" i="19"/>
  <c r="L21" i="19" s="1"/>
  <c r="O20" i="19"/>
  <c r="S20" i="19" s="1"/>
  <c r="T20" i="19" s="1"/>
  <c r="V20" i="19" s="1"/>
  <c r="W20" i="19" s="1"/>
  <c r="I20" i="13"/>
  <c r="L20" i="13" s="1"/>
  <c r="O19" i="13"/>
  <c r="S19" i="13" s="1"/>
  <c r="T19" i="13" s="1"/>
  <c r="V19" i="13" s="1"/>
  <c r="W19" i="13" s="1"/>
  <c r="N19" i="8"/>
  <c r="R19" i="8" s="1"/>
  <c r="S19" i="8" s="1"/>
  <c r="I20" i="8"/>
  <c r="K20" i="8" s="1"/>
  <c r="P19" i="8"/>
  <c r="Q19" i="8" s="1"/>
  <c r="U19" i="8" s="1"/>
  <c r="V19" i="8" s="1"/>
  <c r="O19" i="8"/>
  <c r="I21" i="7"/>
  <c r="N20" i="7"/>
  <c r="U17" i="1"/>
  <c r="V17" i="1" s="1"/>
  <c r="L18" i="1"/>
  <c r="N18" i="1" s="1"/>
  <c r="R18" i="1" s="1"/>
  <c r="S18" i="1" s="1"/>
  <c r="P18" i="1"/>
  <c r="Q18" i="1" s="1"/>
  <c r="O18" i="1"/>
  <c r="J20" i="4"/>
  <c r="L20" i="4" s="1"/>
  <c r="N20" i="4" s="1"/>
  <c r="U17" i="32" l="1"/>
  <c r="V19" i="33"/>
  <c r="W19" i="33" s="1"/>
  <c r="U19" i="33"/>
  <c r="K20" i="33"/>
  <c r="L20" i="33" s="1"/>
  <c r="V17" i="32"/>
  <c r="W17" i="32" s="1"/>
  <c r="K18" i="32"/>
  <c r="L18" i="32" s="1"/>
  <c r="R17" i="31"/>
  <c r="N17" i="31"/>
  <c r="I18" i="31"/>
  <c r="O17" i="31"/>
  <c r="S17" i="31" s="1"/>
  <c r="T17" i="31" s="1"/>
  <c r="O17" i="30"/>
  <c r="S17" i="30" s="1"/>
  <c r="T17" i="30" s="1"/>
  <c r="N17" i="30"/>
  <c r="I18" i="30"/>
  <c r="R17" i="30"/>
  <c r="I18" i="9"/>
  <c r="K18" i="9" s="1"/>
  <c r="N17" i="9"/>
  <c r="O17" i="9"/>
  <c r="S17" i="9" s="1"/>
  <c r="T17" i="9" s="1"/>
  <c r="V17" i="9" s="1"/>
  <c r="W17" i="9" s="1"/>
  <c r="O18" i="17"/>
  <c r="S18" i="17" s="1"/>
  <c r="T18" i="17" s="1"/>
  <c r="I19" i="17"/>
  <c r="K19" i="17" s="1"/>
  <c r="R18" i="17"/>
  <c r="I20" i="16"/>
  <c r="K20" i="16" s="1"/>
  <c r="I19" i="23"/>
  <c r="L19" i="23" s="1"/>
  <c r="O19" i="16"/>
  <c r="S19" i="16" s="1"/>
  <c r="T19" i="16" s="1"/>
  <c r="R19" i="16"/>
  <c r="R18" i="23"/>
  <c r="O19" i="11"/>
  <c r="S19" i="11" s="1"/>
  <c r="T19" i="11" s="1"/>
  <c r="V19" i="11" s="1"/>
  <c r="W19" i="11" s="1"/>
  <c r="L20" i="25"/>
  <c r="I21" i="25"/>
  <c r="K21" i="25" s="1"/>
  <c r="N20" i="25"/>
  <c r="R20" i="25" s="1"/>
  <c r="S20" i="25" s="1"/>
  <c r="O20" i="25"/>
  <c r="U20" i="25"/>
  <c r="V20" i="25" s="1"/>
  <c r="O18" i="23"/>
  <c r="S18" i="23" s="1"/>
  <c r="T18" i="23" s="1"/>
  <c r="J21" i="25"/>
  <c r="U40" i="24"/>
  <c r="P41" i="24"/>
  <c r="T41" i="24" s="1"/>
  <c r="Z41" i="24" s="1"/>
  <c r="R41" i="24"/>
  <c r="S41" i="24" s="1"/>
  <c r="O41" i="24"/>
  <c r="N22" i="24"/>
  <c r="I23" i="24"/>
  <c r="K21" i="19"/>
  <c r="Q20" i="14"/>
  <c r="R20" i="14" s="1"/>
  <c r="P20" i="14"/>
  <c r="M20" i="14"/>
  <c r="K20" i="13"/>
  <c r="K20" i="11"/>
  <c r="J20" i="8"/>
  <c r="L20" i="8" s="1"/>
  <c r="V20" i="7"/>
  <c r="W20" i="7"/>
  <c r="X20" i="7" s="1"/>
  <c r="Z20" i="7" s="1"/>
  <c r="AA20" i="7" s="1"/>
  <c r="J21" i="7"/>
  <c r="L21" i="7"/>
  <c r="U18" i="1"/>
  <c r="V18" i="1" s="1"/>
  <c r="I19" i="1"/>
  <c r="K19" i="1" s="1"/>
  <c r="X20" i="4"/>
  <c r="Z20" i="4" s="1"/>
  <c r="AA20" i="4" s="1"/>
  <c r="I21" i="4"/>
  <c r="M20" i="33" l="1"/>
  <c r="N20" i="33" s="1"/>
  <c r="Q20" i="33"/>
  <c r="P20" i="33"/>
  <c r="Q18" i="32"/>
  <c r="P18" i="32"/>
  <c r="M18" i="32"/>
  <c r="K18" i="31"/>
  <c r="L18" i="31" s="1"/>
  <c r="V17" i="31"/>
  <c r="W17" i="31" s="1"/>
  <c r="U17" i="31"/>
  <c r="V17" i="30"/>
  <c r="W17" i="30" s="1"/>
  <c r="U17" i="30"/>
  <c r="K18" i="30"/>
  <c r="L18" i="30" s="1"/>
  <c r="L18" i="9"/>
  <c r="Q18" i="9" s="1"/>
  <c r="R18" i="9" s="1"/>
  <c r="U17" i="9"/>
  <c r="V18" i="17"/>
  <c r="W18" i="17" s="1"/>
  <c r="U18" i="17"/>
  <c r="L19" i="17"/>
  <c r="P19" i="17" s="1"/>
  <c r="L20" i="16"/>
  <c r="M20" i="16" s="1"/>
  <c r="N20" i="16" s="1"/>
  <c r="K19" i="23"/>
  <c r="M19" i="23" s="1"/>
  <c r="N19" i="23" s="1"/>
  <c r="U19" i="16"/>
  <c r="V19" i="16"/>
  <c r="W19" i="16" s="1"/>
  <c r="V18" i="23"/>
  <c r="W18" i="23" s="1"/>
  <c r="U18" i="23"/>
  <c r="J19" i="1"/>
  <c r="O42" i="24"/>
  <c r="P21" i="25"/>
  <c r="Q21" i="25" s="1"/>
  <c r="O21" i="25"/>
  <c r="L21" i="25"/>
  <c r="Q41" i="24"/>
  <c r="U41" i="24"/>
  <c r="R42" i="24"/>
  <c r="S42" i="24" s="1"/>
  <c r="P42" i="24"/>
  <c r="T42" i="24" s="1"/>
  <c r="Z42" i="24" s="1"/>
  <c r="Q19" i="23"/>
  <c r="P19" i="23"/>
  <c r="J23" i="24"/>
  <c r="L23" i="24" s="1"/>
  <c r="V22" i="24"/>
  <c r="W22" i="24"/>
  <c r="X22" i="24" s="1"/>
  <c r="Z22" i="24" s="1"/>
  <c r="AA22" i="24" s="1"/>
  <c r="M21" i="19"/>
  <c r="I22" i="19"/>
  <c r="L22" i="19" s="1"/>
  <c r="O21" i="19"/>
  <c r="S21" i="19" s="1"/>
  <c r="T21" i="19" s="1"/>
  <c r="Q21" i="19"/>
  <c r="R21" i="19" s="1"/>
  <c r="V21" i="19" s="1"/>
  <c r="W21" i="19" s="1"/>
  <c r="P21" i="19"/>
  <c r="I21" i="14"/>
  <c r="L21" i="14" s="1"/>
  <c r="O20" i="14"/>
  <c r="S20" i="14" s="1"/>
  <c r="T20" i="14" s="1"/>
  <c r="V20" i="14" s="1"/>
  <c r="W20" i="14" s="1"/>
  <c r="Q20" i="13"/>
  <c r="R20" i="13" s="1"/>
  <c r="P20" i="13"/>
  <c r="M20" i="13"/>
  <c r="Q20" i="11"/>
  <c r="R20" i="11" s="1"/>
  <c r="P20" i="11"/>
  <c r="M20" i="11"/>
  <c r="I21" i="8"/>
  <c r="K21" i="8" s="1"/>
  <c r="N20" i="8"/>
  <c r="R20" i="8" s="1"/>
  <c r="S20" i="8" s="1"/>
  <c r="P20" i="8"/>
  <c r="Q20" i="8" s="1"/>
  <c r="U20" i="8" s="1"/>
  <c r="V20" i="8" s="1"/>
  <c r="O20" i="8"/>
  <c r="N21" i="7"/>
  <c r="I22" i="7"/>
  <c r="L19" i="1"/>
  <c r="N19" i="1" s="1"/>
  <c r="R19" i="1" s="1"/>
  <c r="S19" i="1" s="1"/>
  <c r="P19" i="1"/>
  <c r="Q19" i="1" s="1"/>
  <c r="O19" i="1"/>
  <c r="J21" i="4"/>
  <c r="L21" i="4" s="1"/>
  <c r="N21" i="4" s="1"/>
  <c r="F46" i="1"/>
  <c r="I21" i="33" l="1"/>
  <c r="O20" i="33"/>
  <c r="S20" i="33" s="1"/>
  <c r="T20" i="33" s="1"/>
  <c r="R20" i="33"/>
  <c r="R18" i="32"/>
  <c r="N18" i="32"/>
  <c r="I19" i="32"/>
  <c r="O18" i="32"/>
  <c r="S18" i="32" s="1"/>
  <c r="T18" i="32" s="1"/>
  <c r="Q18" i="31"/>
  <c r="P18" i="31"/>
  <c r="M18" i="31"/>
  <c r="P18" i="9"/>
  <c r="M18" i="9"/>
  <c r="O18" i="9" s="1"/>
  <c r="S18" i="9" s="1"/>
  <c r="T18" i="9" s="1"/>
  <c r="V18" i="9" s="1"/>
  <c r="W18" i="9" s="1"/>
  <c r="M19" i="17"/>
  <c r="Q19" i="17"/>
  <c r="R19" i="17" s="1"/>
  <c r="P20" i="16"/>
  <c r="Q20" i="16"/>
  <c r="R20" i="16" s="1"/>
  <c r="I21" i="16"/>
  <c r="K21" i="16" s="1"/>
  <c r="I20" i="23"/>
  <c r="L20" i="23" s="1"/>
  <c r="O20" i="16"/>
  <c r="S20" i="16" s="1"/>
  <c r="T20" i="16" s="1"/>
  <c r="R19" i="23"/>
  <c r="O43" i="24"/>
  <c r="K21" i="14"/>
  <c r="I22" i="25"/>
  <c r="K22" i="25" s="1"/>
  <c r="N21" i="25"/>
  <c r="R21" i="25" s="1"/>
  <c r="S21" i="25" s="1"/>
  <c r="U21" i="25" s="1"/>
  <c r="V21" i="25" s="1"/>
  <c r="Q42" i="24"/>
  <c r="U42" i="24"/>
  <c r="O44" i="24"/>
  <c r="P43" i="24"/>
  <c r="T43" i="24" s="1"/>
  <c r="Z43" i="24" s="1"/>
  <c r="R43" i="24"/>
  <c r="S43" i="24" s="1"/>
  <c r="O19" i="23"/>
  <c r="S19" i="23" s="1"/>
  <c r="T19" i="23" s="1"/>
  <c r="N23" i="24"/>
  <c r="I24" i="24"/>
  <c r="K22" i="19"/>
  <c r="I21" i="13"/>
  <c r="L21" i="13" s="1"/>
  <c r="O20" i="13"/>
  <c r="S20" i="13" s="1"/>
  <c r="T20" i="13" s="1"/>
  <c r="V20" i="13"/>
  <c r="W20" i="13" s="1"/>
  <c r="I21" i="11"/>
  <c r="L21" i="11" s="1"/>
  <c r="O20" i="11"/>
  <c r="S20" i="11" s="1"/>
  <c r="T20" i="11" s="1"/>
  <c r="V20" i="11" s="1"/>
  <c r="W20" i="11" s="1"/>
  <c r="J21" i="8"/>
  <c r="J22" i="7"/>
  <c r="L22" i="7" s="1"/>
  <c r="W21" i="7"/>
  <c r="X21" i="7" s="1"/>
  <c r="Z21" i="7" s="1"/>
  <c r="AA21" i="7" s="1"/>
  <c r="V21" i="7"/>
  <c r="U19" i="1"/>
  <c r="V19" i="1" s="1"/>
  <c r="I20" i="1"/>
  <c r="G46" i="1"/>
  <c r="H45" i="1"/>
  <c r="F47" i="1"/>
  <c r="X21" i="4"/>
  <c r="Z21" i="4" s="1"/>
  <c r="AA21" i="4" s="1"/>
  <c r="I22" i="4"/>
  <c r="U20" i="33" l="1"/>
  <c r="V20" i="33"/>
  <c r="W20" i="33" s="1"/>
  <c r="K21" i="33"/>
  <c r="L21" i="33" s="1"/>
  <c r="K19" i="32"/>
  <c r="L19" i="32" s="1"/>
  <c r="U18" i="32"/>
  <c r="V18" i="32"/>
  <c r="W18" i="32" s="1"/>
  <c r="I19" i="31"/>
  <c r="O18" i="31"/>
  <c r="S18" i="31" s="1"/>
  <c r="T18" i="31" s="1"/>
  <c r="N18" i="31"/>
  <c r="R18" i="31"/>
  <c r="P18" i="30"/>
  <c r="Q18" i="30"/>
  <c r="M18" i="30"/>
  <c r="I19" i="9"/>
  <c r="K19" i="9" s="1"/>
  <c r="N18" i="9"/>
  <c r="U18" i="9"/>
  <c r="I20" i="17"/>
  <c r="K20" i="17" s="1"/>
  <c r="N19" i="17"/>
  <c r="O19" i="17"/>
  <c r="S19" i="17" s="1"/>
  <c r="T19" i="17" s="1"/>
  <c r="V19" i="17" s="1"/>
  <c r="W19" i="17" s="1"/>
  <c r="L21" i="16"/>
  <c r="Q21" i="16" s="1"/>
  <c r="R21" i="16" s="1"/>
  <c r="U20" i="16"/>
  <c r="V20" i="16"/>
  <c r="W20" i="16" s="1"/>
  <c r="V19" i="23"/>
  <c r="W19" i="23" s="1"/>
  <c r="U19" i="23"/>
  <c r="L21" i="8"/>
  <c r="N21" i="8" s="1"/>
  <c r="R21" i="8" s="1"/>
  <c r="S21" i="8" s="1"/>
  <c r="J20" i="1"/>
  <c r="K20" i="1"/>
  <c r="J22" i="25"/>
  <c r="U43" i="24"/>
  <c r="P44" i="24"/>
  <c r="T44" i="24" s="1"/>
  <c r="Z44" i="24" s="1"/>
  <c r="R44" i="24"/>
  <c r="S44" i="24" s="1"/>
  <c r="Q43" i="24"/>
  <c r="K20" i="23"/>
  <c r="J24" i="24"/>
  <c r="L24" i="24" s="1"/>
  <c r="N24" i="24" s="1"/>
  <c r="W23" i="24"/>
  <c r="X23" i="24" s="1"/>
  <c r="Z23" i="24" s="1"/>
  <c r="AA23" i="24" s="1"/>
  <c r="V23" i="24"/>
  <c r="M22" i="19"/>
  <c r="I23" i="19" s="1"/>
  <c r="L23" i="19" s="1"/>
  <c r="P22" i="19"/>
  <c r="Q22" i="19"/>
  <c r="R22" i="19" s="1"/>
  <c r="M21" i="14"/>
  <c r="I22" i="14" s="1"/>
  <c r="Q21" i="14"/>
  <c r="R21" i="14" s="1"/>
  <c r="P21" i="14"/>
  <c r="K21" i="13"/>
  <c r="K21" i="11"/>
  <c r="I22" i="8"/>
  <c r="K22" i="8" s="1"/>
  <c r="O21" i="8"/>
  <c r="P21" i="8"/>
  <c r="Q21" i="8" s="1"/>
  <c r="N22" i="7"/>
  <c r="I23" i="7"/>
  <c r="L20" i="1"/>
  <c r="I21" i="1" s="1"/>
  <c r="F48" i="1"/>
  <c r="G47" i="1"/>
  <c r="H47" i="1"/>
  <c r="O20" i="1"/>
  <c r="H46" i="1"/>
  <c r="J22" i="4"/>
  <c r="L22" i="4" s="1"/>
  <c r="N22" i="4" s="1"/>
  <c r="P21" i="33" l="1"/>
  <c r="Q21" i="33"/>
  <c r="R21" i="33" s="1"/>
  <c r="M21" i="33"/>
  <c r="P19" i="32"/>
  <c r="Q19" i="32"/>
  <c r="M19" i="32"/>
  <c r="V18" i="31"/>
  <c r="W18" i="31" s="1"/>
  <c r="U18" i="31"/>
  <c r="K19" i="31"/>
  <c r="L19" i="31" s="1"/>
  <c r="N18" i="30"/>
  <c r="I19" i="30"/>
  <c r="O18" i="30"/>
  <c r="S18" i="30" s="1"/>
  <c r="T18" i="30" s="1"/>
  <c r="R18" i="30"/>
  <c r="L19" i="9"/>
  <c r="M19" i="9" s="1"/>
  <c r="O19" i="9" s="1"/>
  <c r="S19" i="9" s="1"/>
  <c r="T19" i="9" s="1"/>
  <c r="L20" i="17"/>
  <c r="M20" i="17" s="1"/>
  <c r="N20" i="17" s="1"/>
  <c r="U19" i="17"/>
  <c r="P21" i="16"/>
  <c r="M21" i="16"/>
  <c r="O22" i="19"/>
  <c r="S22" i="19" s="1"/>
  <c r="T22" i="19" s="1"/>
  <c r="V22" i="19" s="1"/>
  <c r="W22" i="19" s="1"/>
  <c r="K22" i="14"/>
  <c r="L22" i="14"/>
  <c r="U21" i="8"/>
  <c r="V21" i="8" s="1"/>
  <c r="K21" i="1"/>
  <c r="P20" i="1"/>
  <c r="Q20" i="1" s="1"/>
  <c r="M21" i="13"/>
  <c r="I22" i="13" s="1"/>
  <c r="L22" i="13" s="1"/>
  <c r="M21" i="11"/>
  <c r="O21" i="11" s="1"/>
  <c r="S21" i="11" s="1"/>
  <c r="T21" i="11" s="1"/>
  <c r="L22" i="25"/>
  <c r="I23" i="25" s="1"/>
  <c r="K23" i="25" s="1"/>
  <c r="N22" i="25"/>
  <c r="R22" i="25" s="1"/>
  <c r="S22" i="25" s="1"/>
  <c r="P22" i="25"/>
  <c r="Q22" i="25" s="1"/>
  <c r="O22" i="25"/>
  <c r="Q44" i="24"/>
  <c r="R45" i="24"/>
  <c r="S45" i="24" s="1"/>
  <c r="P45" i="24"/>
  <c r="T45" i="24" s="1"/>
  <c r="Z45" i="24" s="1"/>
  <c r="O45" i="24"/>
  <c r="O46" i="24" s="1"/>
  <c r="U44" i="24"/>
  <c r="M20" i="23"/>
  <c r="N20" i="23" s="1"/>
  <c r="P20" i="23"/>
  <c r="Q20" i="23"/>
  <c r="W24" i="24"/>
  <c r="X24" i="24" s="1"/>
  <c r="Z24" i="24" s="1"/>
  <c r="AA24" i="24" s="1"/>
  <c r="AA25" i="24" s="1"/>
  <c r="AA26" i="24" s="1"/>
  <c r="AA27" i="24" s="1"/>
  <c r="AA28" i="24" s="1"/>
  <c r="AA29" i="24" s="1"/>
  <c r="AA30" i="24" s="1"/>
  <c r="AA31" i="24" s="1"/>
  <c r="AA32" i="24" s="1"/>
  <c r="AA33" i="24" s="1"/>
  <c r="AA34" i="24" s="1"/>
  <c r="AA35" i="24" s="1"/>
  <c r="AA36" i="24" s="1"/>
  <c r="AA37" i="24" s="1"/>
  <c r="AA38" i="24" s="1"/>
  <c r="AA39" i="24" s="1"/>
  <c r="AA40" i="24" s="1"/>
  <c r="AA41" i="24" s="1"/>
  <c r="AA42" i="24" s="1"/>
  <c r="AA43" i="24" s="1"/>
  <c r="AA44" i="24" s="1"/>
  <c r="AA45" i="24" s="1"/>
  <c r="V24" i="24"/>
  <c r="K23" i="19"/>
  <c r="O21" i="14"/>
  <c r="S21" i="14" s="1"/>
  <c r="T21" i="14" s="1"/>
  <c r="V21" i="14" s="1"/>
  <c r="W21" i="14" s="1"/>
  <c r="O21" i="13"/>
  <c r="S21" i="13" s="1"/>
  <c r="T21" i="13" s="1"/>
  <c r="Q21" i="13"/>
  <c r="R21" i="13" s="1"/>
  <c r="V21" i="13" s="1"/>
  <c r="W21" i="13" s="1"/>
  <c r="P21" i="13"/>
  <c r="Q21" i="11"/>
  <c r="R21" i="11" s="1"/>
  <c r="P21" i="11"/>
  <c r="J22" i="8"/>
  <c r="J23" i="7"/>
  <c r="L23" i="7"/>
  <c r="W22" i="7"/>
  <c r="X22" i="7" s="1"/>
  <c r="Z22" i="7" s="1"/>
  <c r="AA22" i="7" s="1"/>
  <c r="V22" i="7"/>
  <c r="N20" i="1"/>
  <c r="R20" i="1" s="1"/>
  <c r="S20" i="1" s="1"/>
  <c r="U20" i="1" s="1"/>
  <c r="V20" i="1" s="1"/>
  <c r="J21" i="1"/>
  <c r="F49" i="1"/>
  <c r="H48" i="1"/>
  <c r="G48" i="1"/>
  <c r="I23" i="4"/>
  <c r="X22" i="4"/>
  <c r="Z22" i="4" s="1"/>
  <c r="AA22" i="4" s="1"/>
  <c r="I22" i="33" l="1"/>
  <c r="O21" i="33"/>
  <c r="S21" i="33" s="1"/>
  <c r="N21" i="33"/>
  <c r="I20" i="32"/>
  <c r="O19" i="32"/>
  <c r="S19" i="32" s="1"/>
  <c r="T19" i="32" s="1"/>
  <c r="N19" i="32"/>
  <c r="R19" i="32"/>
  <c r="U18" i="30"/>
  <c r="Q19" i="31"/>
  <c r="P19" i="31"/>
  <c r="M19" i="31"/>
  <c r="V18" i="30"/>
  <c r="W18" i="30" s="1"/>
  <c r="K19" i="30"/>
  <c r="L19" i="30" s="1"/>
  <c r="N19" i="9"/>
  <c r="Q19" i="9"/>
  <c r="R19" i="9" s="1"/>
  <c r="V19" i="9" s="1"/>
  <c r="W19" i="9" s="1"/>
  <c r="I20" i="9"/>
  <c r="K20" i="9" s="1"/>
  <c r="P19" i="9"/>
  <c r="P20" i="17"/>
  <c r="Q20" i="17"/>
  <c r="R20" i="17" s="1"/>
  <c r="I22" i="16"/>
  <c r="L22" i="16" s="1"/>
  <c r="N21" i="16"/>
  <c r="O20" i="17"/>
  <c r="S20" i="17" s="1"/>
  <c r="I21" i="17"/>
  <c r="O21" i="16"/>
  <c r="S21" i="16" s="1"/>
  <c r="T21" i="16" s="1"/>
  <c r="V21" i="16" s="1"/>
  <c r="W21" i="16" s="1"/>
  <c r="I21" i="23"/>
  <c r="L21" i="23" s="1"/>
  <c r="O20" i="23"/>
  <c r="S20" i="23" s="1"/>
  <c r="T20" i="23" s="1"/>
  <c r="R20" i="23"/>
  <c r="U22" i="25"/>
  <c r="V22" i="25" s="1"/>
  <c r="I22" i="11"/>
  <c r="L22" i="11" s="1"/>
  <c r="V21" i="11"/>
  <c r="W21" i="11" s="1"/>
  <c r="J23" i="25"/>
  <c r="U45" i="24"/>
  <c r="Q45" i="24"/>
  <c r="P46" i="24"/>
  <c r="T46" i="24" s="1"/>
  <c r="Z46" i="24" s="1"/>
  <c r="AA46" i="24" s="1"/>
  <c r="R46" i="24"/>
  <c r="S46" i="24" s="1"/>
  <c r="O47" i="24"/>
  <c r="M23" i="19"/>
  <c r="I24" i="19" s="1"/>
  <c r="L24" i="19" s="1"/>
  <c r="P23" i="19"/>
  <c r="Q23" i="19"/>
  <c r="R23" i="19" s="1"/>
  <c r="M22" i="14"/>
  <c r="I23" i="14" s="1"/>
  <c r="K23" i="14" s="1"/>
  <c r="Q22" i="14"/>
  <c r="R22" i="14" s="1"/>
  <c r="P22" i="14"/>
  <c r="K22" i="13"/>
  <c r="P22" i="8"/>
  <c r="Q22" i="8" s="1"/>
  <c r="O22" i="8"/>
  <c r="L22" i="8"/>
  <c r="I24" i="7"/>
  <c r="N23" i="7"/>
  <c r="L21" i="1"/>
  <c r="I22" i="1" s="1"/>
  <c r="K22" i="1" s="1"/>
  <c r="F50" i="1"/>
  <c r="H49" i="1"/>
  <c r="G49" i="1"/>
  <c r="P21" i="1"/>
  <c r="Q21" i="1" s="1"/>
  <c r="O21" i="1"/>
  <c r="J23" i="4"/>
  <c r="L23" i="4" s="1"/>
  <c r="N23" i="4" s="1"/>
  <c r="T21" i="33" l="1"/>
  <c r="V21" i="33" s="1"/>
  <c r="W21" i="33" s="1"/>
  <c r="U21" i="33"/>
  <c r="K22" i="33"/>
  <c r="L22" i="33" s="1"/>
  <c r="U19" i="32"/>
  <c r="V19" i="32"/>
  <c r="W19" i="32" s="1"/>
  <c r="K20" i="32"/>
  <c r="L20" i="32" s="1"/>
  <c r="I20" i="31"/>
  <c r="O19" i="31"/>
  <c r="S19" i="31" s="1"/>
  <c r="T19" i="31" s="1"/>
  <c r="N19" i="31"/>
  <c r="R19" i="31"/>
  <c r="P19" i="30"/>
  <c r="Q19" i="30"/>
  <c r="M19" i="30"/>
  <c r="U19" i="9"/>
  <c r="L20" i="9"/>
  <c r="Q20" i="9" s="1"/>
  <c r="R20" i="9" s="1"/>
  <c r="K22" i="16"/>
  <c r="M22" i="16" s="1"/>
  <c r="N22" i="16" s="1"/>
  <c r="L21" i="17"/>
  <c r="K21" i="17"/>
  <c r="U21" i="16"/>
  <c r="T20" i="17"/>
  <c r="V20" i="17" s="1"/>
  <c r="W20" i="17" s="1"/>
  <c r="U20" i="17"/>
  <c r="Q22" i="16"/>
  <c r="R22" i="16" s="1"/>
  <c r="P22" i="16"/>
  <c r="U20" i="23"/>
  <c r="V20" i="23"/>
  <c r="W20" i="23" s="1"/>
  <c r="K21" i="23"/>
  <c r="P21" i="23"/>
  <c r="O23" i="19"/>
  <c r="S23" i="19" s="1"/>
  <c r="T23" i="19" s="1"/>
  <c r="V23" i="19" s="1"/>
  <c r="W23" i="19" s="1"/>
  <c r="L23" i="14"/>
  <c r="M22" i="13"/>
  <c r="I23" i="13" s="1"/>
  <c r="L23" i="13" s="1"/>
  <c r="K22" i="11"/>
  <c r="M22" i="11"/>
  <c r="O22" i="11" s="1"/>
  <c r="S22" i="11" s="1"/>
  <c r="T22" i="11" s="1"/>
  <c r="L23" i="25"/>
  <c r="N23" i="25" s="1"/>
  <c r="R23" i="25" s="1"/>
  <c r="S23" i="25" s="1"/>
  <c r="O23" i="25"/>
  <c r="P23" i="25"/>
  <c r="Q23" i="25" s="1"/>
  <c r="P47" i="24"/>
  <c r="T47" i="24" s="1"/>
  <c r="Z47" i="24" s="1"/>
  <c r="AA47" i="24" s="1"/>
  <c r="R47" i="24"/>
  <c r="S47" i="24" s="1"/>
  <c r="Q46" i="24"/>
  <c r="Q47" i="24" s="1"/>
  <c r="U46" i="24"/>
  <c r="K24" i="19"/>
  <c r="O22" i="14"/>
  <c r="S22" i="14" s="1"/>
  <c r="T22" i="14" s="1"/>
  <c r="V22" i="14" s="1"/>
  <c r="W22" i="14" s="1"/>
  <c r="O22" i="13"/>
  <c r="S22" i="13" s="1"/>
  <c r="T22" i="13" s="1"/>
  <c r="Q22" i="13"/>
  <c r="R22" i="13" s="1"/>
  <c r="P22" i="13"/>
  <c r="Q22" i="11"/>
  <c r="R22" i="11" s="1"/>
  <c r="P22" i="11"/>
  <c r="I23" i="8"/>
  <c r="K23" i="8" s="1"/>
  <c r="N22" i="8"/>
  <c r="R22" i="8" s="1"/>
  <c r="S22" i="8" s="1"/>
  <c r="U22" i="8" s="1"/>
  <c r="V22" i="8" s="1"/>
  <c r="W23" i="7"/>
  <c r="X23" i="7" s="1"/>
  <c r="Z23" i="7" s="1"/>
  <c r="AA23" i="7" s="1"/>
  <c r="V23" i="7"/>
  <c r="J24" i="7"/>
  <c r="L24" i="7" s="1"/>
  <c r="N24" i="7" s="1"/>
  <c r="N21" i="1"/>
  <c r="R21" i="1" s="1"/>
  <c r="S21" i="1" s="1"/>
  <c r="U21" i="1" s="1"/>
  <c r="V21" i="1" s="1"/>
  <c r="F51" i="1"/>
  <c r="H50" i="1"/>
  <c r="G50" i="1"/>
  <c r="J22" i="1"/>
  <c r="X23" i="4"/>
  <c r="Z23" i="4" s="1"/>
  <c r="AA23" i="4" s="1"/>
  <c r="I24" i="4"/>
  <c r="M22" i="33" l="1"/>
  <c r="Q22" i="33"/>
  <c r="P22" i="33"/>
  <c r="Q20" i="32"/>
  <c r="P20" i="32"/>
  <c r="M20" i="32"/>
  <c r="U19" i="31"/>
  <c r="V19" i="31"/>
  <c r="W19" i="31" s="1"/>
  <c r="K20" i="31"/>
  <c r="L20" i="31" s="1"/>
  <c r="N19" i="30"/>
  <c r="O19" i="30"/>
  <c r="S19" i="30" s="1"/>
  <c r="T19" i="30" s="1"/>
  <c r="I20" i="30"/>
  <c r="R19" i="30"/>
  <c r="P20" i="9"/>
  <c r="M20" i="9"/>
  <c r="I21" i="9" s="1"/>
  <c r="K21" i="9" s="1"/>
  <c r="M21" i="17"/>
  <c r="N21" i="17" s="1"/>
  <c r="P21" i="17"/>
  <c r="Q21" i="17"/>
  <c r="R21" i="17" s="1"/>
  <c r="I23" i="16"/>
  <c r="O22" i="16"/>
  <c r="S22" i="16" s="1"/>
  <c r="V22" i="13"/>
  <c r="W22" i="13" s="1"/>
  <c r="V22" i="11"/>
  <c r="W22" i="11" s="1"/>
  <c r="I23" i="11"/>
  <c r="L23" i="11" s="1"/>
  <c r="U23" i="25"/>
  <c r="V23" i="25" s="1"/>
  <c r="I24" i="25"/>
  <c r="K24" i="25" s="1"/>
  <c r="Q21" i="23"/>
  <c r="P48" i="24"/>
  <c r="T48" i="24" s="1"/>
  <c r="Z48" i="24" s="1"/>
  <c r="AA48" i="24" s="1"/>
  <c r="R48" i="24"/>
  <c r="S48" i="24" s="1"/>
  <c r="M21" i="23"/>
  <c r="N21" i="23" s="1"/>
  <c r="U47" i="24"/>
  <c r="O48" i="24"/>
  <c r="M24" i="19"/>
  <c r="I25" i="19" s="1"/>
  <c r="L25" i="19" s="1"/>
  <c r="Q24" i="19"/>
  <c r="R24" i="19" s="1"/>
  <c r="P24" i="19"/>
  <c r="M23" i="14"/>
  <c r="O23" i="14" s="1"/>
  <c r="S23" i="14" s="1"/>
  <c r="T23" i="14" s="1"/>
  <c r="P23" i="14"/>
  <c r="Q23" i="14"/>
  <c r="R23" i="14" s="1"/>
  <c r="K23" i="13"/>
  <c r="J23" i="8"/>
  <c r="W24" i="7"/>
  <c r="X24" i="7" s="1"/>
  <c r="Z24" i="7" s="1"/>
  <c r="AA24" i="7" s="1"/>
  <c r="AA25" i="7" s="1"/>
  <c r="AA26" i="7" s="1"/>
  <c r="AA27" i="7" s="1"/>
  <c r="AA28" i="7" s="1"/>
  <c r="AA29" i="7" s="1"/>
  <c r="AA30" i="7" s="1"/>
  <c r="AA31" i="7" s="1"/>
  <c r="AA32" i="7" s="1"/>
  <c r="AA33" i="7" s="1"/>
  <c r="AA34" i="7" s="1"/>
  <c r="AA35" i="7" s="1"/>
  <c r="AA36" i="7" s="1"/>
  <c r="AA37" i="7" s="1"/>
  <c r="AA38" i="7" s="1"/>
  <c r="AA39" i="7" s="1"/>
  <c r="AA40" i="7" s="1"/>
  <c r="AA41" i="7" s="1"/>
  <c r="AA42" i="7" s="1"/>
  <c r="AA43" i="7" s="1"/>
  <c r="AA44" i="7" s="1"/>
  <c r="AA45" i="7" s="1"/>
  <c r="AA46" i="7" s="1"/>
  <c r="AA47" i="7" s="1"/>
  <c r="AA48" i="7" s="1"/>
  <c r="AA49" i="7" s="1"/>
  <c r="AA50" i="7" s="1"/>
  <c r="AA51" i="7" s="1"/>
  <c r="AA52" i="7" s="1"/>
  <c r="AA53" i="7" s="1"/>
  <c r="AA54" i="7" s="1"/>
  <c r="B14" i="7" s="1"/>
  <c r="V24" i="7"/>
  <c r="L22" i="1"/>
  <c r="O22" i="1"/>
  <c r="P22" i="1"/>
  <c r="Q22" i="1" s="1"/>
  <c r="F52" i="1"/>
  <c r="H51" i="1"/>
  <c r="G51" i="1"/>
  <c r="J24" i="4"/>
  <c r="L24" i="4" s="1"/>
  <c r="N24" i="4" s="1"/>
  <c r="O22" i="33" l="1"/>
  <c r="S22" i="33" s="1"/>
  <c r="T22" i="33" s="1"/>
  <c r="I23" i="33"/>
  <c r="N22" i="33"/>
  <c r="R22" i="33"/>
  <c r="R20" i="32"/>
  <c r="N20" i="32"/>
  <c r="I21" i="32"/>
  <c r="O20" i="32"/>
  <c r="S20" i="32" s="1"/>
  <c r="T20" i="32" s="1"/>
  <c r="Q20" i="31"/>
  <c r="P20" i="31"/>
  <c r="M20" i="31"/>
  <c r="V19" i="30"/>
  <c r="W19" i="30" s="1"/>
  <c r="U19" i="30"/>
  <c r="K20" i="30"/>
  <c r="L20" i="30" s="1"/>
  <c r="O20" i="9"/>
  <c r="S20" i="9" s="1"/>
  <c r="T20" i="9" s="1"/>
  <c r="V20" i="9" s="1"/>
  <c r="W20" i="9" s="1"/>
  <c r="N20" i="9"/>
  <c r="L21" i="9"/>
  <c r="M21" i="9" s="1"/>
  <c r="N21" i="9" s="1"/>
  <c r="O21" i="17"/>
  <c r="S21" i="17" s="1"/>
  <c r="I22" i="17"/>
  <c r="T22" i="16"/>
  <c r="V22" i="16" s="1"/>
  <c r="W22" i="16" s="1"/>
  <c r="U22" i="16"/>
  <c r="K23" i="16"/>
  <c r="L23" i="16"/>
  <c r="I22" i="23"/>
  <c r="L22" i="23" s="1"/>
  <c r="P22" i="23" s="1"/>
  <c r="R21" i="23"/>
  <c r="J24" i="25"/>
  <c r="L23" i="8"/>
  <c r="N23" i="8" s="1"/>
  <c r="R23" i="8" s="1"/>
  <c r="S23" i="8" s="1"/>
  <c r="Q48" i="24"/>
  <c r="M23" i="13"/>
  <c r="I24" i="13" s="1"/>
  <c r="L24" i="13" s="1"/>
  <c r="K23" i="11"/>
  <c r="M23" i="11" s="1"/>
  <c r="L24" i="25"/>
  <c r="I25" i="25" s="1"/>
  <c r="K25" i="25" s="1"/>
  <c r="P24" i="25"/>
  <c r="Q24" i="25" s="1"/>
  <c r="O24" i="25"/>
  <c r="P49" i="24"/>
  <c r="T49" i="24" s="1"/>
  <c r="Z49" i="24" s="1"/>
  <c r="AA49" i="24" s="1"/>
  <c r="R49" i="24"/>
  <c r="S49" i="24" s="1"/>
  <c r="O21" i="23"/>
  <c r="S21" i="23" s="1"/>
  <c r="T21" i="23" s="1"/>
  <c r="O49" i="24"/>
  <c r="U48" i="24"/>
  <c r="O24" i="19"/>
  <c r="S24" i="19" s="1"/>
  <c r="T24" i="19" s="1"/>
  <c r="V24" i="19" s="1"/>
  <c r="W24" i="19" s="1"/>
  <c r="K25" i="19"/>
  <c r="I24" i="14"/>
  <c r="L24" i="14" s="1"/>
  <c r="V23" i="14"/>
  <c r="W23" i="14" s="1"/>
  <c r="P23" i="13"/>
  <c r="Q23" i="13"/>
  <c r="R23" i="13" s="1"/>
  <c r="P23" i="11"/>
  <c r="Q23" i="11"/>
  <c r="R23" i="11" s="1"/>
  <c r="P23" i="8"/>
  <c r="Q23" i="8" s="1"/>
  <c r="O23" i="8"/>
  <c r="N22" i="1"/>
  <c r="R22" i="1" s="1"/>
  <c r="S22" i="1" s="1"/>
  <c r="U22" i="1" s="1"/>
  <c r="V22" i="1" s="1"/>
  <c r="I23" i="1"/>
  <c r="K23" i="1" s="1"/>
  <c r="F53" i="1"/>
  <c r="G52" i="1"/>
  <c r="H52" i="1"/>
  <c r="X24" i="4"/>
  <c r="Z24" i="4" s="1"/>
  <c r="AA24" i="4" s="1"/>
  <c r="AA25" i="4" s="1"/>
  <c r="AA26" i="4" s="1"/>
  <c r="AA27" i="4" s="1"/>
  <c r="AA28" i="4" s="1"/>
  <c r="AA29" i="4" s="1"/>
  <c r="AA30" i="4" s="1"/>
  <c r="AA31" i="4" s="1"/>
  <c r="AA32" i="4" s="1"/>
  <c r="AA33" i="4" s="1"/>
  <c r="AA34" i="4" s="1"/>
  <c r="AA35" i="4" s="1"/>
  <c r="AA36" i="4" s="1"/>
  <c r="AA37" i="4" s="1"/>
  <c r="AA38" i="4" s="1"/>
  <c r="AA39" i="4" s="1"/>
  <c r="AA40" i="4" s="1"/>
  <c r="AA41" i="4" s="1"/>
  <c r="AA42" i="4" s="1"/>
  <c r="AA43" i="4" s="1"/>
  <c r="AA44" i="4" s="1"/>
  <c r="AA45" i="4" s="1"/>
  <c r="AA46" i="4" s="1"/>
  <c r="AA47" i="4" s="1"/>
  <c r="AA48" i="4" s="1"/>
  <c r="AA49" i="4" s="1"/>
  <c r="AA50" i="4" s="1"/>
  <c r="AA51" i="4" s="1"/>
  <c r="AA52" i="4" s="1"/>
  <c r="AA53" i="4" s="1"/>
  <c r="AA54" i="4" s="1"/>
  <c r="AA55" i="4" s="1"/>
  <c r="B14" i="4" s="1"/>
  <c r="U22" i="33" l="1"/>
  <c r="V22" i="33"/>
  <c r="W22" i="33" s="1"/>
  <c r="K23" i="33"/>
  <c r="L23" i="33" s="1"/>
  <c r="K21" i="32"/>
  <c r="L21" i="32" s="1"/>
  <c r="U20" i="32"/>
  <c r="V20" i="32"/>
  <c r="W20" i="32" s="1"/>
  <c r="O20" i="31"/>
  <c r="S20" i="31" s="1"/>
  <c r="T20" i="31" s="1"/>
  <c r="N20" i="31"/>
  <c r="I21" i="31"/>
  <c r="R20" i="31"/>
  <c r="P20" i="30"/>
  <c r="Q20" i="30"/>
  <c r="M20" i="30"/>
  <c r="P21" i="9"/>
  <c r="I22" i="9"/>
  <c r="K22" i="9" s="1"/>
  <c r="Q21" i="9"/>
  <c r="R21" i="9" s="1"/>
  <c r="U20" i="9"/>
  <c r="O21" i="9"/>
  <c r="S21" i="9" s="1"/>
  <c r="T21" i="9" s="1"/>
  <c r="L22" i="17"/>
  <c r="K22" i="17"/>
  <c r="T21" i="17"/>
  <c r="V21" i="17" s="1"/>
  <c r="W21" i="17" s="1"/>
  <c r="U21" i="17"/>
  <c r="M23" i="16"/>
  <c r="N23" i="16" s="1"/>
  <c r="Q22" i="23"/>
  <c r="R22" i="23" s="1"/>
  <c r="Q23" i="16"/>
  <c r="R23" i="16" s="1"/>
  <c r="P23" i="16"/>
  <c r="K22" i="23"/>
  <c r="M22" i="23" s="1"/>
  <c r="N22" i="23" s="1"/>
  <c r="V21" i="23"/>
  <c r="W21" i="23" s="1"/>
  <c r="U21" i="23"/>
  <c r="O23" i="13"/>
  <c r="S23" i="13" s="1"/>
  <c r="T23" i="13" s="1"/>
  <c r="V23" i="13" s="1"/>
  <c r="W23" i="13" s="1"/>
  <c r="I24" i="11"/>
  <c r="L24" i="11" s="1"/>
  <c r="O23" i="11"/>
  <c r="S23" i="11" s="1"/>
  <c r="T23" i="11" s="1"/>
  <c r="U23" i="8"/>
  <c r="V23" i="8" s="1"/>
  <c r="I24" i="8"/>
  <c r="K24" i="8" s="1"/>
  <c r="K24" i="14"/>
  <c r="M24" i="14"/>
  <c r="V23" i="11"/>
  <c r="W23" i="11" s="1"/>
  <c r="N24" i="25"/>
  <c r="R24" i="25" s="1"/>
  <c r="S24" i="25" s="1"/>
  <c r="U24" i="25" s="1"/>
  <c r="V24" i="25" s="1"/>
  <c r="J25" i="25"/>
  <c r="Q49" i="24"/>
  <c r="P50" i="24"/>
  <c r="T50" i="24" s="1"/>
  <c r="Z50" i="24" s="1"/>
  <c r="AA50" i="24" s="1"/>
  <c r="R50" i="24"/>
  <c r="S50" i="24" s="1"/>
  <c r="U49" i="24"/>
  <c r="U50" i="24" s="1"/>
  <c r="O50" i="24"/>
  <c r="M25" i="19"/>
  <c r="I26" i="19"/>
  <c r="L26" i="19" s="1"/>
  <c r="O25" i="19"/>
  <c r="S25" i="19" s="1"/>
  <c r="T25" i="19" s="1"/>
  <c r="Q25" i="19"/>
  <c r="R25" i="19" s="1"/>
  <c r="P25" i="19"/>
  <c r="K24" i="13"/>
  <c r="K24" i="11"/>
  <c r="J24" i="8"/>
  <c r="J23" i="1"/>
  <c r="F54" i="1"/>
  <c r="G53" i="1"/>
  <c r="H53" i="1"/>
  <c r="P23" i="33" l="1"/>
  <c r="Q23" i="33"/>
  <c r="M23" i="33"/>
  <c r="Q21" i="32"/>
  <c r="P21" i="32"/>
  <c r="M21" i="32"/>
  <c r="U20" i="31"/>
  <c r="V20" i="31"/>
  <c r="W20" i="31" s="1"/>
  <c r="K21" i="31"/>
  <c r="L21" i="31" s="1"/>
  <c r="I21" i="30"/>
  <c r="O20" i="30"/>
  <c r="S20" i="30" s="1"/>
  <c r="T20" i="30" s="1"/>
  <c r="N20" i="30"/>
  <c r="R20" i="30"/>
  <c r="U21" i="9"/>
  <c r="L22" i="9"/>
  <c r="M22" i="9" s="1"/>
  <c r="N22" i="9" s="1"/>
  <c r="V21" i="9"/>
  <c r="W21" i="9" s="1"/>
  <c r="M22" i="17"/>
  <c r="N22" i="17" s="1"/>
  <c r="Q22" i="17"/>
  <c r="R22" i="17" s="1"/>
  <c r="P22" i="17"/>
  <c r="I23" i="23"/>
  <c r="L23" i="23" s="1"/>
  <c r="Q23" i="23" s="1"/>
  <c r="O22" i="23"/>
  <c r="S22" i="23" s="1"/>
  <c r="T22" i="23" s="1"/>
  <c r="V22" i="23" s="1"/>
  <c r="W22" i="23" s="1"/>
  <c r="O23" i="16"/>
  <c r="S23" i="16" s="1"/>
  <c r="I24" i="16"/>
  <c r="V25" i="19"/>
  <c r="W25" i="19" s="1"/>
  <c r="K25" i="8"/>
  <c r="L24" i="8"/>
  <c r="O51" i="24"/>
  <c r="M24" i="13"/>
  <c r="I25" i="13" s="1"/>
  <c r="L25" i="13" s="1"/>
  <c r="M24" i="11"/>
  <c r="I25" i="11" s="1"/>
  <c r="L25" i="11" s="1"/>
  <c r="P25" i="25"/>
  <c r="Q25" i="25" s="1"/>
  <c r="O25" i="25"/>
  <c r="L25" i="25"/>
  <c r="R51" i="24"/>
  <c r="S51" i="24" s="1"/>
  <c r="P51" i="24"/>
  <c r="T51" i="24" s="1"/>
  <c r="Z51" i="24" s="1"/>
  <c r="AA51" i="24" s="1"/>
  <c r="Q50" i="24"/>
  <c r="K26" i="19"/>
  <c r="M26" i="19" s="1"/>
  <c r="O24" i="14"/>
  <c r="S24" i="14" s="1"/>
  <c r="T24" i="14" s="1"/>
  <c r="I25" i="14"/>
  <c r="P24" i="14"/>
  <c r="Q24" i="14"/>
  <c r="R24" i="14" s="1"/>
  <c r="Q24" i="13"/>
  <c r="R24" i="13" s="1"/>
  <c r="P24" i="13"/>
  <c r="Q24" i="11"/>
  <c r="R24" i="11" s="1"/>
  <c r="P24" i="11"/>
  <c r="I25" i="8"/>
  <c r="N24" i="8"/>
  <c r="R24" i="8" s="1"/>
  <c r="S24" i="8" s="1"/>
  <c r="P24" i="8"/>
  <c r="Q24" i="8" s="1"/>
  <c r="U24" i="8" s="1"/>
  <c r="V24" i="8" s="1"/>
  <c r="O24" i="8"/>
  <c r="O23" i="1"/>
  <c r="P23" i="1"/>
  <c r="Q23" i="1" s="1"/>
  <c r="F55" i="1"/>
  <c r="G54" i="1"/>
  <c r="H54" i="1"/>
  <c r="L23" i="1"/>
  <c r="O23" i="33" l="1"/>
  <c r="S23" i="33" s="1"/>
  <c r="T23" i="33" s="1"/>
  <c r="N23" i="33"/>
  <c r="I24" i="33"/>
  <c r="R23" i="33"/>
  <c r="I22" i="32"/>
  <c r="O21" i="32"/>
  <c r="S21" i="32" s="1"/>
  <c r="T21" i="32" s="1"/>
  <c r="N21" i="32"/>
  <c r="R21" i="32"/>
  <c r="P21" i="31"/>
  <c r="Q21" i="31"/>
  <c r="M21" i="31"/>
  <c r="V20" i="30"/>
  <c r="W20" i="30" s="1"/>
  <c r="U20" i="30"/>
  <c r="K21" i="30"/>
  <c r="L21" i="30" s="1"/>
  <c r="I23" i="9"/>
  <c r="L23" i="9" s="1"/>
  <c r="P23" i="9" s="1"/>
  <c r="O22" i="9"/>
  <c r="S22" i="9" s="1"/>
  <c r="T22" i="9" s="1"/>
  <c r="Q22" i="9"/>
  <c r="R22" i="9" s="1"/>
  <c r="P22" i="9"/>
  <c r="P23" i="23"/>
  <c r="O22" i="17"/>
  <c r="S22" i="17" s="1"/>
  <c r="I23" i="17"/>
  <c r="K23" i="23"/>
  <c r="M23" i="23" s="1"/>
  <c r="N23" i="23" s="1"/>
  <c r="U22" i="23"/>
  <c r="K24" i="16"/>
  <c r="L24" i="16"/>
  <c r="T23" i="16"/>
  <c r="V23" i="16" s="1"/>
  <c r="W23" i="16" s="1"/>
  <c r="U23" i="16"/>
  <c r="R23" i="23"/>
  <c r="K25" i="14"/>
  <c r="L25" i="14"/>
  <c r="O24" i="11"/>
  <c r="S24" i="11" s="1"/>
  <c r="T24" i="11" s="1"/>
  <c r="Q51" i="24"/>
  <c r="M25" i="14"/>
  <c r="I26" i="14" s="1"/>
  <c r="K26" i="14" s="1"/>
  <c r="O24" i="13"/>
  <c r="S24" i="13" s="1"/>
  <c r="T24" i="13" s="1"/>
  <c r="V24" i="13" s="1"/>
  <c r="W24" i="13" s="1"/>
  <c r="V24" i="11"/>
  <c r="W24" i="11" s="1"/>
  <c r="I26" i="25"/>
  <c r="K26" i="25" s="1"/>
  <c r="N25" i="25"/>
  <c r="R25" i="25" s="1"/>
  <c r="S25" i="25" s="1"/>
  <c r="U25" i="25" s="1"/>
  <c r="V25" i="25" s="1"/>
  <c r="R52" i="24"/>
  <c r="S52" i="24" s="1"/>
  <c r="P52" i="24"/>
  <c r="T52" i="24" s="1"/>
  <c r="Z52" i="24" s="1"/>
  <c r="AA52" i="24" s="1"/>
  <c r="U51" i="24"/>
  <c r="O52" i="24"/>
  <c r="I27" i="19"/>
  <c r="L27" i="19" s="1"/>
  <c r="O26" i="19"/>
  <c r="S26" i="19" s="1"/>
  <c r="T26" i="19" s="1"/>
  <c r="Q26" i="19"/>
  <c r="R26" i="19" s="1"/>
  <c r="V26" i="19" s="1"/>
  <c r="W26" i="19" s="1"/>
  <c r="P26" i="19"/>
  <c r="V24" i="14"/>
  <c r="W24" i="14" s="1"/>
  <c r="Q25" i="14"/>
  <c r="R25" i="14" s="1"/>
  <c r="P25" i="14"/>
  <c r="K25" i="13"/>
  <c r="K25" i="11"/>
  <c r="J25" i="8"/>
  <c r="L25" i="8" s="1"/>
  <c r="N23" i="1"/>
  <c r="R23" i="1" s="1"/>
  <c r="S23" i="1" s="1"/>
  <c r="U23" i="1" s="1"/>
  <c r="V23" i="1" s="1"/>
  <c r="I24" i="1"/>
  <c r="K24" i="1" s="1"/>
  <c r="G55" i="1"/>
  <c r="H55" i="1"/>
  <c r="U23" i="33" l="1"/>
  <c r="V23" i="33"/>
  <c r="W23" i="33" s="1"/>
  <c r="K24" i="33"/>
  <c r="L24" i="33" s="1"/>
  <c r="U21" i="32"/>
  <c r="V21" i="32"/>
  <c r="W21" i="32" s="1"/>
  <c r="K22" i="32"/>
  <c r="L22" i="32" s="1"/>
  <c r="I22" i="31"/>
  <c r="O21" i="31"/>
  <c r="S21" i="31" s="1"/>
  <c r="T21" i="31" s="1"/>
  <c r="N21" i="31"/>
  <c r="R21" i="31"/>
  <c r="Q21" i="30"/>
  <c r="P21" i="30"/>
  <c r="M21" i="30"/>
  <c r="V22" i="9"/>
  <c r="W22" i="9" s="1"/>
  <c r="U22" i="9"/>
  <c r="K23" i="9"/>
  <c r="M23" i="9" s="1"/>
  <c r="N23" i="9" s="1"/>
  <c r="Q23" i="9"/>
  <c r="R23" i="9" s="1"/>
  <c r="I24" i="23"/>
  <c r="L24" i="23" s="1"/>
  <c r="K23" i="17"/>
  <c r="L23" i="17"/>
  <c r="O23" i="23"/>
  <c r="S23" i="23" s="1"/>
  <c r="T23" i="23" s="1"/>
  <c r="V23" i="23" s="1"/>
  <c r="W23" i="23" s="1"/>
  <c r="T22" i="17"/>
  <c r="V22" i="17" s="1"/>
  <c r="W22" i="17" s="1"/>
  <c r="U22" i="17"/>
  <c r="M24" i="16"/>
  <c r="N24" i="16" s="1"/>
  <c r="Q24" i="16"/>
  <c r="P24" i="16"/>
  <c r="L26" i="14"/>
  <c r="Q52" i="24"/>
  <c r="O53" i="24"/>
  <c r="M25" i="13"/>
  <c r="I26" i="13" s="1"/>
  <c r="L26" i="13" s="1"/>
  <c r="M25" i="11"/>
  <c r="O25" i="11" s="1"/>
  <c r="S25" i="11" s="1"/>
  <c r="T25" i="11" s="1"/>
  <c r="J26" i="25"/>
  <c r="U52" i="24"/>
  <c r="P53" i="24"/>
  <c r="T53" i="24" s="1"/>
  <c r="Z53" i="24" s="1"/>
  <c r="R53" i="24"/>
  <c r="S53" i="24" s="1"/>
  <c r="AA53" i="24"/>
  <c r="Q53" i="24"/>
  <c r="K27" i="19"/>
  <c r="O25" i="14"/>
  <c r="S25" i="14" s="1"/>
  <c r="T25" i="14" s="1"/>
  <c r="V25" i="14" s="1"/>
  <c r="W25" i="14" s="1"/>
  <c r="Q25" i="13"/>
  <c r="R25" i="13" s="1"/>
  <c r="P25" i="13"/>
  <c r="Q25" i="11"/>
  <c r="R25" i="11" s="1"/>
  <c r="P25" i="11"/>
  <c r="N25" i="8"/>
  <c r="R25" i="8" s="1"/>
  <c r="S25" i="8" s="1"/>
  <c r="I26" i="8"/>
  <c r="K26" i="8" s="1"/>
  <c r="O25" i="8"/>
  <c r="P25" i="8"/>
  <c r="Q25" i="8" s="1"/>
  <c r="U25" i="8" s="1"/>
  <c r="V25" i="8" s="1"/>
  <c r="J24" i="1"/>
  <c r="P24" i="33" l="1"/>
  <c r="Q24" i="33"/>
  <c r="R24" i="33" s="1"/>
  <c r="M24" i="33"/>
  <c r="Q22" i="32"/>
  <c r="P22" i="32"/>
  <c r="M22" i="32"/>
  <c r="V21" i="31"/>
  <c r="W21" i="31" s="1"/>
  <c r="U21" i="31"/>
  <c r="K22" i="31"/>
  <c r="L22" i="31" s="1"/>
  <c r="R21" i="30"/>
  <c r="I22" i="30"/>
  <c r="N21" i="30"/>
  <c r="O21" i="30"/>
  <c r="S21" i="30" s="1"/>
  <c r="T21" i="30" s="1"/>
  <c r="I24" i="9"/>
  <c r="K24" i="9" s="1"/>
  <c r="O23" i="9"/>
  <c r="S23" i="9" s="1"/>
  <c r="T23" i="9" s="1"/>
  <c r="V23" i="9" s="1"/>
  <c r="W23" i="9" s="1"/>
  <c r="K24" i="23"/>
  <c r="M24" i="23" s="1"/>
  <c r="N24" i="23" s="1"/>
  <c r="U23" i="23"/>
  <c r="M23" i="17"/>
  <c r="N23" i="17" s="1"/>
  <c r="P23" i="17"/>
  <c r="Q23" i="17"/>
  <c r="R23" i="17" s="1"/>
  <c r="R24" i="16"/>
  <c r="O24" i="16"/>
  <c r="S24" i="16" s="1"/>
  <c r="T24" i="16" s="1"/>
  <c r="I25" i="16"/>
  <c r="O25" i="13"/>
  <c r="S25" i="13" s="1"/>
  <c r="T25" i="13" s="1"/>
  <c r="V25" i="13" s="1"/>
  <c r="W25" i="13" s="1"/>
  <c r="I26" i="11"/>
  <c r="L26" i="11" s="1"/>
  <c r="V25" i="11"/>
  <c r="W25" i="11" s="1"/>
  <c r="L26" i="25"/>
  <c r="I27" i="25" s="1"/>
  <c r="K27" i="25" s="1"/>
  <c r="P26" i="25"/>
  <c r="Q26" i="25" s="1"/>
  <c r="O26" i="25"/>
  <c r="Q24" i="23"/>
  <c r="P24" i="23"/>
  <c r="U53" i="24"/>
  <c r="R54" i="24"/>
  <c r="S54" i="24" s="1"/>
  <c r="P54" i="24"/>
  <c r="T54" i="24" s="1"/>
  <c r="Z54" i="24" s="1"/>
  <c r="AA54" i="24" s="1"/>
  <c r="O54" i="24"/>
  <c r="Q27" i="19"/>
  <c r="R27" i="19" s="1"/>
  <c r="P27" i="19"/>
  <c r="M27" i="19"/>
  <c r="M26" i="14"/>
  <c r="I27" i="14" s="1"/>
  <c r="K27" i="14" s="1"/>
  <c r="Q26" i="14"/>
  <c r="R26" i="14" s="1"/>
  <c r="P26" i="14"/>
  <c r="K26" i="13"/>
  <c r="K26" i="11"/>
  <c r="J26" i="8"/>
  <c r="L24" i="1"/>
  <c r="I25" i="1" s="1"/>
  <c r="K25" i="1" s="1"/>
  <c r="O24" i="1"/>
  <c r="P24" i="1"/>
  <c r="Q24" i="1" s="1"/>
  <c r="N24" i="33" l="1"/>
  <c r="O24" i="33"/>
  <c r="S24" i="33" s="1"/>
  <c r="I25" i="33"/>
  <c r="I23" i="32"/>
  <c r="N22" i="32"/>
  <c r="O22" i="32"/>
  <c r="S22" i="32" s="1"/>
  <c r="T22" i="32" s="1"/>
  <c r="R22" i="32"/>
  <c r="Q22" i="31"/>
  <c r="P22" i="31"/>
  <c r="M22" i="31"/>
  <c r="U21" i="30"/>
  <c r="K22" i="30"/>
  <c r="L22" i="30" s="1"/>
  <c r="V21" i="30"/>
  <c r="W21" i="30" s="1"/>
  <c r="U23" i="9"/>
  <c r="L24" i="9"/>
  <c r="Q24" i="9" s="1"/>
  <c r="R24" i="9" s="1"/>
  <c r="O24" i="23"/>
  <c r="S24" i="23" s="1"/>
  <c r="T24" i="23" s="1"/>
  <c r="I25" i="23"/>
  <c r="L25" i="23" s="1"/>
  <c r="P25" i="23" s="1"/>
  <c r="O23" i="17"/>
  <c r="S23" i="17" s="1"/>
  <c r="I24" i="17"/>
  <c r="K25" i="16"/>
  <c r="L25" i="16"/>
  <c r="U24" i="16"/>
  <c r="V24" i="16"/>
  <c r="W24" i="16" s="1"/>
  <c r="R24" i="23"/>
  <c r="L27" i="14"/>
  <c r="M26" i="13"/>
  <c r="O26" i="13" s="1"/>
  <c r="S26" i="13" s="1"/>
  <c r="T26" i="13" s="1"/>
  <c r="M26" i="11"/>
  <c r="I27" i="11" s="1"/>
  <c r="L27" i="11" s="1"/>
  <c r="N26" i="25"/>
  <c r="R26" i="25" s="1"/>
  <c r="S26" i="25" s="1"/>
  <c r="U26" i="25" s="1"/>
  <c r="V26" i="25" s="1"/>
  <c r="J27" i="25"/>
  <c r="U54" i="24"/>
  <c r="O55" i="24"/>
  <c r="P55" i="24"/>
  <c r="T55" i="24" s="1"/>
  <c r="Z55" i="24" s="1"/>
  <c r="AA55" i="24" s="1"/>
  <c r="B14" i="24" s="1"/>
  <c r="R55" i="24"/>
  <c r="S55" i="24" s="1"/>
  <c r="Q54" i="24"/>
  <c r="I28" i="19"/>
  <c r="L28" i="19" s="1"/>
  <c r="O27" i="19"/>
  <c r="S27" i="19" s="1"/>
  <c r="T27" i="19" s="1"/>
  <c r="V27" i="19" s="1"/>
  <c r="W27" i="19" s="1"/>
  <c r="O26" i="14"/>
  <c r="S26" i="14" s="1"/>
  <c r="T26" i="14" s="1"/>
  <c r="V26" i="14" s="1"/>
  <c r="W26" i="14" s="1"/>
  <c r="I27" i="13"/>
  <c r="L27" i="13" s="1"/>
  <c r="Q26" i="13"/>
  <c r="R26" i="13" s="1"/>
  <c r="P26" i="13"/>
  <c r="Q26" i="11"/>
  <c r="R26" i="11" s="1"/>
  <c r="P26" i="11"/>
  <c r="P26" i="8"/>
  <c r="Q26" i="8" s="1"/>
  <c r="O26" i="8"/>
  <c r="L26" i="8"/>
  <c r="N24" i="1"/>
  <c r="R24" i="1" s="1"/>
  <c r="S24" i="1" s="1"/>
  <c r="U24" i="1" s="1"/>
  <c r="V24" i="1" s="1"/>
  <c r="J25" i="1"/>
  <c r="K25" i="33" l="1"/>
  <c r="L25" i="33" s="1"/>
  <c r="T24" i="33"/>
  <c r="V24" i="33" s="1"/>
  <c r="W24" i="33" s="1"/>
  <c r="U24" i="33"/>
  <c r="V22" i="32"/>
  <c r="W22" i="32" s="1"/>
  <c r="U22" i="32"/>
  <c r="K23" i="32"/>
  <c r="N22" i="31"/>
  <c r="I23" i="31"/>
  <c r="O22" i="31"/>
  <c r="S22" i="31" s="1"/>
  <c r="T22" i="31" s="1"/>
  <c r="R22" i="31"/>
  <c r="Q22" i="30"/>
  <c r="P22" i="30"/>
  <c r="M22" i="30"/>
  <c r="M24" i="9"/>
  <c r="N24" i="9" s="1"/>
  <c r="P24" i="9"/>
  <c r="U24" i="23"/>
  <c r="Q25" i="23"/>
  <c r="R25" i="23" s="1"/>
  <c r="V24" i="23"/>
  <c r="W24" i="23" s="1"/>
  <c r="K25" i="23"/>
  <c r="M25" i="23" s="1"/>
  <c r="N25" i="23" s="1"/>
  <c r="L24" i="17"/>
  <c r="K24" i="17"/>
  <c r="T23" i="17"/>
  <c r="V23" i="17" s="1"/>
  <c r="W23" i="17" s="1"/>
  <c r="U23" i="17"/>
  <c r="M25" i="16"/>
  <c r="N25" i="16" s="1"/>
  <c r="P25" i="16"/>
  <c r="Q25" i="16"/>
  <c r="Q55" i="24"/>
  <c r="V26" i="13"/>
  <c r="W26" i="13" s="1"/>
  <c r="O26" i="11"/>
  <c r="S26" i="11" s="1"/>
  <c r="T26" i="11" s="1"/>
  <c r="V26" i="11" s="1"/>
  <c r="W26" i="11" s="1"/>
  <c r="L27" i="25"/>
  <c r="N27" i="25" s="1"/>
  <c r="R27" i="25" s="1"/>
  <c r="S27" i="25" s="1"/>
  <c r="O27" i="25"/>
  <c r="P27" i="25"/>
  <c r="Q27" i="25" s="1"/>
  <c r="U55" i="24"/>
  <c r="K28" i="19"/>
  <c r="Q27" i="14"/>
  <c r="R27" i="14" s="1"/>
  <c r="P27" i="14"/>
  <c r="M27" i="14"/>
  <c r="K27" i="13"/>
  <c r="K27" i="11"/>
  <c r="I27" i="8"/>
  <c r="K27" i="8" s="1"/>
  <c r="N26" i="8"/>
  <c r="R26" i="8" s="1"/>
  <c r="S26" i="8" s="1"/>
  <c r="U26" i="8"/>
  <c r="V26" i="8" s="1"/>
  <c r="L25" i="1"/>
  <c r="N25" i="1" s="1"/>
  <c r="R25" i="1" s="1"/>
  <c r="S25" i="1" s="1"/>
  <c r="O25" i="1"/>
  <c r="P25" i="1"/>
  <c r="Q25" i="1" s="1"/>
  <c r="M25" i="33" l="1"/>
  <c r="O25" i="33" s="1"/>
  <c r="S25" i="33" s="1"/>
  <c r="T25" i="33" s="1"/>
  <c r="P25" i="33"/>
  <c r="Q25" i="33"/>
  <c r="R25" i="33" s="1"/>
  <c r="L23" i="32"/>
  <c r="U22" i="31"/>
  <c r="V22" i="31"/>
  <c r="W22" i="31" s="1"/>
  <c r="K23" i="31"/>
  <c r="L23" i="31" s="1"/>
  <c r="R22" i="30"/>
  <c r="N22" i="30"/>
  <c r="O22" i="30"/>
  <c r="S22" i="30" s="1"/>
  <c r="T22" i="30" s="1"/>
  <c r="I23" i="30"/>
  <c r="O24" i="9"/>
  <c r="S24" i="9" s="1"/>
  <c r="T24" i="9" s="1"/>
  <c r="V24" i="9" s="1"/>
  <c r="W24" i="9" s="1"/>
  <c r="I25" i="9"/>
  <c r="L25" i="9" s="1"/>
  <c r="P25" i="9" s="1"/>
  <c r="I26" i="23"/>
  <c r="L26" i="23" s="1"/>
  <c r="P26" i="23" s="1"/>
  <c r="O25" i="23"/>
  <c r="S25" i="23" s="1"/>
  <c r="T25" i="23" s="1"/>
  <c r="V25" i="23" s="1"/>
  <c r="W25" i="23" s="1"/>
  <c r="M24" i="17"/>
  <c r="N24" i="17" s="1"/>
  <c r="Q24" i="17"/>
  <c r="P24" i="17"/>
  <c r="R25" i="16"/>
  <c r="I26" i="16"/>
  <c r="O25" i="16"/>
  <c r="S25" i="16" s="1"/>
  <c r="T25" i="16" s="1"/>
  <c r="U27" i="25"/>
  <c r="V27" i="25" s="1"/>
  <c r="I28" i="25"/>
  <c r="K28" i="25" s="1"/>
  <c r="J28" i="25"/>
  <c r="Q28" i="19"/>
  <c r="R28" i="19" s="1"/>
  <c r="P28" i="19"/>
  <c r="M28" i="19"/>
  <c r="I28" i="14"/>
  <c r="L28" i="14" s="1"/>
  <c r="O27" i="14"/>
  <c r="S27" i="14" s="1"/>
  <c r="T27" i="14" s="1"/>
  <c r="V27" i="14" s="1"/>
  <c r="W27" i="14" s="1"/>
  <c r="Q27" i="13"/>
  <c r="R27" i="13" s="1"/>
  <c r="P27" i="13"/>
  <c r="M27" i="13"/>
  <c r="Q27" i="11"/>
  <c r="R27" i="11" s="1"/>
  <c r="P27" i="11"/>
  <c r="M27" i="11"/>
  <c r="J27" i="8"/>
  <c r="L27" i="8" s="1"/>
  <c r="I26" i="1"/>
  <c r="K26" i="1" s="1"/>
  <c r="U25" i="1"/>
  <c r="V25" i="1" s="1"/>
  <c r="J26" i="1"/>
  <c r="V25" i="33" l="1"/>
  <c r="W25" i="33" s="1"/>
  <c r="N25" i="33"/>
  <c r="U25" i="33"/>
  <c r="I26" i="33"/>
  <c r="P23" i="32"/>
  <c r="Q23" i="32"/>
  <c r="M23" i="32"/>
  <c r="P23" i="31"/>
  <c r="Q23" i="31"/>
  <c r="M23" i="31"/>
  <c r="K23" i="30"/>
  <c r="L23" i="30" s="1"/>
  <c r="U22" i="30"/>
  <c r="V22" i="30"/>
  <c r="W22" i="30" s="1"/>
  <c r="K25" i="9"/>
  <c r="M25" i="9" s="1"/>
  <c r="N25" i="9" s="1"/>
  <c r="Q25" i="9"/>
  <c r="R25" i="9" s="1"/>
  <c r="U24" i="9"/>
  <c r="Q26" i="23"/>
  <c r="R26" i="23" s="1"/>
  <c r="K26" i="23"/>
  <c r="M26" i="23" s="1"/>
  <c r="N26" i="23" s="1"/>
  <c r="U25" i="23"/>
  <c r="I25" i="17"/>
  <c r="K25" i="17" s="1"/>
  <c r="O24" i="17"/>
  <c r="S24" i="17" s="1"/>
  <c r="T24" i="17" s="1"/>
  <c r="R24" i="17"/>
  <c r="K26" i="16"/>
  <c r="L26" i="16"/>
  <c r="U25" i="16"/>
  <c r="V25" i="16"/>
  <c r="W25" i="16" s="1"/>
  <c r="K28" i="14"/>
  <c r="L28" i="25"/>
  <c r="I29" i="25" s="1"/>
  <c r="K29" i="25" s="1"/>
  <c r="P28" i="25"/>
  <c r="Q28" i="25" s="1"/>
  <c r="O28" i="25"/>
  <c r="I29" i="19"/>
  <c r="L29" i="19" s="1"/>
  <c r="O28" i="19"/>
  <c r="S28" i="19" s="1"/>
  <c r="T28" i="19" s="1"/>
  <c r="V28" i="19" s="1"/>
  <c r="W28" i="19" s="1"/>
  <c r="I28" i="13"/>
  <c r="L28" i="13" s="1"/>
  <c r="O27" i="13"/>
  <c r="S27" i="13" s="1"/>
  <c r="T27" i="13" s="1"/>
  <c r="V27" i="13" s="1"/>
  <c r="W27" i="13" s="1"/>
  <c r="I28" i="11"/>
  <c r="L28" i="11" s="1"/>
  <c r="O27" i="11"/>
  <c r="S27" i="11" s="1"/>
  <c r="T27" i="11" s="1"/>
  <c r="V27" i="11" s="1"/>
  <c r="W27" i="11" s="1"/>
  <c r="N27" i="8"/>
  <c r="R27" i="8" s="1"/>
  <c r="S27" i="8" s="1"/>
  <c r="I28" i="8"/>
  <c r="K28" i="8" s="1"/>
  <c r="O27" i="8"/>
  <c r="P27" i="8"/>
  <c r="Q27" i="8" s="1"/>
  <c r="U27" i="8" s="1"/>
  <c r="V27" i="8" s="1"/>
  <c r="L26" i="1"/>
  <c r="I27" i="1" s="1"/>
  <c r="K27" i="1" s="1"/>
  <c r="P26" i="1"/>
  <c r="Q26" i="1" s="1"/>
  <c r="O26" i="1"/>
  <c r="K26" i="33" l="1"/>
  <c r="L26" i="33" s="1"/>
  <c r="N23" i="32"/>
  <c r="I24" i="32"/>
  <c r="O23" i="32"/>
  <c r="S23" i="32" s="1"/>
  <c r="T23" i="32" s="1"/>
  <c r="R23" i="32"/>
  <c r="O23" i="31"/>
  <c r="S23" i="31" s="1"/>
  <c r="T23" i="31" s="1"/>
  <c r="N23" i="31"/>
  <c r="I24" i="31"/>
  <c r="R23" i="31"/>
  <c r="Q23" i="30"/>
  <c r="P23" i="30"/>
  <c r="M23" i="30"/>
  <c r="O25" i="9"/>
  <c r="S25" i="9" s="1"/>
  <c r="T25" i="9" s="1"/>
  <c r="V25" i="9" s="1"/>
  <c r="W25" i="9" s="1"/>
  <c r="I26" i="9"/>
  <c r="L26" i="9" s="1"/>
  <c r="I27" i="23"/>
  <c r="L27" i="23" s="1"/>
  <c r="Q27" i="23" s="1"/>
  <c r="O26" i="23"/>
  <c r="S26" i="23" s="1"/>
  <c r="T26" i="23" s="1"/>
  <c r="V26" i="23" s="1"/>
  <c r="W26" i="23" s="1"/>
  <c r="U24" i="17"/>
  <c r="V24" i="17"/>
  <c r="W24" i="17" s="1"/>
  <c r="L25" i="17"/>
  <c r="M25" i="17" s="1"/>
  <c r="N25" i="17" s="1"/>
  <c r="M26" i="16"/>
  <c r="N26" i="16" s="1"/>
  <c r="Q26" i="16"/>
  <c r="P26" i="16"/>
  <c r="N28" i="25"/>
  <c r="R28" i="25" s="1"/>
  <c r="S28" i="25" s="1"/>
  <c r="U28" i="25" s="1"/>
  <c r="V28" i="25" s="1"/>
  <c r="J29" i="25"/>
  <c r="K29" i="19"/>
  <c r="Q28" i="14"/>
  <c r="R28" i="14" s="1"/>
  <c r="P28" i="14"/>
  <c r="M28" i="14"/>
  <c r="K28" i="13"/>
  <c r="K28" i="11"/>
  <c r="J28" i="8"/>
  <c r="N26" i="1"/>
  <c r="R26" i="1" s="1"/>
  <c r="S26" i="1" s="1"/>
  <c r="U26" i="1" s="1"/>
  <c r="V26" i="1" s="1"/>
  <c r="J27" i="1"/>
  <c r="P26" i="33" l="1"/>
  <c r="Q26" i="33"/>
  <c r="R26" i="33" s="1"/>
  <c r="M26" i="33"/>
  <c r="U23" i="32"/>
  <c r="V23" i="32"/>
  <c r="W23" i="32" s="1"/>
  <c r="K24" i="32"/>
  <c r="L24" i="32" s="1"/>
  <c r="V23" i="31"/>
  <c r="W23" i="31" s="1"/>
  <c r="U23" i="31"/>
  <c r="K24" i="31"/>
  <c r="L24" i="31" s="1"/>
  <c r="O23" i="30"/>
  <c r="S23" i="30" s="1"/>
  <c r="T23" i="30" s="1"/>
  <c r="N23" i="30"/>
  <c r="I24" i="30"/>
  <c r="R23" i="30"/>
  <c r="K26" i="9"/>
  <c r="M26" i="9" s="1"/>
  <c r="N26" i="9" s="1"/>
  <c r="U25" i="9"/>
  <c r="K27" i="23"/>
  <c r="M27" i="23" s="1"/>
  <c r="N27" i="23" s="1"/>
  <c r="U26" i="23"/>
  <c r="P27" i="23"/>
  <c r="I27" i="16"/>
  <c r="K27" i="16" s="1"/>
  <c r="O26" i="16"/>
  <c r="S26" i="16" s="1"/>
  <c r="T26" i="16" s="1"/>
  <c r="Q25" i="17"/>
  <c r="R25" i="17" s="1"/>
  <c r="P25" i="17"/>
  <c r="I26" i="17"/>
  <c r="O25" i="17"/>
  <c r="S25" i="17" s="1"/>
  <c r="T25" i="17" s="1"/>
  <c r="R26" i="16"/>
  <c r="R27" i="23"/>
  <c r="L28" i="8"/>
  <c r="I29" i="8" s="1"/>
  <c r="K29" i="8" s="1"/>
  <c r="L29" i="25"/>
  <c r="I30" i="25" s="1"/>
  <c r="K30" i="25" s="1"/>
  <c r="P29" i="25"/>
  <c r="Q29" i="25" s="1"/>
  <c r="O29" i="25"/>
  <c r="P26" i="9"/>
  <c r="Q26" i="9"/>
  <c r="M29" i="19"/>
  <c r="I30" i="19"/>
  <c r="L30" i="19" s="1"/>
  <c r="O29" i="19"/>
  <c r="S29" i="19" s="1"/>
  <c r="T29" i="19" s="1"/>
  <c r="Q29" i="19"/>
  <c r="R29" i="19" s="1"/>
  <c r="P29" i="19"/>
  <c r="I29" i="14"/>
  <c r="L29" i="14" s="1"/>
  <c r="O28" i="14"/>
  <c r="S28" i="14" s="1"/>
  <c r="T28" i="14" s="1"/>
  <c r="V28" i="14" s="1"/>
  <c r="W28" i="14" s="1"/>
  <c r="Q28" i="13"/>
  <c r="R28" i="13" s="1"/>
  <c r="P28" i="13"/>
  <c r="M28" i="13"/>
  <c r="Q28" i="11"/>
  <c r="R28" i="11" s="1"/>
  <c r="P28" i="11"/>
  <c r="M28" i="11"/>
  <c r="N28" i="8"/>
  <c r="R28" i="8" s="1"/>
  <c r="S28" i="8" s="1"/>
  <c r="P28" i="8"/>
  <c r="Q28" i="8" s="1"/>
  <c r="U28" i="8" s="1"/>
  <c r="V28" i="8" s="1"/>
  <c r="O28" i="8"/>
  <c r="L27" i="1"/>
  <c r="N27" i="1" s="1"/>
  <c r="R27" i="1" s="1"/>
  <c r="S27" i="1" s="1"/>
  <c r="P27" i="1"/>
  <c r="Q27" i="1" s="1"/>
  <c r="O27" i="1"/>
  <c r="O26" i="33" l="1"/>
  <c r="S26" i="33" s="1"/>
  <c r="I27" i="33"/>
  <c r="N26" i="33"/>
  <c r="Q24" i="32"/>
  <c r="P24" i="32"/>
  <c r="M24" i="32"/>
  <c r="Q24" i="31"/>
  <c r="P24" i="31"/>
  <c r="M24" i="31"/>
  <c r="V23" i="30"/>
  <c r="W23" i="30" s="1"/>
  <c r="U23" i="30"/>
  <c r="K24" i="30"/>
  <c r="L24" i="30" s="1"/>
  <c r="L27" i="16"/>
  <c r="M27" i="16" s="1"/>
  <c r="N27" i="16" s="1"/>
  <c r="I28" i="23"/>
  <c r="L28" i="23" s="1"/>
  <c r="O27" i="23"/>
  <c r="S27" i="23" s="1"/>
  <c r="T27" i="23" s="1"/>
  <c r="V27" i="23" s="1"/>
  <c r="W27" i="23" s="1"/>
  <c r="V26" i="16"/>
  <c r="W26" i="16" s="1"/>
  <c r="U26" i="16"/>
  <c r="K26" i="17"/>
  <c r="L26" i="17"/>
  <c r="U25" i="17"/>
  <c r="V25" i="17"/>
  <c r="W25" i="17" s="1"/>
  <c r="I27" i="9"/>
  <c r="L27" i="9" s="1"/>
  <c r="R26" i="9"/>
  <c r="O26" i="9"/>
  <c r="S26" i="9" s="1"/>
  <c r="T26" i="9" s="1"/>
  <c r="K29" i="14"/>
  <c r="N29" i="25"/>
  <c r="R29" i="25" s="1"/>
  <c r="S29" i="25" s="1"/>
  <c r="U29" i="25" s="1"/>
  <c r="V29" i="25" s="1"/>
  <c r="J30" i="25"/>
  <c r="V29" i="19"/>
  <c r="W29" i="19" s="1"/>
  <c r="K30" i="19"/>
  <c r="I29" i="13"/>
  <c r="L29" i="13" s="1"/>
  <c r="O28" i="13"/>
  <c r="S28" i="13" s="1"/>
  <c r="T28" i="13" s="1"/>
  <c r="V28" i="13" s="1"/>
  <c r="W28" i="13" s="1"/>
  <c r="I29" i="11"/>
  <c r="L29" i="11" s="1"/>
  <c r="O28" i="11"/>
  <c r="S28" i="11" s="1"/>
  <c r="T28" i="11" s="1"/>
  <c r="V28" i="11" s="1"/>
  <c r="W28" i="11" s="1"/>
  <c r="J29" i="8"/>
  <c r="I28" i="1"/>
  <c r="K28" i="1" s="1"/>
  <c r="U27" i="1"/>
  <c r="V27" i="1" s="1"/>
  <c r="J28" i="1"/>
  <c r="K27" i="33" l="1"/>
  <c r="T26" i="33"/>
  <c r="V26" i="33" s="1"/>
  <c r="W26" i="33" s="1"/>
  <c r="U26" i="33"/>
  <c r="O24" i="32"/>
  <c r="S24" i="32" s="1"/>
  <c r="T24" i="32" s="1"/>
  <c r="I25" i="32"/>
  <c r="N24" i="32"/>
  <c r="R24" i="32"/>
  <c r="N24" i="31"/>
  <c r="I25" i="31"/>
  <c r="O24" i="31"/>
  <c r="S24" i="31" s="1"/>
  <c r="T24" i="31" s="1"/>
  <c r="R24" i="31"/>
  <c r="P27" i="16"/>
  <c r="Q27" i="16"/>
  <c r="R27" i="16" s="1"/>
  <c r="K28" i="23"/>
  <c r="M28" i="23" s="1"/>
  <c r="N28" i="23" s="1"/>
  <c r="U27" i="23"/>
  <c r="K27" i="9"/>
  <c r="M27" i="9" s="1"/>
  <c r="N27" i="9" s="1"/>
  <c r="O27" i="16"/>
  <c r="S27" i="16" s="1"/>
  <c r="T27" i="16" s="1"/>
  <c r="I28" i="16"/>
  <c r="L28" i="16" s="1"/>
  <c r="P28" i="16" s="1"/>
  <c r="M26" i="17"/>
  <c r="N26" i="17" s="1"/>
  <c r="Q26" i="17"/>
  <c r="P26" i="17"/>
  <c r="P27" i="9"/>
  <c r="Q27" i="9"/>
  <c r="R27" i="9" s="1"/>
  <c r="V26" i="9"/>
  <c r="W26" i="9" s="1"/>
  <c r="U26" i="9"/>
  <c r="P28" i="23"/>
  <c r="Q28" i="23"/>
  <c r="M30" i="19"/>
  <c r="O30" i="19" s="1"/>
  <c r="S30" i="19" s="1"/>
  <c r="T30" i="19" s="1"/>
  <c r="L29" i="8"/>
  <c r="N29" i="8" s="1"/>
  <c r="R29" i="8" s="1"/>
  <c r="S29" i="8" s="1"/>
  <c r="L30" i="25"/>
  <c r="I31" i="25" s="1"/>
  <c r="K31" i="25" s="1"/>
  <c r="P30" i="25"/>
  <c r="Q30" i="25" s="1"/>
  <c r="O30" i="25"/>
  <c r="P30" i="19"/>
  <c r="Q30" i="19"/>
  <c r="R30" i="19" s="1"/>
  <c r="M29" i="14"/>
  <c r="I30" i="14" s="1"/>
  <c r="Q29" i="14"/>
  <c r="R29" i="14" s="1"/>
  <c r="P29" i="14"/>
  <c r="K29" i="13"/>
  <c r="K29" i="11"/>
  <c r="O29" i="8"/>
  <c r="P29" i="8"/>
  <c r="Q29" i="8" s="1"/>
  <c r="L28" i="1"/>
  <c r="N28" i="1" s="1"/>
  <c r="R28" i="1" s="1"/>
  <c r="S28" i="1" s="1"/>
  <c r="P28" i="1"/>
  <c r="Q28" i="1" s="1"/>
  <c r="O28" i="1"/>
  <c r="L27" i="33" l="1"/>
  <c r="U24" i="32"/>
  <c r="V24" i="32"/>
  <c r="W24" i="32" s="1"/>
  <c r="K25" i="32"/>
  <c r="L25" i="32" s="1"/>
  <c r="V24" i="31"/>
  <c r="W24" i="31" s="1"/>
  <c r="U24" i="31"/>
  <c r="K25" i="31"/>
  <c r="L25" i="31" s="1"/>
  <c r="P24" i="30"/>
  <c r="Q24" i="30"/>
  <c r="M24" i="30"/>
  <c r="O28" i="23"/>
  <c r="S28" i="23" s="1"/>
  <c r="T28" i="23" s="1"/>
  <c r="I29" i="23"/>
  <c r="L29" i="23" s="1"/>
  <c r="U27" i="16"/>
  <c r="V27" i="16"/>
  <c r="W27" i="16" s="1"/>
  <c r="K28" i="16"/>
  <c r="M28" i="16" s="1"/>
  <c r="R26" i="17"/>
  <c r="I27" i="17"/>
  <c r="O26" i="17"/>
  <c r="S26" i="17" s="1"/>
  <c r="T26" i="17" s="1"/>
  <c r="Q28" i="16"/>
  <c r="R28" i="16" s="1"/>
  <c r="I28" i="9"/>
  <c r="K28" i="9" s="1"/>
  <c r="O27" i="9"/>
  <c r="S27" i="9" s="1"/>
  <c r="T27" i="9" s="1"/>
  <c r="V27" i="9" s="1"/>
  <c r="W27" i="9" s="1"/>
  <c r="R28" i="23"/>
  <c r="V30" i="19"/>
  <c r="W30" i="19" s="1"/>
  <c r="I31" i="19"/>
  <c r="L31" i="19" s="1"/>
  <c r="K30" i="14"/>
  <c r="L30" i="14"/>
  <c r="I30" i="8"/>
  <c r="K30" i="8" s="1"/>
  <c r="U29" i="8"/>
  <c r="V29" i="8" s="1"/>
  <c r="M29" i="13"/>
  <c r="I30" i="13" s="1"/>
  <c r="L30" i="13" s="1"/>
  <c r="M29" i="11"/>
  <c r="N30" i="25"/>
  <c r="R30" i="25" s="1"/>
  <c r="S30" i="25" s="1"/>
  <c r="U30" i="25" s="1"/>
  <c r="V30" i="25" s="1"/>
  <c r="J31" i="25"/>
  <c r="K31" i="19"/>
  <c r="O29" i="14"/>
  <c r="S29" i="14" s="1"/>
  <c r="T29" i="14" s="1"/>
  <c r="V29" i="14" s="1"/>
  <c r="W29" i="14" s="1"/>
  <c r="Q29" i="13"/>
  <c r="R29" i="13" s="1"/>
  <c r="P29" i="13"/>
  <c r="I30" i="11"/>
  <c r="L30" i="11" s="1"/>
  <c r="O29" i="11"/>
  <c r="S29" i="11" s="1"/>
  <c r="T29" i="11" s="1"/>
  <c r="Q29" i="11"/>
  <c r="R29" i="11" s="1"/>
  <c r="P29" i="11"/>
  <c r="J30" i="8"/>
  <c r="U28" i="1"/>
  <c r="V28" i="1" s="1"/>
  <c r="I29" i="1"/>
  <c r="K29" i="1" s="1"/>
  <c r="J29" i="1"/>
  <c r="L29" i="1"/>
  <c r="Q27" i="33" l="1"/>
  <c r="P27" i="33"/>
  <c r="M27" i="33"/>
  <c r="P25" i="32"/>
  <c r="Q25" i="32"/>
  <c r="M25" i="32"/>
  <c r="R24" i="30"/>
  <c r="N24" i="30"/>
  <c r="I25" i="30"/>
  <c r="O24" i="30"/>
  <c r="S24" i="30" s="1"/>
  <c r="T24" i="30" s="1"/>
  <c r="O28" i="16"/>
  <c r="S28" i="16" s="1"/>
  <c r="T28" i="16" s="1"/>
  <c r="V28" i="16" s="1"/>
  <c r="W28" i="16" s="1"/>
  <c r="N28" i="16"/>
  <c r="K29" i="23"/>
  <c r="M29" i="23" s="1"/>
  <c r="N29" i="23" s="1"/>
  <c r="V28" i="23"/>
  <c r="W28" i="23" s="1"/>
  <c r="U28" i="23"/>
  <c r="I29" i="16"/>
  <c r="L29" i="16" s="1"/>
  <c r="K27" i="17"/>
  <c r="L27" i="17"/>
  <c r="U26" i="17"/>
  <c r="V26" i="17"/>
  <c r="W26" i="17" s="1"/>
  <c r="U27" i="9"/>
  <c r="L28" i="9"/>
  <c r="O29" i="13"/>
  <c r="S29" i="13" s="1"/>
  <c r="T29" i="13" s="1"/>
  <c r="V29" i="13" s="1"/>
  <c r="W29" i="13" s="1"/>
  <c r="V29" i="11"/>
  <c r="W29" i="11" s="1"/>
  <c r="P29" i="23"/>
  <c r="Q29" i="23"/>
  <c r="L31" i="25"/>
  <c r="N31" i="25" s="1"/>
  <c r="R31" i="25" s="1"/>
  <c r="S31" i="25" s="1"/>
  <c r="O31" i="25"/>
  <c r="P31" i="25"/>
  <c r="Q31" i="25" s="1"/>
  <c r="M31" i="19"/>
  <c r="O31" i="19" s="1"/>
  <c r="S31" i="19" s="1"/>
  <c r="T31" i="19" s="1"/>
  <c r="P31" i="19"/>
  <c r="Q31" i="19"/>
  <c r="R31" i="19" s="1"/>
  <c r="M30" i="14"/>
  <c r="O30" i="14" s="1"/>
  <c r="S30" i="14" s="1"/>
  <c r="T30" i="14" s="1"/>
  <c r="Q30" i="14"/>
  <c r="R30" i="14" s="1"/>
  <c r="P30" i="14"/>
  <c r="K30" i="13"/>
  <c r="M30" i="13" s="1"/>
  <c r="K30" i="11"/>
  <c r="P30" i="8"/>
  <c r="Q30" i="8" s="1"/>
  <c r="O30" i="8"/>
  <c r="L30" i="8"/>
  <c r="N29" i="1"/>
  <c r="R29" i="1" s="1"/>
  <c r="S29" i="1" s="1"/>
  <c r="I30" i="1"/>
  <c r="K30" i="1" s="1"/>
  <c r="P29" i="1"/>
  <c r="Q29" i="1" s="1"/>
  <c r="O29" i="1"/>
  <c r="I28" i="33" l="1"/>
  <c r="N27" i="33"/>
  <c r="O27" i="33"/>
  <c r="S27" i="33" s="1"/>
  <c r="T27" i="33" s="1"/>
  <c r="R27" i="33"/>
  <c r="O25" i="32"/>
  <c r="S25" i="32" s="1"/>
  <c r="T25" i="32" s="1"/>
  <c r="N25" i="32"/>
  <c r="I26" i="32"/>
  <c r="R25" i="32"/>
  <c r="Q25" i="31"/>
  <c r="P25" i="31"/>
  <c r="M25" i="31"/>
  <c r="K25" i="30"/>
  <c r="L25" i="30" s="1"/>
  <c r="U24" i="30"/>
  <c r="V24" i="30"/>
  <c r="W24" i="30" s="1"/>
  <c r="U28" i="16"/>
  <c r="I30" i="23"/>
  <c r="L30" i="23" s="1"/>
  <c r="O29" i="23"/>
  <c r="S29" i="23" s="1"/>
  <c r="T29" i="23" s="1"/>
  <c r="K29" i="16"/>
  <c r="M29" i="16" s="1"/>
  <c r="N29" i="16" s="1"/>
  <c r="P27" i="17"/>
  <c r="Q27" i="17"/>
  <c r="M27" i="17"/>
  <c r="N27" i="17" s="1"/>
  <c r="P29" i="16"/>
  <c r="Q29" i="16"/>
  <c r="P28" i="9"/>
  <c r="Q28" i="9"/>
  <c r="R28" i="9" s="1"/>
  <c r="M28" i="9"/>
  <c r="N28" i="9" s="1"/>
  <c r="R29" i="23"/>
  <c r="I32" i="19"/>
  <c r="L32" i="19" s="1"/>
  <c r="V31" i="19"/>
  <c r="W31" i="19" s="1"/>
  <c r="I31" i="14"/>
  <c r="U29" i="1"/>
  <c r="V29" i="1" s="1"/>
  <c r="V30" i="14"/>
  <c r="W30" i="14" s="1"/>
  <c r="M30" i="11"/>
  <c r="U31" i="25"/>
  <c r="V31" i="25" s="1"/>
  <c r="I32" i="25"/>
  <c r="K32" i="25" s="1"/>
  <c r="J32" i="25"/>
  <c r="K32" i="19"/>
  <c r="O30" i="13"/>
  <c r="S30" i="13" s="1"/>
  <c r="T30" i="13" s="1"/>
  <c r="I31" i="13"/>
  <c r="L31" i="13" s="1"/>
  <c r="Q30" i="13"/>
  <c r="R30" i="13" s="1"/>
  <c r="V30" i="13" s="1"/>
  <c r="W30" i="13" s="1"/>
  <c r="P30" i="13"/>
  <c r="O30" i="11"/>
  <c r="S30" i="11" s="1"/>
  <c r="T30" i="11" s="1"/>
  <c r="I31" i="11"/>
  <c r="L31" i="11" s="1"/>
  <c r="Q30" i="11"/>
  <c r="R30" i="11" s="1"/>
  <c r="P30" i="11"/>
  <c r="I31" i="8"/>
  <c r="K31" i="8" s="1"/>
  <c r="N30" i="8"/>
  <c r="R30" i="8" s="1"/>
  <c r="S30" i="8" s="1"/>
  <c r="U30" i="8" s="1"/>
  <c r="V30" i="8" s="1"/>
  <c r="J30" i="1"/>
  <c r="U27" i="33" l="1"/>
  <c r="V27" i="33"/>
  <c r="W27" i="33" s="1"/>
  <c r="K28" i="33"/>
  <c r="L28" i="33" s="1"/>
  <c r="U25" i="32"/>
  <c r="V25" i="32"/>
  <c r="W25" i="32" s="1"/>
  <c r="K26" i="32"/>
  <c r="L26" i="32" s="1"/>
  <c r="O25" i="31"/>
  <c r="S25" i="31" s="1"/>
  <c r="T25" i="31" s="1"/>
  <c r="N25" i="31"/>
  <c r="I26" i="31"/>
  <c r="R25" i="31"/>
  <c r="P25" i="30"/>
  <c r="Q25" i="30"/>
  <c r="M25" i="30"/>
  <c r="K30" i="23"/>
  <c r="M30" i="23" s="1"/>
  <c r="N30" i="23" s="1"/>
  <c r="U29" i="23"/>
  <c r="V29" i="23"/>
  <c r="W29" i="23" s="1"/>
  <c r="O29" i="16"/>
  <c r="S29" i="16" s="1"/>
  <c r="T29" i="16" s="1"/>
  <c r="I30" i="16"/>
  <c r="L30" i="16" s="1"/>
  <c r="O27" i="17"/>
  <c r="S27" i="17" s="1"/>
  <c r="T27" i="17" s="1"/>
  <c r="I28" i="17"/>
  <c r="R27" i="17"/>
  <c r="I29" i="9"/>
  <c r="R29" i="16"/>
  <c r="O28" i="9"/>
  <c r="S28" i="9" s="1"/>
  <c r="K31" i="14"/>
  <c r="L31" i="14"/>
  <c r="V30" i="11"/>
  <c r="W30" i="11" s="1"/>
  <c r="L32" i="25"/>
  <c r="I33" i="25" s="1"/>
  <c r="K33" i="25" s="1"/>
  <c r="P32" i="25"/>
  <c r="Q32" i="25" s="1"/>
  <c r="O32" i="25"/>
  <c r="Q30" i="23"/>
  <c r="P30" i="23"/>
  <c r="M32" i="19"/>
  <c r="O32" i="19" s="1"/>
  <c r="S32" i="19" s="1"/>
  <c r="T32" i="19" s="1"/>
  <c r="I33" i="19"/>
  <c r="L33" i="19" s="1"/>
  <c r="Q32" i="19"/>
  <c r="R32" i="19" s="1"/>
  <c r="P32" i="19"/>
  <c r="M31" i="14"/>
  <c r="O31" i="14" s="1"/>
  <c r="S31" i="14" s="1"/>
  <c r="T31" i="14" s="1"/>
  <c r="P31" i="14"/>
  <c r="Q31" i="14"/>
  <c r="R31" i="14" s="1"/>
  <c r="K31" i="13"/>
  <c r="K31" i="11"/>
  <c r="J31" i="8"/>
  <c r="L30" i="1"/>
  <c r="N30" i="1" s="1"/>
  <c r="R30" i="1" s="1"/>
  <c r="S30" i="1" s="1"/>
  <c r="O30" i="1"/>
  <c r="P30" i="1"/>
  <c r="Q30" i="1" s="1"/>
  <c r="P28" i="33" l="1"/>
  <c r="Q28" i="33"/>
  <c r="M28" i="33"/>
  <c r="P26" i="32"/>
  <c r="Q26" i="32"/>
  <c r="M26" i="32"/>
  <c r="U25" i="31"/>
  <c r="V25" i="31"/>
  <c r="W25" i="31" s="1"/>
  <c r="K26" i="31"/>
  <c r="L26" i="31" s="1"/>
  <c r="R25" i="30"/>
  <c r="O25" i="30"/>
  <c r="S25" i="30" s="1"/>
  <c r="T25" i="30" s="1"/>
  <c r="N25" i="30"/>
  <c r="I26" i="30"/>
  <c r="K30" i="16"/>
  <c r="M30" i="16" s="1"/>
  <c r="U29" i="16"/>
  <c r="V29" i="16"/>
  <c r="W29" i="16" s="1"/>
  <c r="U27" i="17"/>
  <c r="V27" i="17"/>
  <c r="W27" i="17" s="1"/>
  <c r="K28" i="17"/>
  <c r="L28" i="17"/>
  <c r="Q30" i="16"/>
  <c r="P30" i="16"/>
  <c r="T28" i="9"/>
  <c r="V28" i="9" s="1"/>
  <c r="W28" i="9" s="1"/>
  <c r="U28" i="9"/>
  <c r="L29" i="9"/>
  <c r="K29" i="9"/>
  <c r="R30" i="23"/>
  <c r="V32" i="19"/>
  <c r="W32" i="19" s="1"/>
  <c r="L31" i="8"/>
  <c r="I32" i="8" s="1"/>
  <c r="K32" i="8" s="1"/>
  <c r="M31" i="13"/>
  <c r="I32" i="13" s="1"/>
  <c r="L32" i="13" s="1"/>
  <c r="M31" i="11"/>
  <c r="I32" i="11" s="1"/>
  <c r="L32" i="11" s="1"/>
  <c r="N32" i="25"/>
  <c r="R32" i="25" s="1"/>
  <c r="S32" i="25" s="1"/>
  <c r="U32" i="25" s="1"/>
  <c r="V32" i="25" s="1"/>
  <c r="J33" i="25"/>
  <c r="O30" i="23"/>
  <c r="S30" i="23" s="1"/>
  <c r="T30" i="23" s="1"/>
  <c r="I31" i="23"/>
  <c r="L31" i="23" s="1"/>
  <c r="K33" i="19"/>
  <c r="V31" i="14"/>
  <c r="W31" i="14" s="1"/>
  <c r="I32" i="14"/>
  <c r="L32" i="14" s="1"/>
  <c r="O31" i="13"/>
  <c r="S31" i="13" s="1"/>
  <c r="T31" i="13" s="1"/>
  <c r="P31" i="13"/>
  <c r="Q31" i="13"/>
  <c r="R31" i="13" s="1"/>
  <c r="V31" i="13" s="1"/>
  <c r="W31" i="13" s="1"/>
  <c r="P31" i="11"/>
  <c r="Q31" i="11"/>
  <c r="R31" i="11" s="1"/>
  <c r="N31" i="8"/>
  <c r="R31" i="8" s="1"/>
  <c r="S31" i="8" s="1"/>
  <c r="P31" i="8"/>
  <c r="Q31" i="8" s="1"/>
  <c r="O31" i="8"/>
  <c r="I31" i="1"/>
  <c r="K31" i="1" s="1"/>
  <c r="U30" i="1"/>
  <c r="V30" i="1" s="1"/>
  <c r="N28" i="33" l="1"/>
  <c r="O28" i="33"/>
  <c r="S28" i="33" s="1"/>
  <c r="T28" i="33" s="1"/>
  <c r="I29" i="33"/>
  <c r="R28" i="33"/>
  <c r="N26" i="32"/>
  <c r="O26" i="32"/>
  <c r="S26" i="32" s="1"/>
  <c r="T26" i="32" s="1"/>
  <c r="I27" i="32"/>
  <c r="R26" i="32"/>
  <c r="P26" i="31"/>
  <c r="Q26" i="31"/>
  <c r="M26" i="31"/>
  <c r="K26" i="30"/>
  <c r="L26" i="30" s="1"/>
  <c r="V25" i="30"/>
  <c r="W25" i="30" s="1"/>
  <c r="U25" i="30"/>
  <c r="I31" i="16"/>
  <c r="K31" i="16" s="1"/>
  <c r="N30" i="16"/>
  <c r="Q28" i="17"/>
  <c r="P28" i="17"/>
  <c r="M28" i="17"/>
  <c r="N28" i="17" s="1"/>
  <c r="O30" i="16"/>
  <c r="S30" i="16" s="1"/>
  <c r="T30" i="16" s="1"/>
  <c r="R30" i="16"/>
  <c r="M29" i="9"/>
  <c r="N29" i="9" s="1"/>
  <c r="P29" i="9"/>
  <c r="Q29" i="9"/>
  <c r="R29" i="9" s="1"/>
  <c r="U30" i="23"/>
  <c r="V30" i="23"/>
  <c r="W30" i="23" s="1"/>
  <c r="U31" i="8"/>
  <c r="V31" i="8" s="1"/>
  <c r="K32" i="14"/>
  <c r="P32" i="14"/>
  <c r="O31" i="11"/>
  <c r="S31" i="11" s="1"/>
  <c r="T31" i="11" s="1"/>
  <c r="V31" i="11" s="1"/>
  <c r="W31" i="11" s="1"/>
  <c r="P33" i="25"/>
  <c r="Q33" i="25" s="1"/>
  <c r="O33" i="25"/>
  <c r="L33" i="25"/>
  <c r="K31" i="23"/>
  <c r="M33" i="19"/>
  <c r="I34" i="19" s="1"/>
  <c r="L34" i="19" s="1"/>
  <c r="O33" i="19"/>
  <c r="S33" i="19" s="1"/>
  <c r="T33" i="19" s="1"/>
  <c r="Q33" i="19"/>
  <c r="R33" i="19" s="1"/>
  <c r="V33" i="19" s="1"/>
  <c r="W33" i="19" s="1"/>
  <c r="P33" i="19"/>
  <c r="M32" i="14"/>
  <c r="I33" i="14" s="1"/>
  <c r="K33" i="14" s="1"/>
  <c r="K32" i="13"/>
  <c r="K32" i="11"/>
  <c r="J32" i="8"/>
  <c r="J31" i="1"/>
  <c r="L31" i="1" s="1"/>
  <c r="I32" i="1" s="1"/>
  <c r="K32" i="1" s="1"/>
  <c r="O31" i="1"/>
  <c r="P31" i="1"/>
  <c r="Q31" i="1" s="1"/>
  <c r="U28" i="33" l="1"/>
  <c r="V28" i="33"/>
  <c r="W28" i="33" s="1"/>
  <c r="V26" i="32"/>
  <c r="W26" i="32" s="1"/>
  <c r="K29" i="33"/>
  <c r="L29" i="33" s="1"/>
  <c r="U26" i="32"/>
  <c r="K27" i="32"/>
  <c r="I27" i="31"/>
  <c r="N26" i="31"/>
  <c r="O26" i="31"/>
  <c r="S26" i="31" s="1"/>
  <c r="T26" i="31" s="1"/>
  <c r="R26" i="31"/>
  <c r="L31" i="16"/>
  <c r="P31" i="16" s="1"/>
  <c r="I29" i="17"/>
  <c r="O28" i="17"/>
  <c r="S28" i="17" s="1"/>
  <c r="T28" i="17" s="1"/>
  <c r="R28" i="17"/>
  <c r="V30" i="16"/>
  <c r="W30" i="16" s="1"/>
  <c r="U30" i="16"/>
  <c r="I30" i="9"/>
  <c r="K30" i="9" s="1"/>
  <c r="O29" i="9"/>
  <c r="S29" i="9" s="1"/>
  <c r="T29" i="9" s="1"/>
  <c r="V29" i="9" s="1"/>
  <c r="W29" i="9" s="1"/>
  <c r="L33" i="14"/>
  <c r="O32" i="14"/>
  <c r="S32" i="14" s="1"/>
  <c r="T32" i="14" s="1"/>
  <c r="L32" i="8"/>
  <c r="I33" i="8" s="1"/>
  <c r="K33" i="8" s="1"/>
  <c r="Q32" i="14"/>
  <c r="R32" i="14" s="1"/>
  <c r="M32" i="13"/>
  <c r="I33" i="13" s="1"/>
  <c r="L33" i="13" s="1"/>
  <c r="M32" i="11"/>
  <c r="I33" i="11" s="1"/>
  <c r="L33" i="11" s="1"/>
  <c r="I34" i="25"/>
  <c r="K34" i="25" s="1"/>
  <c r="N33" i="25"/>
  <c r="R33" i="25" s="1"/>
  <c r="S33" i="25" s="1"/>
  <c r="U33" i="25" s="1"/>
  <c r="V33" i="25" s="1"/>
  <c r="Q31" i="23"/>
  <c r="P31" i="23"/>
  <c r="M31" i="23"/>
  <c r="N31" i="23" s="1"/>
  <c r="K34" i="19"/>
  <c r="M34" i="19" s="1"/>
  <c r="V32" i="14"/>
  <c r="W32" i="14" s="1"/>
  <c r="O32" i="13"/>
  <c r="S32" i="13" s="1"/>
  <c r="T32" i="13" s="1"/>
  <c r="Q32" i="13"/>
  <c r="R32" i="13" s="1"/>
  <c r="V32" i="13" s="1"/>
  <c r="W32" i="13" s="1"/>
  <c r="P32" i="13"/>
  <c r="Q32" i="11"/>
  <c r="R32" i="11" s="1"/>
  <c r="P32" i="11"/>
  <c r="P32" i="8"/>
  <c r="Q32" i="8" s="1"/>
  <c r="O32" i="8"/>
  <c r="N31" i="1"/>
  <c r="R31" i="1" s="1"/>
  <c r="S31" i="1" s="1"/>
  <c r="U31" i="1" s="1"/>
  <c r="V31" i="1" s="1"/>
  <c r="J32" i="1"/>
  <c r="Q29" i="33" l="1"/>
  <c r="P29" i="33"/>
  <c r="M29" i="33"/>
  <c r="L27" i="32"/>
  <c r="V26" i="31"/>
  <c r="W26" i="31" s="1"/>
  <c r="U26" i="31"/>
  <c r="K27" i="31"/>
  <c r="L27" i="31" s="1"/>
  <c r="P26" i="30"/>
  <c r="Q26" i="30"/>
  <c r="M26" i="30"/>
  <c r="Q31" i="16"/>
  <c r="R31" i="16" s="1"/>
  <c r="U28" i="17"/>
  <c r="M31" i="16"/>
  <c r="N31" i="16" s="1"/>
  <c r="V28" i="17"/>
  <c r="W28" i="17" s="1"/>
  <c r="L29" i="17"/>
  <c r="K29" i="17"/>
  <c r="U29" i="9"/>
  <c r="L30" i="9"/>
  <c r="P30" i="9" s="1"/>
  <c r="R31" i="23"/>
  <c r="N32" i="8"/>
  <c r="R32" i="8" s="1"/>
  <c r="S32" i="8" s="1"/>
  <c r="U32" i="8" s="1"/>
  <c r="V32" i="8" s="1"/>
  <c r="O32" i="11"/>
  <c r="S32" i="11" s="1"/>
  <c r="T32" i="11" s="1"/>
  <c r="V32" i="11" s="1"/>
  <c r="W32" i="11" s="1"/>
  <c r="J34" i="25"/>
  <c r="O31" i="23"/>
  <c r="S31" i="23" s="1"/>
  <c r="T31" i="23" s="1"/>
  <c r="I32" i="23"/>
  <c r="L32" i="23" s="1"/>
  <c r="I35" i="19"/>
  <c r="L35" i="19" s="1"/>
  <c r="O34" i="19"/>
  <c r="S34" i="19" s="1"/>
  <c r="T34" i="19" s="1"/>
  <c r="Q34" i="19"/>
  <c r="R34" i="19" s="1"/>
  <c r="V34" i="19" s="1"/>
  <c r="W34" i="19" s="1"/>
  <c r="P34" i="19"/>
  <c r="M33" i="14"/>
  <c r="I34" i="14" s="1"/>
  <c r="K34" i="14" s="1"/>
  <c r="Q33" i="14"/>
  <c r="R33" i="14" s="1"/>
  <c r="P33" i="14"/>
  <c r="K33" i="13"/>
  <c r="K33" i="11"/>
  <c r="J33" i="8"/>
  <c r="L33" i="8" s="1"/>
  <c r="L32" i="1"/>
  <c r="I33" i="1" s="1"/>
  <c r="K33" i="1" s="1"/>
  <c r="O32" i="1"/>
  <c r="P32" i="1"/>
  <c r="Q32" i="1" s="1"/>
  <c r="O29" i="33" l="1"/>
  <c r="S29" i="33" s="1"/>
  <c r="T29" i="33" s="1"/>
  <c r="N29" i="33"/>
  <c r="I30" i="33"/>
  <c r="R29" i="33"/>
  <c r="Q27" i="32"/>
  <c r="P27" i="32"/>
  <c r="M27" i="32"/>
  <c r="Q27" i="31"/>
  <c r="P27" i="31"/>
  <c r="M27" i="31"/>
  <c r="O26" i="30"/>
  <c r="S26" i="30" s="1"/>
  <c r="T26" i="30" s="1"/>
  <c r="N26" i="30"/>
  <c r="I27" i="30"/>
  <c r="R26" i="30"/>
  <c r="O31" i="16"/>
  <c r="S31" i="16" s="1"/>
  <c r="T31" i="16" s="1"/>
  <c r="V31" i="16" s="1"/>
  <c r="W31" i="16" s="1"/>
  <c r="I32" i="16"/>
  <c r="L32" i="16" s="1"/>
  <c r="P32" i="16" s="1"/>
  <c r="M29" i="17"/>
  <c r="Q29" i="17"/>
  <c r="P29" i="17"/>
  <c r="M30" i="9"/>
  <c r="N30" i="9" s="1"/>
  <c r="Q30" i="9"/>
  <c r="R30" i="9" s="1"/>
  <c r="V31" i="23"/>
  <c r="W31" i="23" s="1"/>
  <c r="U31" i="23"/>
  <c r="L34" i="14"/>
  <c r="M33" i="13"/>
  <c r="M33" i="11"/>
  <c r="O33" i="11" s="1"/>
  <c r="S33" i="11" s="1"/>
  <c r="T33" i="11" s="1"/>
  <c r="L34" i="25"/>
  <c r="I35" i="25" s="1"/>
  <c r="K35" i="25" s="1"/>
  <c r="P34" i="25"/>
  <c r="Q34" i="25" s="1"/>
  <c r="O34" i="25"/>
  <c r="K32" i="23"/>
  <c r="K35" i="19"/>
  <c r="O33" i="14"/>
  <c r="S33" i="14" s="1"/>
  <c r="T33" i="14" s="1"/>
  <c r="V33" i="14" s="1"/>
  <c r="W33" i="14" s="1"/>
  <c r="I34" i="13"/>
  <c r="L34" i="13" s="1"/>
  <c r="O33" i="13"/>
  <c r="S33" i="13" s="1"/>
  <c r="T33" i="13" s="1"/>
  <c r="Q33" i="13"/>
  <c r="R33" i="13" s="1"/>
  <c r="P33" i="13"/>
  <c r="Q33" i="11"/>
  <c r="R33" i="11" s="1"/>
  <c r="P33" i="11"/>
  <c r="N33" i="8"/>
  <c r="R33" i="8" s="1"/>
  <c r="S33" i="8" s="1"/>
  <c r="I34" i="8"/>
  <c r="K34" i="8" s="1"/>
  <c r="O33" i="8"/>
  <c r="P33" i="8"/>
  <c r="Q33" i="8" s="1"/>
  <c r="U33" i="8" s="1"/>
  <c r="V33" i="8" s="1"/>
  <c r="N32" i="1"/>
  <c r="R32" i="1" s="1"/>
  <c r="S32" i="1" s="1"/>
  <c r="U32" i="1" s="1"/>
  <c r="V32" i="1" s="1"/>
  <c r="J33" i="1"/>
  <c r="U29" i="33" l="1"/>
  <c r="V29" i="33"/>
  <c r="W29" i="33" s="1"/>
  <c r="K30" i="33"/>
  <c r="L30" i="33" s="1"/>
  <c r="I28" i="32"/>
  <c r="O27" i="32"/>
  <c r="S27" i="32" s="1"/>
  <c r="T27" i="32" s="1"/>
  <c r="N27" i="32"/>
  <c r="R27" i="32"/>
  <c r="O27" i="31"/>
  <c r="S27" i="31" s="1"/>
  <c r="T27" i="31" s="1"/>
  <c r="I28" i="31"/>
  <c r="N27" i="31"/>
  <c r="R27" i="31"/>
  <c r="U26" i="30"/>
  <c r="V26" i="30"/>
  <c r="W26" i="30" s="1"/>
  <c r="K27" i="30"/>
  <c r="L27" i="30" s="1"/>
  <c r="K32" i="16"/>
  <c r="M32" i="16" s="1"/>
  <c r="Q32" i="16"/>
  <c r="R32" i="16" s="1"/>
  <c r="U31" i="16"/>
  <c r="O29" i="17"/>
  <c r="S29" i="17" s="1"/>
  <c r="T29" i="17" s="1"/>
  <c r="N29" i="17"/>
  <c r="I30" i="17"/>
  <c r="K30" i="17" s="1"/>
  <c r="R29" i="17"/>
  <c r="I31" i="9"/>
  <c r="L31" i="9" s="1"/>
  <c r="O30" i="9"/>
  <c r="S30" i="9" s="1"/>
  <c r="T30" i="9" s="1"/>
  <c r="V30" i="9" s="1"/>
  <c r="W30" i="9" s="1"/>
  <c r="V33" i="13"/>
  <c r="W33" i="13" s="1"/>
  <c r="V33" i="11"/>
  <c r="W33" i="11" s="1"/>
  <c r="I34" i="11"/>
  <c r="L34" i="11" s="1"/>
  <c r="N34" i="25"/>
  <c r="R34" i="25" s="1"/>
  <c r="S34" i="25" s="1"/>
  <c r="U34" i="25" s="1"/>
  <c r="V34" i="25" s="1"/>
  <c r="J35" i="25"/>
  <c r="M32" i="23"/>
  <c r="N32" i="23" s="1"/>
  <c r="P32" i="23"/>
  <c r="Q32" i="23"/>
  <c r="Q35" i="19"/>
  <c r="R35" i="19" s="1"/>
  <c r="P35" i="19"/>
  <c r="M35" i="19"/>
  <c r="M34" i="14"/>
  <c r="I35" i="14" s="1"/>
  <c r="K35" i="14" s="1"/>
  <c r="Q34" i="14"/>
  <c r="R34" i="14" s="1"/>
  <c r="P34" i="14"/>
  <c r="K34" i="13"/>
  <c r="K34" i="11"/>
  <c r="J34" i="8"/>
  <c r="L33" i="1"/>
  <c r="I34" i="1" s="1"/>
  <c r="K34" i="1" s="1"/>
  <c r="N33" i="1"/>
  <c r="R33" i="1" s="1"/>
  <c r="S33" i="1" s="1"/>
  <c r="P33" i="1"/>
  <c r="Q33" i="1" s="1"/>
  <c r="O33" i="1"/>
  <c r="Q30" i="33" l="1"/>
  <c r="P30" i="33"/>
  <c r="M30" i="33"/>
  <c r="U27" i="32"/>
  <c r="V27" i="32"/>
  <c r="W27" i="32" s="1"/>
  <c r="K28" i="32"/>
  <c r="L28" i="32" s="1"/>
  <c r="V27" i="31"/>
  <c r="W27" i="31" s="1"/>
  <c r="U27" i="31"/>
  <c r="K28" i="31"/>
  <c r="L28" i="31" s="1"/>
  <c r="P27" i="30"/>
  <c r="Q27" i="30"/>
  <c r="M27" i="30"/>
  <c r="O32" i="16"/>
  <c r="S32" i="16" s="1"/>
  <c r="T32" i="16" s="1"/>
  <c r="V32" i="16" s="1"/>
  <c r="W32" i="16" s="1"/>
  <c r="N32" i="16"/>
  <c r="I33" i="16"/>
  <c r="L33" i="16" s="1"/>
  <c r="P33" i="16" s="1"/>
  <c r="V29" i="17"/>
  <c r="W29" i="17" s="1"/>
  <c r="U29" i="17"/>
  <c r="L30" i="17"/>
  <c r="M30" i="17" s="1"/>
  <c r="N30" i="17" s="1"/>
  <c r="K31" i="9"/>
  <c r="M31" i="9" s="1"/>
  <c r="N31" i="9" s="1"/>
  <c r="I33" i="23"/>
  <c r="L33" i="23" s="1"/>
  <c r="U30" i="9"/>
  <c r="P31" i="9"/>
  <c r="Q31" i="9"/>
  <c r="R32" i="23"/>
  <c r="L35" i="14"/>
  <c r="M34" i="13"/>
  <c r="I35" i="13" s="1"/>
  <c r="L35" i="13" s="1"/>
  <c r="M34" i="11"/>
  <c r="O34" i="11" s="1"/>
  <c r="S34" i="11" s="1"/>
  <c r="T34" i="11" s="1"/>
  <c r="L35" i="25"/>
  <c r="I36" i="25" s="1"/>
  <c r="K36" i="25" s="1"/>
  <c r="O35" i="25"/>
  <c r="P35" i="25"/>
  <c r="Q35" i="25" s="1"/>
  <c r="O32" i="23"/>
  <c r="S32" i="23" s="1"/>
  <c r="T32" i="23" s="1"/>
  <c r="I36" i="19"/>
  <c r="L36" i="19" s="1"/>
  <c r="O35" i="19"/>
  <c r="S35" i="19" s="1"/>
  <c r="T35" i="19" s="1"/>
  <c r="V35" i="19" s="1"/>
  <c r="W35" i="19" s="1"/>
  <c r="O34" i="14"/>
  <c r="S34" i="14" s="1"/>
  <c r="T34" i="14" s="1"/>
  <c r="V34" i="14" s="1"/>
  <c r="W34" i="14" s="1"/>
  <c r="Q34" i="13"/>
  <c r="R34" i="13" s="1"/>
  <c r="P34" i="13"/>
  <c r="Q34" i="11"/>
  <c r="R34" i="11" s="1"/>
  <c r="P34" i="11"/>
  <c r="P34" i="8"/>
  <c r="Q34" i="8" s="1"/>
  <c r="O34" i="8"/>
  <c r="L34" i="8"/>
  <c r="U33" i="1"/>
  <c r="V33" i="1" s="1"/>
  <c r="J34" i="1"/>
  <c r="N30" i="33" l="1"/>
  <c r="I31" i="33"/>
  <c r="O30" i="33"/>
  <c r="S30" i="33" s="1"/>
  <c r="T30" i="33" s="1"/>
  <c r="R30" i="33"/>
  <c r="Q28" i="32"/>
  <c r="P28" i="32"/>
  <c r="M28" i="32"/>
  <c r="O27" i="30"/>
  <c r="S27" i="30" s="1"/>
  <c r="T27" i="30" s="1"/>
  <c r="I28" i="30"/>
  <c r="N27" i="30"/>
  <c r="R27" i="30"/>
  <c r="U32" i="16"/>
  <c r="Q33" i="16"/>
  <c r="R33" i="16" s="1"/>
  <c r="K33" i="16"/>
  <c r="M33" i="16" s="1"/>
  <c r="O33" i="16" s="1"/>
  <c r="S33" i="16" s="1"/>
  <c r="T33" i="16" s="1"/>
  <c r="Q30" i="17"/>
  <c r="R30" i="17" s="1"/>
  <c r="P30" i="17"/>
  <c r="O30" i="17"/>
  <c r="S30" i="17" s="1"/>
  <c r="T30" i="17" s="1"/>
  <c r="I31" i="17"/>
  <c r="I32" i="9"/>
  <c r="K33" i="23"/>
  <c r="M33" i="23" s="1"/>
  <c r="N33" i="23" s="1"/>
  <c r="O31" i="9"/>
  <c r="S31" i="9" s="1"/>
  <c r="T31" i="9" s="1"/>
  <c r="R31" i="9"/>
  <c r="V32" i="23"/>
  <c r="W32" i="23" s="1"/>
  <c r="U32" i="23"/>
  <c r="O34" i="13"/>
  <c r="S34" i="13" s="1"/>
  <c r="T34" i="13" s="1"/>
  <c r="V34" i="13" s="1"/>
  <c r="W34" i="13" s="1"/>
  <c r="I35" i="11"/>
  <c r="L35" i="11" s="1"/>
  <c r="V34" i="11"/>
  <c r="W34" i="11" s="1"/>
  <c r="N35" i="25"/>
  <c r="R35" i="25" s="1"/>
  <c r="S35" i="25" s="1"/>
  <c r="U35" i="25" s="1"/>
  <c r="V35" i="25" s="1"/>
  <c r="J36" i="25"/>
  <c r="P33" i="23"/>
  <c r="Q33" i="23"/>
  <c r="K36" i="19"/>
  <c r="Q35" i="14"/>
  <c r="R35" i="14" s="1"/>
  <c r="P35" i="14"/>
  <c r="M35" i="14"/>
  <c r="K35" i="13"/>
  <c r="I35" i="8"/>
  <c r="K35" i="8" s="1"/>
  <c r="N34" i="8"/>
  <c r="R34" i="8" s="1"/>
  <c r="S34" i="8" s="1"/>
  <c r="U34" i="8" s="1"/>
  <c r="V34" i="8" s="1"/>
  <c r="L34" i="1"/>
  <c r="I35" i="1" s="1"/>
  <c r="K35" i="1" s="1"/>
  <c r="P34" i="1"/>
  <c r="Q34" i="1" s="1"/>
  <c r="O34" i="1"/>
  <c r="V30" i="33" l="1"/>
  <c r="W30" i="33" s="1"/>
  <c r="U30" i="33"/>
  <c r="K31" i="33"/>
  <c r="L31" i="33" s="1"/>
  <c r="N28" i="32"/>
  <c r="I29" i="32"/>
  <c r="O28" i="32"/>
  <c r="S28" i="32" s="1"/>
  <c r="T28" i="32" s="1"/>
  <c r="R28" i="32"/>
  <c r="P28" i="31"/>
  <c r="Q28" i="31"/>
  <c r="M28" i="31"/>
  <c r="V27" i="30"/>
  <c r="W27" i="30" s="1"/>
  <c r="U27" i="30"/>
  <c r="K28" i="30"/>
  <c r="L28" i="30" s="1"/>
  <c r="I34" i="16"/>
  <c r="K34" i="16" s="1"/>
  <c r="V33" i="16"/>
  <c r="W33" i="16" s="1"/>
  <c r="N33" i="16"/>
  <c r="U33" i="16"/>
  <c r="U30" i="17"/>
  <c r="V30" i="17"/>
  <c r="W30" i="17" s="1"/>
  <c r="K31" i="17"/>
  <c r="L31" i="17"/>
  <c r="V31" i="9"/>
  <c r="W31" i="9" s="1"/>
  <c r="U31" i="9"/>
  <c r="L32" i="9"/>
  <c r="K32" i="9"/>
  <c r="R33" i="23"/>
  <c r="K35" i="11"/>
  <c r="L36" i="25"/>
  <c r="I37" i="25" s="1"/>
  <c r="K37" i="25" s="1"/>
  <c r="P36" i="25"/>
  <c r="Q36" i="25" s="1"/>
  <c r="O36" i="25"/>
  <c r="O33" i="23"/>
  <c r="S33" i="23" s="1"/>
  <c r="T33" i="23" s="1"/>
  <c r="I34" i="23"/>
  <c r="L34" i="23" s="1"/>
  <c r="Q36" i="19"/>
  <c r="R36" i="19" s="1"/>
  <c r="P36" i="19"/>
  <c r="M36" i="19"/>
  <c r="I36" i="14"/>
  <c r="L36" i="14" s="1"/>
  <c r="O35" i="14"/>
  <c r="S35" i="14" s="1"/>
  <c r="T35" i="14" s="1"/>
  <c r="V35" i="14" s="1"/>
  <c r="W35" i="14" s="1"/>
  <c r="Q35" i="13"/>
  <c r="R35" i="13" s="1"/>
  <c r="P35" i="13"/>
  <c r="M35" i="13"/>
  <c r="Q35" i="11"/>
  <c r="R35" i="11" s="1"/>
  <c r="P35" i="11"/>
  <c r="M35" i="11"/>
  <c r="J35" i="8"/>
  <c r="N34" i="1"/>
  <c r="R34" i="1" s="1"/>
  <c r="S34" i="1" s="1"/>
  <c r="U34" i="1" s="1"/>
  <c r="V34" i="1" s="1"/>
  <c r="J35" i="1"/>
  <c r="Q31" i="33" l="1"/>
  <c r="P31" i="33"/>
  <c r="M31" i="33"/>
  <c r="U28" i="32"/>
  <c r="V28" i="32"/>
  <c r="W28" i="32" s="1"/>
  <c r="K29" i="32"/>
  <c r="L29" i="32" s="1"/>
  <c r="R28" i="31"/>
  <c r="N28" i="31"/>
  <c r="I29" i="31"/>
  <c r="O28" i="31"/>
  <c r="S28" i="31" s="1"/>
  <c r="T28" i="31" s="1"/>
  <c r="Q28" i="30"/>
  <c r="P28" i="30"/>
  <c r="M28" i="30"/>
  <c r="L34" i="16"/>
  <c r="Q34" i="16" s="1"/>
  <c r="R34" i="16" s="1"/>
  <c r="M31" i="17"/>
  <c r="Q31" i="17"/>
  <c r="P31" i="17"/>
  <c r="M32" i="9"/>
  <c r="N32" i="9" s="1"/>
  <c r="P32" i="9"/>
  <c r="Q32" i="9"/>
  <c r="U33" i="23"/>
  <c r="V33" i="23"/>
  <c r="W33" i="23" s="1"/>
  <c r="L35" i="8"/>
  <c r="N35" i="8" s="1"/>
  <c r="R35" i="8" s="1"/>
  <c r="S35" i="8" s="1"/>
  <c r="K36" i="14"/>
  <c r="N36" i="25"/>
  <c r="R36" i="25" s="1"/>
  <c r="S36" i="25" s="1"/>
  <c r="U36" i="25" s="1"/>
  <c r="V36" i="25" s="1"/>
  <c r="J37" i="25"/>
  <c r="K34" i="23"/>
  <c r="I37" i="19"/>
  <c r="L37" i="19" s="1"/>
  <c r="O36" i="19"/>
  <c r="S36" i="19" s="1"/>
  <c r="T36" i="19" s="1"/>
  <c r="V36" i="19"/>
  <c r="W36" i="19" s="1"/>
  <c r="I36" i="13"/>
  <c r="L36" i="13" s="1"/>
  <c r="O35" i="13"/>
  <c r="S35" i="13" s="1"/>
  <c r="T35" i="13" s="1"/>
  <c r="V35" i="13" s="1"/>
  <c r="W35" i="13" s="1"/>
  <c r="I36" i="11"/>
  <c r="L36" i="11" s="1"/>
  <c r="O35" i="11"/>
  <c r="S35" i="11" s="1"/>
  <c r="T35" i="11" s="1"/>
  <c r="V35" i="11" s="1"/>
  <c r="W35" i="11" s="1"/>
  <c r="P35" i="8"/>
  <c r="Q35" i="8" s="1"/>
  <c r="O35" i="8"/>
  <c r="L35" i="1"/>
  <c r="N35" i="1" s="1"/>
  <c r="R35" i="1" s="1"/>
  <c r="S35" i="1" s="1"/>
  <c r="P35" i="1"/>
  <c r="Q35" i="1" s="1"/>
  <c r="O35" i="1"/>
  <c r="N31" i="33" l="1"/>
  <c r="I32" i="33"/>
  <c r="O31" i="33"/>
  <c r="S31" i="33" s="1"/>
  <c r="T31" i="33" s="1"/>
  <c r="R31" i="33"/>
  <c r="Q29" i="32"/>
  <c r="P29" i="32"/>
  <c r="M29" i="32"/>
  <c r="K29" i="31"/>
  <c r="L29" i="31" s="1"/>
  <c r="V28" i="31"/>
  <c r="W28" i="31" s="1"/>
  <c r="U28" i="31"/>
  <c r="N28" i="30"/>
  <c r="I29" i="30"/>
  <c r="O28" i="30"/>
  <c r="S28" i="30" s="1"/>
  <c r="T28" i="30" s="1"/>
  <c r="R28" i="30"/>
  <c r="M34" i="16"/>
  <c r="O34" i="16" s="1"/>
  <c r="S34" i="16" s="1"/>
  <c r="T34" i="16" s="1"/>
  <c r="V34" i="16" s="1"/>
  <c r="W34" i="16" s="1"/>
  <c r="P34" i="16"/>
  <c r="O31" i="17"/>
  <c r="S31" i="17" s="1"/>
  <c r="T31" i="17" s="1"/>
  <c r="N31" i="17"/>
  <c r="I32" i="17"/>
  <c r="L32" i="17" s="1"/>
  <c r="R31" i="17"/>
  <c r="I33" i="9"/>
  <c r="K33" i="9" s="1"/>
  <c r="O32" i="9"/>
  <c r="S32" i="9" s="1"/>
  <c r="T32" i="9" s="1"/>
  <c r="R32" i="9"/>
  <c r="I36" i="8"/>
  <c r="K36" i="8" s="1"/>
  <c r="U35" i="8"/>
  <c r="V35" i="8" s="1"/>
  <c r="M36" i="14"/>
  <c r="P37" i="25"/>
  <c r="Q37" i="25" s="1"/>
  <c r="O37" i="25"/>
  <c r="L37" i="25"/>
  <c r="M34" i="23"/>
  <c r="N34" i="23" s="1"/>
  <c r="Q34" i="23"/>
  <c r="P34" i="23"/>
  <c r="K37" i="19"/>
  <c r="I37" i="14"/>
  <c r="O36" i="14"/>
  <c r="S36" i="14" s="1"/>
  <c r="T36" i="14" s="1"/>
  <c r="Q36" i="14"/>
  <c r="R36" i="14" s="1"/>
  <c r="P36" i="14"/>
  <c r="K36" i="13"/>
  <c r="K36" i="11"/>
  <c r="M36" i="11" s="1"/>
  <c r="J36" i="8"/>
  <c r="I36" i="1"/>
  <c r="K36" i="1" s="1"/>
  <c r="U35" i="1"/>
  <c r="V35" i="1" s="1"/>
  <c r="J36" i="1"/>
  <c r="V31" i="33" l="1"/>
  <c r="W31" i="33" s="1"/>
  <c r="U31" i="33"/>
  <c r="K32" i="33"/>
  <c r="L32" i="33" s="1"/>
  <c r="N29" i="32"/>
  <c r="O29" i="32"/>
  <c r="S29" i="32" s="1"/>
  <c r="T29" i="32" s="1"/>
  <c r="I30" i="32"/>
  <c r="R29" i="32"/>
  <c r="Q29" i="31"/>
  <c r="P29" i="31"/>
  <c r="M29" i="31"/>
  <c r="U28" i="30"/>
  <c r="V28" i="30"/>
  <c r="W28" i="30" s="1"/>
  <c r="K29" i="30"/>
  <c r="L29" i="30" s="1"/>
  <c r="I35" i="16"/>
  <c r="L35" i="16" s="1"/>
  <c r="Q35" i="16" s="1"/>
  <c r="R35" i="16" s="1"/>
  <c r="N34" i="16"/>
  <c r="U34" i="16"/>
  <c r="V31" i="17"/>
  <c r="W31" i="17" s="1"/>
  <c r="U31" i="17"/>
  <c r="K32" i="17"/>
  <c r="M32" i="17" s="1"/>
  <c r="L33" i="9"/>
  <c r="M33" i="9" s="1"/>
  <c r="N33" i="9" s="1"/>
  <c r="P32" i="17"/>
  <c r="Q32" i="17"/>
  <c r="I35" i="23"/>
  <c r="L35" i="23" s="1"/>
  <c r="V32" i="9"/>
  <c r="W32" i="9" s="1"/>
  <c r="U32" i="9"/>
  <c r="R34" i="23"/>
  <c r="K37" i="14"/>
  <c r="L37" i="14"/>
  <c r="V36" i="14"/>
  <c r="W36" i="14" s="1"/>
  <c r="L36" i="8"/>
  <c r="I37" i="8" s="1"/>
  <c r="K37" i="8" s="1"/>
  <c r="I38" i="25"/>
  <c r="K38" i="25" s="1"/>
  <c r="N37" i="25"/>
  <c r="R37" i="25" s="1"/>
  <c r="S37" i="25" s="1"/>
  <c r="U37" i="25" s="1"/>
  <c r="V37" i="25" s="1"/>
  <c r="O34" i="23"/>
  <c r="S34" i="23" s="1"/>
  <c r="T34" i="23" s="1"/>
  <c r="M37" i="19"/>
  <c r="I38" i="19"/>
  <c r="L38" i="19" s="1"/>
  <c r="O37" i="19"/>
  <c r="S37" i="19" s="1"/>
  <c r="T37" i="19" s="1"/>
  <c r="Q37" i="19"/>
  <c r="R37" i="19" s="1"/>
  <c r="P37" i="19"/>
  <c r="Q36" i="13"/>
  <c r="R36" i="13" s="1"/>
  <c r="P36" i="13"/>
  <c r="M36" i="13"/>
  <c r="I37" i="11"/>
  <c r="L37" i="11" s="1"/>
  <c r="O36" i="11"/>
  <c r="S36" i="11" s="1"/>
  <c r="T36" i="11" s="1"/>
  <c r="Q36" i="11"/>
  <c r="R36" i="11" s="1"/>
  <c r="V36" i="11" s="1"/>
  <c r="W36" i="11" s="1"/>
  <c r="P36" i="11"/>
  <c r="P36" i="8"/>
  <c r="Q36" i="8" s="1"/>
  <c r="O36" i="8"/>
  <c r="P36" i="1"/>
  <c r="Q36" i="1" s="1"/>
  <c r="O36" i="1"/>
  <c r="L36" i="1"/>
  <c r="P32" i="33" l="1"/>
  <c r="Q32" i="33"/>
  <c r="M32" i="33"/>
  <c r="U29" i="32"/>
  <c r="V29" i="32"/>
  <c r="W29" i="32" s="1"/>
  <c r="K30" i="32"/>
  <c r="L30" i="32" s="1"/>
  <c r="I30" i="31"/>
  <c r="O29" i="31"/>
  <c r="S29" i="31" s="1"/>
  <c r="T29" i="31" s="1"/>
  <c r="N29" i="31"/>
  <c r="R29" i="31"/>
  <c r="P29" i="30"/>
  <c r="Q29" i="30"/>
  <c r="M29" i="30"/>
  <c r="K35" i="16"/>
  <c r="M35" i="16" s="1"/>
  <c r="O35" i="16" s="1"/>
  <c r="S35" i="16" s="1"/>
  <c r="P35" i="16"/>
  <c r="O32" i="17"/>
  <c r="S32" i="17" s="1"/>
  <c r="T32" i="17" s="1"/>
  <c r="N32" i="17"/>
  <c r="P33" i="9"/>
  <c r="Q33" i="9"/>
  <c r="R33" i="9" s="1"/>
  <c r="I33" i="17"/>
  <c r="L33" i="17" s="1"/>
  <c r="Q33" i="17" s="1"/>
  <c r="R32" i="17"/>
  <c r="I34" i="9"/>
  <c r="K35" i="23"/>
  <c r="M35" i="23" s="1"/>
  <c r="N35" i="23" s="1"/>
  <c r="O33" i="9"/>
  <c r="S33" i="9" s="1"/>
  <c r="V34" i="23"/>
  <c r="W34" i="23" s="1"/>
  <c r="U34" i="23"/>
  <c r="N36" i="8"/>
  <c r="R36" i="8" s="1"/>
  <c r="S36" i="8" s="1"/>
  <c r="U36" i="8" s="1"/>
  <c r="V36" i="8" s="1"/>
  <c r="J38" i="25"/>
  <c r="Q35" i="23"/>
  <c r="P35" i="23"/>
  <c r="V37" i="19"/>
  <c r="W37" i="19" s="1"/>
  <c r="K38" i="19"/>
  <c r="M37" i="14"/>
  <c r="O37" i="14" s="1"/>
  <c r="S37" i="14" s="1"/>
  <c r="T37" i="14" s="1"/>
  <c r="Q37" i="14"/>
  <c r="R37" i="14" s="1"/>
  <c r="P37" i="14"/>
  <c r="I37" i="13"/>
  <c r="L37" i="13" s="1"/>
  <c r="O36" i="13"/>
  <c r="S36" i="13" s="1"/>
  <c r="T36" i="13" s="1"/>
  <c r="V36" i="13" s="1"/>
  <c r="W36" i="13" s="1"/>
  <c r="K37" i="11"/>
  <c r="J37" i="8"/>
  <c r="N36" i="1"/>
  <c r="R36" i="1" s="1"/>
  <c r="S36" i="1" s="1"/>
  <c r="U36" i="1" s="1"/>
  <c r="V36" i="1" s="1"/>
  <c r="I37" i="1"/>
  <c r="K37" i="1" s="1"/>
  <c r="I33" i="33" l="1"/>
  <c r="N32" i="33"/>
  <c r="O32" i="33"/>
  <c r="S32" i="33" s="1"/>
  <c r="T32" i="33" s="1"/>
  <c r="R32" i="33"/>
  <c r="Q30" i="32"/>
  <c r="P30" i="32"/>
  <c r="M30" i="32"/>
  <c r="U29" i="31"/>
  <c r="V29" i="31"/>
  <c r="W29" i="31" s="1"/>
  <c r="K30" i="31"/>
  <c r="L30" i="31" s="1"/>
  <c r="R29" i="30"/>
  <c r="I30" i="30"/>
  <c r="N29" i="30"/>
  <c r="O29" i="30"/>
  <c r="S29" i="30" s="1"/>
  <c r="T29" i="30" s="1"/>
  <c r="N35" i="16"/>
  <c r="I36" i="16"/>
  <c r="L36" i="16" s="1"/>
  <c r="V32" i="17"/>
  <c r="W32" i="17" s="1"/>
  <c r="T35" i="16"/>
  <c r="V35" i="16" s="1"/>
  <c r="W35" i="16" s="1"/>
  <c r="U35" i="16"/>
  <c r="U32" i="17"/>
  <c r="K33" i="17"/>
  <c r="M33" i="17" s="1"/>
  <c r="N33" i="17" s="1"/>
  <c r="P33" i="17"/>
  <c r="R33" i="17"/>
  <c r="I36" i="23"/>
  <c r="L36" i="23" s="1"/>
  <c r="T33" i="9"/>
  <c r="V33" i="9" s="1"/>
  <c r="W33" i="9" s="1"/>
  <c r="U33" i="9"/>
  <c r="K34" i="9"/>
  <c r="L34" i="9"/>
  <c r="R35" i="23"/>
  <c r="L37" i="8"/>
  <c r="I38" i="8" s="1"/>
  <c r="K38" i="8" s="1"/>
  <c r="I38" i="14"/>
  <c r="L38" i="14" s="1"/>
  <c r="V37" i="14"/>
  <c r="W37" i="14" s="1"/>
  <c r="M37" i="11"/>
  <c r="O37" i="11" s="1"/>
  <c r="S37" i="11" s="1"/>
  <c r="T37" i="11" s="1"/>
  <c r="L38" i="25"/>
  <c r="I39" i="25" s="1"/>
  <c r="K39" i="25" s="1"/>
  <c r="P38" i="25"/>
  <c r="Q38" i="25" s="1"/>
  <c r="O38" i="25"/>
  <c r="O35" i="23"/>
  <c r="S35" i="23" s="1"/>
  <c r="T35" i="23" s="1"/>
  <c r="M38" i="19"/>
  <c r="O38" i="19" s="1"/>
  <c r="S38" i="19" s="1"/>
  <c r="T38" i="19" s="1"/>
  <c r="P38" i="19"/>
  <c r="Q38" i="19"/>
  <c r="R38" i="19" s="1"/>
  <c r="K37" i="13"/>
  <c r="Q37" i="11"/>
  <c r="R37" i="11" s="1"/>
  <c r="P37" i="11"/>
  <c r="N37" i="8"/>
  <c r="R37" i="8" s="1"/>
  <c r="S37" i="8" s="1"/>
  <c r="O37" i="8"/>
  <c r="P37" i="8"/>
  <c r="Q37" i="8" s="1"/>
  <c r="U37" i="8" s="1"/>
  <c r="V37" i="8" s="1"/>
  <c r="J37" i="1"/>
  <c r="L37" i="1" s="1"/>
  <c r="U32" i="33" l="1"/>
  <c r="V32" i="33"/>
  <c r="W32" i="33" s="1"/>
  <c r="K33" i="33"/>
  <c r="L33" i="33" s="1"/>
  <c r="I31" i="32"/>
  <c r="N30" i="32"/>
  <c r="O30" i="32"/>
  <c r="S30" i="32" s="1"/>
  <c r="T30" i="32" s="1"/>
  <c r="R30" i="32"/>
  <c r="P30" i="31"/>
  <c r="Q30" i="31"/>
  <c r="M30" i="31"/>
  <c r="U29" i="30"/>
  <c r="K30" i="30"/>
  <c r="L30" i="30" s="1"/>
  <c r="V29" i="30"/>
  <c r="W29" i="30" s="1"/>
  <c r="K36" i="16"/>
  <c r="M36" i="16" s="1"/>
  <c r="N36" i="16" s="1"/>
  <c r="Q36" i="16"/>
  <c r="P36" i="16"/>
  <c r="I34" i="17"/>
  <c r="L34" i="17" s="1"/>
  <c r="O33" i="17"/>
  <c r="S33" i="17" s="1"/>
  <c r="T33" i="17" s="1"/>
  <c r="V33" i="17" s="1"/>
  <c r="W33" i="17" s="1"/>
  <c r="K36" i="23"/>
  <c r="M36" i="23" s="1"/>
  <c r="N36" i="23" s="1"/>
  <c r="M34" i="9"/>
  <c r="N34" i="9" s="1"/>
  <c r="P34" i="9"/>
  <c r="Q34" i="9"/>
  <c r="V35" i="23"/>
  <c r="W35" i="23" s="1"/>
  <c r="U35" i="23"/>
  <c r="I39" i="19"/>
  <c r="L39" i="19" s="1"/>
  <c r="V38" i="19"/>
  <c r="W38" i="19" s="1"/>
  <c r="K38" i="14"/>
  <c r="M37" i="13"/>
  <c r="I38" i="11"/>
  <c r="L38" i="11" s="1"/>
  <c r="V37" i="11"/>
  <c r="W37" i="11" s="1"/>
  <c r="N38" i="25"/>
  <c r="R38" i="25" s="1"/>
  <c r="S38" i="25" s="1"/>
  <c r="U38" i="25" s="1"/>
  <c r="V38" i="25" s="1"/>
  <c r="J39" i="25"/>
  <c r="P36" i="23"/>
  <c r="Q36" i="23"/>
  <c r="K39" i="19"/>
  <c r="M38" i="14"/>
  <c r="O38" i="14" s="1"/>
  <c r="S38" i="14" s="1"/>
  <c r="T38" i="14" s="1"/>
  <c r="Q38" i="14"/>
  <c r="R38" i="14" s="1"/>
  <c r="P38" i="14"/>
  <c r="I38" i="13"/>
  <c r="L38" i="13" s="1"/>
  <c r="O37" i="13"/>
  <c r="S37" i="13" s="1"/>
  <c r="T37" i="13" s="1"/>
  <c r="Q37" i="13"/>
  <c r="R37" i="13" s="1"/>
  <c r="P37" i="13"/>
  <c r="J38" i="8"/>
  <c r="N37" i="1"/>
  <c r="R37" i="1" s="1"/>
  <c r="S37" i="1" s="1"/>
  <c r="I38" i="1"/>
  <c r="K38" i="1" s="1"/>
  <c r="P37" i="1"/>
  <c r="Q37" i="1" s="1"/>
  <c r="O37" i="1"/>
  <c r="P33" i="33" l="1"/>
  <c r="Q33" i="33"/>
  <c r="M33" i="33"/>
  <c r="V30" i="32"/>
  <c r="W30" i="32" s="1"/>
  <c r="U30" i="32"/>
  <c r="K31" i="32"/>
  <c r="O30" i="31"/>
  <c r="S30" i="31" s="1"/>
  <c r="T30" i="31" s="1"/>
  <c r="I31" i="31"/>
  <c r="N30" i="31"/>
  <c r="R30" i="31"/>
  <c r="P30" i="30"/>
  <c r="Q30" i="30"/>
  <c r="M30" i="30"/>
  <c r="O36" i="16"/>
  <c r="S36" i="16" s="1"/>
  <c r="T36" i="16" s="1"/>
  <c r="I37" i="16"/>
  <c r="L37" i="16" s="1"/>
  <c r="R36" i="16"/>
  <c r="U33" i="17"/>
  <c r="K34" i="17"/>
  <c r="M34" i="17" s="1"/>
  <c r="N34" i="17" s="1"/>
  <c r="P34" i="17"/>
  <c r="Q34" i="17"/>
  <c r="I35" i="9"/>
  <c r="O36" i="23"/>
  <c r="S36" i="23" s="1"/>
  <c r="T36" i="23" s="1"/>
  <c r="R34" i="9"/>
  <c r="O34" i="9"/>
  <c r="S34" i="9" s="1"/>
  <c r="T34" i="9" s="1"/>
  <c r="R36" i="23"/>
  <c r="V37" i="13"/>
  <c r="W37" i="13" s="1"/>
  <c r="K38" i="11"/>
  <c r="I39" i="14"/>
  <c r="M38" i="11"/>
  <c r="I39" i="11" s="1"/>
  <c r="L39" i="11" s="1"/>
  <c r="L39" i="25"/>
  <c r="N39" i="25" s="1"/>
  <c r="R39" i="25" s="1"/>
  <c r="S39" i="25" s="1"/>
  <c r="O39" i="25"/>
  <c r="P39" i="25"/>
  <c r="Q39" i="25" s="1"/>
  <c r="I37" i="23"/>
  <c r="L37" i="23" s="1"/>
  <c r="M39" i="19"/>
  <c r="O39" i="19" s="1"/>
  <c r="S39" i="19" s="1"/>
  <c r="T39" i="19" s="1"/>
  <c r="I40" i="19"/>
  <c r="L40" i="19" s="1"/>
  <c r="P39" i="19"/>
  <c r="Q39" i="19"/>
  <c r="R39" i="19" s="1"/>
  <c r="V38" i="14"/>
  <c r="W38" i="14" s="1"/>
  <c r="K38" i="13"/>
  <c r="O38" i="11"/>
  <c r="S38" i="11" s="1"/>
  <c r="T38" i="11" s="1"/>
  <c r="Q38" i="11"/>
  <c r="R38" i="11" s="1"/>
  <c r="P38" i="11"/>
  <c r="P38" i="8"/>
  <c r="Q38" i="8" s="1"/>
  <c r="O38" i="8"/>
  <c r="L38" i="8"/>
  <c r="U37" i="1"/>
  <c r="V37" i="1" s="1"/>
  <c r="J38" i="1"/>
  <c r="L38" i="1" s="1"/>
  <c r="O33" i="33" l="1"/>
  <c r="S33" i="33" s="1"/>
  <c r="T33" i="33" s="1"/>
  <c r="I34" i="33"/>
  <c r="N33" i="33"/>
  <c r="R33" i="33"/>
  <c r="L31" i="32"/>
  <c r="V30" i="31"/>
  <c r="W30" i="31" s="1"/>
  <c r="U30" i="31"/>
  <c r="K31" i="31"/>
  <c r="L31" i="31" s="1"/>
  <c r="O30" i="30"/>
  <c r="S30" i="30" s="1"/>
  <c r="T30" i="30" s="1"/>
  <c r="N30" i="30"/>
  <c r="I31" i="30"/>
  <c r="R30" i="30"/>
  <c r="K37" i="16"/>
  <c r="M37" i="16" s="1"/>
  <c r="N37" i="16" s="1"/>
  <c r="V36" i="16"/>
  <c r="W36" i="16" s="1"/>
  <c r="U36" i="16"/>
  <c r="Q37" i="16"/>
  <c r="P37" i="16"/>
  <c r="O34" i="17"/>
  <c r="S34" i="17" s="1"/>
  <c r="T34" i="17" s="1"/>
  <c r="I35" i="17"/>
  <c r="R34" i="17"/>
  <c r="U36" i="23"/>
  <c r="V36" i="23"/>
  <c r="W36" i="23" s="1"/>
  <c r="U34" i="9"/>
  <c r="K35" i="9"/>
  <c r="L35" i="9"/>
  <c r="V34" i="9"/>
  <c r="W34" i="9" s="1"/>
  <c r="K37" i="23"/>
  <c r="V39" i="19"/>
  <c r="W39" i="19" s="1"/>
  <c r="K39" i="14"/>
  <c r="L39" i="14"/>
  <c r="M38" i="13"/>
  <c r="V38" i="11"/>
  <c r="W38" i="11" s="1"/>
  <c r="U39" i="25"/>
  <c r="V39" i="25" s="1"/>
  <c r="I40" i="25"/>
  <c r="K40" i="25" s="1"/>
  <c r="K40" i="19"/>
  <c r="M39" i="14"/>
  <c r="O39" i="14" s="1"/>
  <c r="S39" i="14" s="1"/>
  <c r="T39" i="14" s="1"/>
  <c r="P39" i="14"/>
  <c r="Q39" i="14"/>
  <c r="R39" i="14" s="1"/>
  <c r="O38" i="13"/>
  <c r="S38" i="13" s="1"/>
  <c r="T38" i="13" s="1"/>
  <c r="I39" i="13"/>
  <c r="L39" i="13" s="1"/>
  <c r="Q38" i="13"/>
  <c r="R38" i="13" s="1"/>
  <c r="V38" i="13" s="1"/>
  <c r="W38" i="13" s="1"/>
  <c r="P38" i="13"/>
  <c r="K39" i="11"/>
  <c r="I39" i="8"/>
  <c r="K39" i="8" s="1"/>
  <c r="N38" i="8"/>
  <c r="R38" i="8" s="1"/>
  <c r="S38" i="8" s="1"/>
  <c r="U38" i="8" s="1"/>
  <c r="V38" i="8" s="1"/>
  <c r="N38" i="1"/>
  <c r="R38" i="1" s="1"/>
  <c r="S38" i="1" s="1"/>
  <c r="I39" i="1"/>
  <c r="K39" i="1" s="1"/>
  <c r="O38" i="1"/>
  <c r="P38" i="1"/>
  <c r="Q38" i="1" s="1"/>
  <c r="U38" i="1" s="1"/>
  <c r="V38" i="1" s="1"/>
  <c r="U33" i="33" l="1"/>
  <c r="V33" i="33"/>
  <c r="W33" i="33" s="1"/>
  <c r="K34" i="33"/>
  <c r="L34" i="33" s="1"/>
  <c r="Q31" i="32"/>
  <c r="P31" i="32"/>
  <c r="M31" i="32"/>
  <c r="V30" i="30"/>
  <c r="W30" i="30" s="1"/>
  <c r="U30" i="30"/>
  <c r="Q31" i="31"/>
  <c r="P31" i="31"/>
  <c r="M31" i="31"/>
  <c r="K31" i="30"/>
  <c r="L31" i="30" s="1"/>
  <c r="I38" i="16"/>
  <c r="K38" i="16" s="1"/>
  <c r="O37" i="16"/>
  <c r="S37" i="16" s="1"/>
  <c r="T37" i="16" s="1"/>
  <c r="R37" i="16"/>
  <c r="U34" i="17"/>
  <c r="V34" i="17"/>
  <c r="W34" i="17" s="1"/>
  <c r="K35" i="17"/>
  <c r="L35" i="17"/>
  <c r="P35" i="9"/>
  <c r="Q35" i="9"/>
  <c r="M35" i="9"/>
  <c r="N35" i="9" s="1"/>
  <c r="M37" i="23"/>
  <c r="N37" i="23" s="1"/>
  <c r="J40" i="25"/>
  <c r="I40" i="14"/>
  <c r="L40" i="14" s="1"/>
  <c r="V39" i="14"/>
  <c r="W39" i="14" s="1"/>
  <c r="M39" i="11"/>
  <c r="I40" i="11" s="1"/>
  <c r="L40" i="11" s="1"/>
  <c r="Q37" i="23"/>
  <c r="P37" i="23"/>
  <c r="L40" i="25"/>
  <c r="I41" i="25" s="1"/>
  <c r="K41" i="25" s="1"/>
  <c r="P40" i="25"/>
  <c r="Q40" i="25" s="1"/>
  <c r="O40" i="25"/>
  <c r="M40" i="19"/>
  <c r="O40" i="19" s="1"/>
  <c r="S40" i="19" s="1"/>
  <c r="T40" i="19" s="1"/>
  <c r="Q40" i="19"/>
  <c r="R40" i="19" s="1"/>
  <c r="P40" i="19"/>
  <c r="K39" i="13"/>
  <c r="P39" i="11"/>
  <c r="Q39" i="11"/>
  <c r="R39" i="11" s="1"/>
  <c r="J39" i="8"/>
  <c r="J39" i="1"/>
  <c r="Q34" i="33" l="1"/>
  <c r="P34" i="33"/>
  <c r="M34" i="33"/>
  <c r="I32" i="32"/>
  <c r="N31" i="32"/>
  <c r="O31" i="32"/>
  <c r="S31" i="32" s="1"/>
  <c r="T31" i="32" s="1"/>
  <c r="R31" i="32"/>
  <c r="N31" i="31"/>
  <c r="O31" i="31"/>
  <c r="S31" i="31" s="1"/>
  <c r="T31" i="31" s="1"/>
  <c r="I32" i="31"/>
  <c r="R31" i="31"/>
  <c r="Q31" i="30"/>
  <c r="P31" i="30"/>
  <c r="M31" i="30"/>
  <c r="U37" i="16"/>
  <c r="V37" i="16"/>
  <c r="W37" i="16" s="1"/>
  <c r="L38" i="16"/>
  <c r="M38" i="16" s="1"/>
  <c r="N38" i="16" s="1"/>
  <c r="M35" i="17"/>
  <c r="Q35" i="17"/>
  <c r="P35" i="17"/>
  <c r="I36" i="9"/>
  <c r="O37" i="23"/>
  <c r="S37" i="23" s="1"/>
  <c r="T37" i="23" s="1"/>
  <c r="O35" i="9"/>
  <c r="S35" i="9" s="1"/>
  <c r="T35" i="9" s="1"/>
  <c r="R35" i="9"/>
  <c r="R37" i="23"/>
  <c r="I38" i="23"/>
  <c r="L38" i="23" s="1"/>
  <c r="I41" i="19"/>
  <c r="L41" i="19" s="1"/>
  <c r="V40" i="19"/>
  <c r="W40" i="19" s="1"/>
  <c r="O39" i="11"/>
  <c r="S39" i="11" s="1"/>
  <c r="T39" i="11" s="1"/>
  <c r="L39" i="8"/>
  <c r="K40" i="14"/>
  <c r="M39" i="13"/>
  <c r="O39" i="13" s="1"/>
  <c r="S39" i="13" s="1"/>
  <c r="T39" i="13" s="1"/>
  <c r="V39" i="11"/>
  <c r="W39" i="11" s="1"/>
  <c r="N40" i="25"/>
  <c r="R40" i="25" s="1"/>
  <c r="S40" i="25" s="1"/>
  <c r="U40" i="25" s="1"/>
  <c r="V40" i="25" s="1"/>
  <c r="J41" i="25"/>
  <c r="L41" i="25"/>
  <c r="K41" i="19"/>
  <c r="M40" i="14"/>
  <c r="I41" i="14" s="1"/>
  <c r="K41" i="14" s="1"/>
  <c r="Q40" i="14"/>
  <c r="R40" i="14" s="1"/>
  <c r="P40" i="14"/>
  <c r="P39" i="13"/>
  <c r="Q39" i="13"/>
  <c r="R39" i="13" s="1"/>
  <c r="K40" i="11"/>
  <c r="N39" i="8"/>
  <c r="R39" i="8" s="1"/>
  <c r="S39" i="8" s="1"/>
  <c r="I40" i="8"/>
  <c r="K40" i="8" s="1"/>
  <c r="O39" i="8"/>
  <c r="P39" i="8"/>
  <c r="Q39" i="8" s="1"/>
  <c r="U39" i="8" s="1"/>
  <c r="V39" i="8" s="1"/>
  <c r="L39" i="1"/>
  <c r="N39" i="1" s="1"/>
  <c r="R39" i="1" s="1"/>
  <c r="S39" i="1" s="1"/>
  <c r="P39" i="1"/>
  <c r="Q39" i="1" s="1"/>
  <c r="O39" i="1"/>
  <c r="I35" i="33" l="1"/>
  <c r="O34" i="33"/>
  <c r="S34" i="33" s="1"/>
  <c r="T34" i="33" s="1"/>
  <c r="N34" i="33"/>
  <c r="R34" i="33"/>
  <c r="U31" i="32"/>
  <c r="V31" i="32"/>
  <c r="W31" i="32" s="1"/>
  <c r="K32" i="32"/>
  <c r="L32" i="32" s="1"/>
  <c r="V31" i="31"/>
  <c r="W31" i="31" s="1"/>
  <c r="U31" i="31"/>
  <c r="K32" i="31"/>
  <c r="L32" i="31" s="1"/>
  <c r="O31" i="30"/>
  <c r="S31" i="30" s="1"/>
  <c r="T31" i="30" s="1"/>
  <c r="N31" i="30"/>
  <c r="I32" i="30"/>
  <c r="R31" i="30"/>
  <c r="Q38" i="16"/>
  <c r="R38" i="16" s="1"/>
  <c r="P38" i="16"/>
  <c r="I39" i="16"/>
  <c r="L39" i="16" s="1"/>
  <c r="O38" i="16"/>
  <c r="S38" i="16" s="1"/>
  <c r="T38" i="16" s="1"/>
  <c r="O35" i="17"/>
  <c r="S35" i="17" s="1"/>
  <c r="T35" i="17" s="1"/>
  <c r="N35" i="17"/>
  <c r="I36" i="17"/>
  <c r="K36" i="17" s="1"/>
  <c r="R35" i="17"/>
  <c r="U37" i="23"/>
  <c r="V37" i="23"/>
  <c r="W37" i="23" s="1"/>
  <c r="U35" i="9"/>
  <c r="V35" i="9"/>
  <c r="W35" i="9" s="1"/>
  <c r="K36" i="9"/>
  <c r="L36" i="9"/>
  <c r="K38" i="23"/>
  <c r="M38" i="23" s="1"/>
  <c r="N38" i="23" s="1"/>
  <c r="L41" i="14"/>
  <c r="O40" i="14"/>
  <c r="S40" i="14" s="1"/>
  <c r="T40" i="14" s="1"/>
  <c r="V40" i="14" s="1"/>
  <c r="W40" i="14" s="1"/>
  <c r="V39" i="13"/>
  <c r="W39" i="13" s="1"/>
  <c r="I40" i="13"/>
  <c r="L40" i="13" s="1"/>
  <c r="M40" i="11"/>
  <c r="O40" i="11" s="1"/>
  <c r="S40" i="11" s="1"/>
  <c r="T40" i="11" s="1"/>
  <c r="I42" i="25"/>
  <c r="K42" i="25" s="1"/>
  <c r="N41" i="25"/>
  <c r="R41" i="25" s="1"/>
  <c r="S41" i="25" s="1"/>
  <c r="P41" i="25"/>
  <c r="Q41" i="25" s="1"/>
  <c r="O41" i="25"/>
  <c r="Q38" i="23"/>
  <c r="P38" i="23"/>
  <c r="M41" i="19"/>
  <c r="I42" i="19" s="1"/>
  <c r="L42" i="19" s="1"/>
  <c r="Q41" i="19"/>
  <c r="R41" i="19" s="1"/>
  <c r="P41" i="19"/>
  <c r="I41" i="11"/>
  <c r="L41" i="11" s="1"/>
  <c r="Q40" i="11"/>
  <c r="R40" i="11" s="1"/>
  <c r="P40" i="11"/>
  <c r="J40" i="8"/>
  <c r="U39" i="1"/>
  <c r="V39" i="1" s="1"/>
  <c r="I40" i="1"/>
  <c r="K40" i="1" s="1"/>
  <c r="J40" i="1"/>
  <c r="V34" i="33" l="1"/>
  <c r="W34" i="33" s="1"/>
  <c r="U34" i="33"/>
  <c r="K35" i="33"/>
  <c r="L35" i="33" s="1"/>
  <c r="Q32" i="32"/>
  <c r="P32" i="32"/>
  <c r="M32" i="32"/>
  <c r="U31" i="30"/>
  <c r="V31" i="30"/>
  <c r="W31" i="30" s="1"/>
  <c r="Q32" i="31"/>
  <c r="P32" i="31"/>
  <c r="M32" i="31"/>
  <c r="K32" i="30"/>
  <c r="L32" i="30" s="1"/>
  <c r="K39" i="16"/>
  <c r="M39" i="16" s="1"/>
  <c r="N39" i="16" s="1"/>
  <c r="U38" i="16"/>
  <c r="V38" i="16"/>
  <c r="W38" i="16" s="1"/>
  <c r="P39" i="16"/>
  <c r="Q39" i="16"/>
  <c r="U35" i="17"/>
  <c r="V35" i="17"/>
  <c r="W35" i="17" s="1"/>
  <c r="L36" i="17"/>
  <c r="M36" i="17" s="1"/>
  <c r="N36" i="17" s="1"/>
  <c r="O38" i="23"/>
  <c r="S38" i="23" s="1"/>
  <c r="T38" i="23" s="1"/>
  <c r="M36" i="9"/>
  <c r="N36" i="9" s="1"/>
  <c r="Q36" i="9"/>
  <c r="P36" i="9"/>
  <c r="R38" i="23"/>
  <c r="O41" i="19"/>
  <c r="S41" i="19" s="1"/>
  <c r="T41" i="19" s="1"/>
  <c r="V41" i="19" s="1"/>
  <c r="W41" i="19" s="1"/>
  <c r="U41" i="25"/>
  <c r="V41" i="25" s="1"/>
  <c r="L40" i="8"/>
  <c r="K40" i="13"/>
  <c r="Q40" i="13"/>
  <c r="R40" i="13" s="1"/>
  <c r="V40" i="11"/>
  <c r="W40" i="11" s="1"/>
  <c r="J42" i="25"/>
  <c r="I39" i="23"/>
  <c r="L39" i="23" s="1"/>
  <c r="K42" i="19"/>
  <c r="M41" i="14"/>
  <c r="O41" i="14" s="1"/>
  <c r="S41" i="14" s="1"/>
  <c r="T41" i="14" s="1"/>
  <c r="Q41" i="14"/>
  <c r="R41" i="14" s="1"/>
  <c r="P41" i="14"/>
  <c r="K41" i="11"/>
  <c r="I41" i="8"/>
  <c r="K41" i="8" s="1"/>
  <c r="N40" i="8"/>
  <c r="R40" i="8" s="1"/>
  <c r="S40" i="8" s="1"/>
  <c r="P40" i="8"/>
  <c r="Q40" i="8" s="1"/>
  <c r="U40" i="8" s="1"/>
  <c r="V40" i="8" s="1"/>
  <c r="O40" i="8"/>
  <c r="O40" i="1"/>
  <c r="P40" i="1"/>
  <c r="Q40" i="1" s="1"/>
  <c r="L40" i="1"/>
  <c r="P35" i="33" l="1"/>
  <c r="Q35" i="33"/>
  <c r="M35" i="33"/>
  <c r="O32" i="32"/>
  <c r="S32" i="32" s="1"/>
  <c r="T32" i="32" s="1"/>
  <c r="I33" i="32"/>
  <c r="N32" i="32"/>
  <c r="R32" i="32"/>
  <c r="O32" i="31"/>
  <c r="S32" i="31" s="1"/>
  <c r="T32" i="31" s="1"/>
  <c r="I33" i="31"/>
  <c r="N32" i="31"/>
  <c r="R32" i="31"/>
  <c r="I40" i="16"/>
  <c r="L40" i="16" s="1"/>
  <c r="O39" i="16"/>
  <c r="S39" i="16" s="1"/>
  <c r="T39" i="16" s="1"/>
  <c r="R39" i="16"/>
  <c r="Q36" i="17"/>
  <c r="R36" i="17" s="1"/>
  <c r="P36" i="17"/>
  <c r="O36" i="17"/>
  <c r="S36" i="17" s="1"/>
  <c r="T36" i="17" s="1"/>
  <c r="I37" i="17"/>
  <c r="L37" i="17" s="1"/>
  <c r="Q37" i="17" s="1"/>
  <c r="I37" i="9"/>
  <c r="L37" i="9" s="1"/>
  <c r="V38" i="23"/>
  <c r="W38" i="23" s="1"/>
  <c r="U38" i="23"/>
  <c r="O36" i="9"/>
  <c r="S36" i="9" s="1"/>
  <c r="T36" i="9" s="1"/>
  <c r="R36" i="9"/>
  <c r="M42" i="19"/>
  <c r="P40" i="13"/>
  <c r="I42" i="14"/>
  <c r="L42" i="14" s="1"/>
  <c r="M40" i="13"/>
  <c r="M41" i="11"/>
  <c r="O41" i="11" s="1"/>
  <c r="S41" i="11" s="1"/>
  <c r="T41" i="11" s="1"/>
  <c r="L42" i="25"/>
  <c r="N42" i="25" s="1"/>
  <c r="R42" i="25" s="1"/>
  <c r="S42" i="25" s="1"/>
  <c r="P42" i="25"/>
  <c r="Q42" i="25" s="1"/>
  <c r="O42" i="25"/>
  <c r="K39" i="23"/>
  <c r="M39" i="23" s="1"/>
  <c r="N39" i="23" s="1"/>
  <c r="P39" i="23"/>
  <c r="Q39" i="23"/>
  <c r="I43" i="19"/>
  <c r="L43" i="19" s="1"/>
  <c r="O42" i="19"/>
  <c r="S42" i="19" s="1"/>
  <c r="T42" i="19" s="1"/>
  <c r="Q42" i="19"/>
  <c r="R42" i="19" s="1"/>
  <c r="P42" i="19"/>
  <c r="V41" i="14"/>
  <c r="W41" i="14" s="1"/>
  <c r="I42" i="11"/>
  <c r="L42" i="11" s="1"/>
  <c r="Q41" i="11"/>
  <c r="R41" i="11" s="1"/>
  <c r="P41" i="11"/>
  <c r="J41" i="8"/>
  <c r="N40" i="1"/>
  <c r="R40" i="1" s="1"/>
  <c r="S40" i="1" s="1"/>
  <c r="U40" i="1" s="1"/>
  <c r="V40" i="1" s="1"/>
  <c r="I41" i="1"/>
  <c r="K41" i="1" s="1"/>
  <c r="R35" i="33" l="1"/>
  <c r="O35" i="33"/>
  <c r="S35" i="33" s="1"/>
  <c r="T35" i="33" s="1"/>
  <c r="N35" i="33"/>
  <c r="I36" i="33"/>
  <c r="V32" i="32"/>
  <c r="W32" i="32" s="1"/>
  <c r="U32" i="32"/>
  <c r="K33" i="32"/>
  <c r="L33" i="32" s="1"/>
  <c r="U32" i="31"/>
  <c r="V32" i="31"/>
  <c r="W32" i="31" s="1"/>
  <c r="K33" i="31"/>
  <c r="L33" i="31" s="1"/>
  <c r="Q32" i="30"/>
  <c r="P32" i="30"/>
  <c r="M32" i="30"/>
  <c r="U39" i="16"/>
  <c r="V39" i="16"/>
  <c r="W39" i="16" s="1"/>
  <c r="K40" i="16"/>
  <c r="M40" i="16" s="1"/>
  <c r="Q40" i="16"/>
  <c r="R40" i="16" s="1"/>
  <c r="P40" i="16"/>
  <c r="K37" i="17"/>
  <c r="M37" i="17" s="1"/>
  <c r="N37" i="17" s="1"/>
  <c r="U36" i="17"/>
  <c r="V36" i="17"/>
  <c r="W36" i="17" s="1"/>
  <c r="P37" i="17"/>
  <c r="R37" i="17"/>
  <c r="K37" i="9"/>
  <c r="M37" i="9" s="1"/>
  <c r="N37" i="9" s="1"/>
  <c r="O39" i="23"/>
  <c r="S39" i="23" s="1"/>
  <c r="T39" i="23" s="1"/>
  <c r="V36" i="9"/>
  <c r="W36" i="9" s="1"/>
  <c r="U36" i="9"/>
  <c r="P37" i="9"/>
  <c r="Q37" i="9"/>
  <c r="R37" i="9" s="1"/>
  <c r="R39" i="23"/>
  <c r="V42" i="19"/>
  <c r="W42" i="19" s="1"/>
  <c r="K42" i="14"/>
  <c r="I41" i="13"/>
  <c r="L41" i="13" s="1"/>
  <c r="O40" i="13"/>
  <c r="S40" i="13" s="1"/>
  <c r="T40" i="13" s="1"/>
  <c r="V40" i="13" s="1"/>
  <c r="W40" i="13" s="1"/>
  <c r="V41" i="11"/>
  <c r="W41" i="11" s="1"/>
  <c r="U42" i="25"/>
  <c r="V42" i="25" s="1"/>
  <c r="I43" i="25"/>
  <c r="K43" i="25" s="1"/>
  <c r="J43" i="25"/>
  <c r="I40" i="23"/>
  <c r="L40" i="23" s="1"/>
  <c r="K43" i="19"/>
  <c r="M43" i="19"/>
  <c r="Q42" i="14"/>
  <c r="R42" i="14" s="1"/>
  <c r="P42" i="14"/>
  <c r="K42" i="11"/>
  <c r="P41" i="8"/>
  <c r="Q41" i="8" s="1"/>
  <c r="O41" i="8"/>
  <c r="L41" i="8"/>
  <c r="J41" i="1"/>
  <c r="K36" i="33" l="1"/>
  <c r="V35" i="33"/>
  <c r="W35" i="33" s="1"/>
  <c r="U35" i="33"/>
  <c r="P33" i="32"/>
  <c r="Q33" i="32"/>
  <c r="M33" i="32"/>
  <c r="O32" i="30"/>
  <c r="S32" i="30" s="1"/>
  <c r="T32" i="30" s="1"/>
  <c r="I33" i="30"/>
  <c r="N32" i="30"/>
  <c r="R32" i="30"/>
  <c r="N40" i="16"/>
  <c r="O40" i="16"/>
  <c r="S40" i="16" s="1"/>
  <c r="I41" i="16"/>
  <c r="O37" i="17"/>
  <c r="S37" i="17" s="1"/>
  <c r="T37" i="17" s="1"/>
  <c r="V37" i="17" s="1"/>
  <c r="W37" i="17" s="1"/>
  <c r="I38" i="17"/>
  <c r="K38" i="17" s="1"/>
  <c r="I38" i="9"/>
  <c r="U39" i="23"/>
  <c r="V39" i="23"/>
  <c r="W39" i="23" s="1"/>
  <c r="O37" i="9"/>
  <c r="S37" i="9" s="1"/>
  <c r="K40" i="23"/>
  <c r="M40" i="23" s="1"/>
  <c r="N40" i="23" s="1"/>
  <c r="M42" i="14"/>
  <c r="I43" i="14" s="1"/>
  <c r="O42" i="14"/>
  <c r="S42" i="14" s="1"/>
  <c r="T42" i="14" s="1"/>
  <c r="V42" i="14" s="1"/>
  <c r="W42" i="14" s="1"/>
  <c r="K41" i="13"/>
  <c r="M41" i="13" s="1"/>
  <c r="I42" i="13" s="1"/>
  <c r="K42" i="13" s="1"/>
  <c r="M42" i="11"/>
  <c r="L43" i="25"/>
  <c r="N43" i="25" s="1"/>
  <c r="R43" i="25" s="1"/>
  <c r="S43" i="25" s="1"/>
  <c r="O43" i="25"/>
  <c r="P43" i="25"/>
  <c r="Q43" i="25" s="1"/>
  <c r="I44" i="19"/>
  <c r="L44" i="19" s="1"/>
  <c r="O43" i="19"/>
  <c r="S43" i="19" s="1"/>
  <c r="T43" i="19" s="1"/>
  <c r="Q43" i="19"/>
  <c r="R43" i="19" s="1"/>
  <c r="V43" i="19" s="1"/>
  <c r="W43" i="19" s="1"/>
  <c r="P43" i="19"/>
  <c r="I43" i="11"/>
  <c r="L43" i="11" s="1"/>
  <c r="O42" i="11"/>
  <c r="S42" i="11" s="1"/>
  <c r="T42" i="11" s="1"/>
  <c r="Q42" i="11"/>
  <c r="R42" i="11" s="1"/>
  <c r="P42" i="11"/>
  <c r="I42" i="8"/>
  <c r="K42" i="8" s="1"/>
  <c r="N41" i="8"/>
  <c r="R41" i="8" s="1"/>
  <c r="S41" i="8" s="1"/>
  <c r="U41" i="8"/>
  <c r="V41" i="8" s="1"/>
  <c r="P41" i="1"/>
  <c r="Q41" i="1" s="1"/>
  <c r="O41" i="1"/>
  <c r="L41" i="1"/>
  <c r="L36" i="33" l="1"/>
  <c r="R33" i="32"/>
  <c r="O33" i="32"/>
  <c r="S33" i="32" s="1"/>
  <c r="T33" i="32" s="1"/>
  <c r="I34" i="32"/>
  <c r="N33" i="32"/>
  <c r="Q33" i="31"/>
  <c r="P33" i="31"/>
  <c r="M33" i="31"/>
  <c r="U32" i="30"/>
  <c r="V32" i="30"/>
  <c r="W32" i="30" s="1"/>
  <c r="K33" i="30"/>
  <c r="L33" i="30" s="1"/>
  <c r="T40" i="16"/>
  <c r="V40" i="16" s="1"/>
  <c r="W40" i="16" s="1"/>
  <c r="U40" i="16"/>
  <c r="K41" i="16"/>
  <c r="L41" i="16"/>
  <c r="L38" i="17"/>
  <c r="Q38" i="17" s="1"/>
  <c r="U37" i="17"/>
  <c r="I41" i="23"/>
  <c r="L41" i="23" s="1"/>
  <c r="T37" i="9"/>
  <c r="V37" i="9" s="1"/>
  <c r="W37" i="9" s="1"/>
  <c r="U37" i="9"/>
  <c r="K38" i="9"/>
  <c r="L38" i="9"/>
  <c r="K43" i="14"/>
  <c r="L43" i="14"/>
  <c r="L42" i="13"/>
  <c r="I44" i="25"/>
  <c r="K44" i="25" s="1"/>
  <c r="O41" i="13"/>
  <c r="S41" i="13" s="1"/>
  <c r="T41" i="13" s="1"/>
  <c r="Q41" i="13"/>
  <c r="R41" i="13" s="1"/>
  <c r="P41" i="13"/>
  <c r="V42" i="11"/>
  <c r="W42" i="11" s="1"/>
  <c r="U43" i="25"/>
  <c r="V43" i="25" s="1"/>
  <c r="P40" i="23"/>
  <c r="Q40" i="23"/>
  <c r="O40" i="23"/>
  <c r="S40" i="23" s="1"/>
  <c r="T40" i="23" s="1"/>
  <c r="J44" i="25"/>
  <c r="K44" i="19"/>
  <c r="Q42" i="13"/>
  <c r="R42" i="13" s="1"/>
  <c r="P42" i="13"/>
  <c r="K43" i="11"/>
  <c r="J42" i="8"/>
  <c r="L42" i="8" s="1"/>
  <c r="N41" i="1"/>
  <c r="R41" i="1" s="1"/>
  <c r="S41" i="1" s="1"/>
  <c r="U41" i="1" s="1"/>
  <c r="V41" i="1" s="1"/>
  <c r="I42" i="1"/>
  <c r="K42" i="1" s="1"/>
  <c r="Q36" i="33" l="1"/>
  <c r="P36" i="33"/>
  <c r="M36" i="33"/>
  <c r="U33" i="32"/>
  <c r="K34" i="32"/>
  <c r="L34" i="32" s="1"/>
  <c r="V33" i="32"/>
  <c r="W33" i="32" s="1"/>
  <c r="N33" i="31"/>
  <c r="I34" i="31"/>
  <c r="O33" i="31"/>
  <c r="S33" i="31" s="1"/>
  <c r="T33" i="31" s="1"/>
  <c r="R33" i="31"/>
  <c r="P33" i="30"/>
  <c r="Q33" i="30"/>
  <c r="M33" i="30"/>
  <c r="M41" i="16"/>
  <c r="P41" i="16"/>
  <c r="Q41" i="16"/>
  <c r="R41" i="16" s="1"/>
  <c r="M38" i="17"/>
  <c r="N38" i="17" s="1"/>
  <c r="P38" i="17"/>
  <c r="K41" i="23"/>
  <c r="M41" i="23" s="1"/>
  <c r="N41" i="23" s="1"/>
  <c r="R38" i="17"/>
  <c r="P38" i="9"/>
  <c r="Q38" i="9"/>
  <c r="M38" i="9"/>
  <c r="N38" i="9" s="1"/>
  <c r="R40" i="23"/>
  <c r="V40" i="23" s="1"/>
  <c r="W40" i="23" s="1"/>
  <c r="U40" i="23"/>
  <c r="M43" i="14"/>
  <c r="O43" i="14" s="1"/>
  <c r="S43" i="14" s="1"/>
  <c r="T43" i="14" s="1"/>
  <c r="P43" i="14"/>
  <c r="Q43" i="14"/>
  <c r="R43" i="14" s="1"/>
  <c r="V41" i="13"/>
  <c r="W41" i="13" s="1"/>
  <c r="M42" i="13"/>
  <c r="L44" i="25"/>
  <c r="I45" i="25" s="1"/>
  <c r="K45" i="25" s="1"/>
  <c r="P44" i="25"/>
  <c r="Q44" i="25" s="1"/>
  <c r="O44" i="25"/>
  <c r="P41" i="23"/>
  <c r="Q41" i="23"/>
  <c r="Q44" i="19"/>
  <c r="R44" i="19" s="1"/>
  <c r="P44" i="19"/>
  <c r="M44" i="19"/>
  <c r="I44" i="14"/>
  <c r="K44" i="14" s="1"/>
  <c r="Q43" i="11"/>
  <c r="R43" i="11" s="1"/>
  <c r="P43" i="11"/>
  <c r="M43" i="11"/>
  <c r="I43" i="8"/>
  <c r="K43" i="8" s="1"/>
  <c r="N42" i="8"/>
  <c r="R42" i="8" s="1"/>
  <c r="S42" i="8" s="1"/>
  <c r="P42" i="8"/>
  <c r="Q42" i="8" s="1"/>
  <c r="O42" i="8"/>
  <c r="J42" i="1"/>
  <c r="O36" i="33" l="1"/>
  <c r="S36" i="33" s="1"/>
  <c r="T36" i="33" s="1"/>
  <c r="N36" i="33"/>
  <c r="I37" i="33"/>
  <c r="R36" i="33"/>
  <c r="P34" i="32"/>
  <c r="Q34" i="32"/>
  <c r="M34" i="32"/>
  <c r="U33" i="31"/>
  <c r="V33" i="31"/>
  <c r="W33" i="31" s="1"/>
  <c r="K34" i="31"/>
  <c r="L34" i="31" s="1"/>
  <c r="O33" i="30"/>
  <c r="S33" i="30" s="1"/>
  <c r="T33" i="30" s="1"/>
  <c r="I34" i="30"/>
  <c r="N33" i="30"/>
  <c r="R33" i="30"/>
  <c r="N41" i="16"/>
  <c r="I42" i="16"/>
  <c r="O41" i="16"/>
  <c r="S41" i="16" s="1"/>
  <c r="I39" i="17"/>
  <c r="K39" i="17" s="1"/>
  <c r="O38" i="17"/>
  <c r="S38" i="17" s="1"/>
  <c r="T38" i="17" s="1"/>
  <c r="V38" i="17" s="1"/>
  <c r="W38" i="17" s="1"/>
  <c r="I39" i="9"/>
  <c r="O41" i="23"/>
  <c r="S41" i="23" s="1"/>
  <c r="T41" i="23" s="1"/>
  <c r="O38" i="9"/>
  <c r="S38" i="9" s="1"/>
  <c r="T38" i="9" s="1"/>
  <c r="R38" i="9"/>
  <c r="R41" i="23"/>
  <c r="L44" i="14"/>
  <c r="V43" i="14"/>
  <c r="W43" i="14" s="1"/>
  <c r="U42" i="8"/>
  <c r="V42" i="8" s="1"/>
  <c r="I43" i="13"/>
  <c r="L43" i="13" s="1"/>
  <c r="O42" i="13"/>
  <c r="S42" i="13" s="1"/>
  <c r="T42" i="13" s="1"/>
  <c r="V42" i="13" s="1"/>
  <c r="W42" i="13" s="1"/>
  <c r="N44" i="25"/>
  <c r="R44" i="25" s="1"/>
  <c r="S44" i="25" s="1"/>
  <c r="U44" i="25" s="1"/>
  <c r="V44" i="25" s="1"/>
  <c r="J45" i="25"/>
  <c r="I42" i="23"/>
  <c r="L42" i="23" s="1"/>
  <c r="I45" i="19"/>
  <c r="L45" i="19" s="1"/>
  <c r="O44" i="19"/>
  <c r="S44" i="19" s="1"/>
  <c r="T44" i="19" s="1"/>
  <c r="V44" i="19" s="1"/>
  <c r="W44" i="19" s="1"/>
  <c r="I44" i="11"/>
  <c r="L44" i="11" s="1"/>
  <c r="O43" i="11"/>
  <c r="S43" i="11" s="1"/>
  <c r="T43" i="11" s="1"/>
  <c r="V43" i="11" s="1"/>
  <c r="W43" i="11" s="1"/>
  <c r="J43" i="8"/>
  <c r="L42" i="1"/>
  <c r="I43" i="1" s="1"/>
  <c r="K43" i="1" s="1"/>
  <c r="P42" i="1"/>
  <c r="Q42" i="1" s="1"/>
  <c r="O42" i="1"/>
  <c r="U36" i="33" l="1"/>
  <c r="V36" i="33"/>
  <c r="W36" i="33" s="1"/>
  <c r="K37" i="33"/>
  <c r="L37" i="33" s="1"/>
  <c r="N34" i="32"/>
  <c r="I35" i="32"/>
  <c r="O34" i="32"/>
  <c r="S34" i="32" s="1"/>
  <c r="T34" i="32" s="1"/>
  <c r="R34" i="32"/>
  <c r="Q34" i="31"/>
  <c r="P34" i="31"/>
  <c r="M34" i="31"/>
  <c r="V33" i="30"/>
  <c r="W33" i="30" s="1"/>
  <c r="U33" i="30"/>
  <c r="K34" i="30"/>
  <c r="L34" i="30" s="1"/>
  <c r="T41" i="16"/>
  <c r="V41" i="16" s="1"/>
  <c r="W41" i="16" s="1"/>
  <c r="U41" i="16"/>
  <c r="K42" i="16"/>
  <c r="L42" i="16"/>
  <c r="U38" i="17"/>
  <c r="L39" i="17"/>
  <c r="Q39" i="17" s="1"/>
  <c r="V41" i="23"/>
  <c r="W41" i="23" s="1"/>
  <c r="U41" i="23"/>
  <c r="V38" i="9"/>
  <c r="W38" i="9" s="1"/>
  <c r="U38" i="9"/>
  <c r="L39" i="9"/>
  <c r="K39" i="9"/>
  <c r="K42" i="23"/>
  <c r="L43" i="8"/>
  <c r="N43" i="8" s="1"/>
  <c r="R43" i="8" s="1"/>
  <c r="S43" i="8" s="1"/>
  <c r="K43" i="13"/>
  <c r="M43" i="13" s="1"/>
  <c r="I44" i="13" s="1"/>
  <c r="L44" i="13" s="1"/>
  <c r="L45" i="25"/>
  <c r="I46" i="25" s="1"/>
  <c r="K46" i="25" s="1"/>
  <c r="P45" i="25"/>
  <c r="Q45" i="25" s="1"/>
  <c r="O45" i="25"/>
  <c r="K45" i="19"/>
  <c r="Q44" i="14"/>
  <c r="R44" i="14" s="1"/>
  <c r="P44" i="14"/>
  <c r="M44" i="14"/>
  <c r="K44" i="11"/>
  <c r="O43" i="8"/>
  <c r="P43" i="8"/>
  <c r="Q43" i="8" s="1"/>
  <c r="N42" i="1"/>
  <c r="R42" i="1" s="1"/>
  <c r="S42" i="1" s="1"/>
  <c r="U42" i="1" s="1"/>
  <c r="V42" i="1" s="1"/>
  <c r="J43" i="1"/>
  <c r="P37" i="33" l="1"/>
  <c r="Q37" i="33"/>
  <c r="M37" i="33"/>
  <c r="U34" i="32"/>
  <c r="V34" i="32"/>
  <c r="W34" i="32" s="1"/>
  <c r="K35" i="32"/>
  <c r="O34" i="31"/>
  <c r="S34" i="31" s="1"/>
  <c r="T34" i="31" s="1"/>
  <c r="I35" i="31"/>
  <c r="N34" i="31"/>
  <c r="R34" i="31"/>
  <c r="M39" i="17"/>
  <c r="N39" i="17" s="1"/>
  <c r="P39" i="17"/>
  <c r="Q42" i="16"/>
  <c r="R42" i="16" s="1"/>
  <c r="P42" i="16"/>
  <c r="M42" i="16"/>
  <c r="R39" i="17"/>
  <c r="M39" i="9"/>
  <c r="N39" i="9" s="1"/>
  <c r="P39" i="9"/>
  <c r="Q39" i="9"/>
  <c r="M42" i="23"/>
  <c r="N42" i="23" s="1"/>
  <c r="U43" i="8"/>
  <c r="V43" i="8" s="1"/>
  <c r="I44" i="8"/>
  <c r="K44" i="8" s="1"/>
  <c r="O43" i="13"/>
  <c r="S43" i="13" s="1"/>
  <c r="T43" i="13" s="1"/>
  <c r="Q42" i="23"/>
  <c r="Q43" i="13"/>
  <c r="R43" i="13" s="1"/>
  <c r="V43" i="13" s="1"/>
  <c r="W43" i="13" s="1"/>
  <c r="P43" i="13"/>
  <c r="P42" i="23"/>
  <c r="N45" i="25"/>
  <c r="R45" i="25" s="1"/>
  <c r="S45" i="25" s="1"/>
  <c r="U45" i="25" s="1"/>
  <c r="V45" i="25" s="1"/>
  <c r="J46" i="25"/>
  <c r="M45" i="19"/>
  <c r="I46" i="19" s="1"/>
  <c r="L46" i="19" s="1"/>
  <c r="Q45" i="19"/>
  <c r="R45" i="19" s="1"/>
  <c r="P45" i="19"/>
  <c r="I45" i="14"/>
  <c r="L45" i="14" s="1"/>
  <c r="O44" i="14"/>
  <c r="S44" i="14" s="1"/>
  <c r="T44" i="14" s="1"/>
  <c r="V44" i="14" s="1"/>
  <c r="W44" i="14" s="1"/>
  <c r="K44" i="13"/>
  <c r="Q44" i="11"/>
  <c r="R44" i="11" s="1"/>
  <c r="P44" i="11"/>
  <c r="M44" i="11"/>
  <c r="J44" i="8"/>
  <c r="L43" i="1"/>
  <c r="N43" i="1" s="1"/>
  <c r="R43" i="1" s="1"/>
  <c r="S43" i="1" s="1"/>
  <c r="P43" i="1"/>
  <c r="Q43" i="1" s="1"/>
  <c r="O43" i="1"/>
  <c r="O37" i="33" l="1"/>
  <c r="S37" i="33" s="1"/>
  <c r="T37" i="33" s="1"/>
  <c r="N37" i="33"/>
  <c r="I38" i="33"/>
  <c r="R37" i="33"/>
  <c r="L35" i="32"/>
  <c r="V34" i="31"/>
  <c r="W34" i="31" s="1"/>
  <c r="U34" i="31"/>
  <c r="K35" i="31"/>
  <c r="L35" i="31" s="1"/>
  <c r="Q34" i="30"/>
  <c r="P34" i="30"/>
  <c r="M34" i="30"/>
  <c r="O39" i="17"/>
  <c r="S39" i="17" s="1"/>
  <c r="T39" i="17" s="1"/>
  <c r="V39" i="17" s="1"/>
  <c r="W39" i="17" s="1"/>
  <c r="I40" i="17"/>
  <c r="K40" i="17" s="1"/>
  <c r="O42" i="16"/>
  <c r="S42" i="16" s="1"/>
  <c r="I43" i="16"/>
  <c r="N42" i="16"/>
  <c r="I40" i="9"/>
  <c r="K40" i="9" s="1"/>
  <c r="I43" i="23"/>
  <c r="L43" i="23" s="1"/>
  <c r="O39" i="9"/>
  <c r="S39" i="9" s="1"/>
  <c r="T39" i="9" s="1"/>
  <c r="R39" i="9"/>
  <c r="R42" i="23"/>
  <c r="O42" i="23"/>
  <c r="S42" i="23" s="1"/>
  <c r="T42" i="23" s="1"/>
  <c r="O45" i="19"/>
  <c r="S45" i="19" s="1"/>
  <c r="T45" i="19" s="1"/>
  <c r="V45" i="19"/>
  <c r="W45" i="19" s="1"/>
  <c r="L44" i="8"/>
  <c r="N44" i="8" s="1"/>
  <c r="R44" i="8" s="1"/>
  <c r="S44" i="8" s="1"/>
  <c r="K45" i="14"/>
  <c r="L46" i="25"/>
  <c r="I47" i="25" s="1"/>
  <c r="K47" i="25" s="1"/>
  <c r="P46" i="25"/>
  <c r="Q46" i="25" s="1"/>
  <c r="O46" i="25"/>
  <c r="K46" i="19"/>
  <c r="Q44" i="13"/>
  <c r="R44" i="13" s="1"/>
  <c r="P44" i="13"/>
  <c r="M44" i="13"/>
  <c r="I45" i="11"/>
  <c r="L45" i="11" s="1"/>
  <c r="O44" i="11"/>
  <c r="S44" i="11" s="1"/>
  <c r="T44" i="11" s="1"/>
  <c r="V44" i="11" s="1"/>
  <c r="W44" i="11" s="1"/>
  <c r="P44" i="8"/>
  <c r="Q44" i="8" s="1"/>
  <c r="O44" i="8"/>
  <c r="I44" i="1"/>
  <c r="K44" i="1" s="1"/>
  <c r="U43" i="1"/>
  <c r="V43" i="1" s="1"/>
  <c r="U37" i="33" l="1"/>
  <c r="V37" i="33"/>
  <c r="W37" i="33" s="1"/>
  <c r="K38" i="33"/>
  <c r="L38" i="33" s="1"/>
  <c r="Q35" i="32"/>
  <c r="P35" i="32"/>
  <c r="M35" i="32"/>
  <c r="N34" i="30"/>
  <c r="I35" i="30"/>
  <c r="O34" i="30"/>
  <c r="S34" i="30" s="1"/>
  <c r="T34" i="30" s="1"/>
  <c r="R34" i="30"/>
  <c r="L40" i="17"/>
  <c r="Q40" i="17" s="1"/>
  <c r="U39" i="17"/>
  <c r="K43" i="16"/>
  <c r="L43" i="16"/>
  <c r="U42" i="16"/>
  <c r="T42" i="16"/>
  <c r="V42" i="16" s="1"/>
  <c r="W42" i="16" s="1"/>
  <c r="L40" i="9"/>
  <c r="M40" i="9" s="1"/>
  <c r="N40" i="9" s="1"/>
  <c r="K43" i="23"/>
  <c r="M43" i="23" s="1"/>
  <c r="N43" i="23" s="1"/>
  <c r="U39" i="9"/>
  <c r="V39" i="9"/>
  <c r="W39" i="9" s="1"/>
  <c r="U42" i="23"/>
  <c r="V42" i="23"/>
  <c r="W42" i="23" s="1"/>
  <c r="I45" i="8"/>
  <c r="K45" i="8" s="1"/>
  <c r="U44" i="8"/>
  <c r="V44" i="8" s="1"/>
  <c r="N46" i="25"/>
  <c r="R46" i="25" s="1"/>
  <c r="S46" i="25" s="1"/>
  <c r="U46" i="25" s="1"/>
  <c r="V46" i="25" s="1"/>
  <c r="J47" i="25"/>
  <c r="P43" i="23"/>
  <c r="Q43" i="23"/>
  <c r="M46" i="19"/>
  <c r="I47" i="19"/>
  <c r="L47" i="19" s="1"/>
  <c r="O46" i="19"/>
  <c r="S46" i="19" s="1"/>
  <c r="T46" i="19" s="1"/>
  <c r="Q46" i="19"/>
  <c r="R46" i="19" s="1"/>
  <c r="P46" i="19"/>
  <c r="M45" i="14"/>
  <c r="I46" i="14" s="1"/>
  <c r="Q45" i="14"/>
  <c r="R45" i="14" s="1"/>
  <c r="P45" i="14"/>
  <c r="I45" i="13"/>
  <c r="L45" i="13" s="1"/>
  <c r="O44" i="13"/>
  <c r="S44" i="13" s="1"/>
  <c r="T44" i="13" s="1"/>
  <c r="V44" i="13" s="1"/>
  <c r="W44" i="13" s="1"/>
  <c r="K45" i="11"/>
  <c r="J45" i="8"/>
  <c r="J44" i="1"/>
  <c r="L44" i="1" s="1"/>
  <c r="N44" i="1" s="1"/>
  <c r="R44" i="1" s="1"/>
  <c r="S44" i="1" s="1"/>
  <c r="P44" i="1"/>
  <c r="Q44" i="1" s="1"/>
  <c r="O44" i="1"/>
  <c r="P38" i="33" l="1"/>
  <c r="Q38" i="33"/>
  <c r="M38" i="33"/>
  <c r="I36" i="32"/>
  <c r="O35" i="32"/>
  <c r="S35" i="32" s="1"/>
  <c r="T35" i="32" s="1"/>
  <c r="N35" i="32"/>
  <c r="R35" i="32"/>
  <c r="U34" i="30"/>
  <c r="V34" i="30"/>
  <c r="W34" i="30" s="1"/>
  <c r="P35" i="31"/>
  <c r="Q35" i="31"/>
  <c r="M35" i="31"/>
  <c r="K35" i="30"/>
  <c r="L35" i="30" s="1"/>
  <c r="P40" i="17"/>
  <c r="M40" i="17"/>
  <c r="O40" i="17" s="1"/>
  <c r="S40" i="17" s="1"/>
  <c r="T40" i="17" s="1"/>
  <c r="Q43" i="16"/>
  <c r="P43" i="16"/>
  <c r="M43" i="16"/>
  <c r="Q40" i="9"/>
  <c r="R40" i="9" s="1"/>
  <c r="P40" i="9"/>
  <c r="R40" i="17"/>
  <c r="I41" i="9"/>
  <c r="I44" i="23"/>
  <c r="L44" i="23" s="1"/>
  <c r="O40" i="9"/>
  <c r="S40" i="9" s="1"/>
  <c r="R43" i="23"/>
  <c r="V46" i="19"/>
  <c r="W46" i="19" s="1"/>
  <c r="K46" i="14"/>
  <c r="L46" i="14"/>
  <c r="O45" i="14"/>
  <c r="S45" i="14" s="1"/>
  <c r="T45" i="14" s="1"/>
  <c r="V45" i="14" s="1"/>
  <c r="W45" i="14" s="1"/>
  <c r="M45" i="11"/>
  <c r="I46" i="11" s="1"/>
  <c r="L46" i="11" s="1"/>
  <c r="L47" i="25"/>
  <c r="I48" i="25" s="1"/>
  <c r="K48" i="25" s="1"/>
  <c r="P47" i="25"/>
  <c r="Q47" i="25" s="1"/>
  <c r="O47" i="25"/>
  <c r="O43" i="23"/>
  <c r="S43" i="23" s="1"/>
  <c r="T43" i="23" s="1"/>
  <c r="K47" i="19"/>
  <c r="K45" i="13"/>
  <c r="M45" i="13" s="1"/>
  <c r="O45" i="11"/>
  <c r="S45" i="11" s="1"/>
  <c r="T45" i="11" s="1"/>
  <c r="Q45" i="11"/>
  <c r="R45" i="11" s="1"/>
  <c r="P45" i="11"/>
  <c r="P45" i="8"/>
  <c r="Q45" i="8" s="1"/>
  <c r="O45" i="8"/>
  <c r="L45" i="8"/>
  <c r="I45" i="1"/>
  <c r="K45" i="1" s="1"/>
  <c r="U44" i="1"/>
  <c r="V44" i="1" s="1"/>
  <c r="J45" i="1"/>
  <c r="N38" i="33" l="1"/>
  <c r="I39" i="33"/>
  <c r="O38" i="33"/>
  <c r="S38" i="33" s="1"/>
  <c r="T38" i="33" s="1"/>
  <c r="V35" i="32"/>
  <c r="W35" i="32" s="1"/>
  <c r="R38" i="33"/>
  <c r="U35" i="32"/>
  <c r="K36" i="32"/>
  <c r="L36" i="32" s="1"/>
  <c r="R35" i="31"/>
  <c r="O35" i="31"/>
  <c r="S35" i="31" s="1"/>
  <c r="T35" i="31" s="1"/>
  <c r="N35" i="31"/>
  <c r="I36" i="31"/>
  <c r="P35" i="30"/>
  <c r="Q35" i="30"/>
  <c r="M35" i="30"/>
  <c r="I41" i="17"/>
  <c r="L41" i="17" s="1"/>
  <c r="Q41" i="17" s="1"/>
  <c r="N40" i="17"/>
  <c r="O43" i="16"/>
  <c r="S43" i="16" s="1"/>
  <c r="T43" i="16" s="1"/>
  <c r="I44" i="16"/>
  <c r="N43" i="16"/>
  <c r="R43" i="16"/>
  <c r="U40" i="17"/>
  <c r="V40" i="17"/>
  <c r="W40" i="17" s="1"/>
  <c r="K44" i="23"/>
  <c r="M44" i="23" s="1"/>
  <c r="N44" i="23" s="1"/>
  <c r="T40" i="9"/>
  <c r="V40" i="9" s="1"/>
  <c r="W40" i="9" s="1"/>
  <c r="U40" i="9"/>
  <c r="K41" i="9"/>
  <c r="L41" i="9"/>
  <c r="U43" i="23"/>
  <c r="V43" i="23"/>
  <c r="W43" i="23" s="1"/>
  <c r="V45" i="11"/>
  <c r="W45" i="11" s="1"/>
  <c r="N47" i="25"/>
  <c r="R47" i="25" s="1"/>
  <c r="S47" i="25" s="1"/>
  <c r="U47" i="25" s="1"/>
  <c r="V47" i="25" s="1"/>
  <c r="J48" i="25"/>
  <c r="Q44" i="23"/>
  <c r="P44" i="23"/>
  <c r="M47" i="19"/>
  <c r="I48" i="19"/>
  <c r="L48" i="19" s="1"/>
  <c r="O47" i="19"/>
  <c r="S47" i="19" s="1"/>
  <c r="T47" i="19" s="1"/>
  <c r="P47" i="19"/>
  <c r="Q47" i="19"/>
  <c r="R47" i="19" s="1"/>
  <c r="V47" i="19" s="1"/>
  <c r="W47" i="19" s="1"/>
  <c r="M46" i="14"/>
  <c r="I47" i="14" s="1"/>
  <c r="K47" i="14" s="1"/>
  <c r="Q46" i="14"/>
  <c r="R46" i="14" s="1"/>
  <c r="P46" i="14"/>
  <c r="I46" i="13"/>
  <c r="L46" i="13" s="1"/>
  <c r="O45" i="13"/>
  <c r="S45" i="13" s="1"/>
  <c r="T45" i="13" s="1"/>
  <c r="Q45" i="13"/>
  <c r="R45" i="13" s="1"/>
  <c r="P45" i="13"/>
  <c r="K46" i="11"/>
  <c r="I46" i="8"/>
  <c r="K46" i="8" s="1"/>
  <c r="N45" i="8"/>
  <c r="R45" i="8" s="1"/>
  <c r="S45" i="8" s="1"/>
  <c r="U45" i="8" s="1"/>
  <c r="V45" i="8" s="1"/>
  <c r="L45" i="1"/>
  <c r="N45" i="1" s="1"/>
  <c r="R45" i="1" s="1"/>
  <c r="S45" i="1" s="1"/>
  <c r="P45" i="1"/>
  <c r="Q45" i="1" s="1"/>
  <c r="O45" i="1"/>
  <c r="U38" i="33" l="1"/>
  <c r="V38" i="33"/>
  <c r="W38" i="33" s="1"/>
  <c r="K39" i="33"/>
  <c r="L39" i="33" s="1"/>
  <c r="P36" i="32"/>
  <c r="Q36" i="32"/>
  <c r="M36" i="32"/>
  <c r="K36" i="31"/>
  <c r="L36" i="31" s="1"/>
  <c r="U35" i="31"/>
  <c r="V35" i="31"/>
  <c r="W35" i="31" s="1"/>
  <c r="R35" i="30"/>
  <c r="N35" i="30"/>
  <c r="I36" i="30"/>
  <c r="O35" i="30"/>
  <c r="S35" i="30" s="1"/>
  <c r="T35" i="30" s="1"/>
  <c r="K41" i="17"/>
  <c r="M41" i="17" s="1"/>
  <c r="N41" i="17" s="1"/>
  <c r="P41" i="17"/>
  <c r="U43" i="16"/>
  <c r="K44" i="16"/>
  <c r="L44" i="16"/>
  <c r="V43" i="16"/>
  <c r="W43" i="16" s="1"/>
  <c r="R41" i="17"/>
  <c r="O44" i="23"/>
  <c r="S44" i="23" s="1"/>
  <c r="T44" i="23" s="1"/>
  <c r="Q41" i="9"/>
  <c r="R41" i="9" s="1"/>
  <c r="P41" i="9"/>
  <c r="M41" i="9"/>
  <c r="N41" i="9" s="1"/>
  <c r="R44" i="23"/>
  <c r="L47" i="14"/>
  <c r="O46" i="14"/>
  <c r="S46" i="14" s="1"/>
  <c r="T46" i="14" s="1"/>
  <c r="V46" i="14" s="1"/>
  <c r="W46" i="14" s="1"/>
  <c r="V45" i="13"/>
  <c r="W45" i="13" s="1"/>
  <c r="M46" i="11"/>
  <c r="I47" i="11" s="1"/>
  <c r="L47" i="11" s="1"/>
  <c r="L48" i="25"/>
  <c r="N48" i="25" s="1"/>
  <c r="R48" i="25" s="1"/>
  <c r="S48" i="25" s="1"/>
  <c r="O48" i="25"/>
  <c r="P48" i="25"/>
  <c r="Q48" i="25" s="1"/>
  <c r="I45" i="23"/>
  <c r="L45" i="23" s="1"/>
  <c r="K48" i="19"/>
  <c r="K46" i="13"/>
  <c r="Q46" i="11"/>
  <c r="R46" i="11" s="1"/>
  <c r="P46" i="11"/>
  <c r="J46" i="8"/>
  <c r="I46" i="1"/>
  <c r="K46" i="1" s="1"/>
  <c r="U45" i="1"/>
  <c r="V45" i="1" s="1"/>
  <c r="Q39" i="33" l="1"/>
  <c r="P39" i="33"/>
  <c r="M39" i="33"/>
  <c r="I37" i="32"/>
  <c r="O36" i="32"/>
  <c r="S36" i="32" s="1"/>
  <c r="T36" i="32" s="1"/>
  <c r="N36" i="32"/>
  <c r="R36" i="32"/>
  <c r="Q36" i="31"/>
  <c r="P36" i="31"/>
  <c r="M36" i="31"/>
  <c r="K36" i="30"/>
  <c r="L36" i="30" s="1"/>
  <c r="U35" i="30"/>
  <c r="V35" i="30"/>
  <c r="W35" i="30" s="1"/>
  <c r="I42" i="17"/>
  <c r="L42" i="17" s="1"/>
  <c r="O41" i="17"/>
  <c r="S41" i="17" s="1"/>
  <c r="T41" i="17" s="1"/>
  <c r="V41" i="17" s="1"/>
  <c r="W41" i="17" s="1"/>
  <c r="M44" i="16"/>
  <c r="N44" i="16" s="1"/>
  <c r="Q44" i="16"/>
  <c r="P44" i="16"/>
  <c r="I42" i="9"/>
  <c r="U44" i="23"/>
  <c r="V44" i="23"/>
  <c r="W44" i="23" s="1"/>
  <c r="O41" i="9"/>
  <c r="S41" i="9" s="1"/>
  <c r="K45" i="23"/>
  <c r="M45" i="23" s="1"/>
  <c r="N45" i="23" s="1"/>
  <c r="J46" i="1"/>
  <c r="M46" i="13"/>
  <c r="I47" i="13" s="1"/>
  <c r="L47" i="13" s="1"/>
  <c r="O46" i="11"/>
  <c r="S46" i="11" s="1"/>
  <c r="T46" i="11" s="1"/>
  <c r="V46" i="11" s="1"/>
  <c r="W46" i="11" s="1"/>
  <c r="U48" i="25"/>
  <c r="V48" i="25" s="1"/>
  <c r="I49" i="25"/>
  <c r="K49" i="25" s="1"/>
  <c r="M48" i="19"/>
  <c r="I49" i="19" s="1"/>
  <c r="L49" i="19" s="1"/>
  <c r="O48" i="19"/>
  <c r="S48" i="19" s="1"/>
  <c r="T48" i="19" s="1"/>
  <c r="P48" i="19"/>
  <c r="Q48" i="19"/>
  <c r="R48" i="19" s="1"/>
  <c r="V48" i="19" s="1"/>
  <c r="W48" i="19" s="1"/>
  <c r="M47" i="14"/>
  <c r="I48" i="14" s="1"/>
  <c r="K48" i="14" s="1"/>
  <c r="Q47" i="14"/>
  <c r="R47" i="14" s="1"/>
  <c r="P47" i="14"/>
  <c r="Q46" i="13"/>
  <c r="R46" i="13" s="1"/>
  <c r="P46" i="13"/>
  <c r="K47" i="11"/>
  <c r="P46" i="8"/>
  <c r="Q46" i="8" s="1"/>
  <c r="O46" i="8"/>
  <c r="L46" i="8"/>
  <c r="L46" i="1"/>
  <c r="N46" i="1" s="1"/>
  <c r="R46" i="1" s="1"/>
  <c r="S46" i="1" s="1"/>
  <c r="O46" i="1"/>
  <c r="P46" i="1"/>
  <c r="Q46" i="1" s="1"/>
  <c r="N39" i="33" l="1"/>
  <c r="I40" i="33"/>
  <c r="O39" i="33"/>
  <c r="S39" i="33" s="1"/>
  <c r="T39" i="33" s="1"/>
  <c r="R39" i="33"/>
  <c r="U36" i="32"/>
  <c r="V36" i="32"/>
  <c r="W36" i="32" s="1"/>
  <c r="K37" i="32"/>
  <c r="L37" i="32" s="1"/>
  <c r="N36" i="31"/>
  <c r="I37" i="31"/>
  <c r="O36" i="31"/>
  <c r="S36" i="31" s="1"/>
  <c r="T36" i="31" s="1"/>
  <c r="R36" i="31"/>
  <c r="K42" i="17"/>
  <c r="M42" i="17" s="1"/>
  <c r="N42" i="17" s="1"/>
  <c r="U41" i="17"/>
  <c r="I45" i="16"/>
  <c r="K45" i="16" s="1"/>
  <c r="O44" i="16"/>
  <c r="S44" i="16" s="1"/>
  <c r="T44" i="16" s="1"/>
  <c r="R44" i="16"/>
  <c r="Q42" i="17"/>
  <c r="P42" i="17"/>
  <c r="O45" i="23"/>
  <c r="S45" i="23" s="1"/>
  <c r="T45" i="23" s="1"/>
  <c r="K42" i="9"/>
  <c r="L42" i="9"/>
  <c r="T41" i="9"/>
  <c r="V41" i="9" s="1"/>
  <c r="W41" i="9" s="1"/>
  <c r="U41" i="9"/>
  <c r="L48" i="14"/>
  <c r="O47" i="14"/>
  <c r="S47" i="14" s="1"/>
  <c r="T47" i="14" s="1"/>
  <c r="V47" i="14"/>
  <c r="W47" i="14" s="1"/>
  <c r="O46" i="13"/>
  <c r="S46" i="13" s="1"/>
  <c r="T46" i="13" s="1"/>
  <c r="V46" i="13" s="1"/>
  <c r="W46" i="13" s="1"/>
  <c r="M47" i="11"/>
  <c r="O47" i="11" s="1"/>
  <c r="S47" i="11" s="1"/>
  <c r="T47" i="11" s="1"/>
  <c r="J49" i="25"/>
  <c r="O49" i="25"/>
  <c r="P49" i="25"/>
  <c r="Q49" i="25" s="1"/>
  <c r="Q45" i="23"/>
  <c r="P45" i="23"/>
  <c r="I46" i="23"/>
  <c r="L46" i="23" s="1"/>
  <c r="K49" i="19"/>
  <c r="K47" i="13"/>
  <c r="Q47" i="11"/>
  <c r="R47" i="11" s="1"/>
  <c r="P47" i="11"/>
  <c r="I47" i="8"/>
  <c r="K47" i="8" s="1"/>
  <c r="N46" i="8"/>
  <c r="R46" i="8" s="1"/>
  <c r="S46" i="8" s="1"/>
  <c r="U46" i="8"/>
  <c r="V46" i="8" s="1"/>
  <c r="U46" i="1"/>
  <c r="V46" i="1" s="1"/>
  <c r="I47" i="1"/>
  <c r="K47" i="1" s="1"/>
  <c r="J47" i="1"/>
  <c r="U39" i="33" l="1"/>
  <c r="V39" i="33"/>
  <c r="W39" i="33" s="1"/>
  <c r="K40" i="33"/>
  <c r="L40" i="33" s="1"/>
  <c r="Q37" i="32"/>
  <c r="P37" i="32"/>
  <c r="M37" i="32"/>
  <c r="U36" i="31"/>
  <c r="V36" i="31"/>
  <c r="W36" i="31" s="1"/>
  <c r="K37" i="31"/>
  <c r="L37" i="31" s="1"/>
  <c r="P36" i="30"/>
  <c r="Q36" i="30"/>
  <c r="M36" i="30"/>
  <c r="U44" i="16"/>
  <c r="V44" i="16"/>
  <c r="W44" i="16" s="1"/>
  <c r="L45" i="16"/>
  <c r="M45" i="16" s="1"/>
  <c r="N45" i="16" s="1"/>
  <c r="O42" i="17"/>
  <c r="S42" i="17" s="1"/>
  <c r="T42" i="17" s="1"/>
  <c r="I43" i="17"/>
  <c r="L43" i="17" s="1"/>
  <c r="Q43" i="17" s="1"/>
  <c r="R42" i="17"/>
  <c r="M42" i="9"/>
  <c r="N42" i="9" s="1"/>
  <c r="P42" i="9"/>
  <c r="Q42" i="9"/>
  <c r="R45" i="23"/>
  <c r="V45" i="23" s="1"/>
  <c r="W45" i="23" s="1"/>
  <c r="U45" i="23"/>
  <c r="K46" i="23"/>
  <c r="L49" i="25"/>
  <c r="N49" i="25" s="1"/>
  <c r="R49" i="25" s="1"/>
  <c r="S49" i="25" s="1"/>
  <c r="M47" i="13"/>
  <c r="I48" i="13" s="1"/>
  <c r="L48" i="13" s="1"/>
  <c r="I48" i="11"/>
  <c r="L48" i="11" s="1"/>
  <c r="V47" i="11"/>
  <c r="W47" i="11" s="1"/>
  <c r="I50" i="25"/>
  <c r="U49" i="25"/>
  <c r="V49" i="25" s="1"/>
  <c r="P46" i="23"/>
  <c r="M49" i="19"/>
  <c r="I50" i="19" s="1"/>
  <c r="L50" i="19" s="1"/>
  <c r="P49" i="19"/>
  <c r="Q49" i="19"/>
  <c r="R49" i="19" s="1"/>
  <c r="M48" i="14"/>
  <c r="O48" i="14" s="1"/>
  <c r="S48" i="14" s="1"/>
  <c r="T48" i="14" s="1"/>
  <c r="Q48" i="14"/>
  <c r="R48" i="14" s="1"/>
  <c r="P48" i="14"/>
  <c r="Q47" i="13"/>
  <c r="R47" i="13" s="1"/>
  <c r="P47" i="13"/>
  <c r="K48" i="11"/>
  <c r="J47" i="8"/>
  <c r="L47" i="1"/>
  <c r="I48" i="1" s="1"/>
  <c r="K48" i="1" s="1"/>
  <c r="O47" i="1"/>
  <c r="P47" i="1"/>
  <c r="Q47" i="1" s="1"/>
  <c r="Q40" i="33" l="1"/>
  <c r="P40" i="33"/>
  <c r="M40" i="33"/>
  <c r="I38" i="32"/>
  <c r="N37" i="32"/>
  <c r="O37" i="32"/>
  <c r="S37" i="32" s="1"/>
  <c r="T37" i="32" s="1"/>
  <c r="R37" i="32"/>
  <c r="I37" i="30"/>
  <c r="O36" i="30"/>
  <c r="S36" i="30" s="1"/>
  <c r="T36" i="30" s="1"/>
  <c r="N36" i="30"/>
  <c r="R36" i="30"/>
  <c r="P45" i="16"/>
  <c r="Q45" i="16"/>
  <c r="R45" i="16" s="1"/>
  <c r="O45" i="16"/>
  <c r="S45" i="16" s="1"/>
  <c r="T45" i="16" s="1"/>
  <c r="I46" i="16"/>
  <c r="L46" i="16" s="1"/>
  <c r="K43" i="17"/>
  <c r="M43" i="17" s="1"/>
  <c r="N43" i="17" s="1"/>
  <c r="U42" i="17"/>
  <c r="V42" i="17"/>
  <c r="W42" i="17" s="1"/>
  <c r="P43" i="17"/>
  <c r="R43" i="17"/>
  <c r="I43" i="9"/>
  <c r="L43" i="9" s="1"/>
  <c r="Q43" i="9" s="1"/>
  <c r="R43" i="9" s="1"/>
  <c r="O42" i="9"/>
  <c r="S42" i="9" s="1"/>
  <c r="T42" i="9" s="1"/>
  <c r="R42" i="9"/>
  <c r="O47" i="13"/>
  <c r="S47" i="13" s="1"/>
  <c r="T47" i="13" s="1"/>
  <c r="V47" i="13" s="1"/>
  <c r="W47" i="13" s="1"/>
  <c r="J50" i="25"/>
  <c r="K50" i="25"/>
  <c r="L47" i="8"/>
  <c r="N47" i="1"/>
  <c r="R47" i="1" s="1"/>
  <c r="S47" i="1" s="1"/>
  <c r="U47" i="1"/>
  <c r="V47" i="1" s="1"/>
  <c r="M48" i="11"/>
  <c r="O48" i="11" s="1"/>
  <c r="S48" i="11" s="1"/>
  <c r="T48" i="11" s="1"/>
  <c r="Q46" i="23"/>
  <c r="M46" i="23"/>
  <c r="N46" i="23" s="1"/>
  <c r="O49" i="19"/>
  <c r="S49" i="19" s="1"/>
  <c r="T49" i="19" s="1"/>
  <c r="V49" i="19" s="1"/>
  <c r="W49" i="19" s="1"/>
  <c r="K50" i="19"/>
  <c r="V48" i="14"/>
  <c r="W48" i="14" s="1"/>
  <c r="I49" i="14"/>
  <c r="L49" i="14" s="1"/>
  <c r="K48" i="13"/>
  <c r="Q48" i="11"/>
  <c r="R48" i="11" s="1"/>
  <c r="P48" i="11"/>
  <c r="I48" i="8"/>
  <c r="K48" i="8" s="1"/>
  <c r="N47" i="8"/>
  <c r="R47" i="8" s="1"/>
  <c r="S47" i="8" s="1"/>
  <c r="P47" i="8"/>
  <c r="Q47" i="8" s="1"/>
  <c r="U47" i="8" s="1"/>
  <c r="V47" i="8" s="1"/>
  <c r="O47" i="8"/>
  <c r="J48" i="1"/>
  <c r="I41" i="33" l="1"/>
  <c r="N40" i="33"/>
  <c r="O40" i="33"/>
  <c r="S40" i="33" s="1"/>
  <c r="T40" i="33" s="1"/>
  <c r="R40" i="33"/>
  <c r="V37" i="32"/>
  <c r="W37" i="32" s="1"/>
  <c r="U37" i="32"/>
  <c r="K38" i="32"/>
  <c r="L38" i="32" s="1"/>
  <c r="U36" i="30"/>
  <c r="V36" i="30"/>
  <c r="W36" i="30" s="1"/>
  <c r="P37" i="31"/>
  <c r="Q37" i="31"/>
  <c r="M37" i="31"/>
  <c r="K37" i="30"/>
  <c r="L37" i="30" s="1"/>
  <c r="K46" i="16"/>
  <c r="M46" i="16" s="1"/>
  <c r="N46" i="16" s="1"/>
  <c r="U45" i="16"/>
  <c r="V45" i="16"/>
  <c r="W45" i="16" s="1"/>
  <c r="P46" i="16"/>
  <c r="Q46" i="16"/>
  <c r="I44" i="17"/>
  <c r="K44" i="17" s="1"/>
  <c r="O43" i="17"/>
  <c r="S43" i="17" s="1"/>
  <c r="T43" i="17" s="1"/>
  <c r="V43" i="17" s="1"/>
  <c r="W43" i="17" s="1"/>
  <c r="P43" i="9"/>
  <c r="K43" i="9"/>
  <c r="M43" i="9" s="1"/>
  <c r="I44" i="9" s="1"/>
  <c r="L44" i="9" s="1"/>
  <c r="O46" i="23"/>
  <c r="S46" i="23" s="1"/>
  <c r="T46" i="23" s="1"/>
  <c r="V42" i="9"/>
  <c r="W42" i="9" s="1"/>
  <c r="U42" i="9"/>
  <c r="R46" i="23"/>
  <c r="I49" i="11"/>
  <c r="L49" i="11" s="1"/>
  <c r="L50" i="25"/>
  <c r="O50" i="25"/>
  <c r="K49" i="14"/>
  <c r="Q49" i="14"/>
  <c r="R49" i="14" s="1"/>
  <c r="M48" i="13"/>
  <c r="O48" i="13" s="1"/>
  <c r="S48" i="13" s="1"/>
  <c r="T48" i="13" s="1"/>
  <c r="V48" i="11"/>
  <c r="W48" i="11" s="1"/>
  <c r="I47" i="23"/>
  <c r="L47" i="23" s="1"/>
  <c r="P50" i="25"/>
  <c r="Q50" i="25" s="1"/>
  <c r="I51" i="25"/>
  <c r="K51" i="25" s="1"/>
  <c r="N50" i="25"/>
  <c r="R50" i="25" s="1"/>
  <c r="S50" i="25" s="1"/>
  <c r="M50" i="19"/>
  <c r="I51" i="19" s="1"/>
  <c r="L51" i="19" s="1"/>
  <c r="P50" i="19"/>
  <c r="Q50" i="19"/>
  <c r="R50" i="19" s="1"/>
  <c r="P49" i="14"/>
  <c r="Q48" i="13"/>
  <c r="R48" i="13" s="1"/>
  <c r="P48" i="13"/>
  <c r="K49" i="11"/>
  <c r="J48" i="8"/>
  <c r="L48" i="1"/>
  <c r="N48" i="1" s="1"/>
  <c r="R48" i="1" s="1"/>
  <c r="S48" i="1" s="1"/>
  <c r="O48" i="1"/>
  <c r="P48" i="1"/>
  <c r="Q48" i="1" s="1"/>
  <c r="U40" i="33" l="1"/>
  <c r="V40" i="33"/>
  <c r="W40" i="33" s="1"/>
  <c r="K41" i="33"/>
  <c r="L41" i="33" s="1"/>
  <c r="P38" i="32"/>
  <c r="Q38" i="32"/>
  <c r="M38" i="32"/>
  <c r="O37" i="31"/>
  <c r="S37" i="31" s="1"/>
  <c r="T37" i="31" s="1"/>
  <c r="N37" i="31"/>
  <c r="I38" i="31"/>
  <c r="R37" i="31"/>
  <c r="Q37" i="30"/>
  <c r="P37" i="30"/>
  <c r="M37" i="30"/>
  <c r="O46" i="16"/>
  <c r="S46" i="16" s="1"/>
  <c r="T46" i="16" s="1"/>
  <c r="I47" i="16"/>
  <c r="K47" i="16" s="1"/>
  <c r="R46" i="16"/>
  <c r="O43" i="9"/>
  <c r="S43" i="9" s="1"/>
  <c r="T43" i="9" s="1"/>
  <c r="V43" i="9" s="1"/>
  <c r="W43" i="9" s="1"/>
  <c r="N43" i="9"/>
  <c r="U43" i="17"/>
  <c r="L44" i="17"/>
  <c r="P44" i="17" s="1"/>
  <c r="K44" i="9"/>
  <c r="M44" i="9" s="1"/>
  <c r="N44" i="9" s="1"/>
  <c r="U46" i="23"/>
  <c r="V46" i="23"/>
  <c r="W46" i="23" s="1"/>
  <c r="K47" i="23"/>
  <c r="Q44" i="9"/>
  <c r="P44" i="9"/>
  <c r="O50" i="19"/>
  <c r="S50" i="19" s="1"/>
  <c r="T50" i="19" s="1"/>
  <c r="I49" i="13"/>
  <c r="L49" i="13" s="1"/>
  <c r="L48" i="8"/>
  <c r="M49" i="14"/>
  <c r="O49" i="14" s="1"/>
  <c r="S49" i="14" s="1"/>
  <c r="T49" i="14" s="1"/>
  <c r="V48" i="13"/>
  <c r="W48" i="13" s="1"/>
  <c r="Q47" i="23"/>
  <c r="M49" i="11"/>
  <c r="O49" i="11" s="1"/>
  <c r="S49" i="11" s="1"/>
  <c r="T49" i="11" s="1"/>
  <c r="U50" i="25"/>
  <c r="V50" i="25" s="1"/>
  <c r="J51" i="25"/>
  <c r="L51" i="25"/>
  <c r="I52" i="25" s="1"/>
  <c r="K52" i="25" s="1"/>
  <c r="P51" i="25"/>
  <c r="Q51" i="25" s="1"/>
  <c r="O51" i="25"/>
  <c r="V50" i="19"/>
  <c r="W50" i="19" s="1"/>
  <c r="K51" i="19"/>
  <c r="V49" i="14"/>
  <c r="W49" i="14" s="1"/>
  <c r="I50" i="14"/>
  <c r="K49" i="13"/>
  <c r="Q49" i="11"/>
  <c r="R49" i="11" s="1"/>
  <c r="P49" i="11"/>
  <c r="N48" i="8"/>
  <c r="R48" i="8" s="1"/>
  <c r="S48" i="8" s="1"/>
  <c r="I49" i="8"/>
  <c r="K49" i="8" s="1"/>
  <c r="P48" i="8"/>
  <c r="Q48" i="8" s="1"/>
  <c r="U48" i="8" s="1"/>
  <c r="V48" i="8" s="1"/>
  <c r="O48" i="8"/>
  <c r="I49" i="1"/>
  <c r="K49" i="1" s="1"/>
  <c r="U48" i="1"/>
  <c r="V48" i="1" s="1"/>
  <c r="Q41" i="33" l="1"/>
  <c r="P41" i="33"/>
  <c r="M41" i="33"/>
  <c r="I39" i="32"/>
  <c r="O38" i="32"/>
  <c r="S38" i="32" s="1"/>
  <c r="T38" i="32" s="1"/>
  <c r="N38" i="32"/>
  <c r="R38" i="32"/>
  <c r="V37" i="31"/>
  <c r="W37" i="31" s="1"/>
  <c r="U37" i="31"/>
  <c r="K38" i="31"/>
  <c r="L38" i="31" s="1"/>
  <c r="I38" i="30"/>
  <c r="O37" i="30"/>
  <c r="S37" i="30" s="1"/>
  <c r="T37" i="30" s="1"/>
  <c r="N37" i="30"/>
  <c r="R37" i="30"/>
  <c r="L47" i="16"/>
  <c r="M47" i="16" s="1"/>
  <c r="O47" i="16" s="1"/>
  <c r="S47" i="16" s="1"/>
  <c r="T47" i="16" s="1"/>
  <c r="U46" i="16"/>
  <c r="V46" i="16"/>
  <c r="W46" i="16" s="1"/>
  <c r="M44" i="17"/>
  <c r="N44" i="17" s="1"/>
  <c r="Q44" i="17"/>
  <c r="U43" i="9"/>
  <c r="I45" i="9"/>
  <c r="R44" i="9"/>
  <c r="R47" i="23"/>
  <c r="O44" i="9"/>
  <c r="S44" i="9" s="1"/>
  <c r="T44" i="9" s="1"/>
  <c r="K50" i="14"/>
  <c r="L50" i="14"/>
  <c r="I50" i="11"/>
  <c r="L50" i="11" s="1"/>
  <c r="J49" i="1"/>
  <c r="L49" i="1" s="1"/>
  <c r="I50" i="1" s="1"/>
  <c r="K50" i="1" s="1"/>
  <c r="M50" i="14"/>
  <c r="P47" i="23"/>
  <c r="M49" i="13"/>
  <c r="I50" i="13" s="1"/>
  <c r="L50" i="13" s="1"/>
  <c r="M47" i="23"/>
  <c r="N47" i="23" s="1"/>
  <c r="V49" i="11"/>
  <c r="W49" i="11" s="1"/>
  <c r="N51" i="25"/>
  <c r="R51" i="25" s="1"/>
  <c r="S51" i="25" s="1"/>
  <c r="U51" i="25" s="1"/>
  <c r="V51" i="25" s="1"/>
  <c r="J52" i="25"/>
  <c r="M51" i="19"/>
  <c r="I52" i="19" s="1"/>
  <c r="L52" i="19" s="1"/>
  <c r="P51" i="19"/>
  <c r="Q51" i="19"/>
  <c r="R51" i="19" s="1"/>
  <c r="Q49" i="13"/>
  <c r="R49" i="13" s="1"/>
  <c r="P49" i="13"/>
  <c r="K50" i="11"/>
  <c r="J49" i="8"/>
  <c r="N49" i="1"/>
  <c r="R49" i="1" s="1"/>
  <c r="S49" i="1" s="1"/>
  <c r="P49" i="1"/>
  <c r="Q49" i="1" s="1"/>
  <c r="O49" i="1"/>
  <c r="N41" i="33" l="1"/>
  <c r="I42" i="33"/>
  <c r="O41" i="33"/>
  <c r="S41" i="33" s="1"/>
  <c r="T41" i="33" s="1"/>
  <c r="R41" i="33"/>
  <c r="U38" i="32"/>
  <c r="V38" i="32"/>
  <c r="W38" i="32" s="1"/>
  <c r="K39" i="32"/>
  <c r="P38" i="31"/>
  <c r="Q38" i="31"/>
  <c r="M38" i="31"/>
  <c r="V37" i="30"/>
  <c r="W37" i="30" s="1"/>
  <c r="U37" i="30"/>
  <c r="K38" i="30"/>
  <c r="L38" i="30" s="1"/>
  <c r="Q47" i="16"/>
  <c r="R47" i="16" s="1"/>
  <c r="V47" i="16" s="1"/>
  <c r="W47" i="16" s="1"/>
  <c r="P47" i="16"/>
  <c r="N47" i="16"/>
  <c r="I48" i="16"/>
  <c r="I45" i="17"/>
  <c r="L45" i="17" s="1"/>
  <c r="O44" i="17"/>
  <c r="S44" i="17" s="1"/>
  <c r="T44" i="17" s="1"/>
  <c r="R44" i="17"/>
  <c r="I48" i="23"/>
  <c r="L48" i="23" s="1"/>
  <c r="V44" i="9"/>
  <c r="W44" i="9" s="1"/>
  <c r="U44" i="9"/>
  <c r="K45" i="9"/>
  <c r="L45" i="9"/>
  <c r="O51" i="19"/>
  <c r="S51" i="19" s="1"/>
  <c r="T51" i="19" s="1"/>
  <c r="V51" i="19"/>
  <c r="W51" i="19" s="1"/>
  <c r="O49" i="13"/>
  <c r="S49" i="13" s="1"/>
  <c r="T49" i="13" s="1"/>
  <c r="V49" i="13"/>
  <c r="W49" i="13" s="1"/>
  <c r="L49" i="8"/>
  <c r="O47" i="23"/>
  <c r="S47" i="23" s="1"/>
  <c r="M50" i="11"/>
  <c r="I51" i="11" s="1"/>
  <c r="L51" i="11" s="1"/>
  <c r="L52" i="25"/>
  <c r="I53" i="25" s="1"/>
  <c r="K53" i="25" s="1"/>
  <c r="P52" i="25"/>
  <c r="Q52" i="25" s="1"/>
  <c r="O52" i="25"/>
  <c r="K52" i="19"/>
  <c r="O50" i="14"/>
  <c r="S50" i="14" s="1"/>
  <c r="T50" i="14" s="1"/>
  <c r="I51" i="14"/>
  <c r="K51" i="14" s="1"/>
  <c r="P50" i="14"/>
  <c r="Q50" i="14"/>
  <c r="R50" i="14" s="1"/>
  <c r="K50" i="13"/>
  <c r="Q50" i="11"/>
  <c r="R50" i="11" s="1"/>
  <c r="P50" i="11"/>
  <c r="N49" i="8"/>
  <c r="R49" i="8" s="1"/>
  <c r="S49" i="8" s="1"/>
  <c r="I50" i="8"/>
  <c r="K50" i="8" s="1"/>
  <c r="O49" i="8"/>
  <c r="P49" i="8"/>
  <c r="Q49" i="8" s="1"/>
  <c r="U49" i="1"/>
  <c r="V49" i="1" s="1"/>
  <c r="J50" i="1"/>
  <c r="U41" i="33" l="1"/>
  <c r="V41" i="33"/>
  <c r="W41" i="33" s="1"/>
  <c r="K42" i="33"/>
  <c r="L42" i="33" s="1"/>
  <c r="L39" i="32"/>
  <c r="R38" i="31"/>
  <c r="I39" i="31"/>
  <c r="N38" i="31"/>
  <c r="O38" i="31"/>
  <c r="S38" i="31" s="1"/>
  <c r="T38" i="31" s="1"/>
  <c r="P38" i="30"/>
  <c r="Q38" i="30"/>
  <c r="M38" i="30"/>
  <c r="U47" i="16"/>
  <c r="K45" i="17"/>
  <c r="M45" i="17" s="1"/>
  <c r="N45" i="17" s="1"/>
  <c r="L48" i="16"/>
  <c r="K48" i="16"/>
  <c r="V44" i="17"/>
  <c r="W44" i="17" s="1"/>
  <c r="U44" i="17"/>
  <c r="P45" i="17"/>
  <c r="Q45" i="17"/>
  <c r="K48" i="23"/>
  <c r="M48" i="23" s="1"/>
  <c r="N48" i="23" s="1"/>
  <c r="T47" i="23"/>
  <c r="V47" i="23" s="1"/>
  <c r="W47" i="23" s="1"/>
  <c r="U47" i="23"/>
  <c r="P45" i="9"/>
  <c r="Q45" i="9"/>
  <c r="M45" i="9"/>
  <c r="N45" i="9" s="1"/>
  <c r="L51" i="14"/>
  <c r="U49" i="8"/>
  <c r="V49" i="8" s="1"/>
  <c r="L50" i="1"/>
  <c r="P48" i="23"/>
  <c r="Q48" i="23"/>
  <c r="M50" i="13"/>
  <c r="O50" i="13" s="1"/>
  <c r="S50" i="13" s="1"/>
  <c r="T50" i="13" s="1"/>
  <c r="O50" i="11"/>
  <c r="S50" i="11" s="1"/>
  <c r="T50" i="11" s="1"/>
  <c r="V50" i="11" s="1"/>
  <c r="W50" i="11" s="1"/>
  <c r="N52" i="25"/>
  <c r="R52" i="25" s="1"/>
  <c r="S52" i="25" s="1"/>
  <c r="U52" i="25" s="1"/>
  <c r="V52" i="25" s="1"/>
  <c r="J53" i="25"/>
  <c r="M52" i="19"/>
  <c r="I53" i="19"/>
  <c r="L53" i="19" s="1"/>
  <c r="O52" i="19"/>
  <c r="S52" i="19" s="1"/>
  <c r="T52" i="19" s="1"/>
  <c r="P52" i="19"/>
  <c r="Q52" i="19"/>
  <c r="R52" i="19" s="1"/>
  <c r="V50" i="14"/>
  <c r="W50" i="14" s="1"/>
  <c r="M51" i="14"/>
  <c r="O51" i="14" s="1"/>
  <c r="S51" i="14" s="1"/>
  <c r="T51" i="14" s="1"/>
  <c r="Q51" i="14"/>
  <c r="R51" i="14" s="1"/>
  <c r="P51" i="14"/>
  <c r="Q50" i="13"/>
  <c r="R50" i="13" s="1"/>
  <c r="P50" i="13"/>
  <c r="K51" i="11"/>
  <c r="J50" i="8"/>
  <c r="L50" i="8" s="1"/>
  <c r="N50" i="1"/>
  <c r="R50" i="1" s="1"/>
  <c r="S50" i="1" s="1"/>
  <c r="I51" i="1"/>
  <c r="K51" i="1" s="1"/>
  <c r="O50" i="1"/>
  <c r="P50" i="1"/>
  <c r="Q50" i="1" s="1"/>
  <c r="Q42" i="33" l="1"/>
  <c r="P42" i="33"/>
  <c r="M42" i="33"/>
  <c r="Q39" i="32"/>
  <c r="P39" i="32"/>
  <c r="M39" i="32"/>
  <c r="K39" i="31"/>
  <c r="L39" i="31" s="1"/>
  <c r="V38" i="31"/>
  <c r="W38" i="31" s="1"/>
  <c r="U38" i="31"/>
  <c r="R38" i="30"/>
  <c r="N38" i="30"/>
  <c r="O38" i="30"/>
  <c r="S38" i="30" s="1"/>
  <c r="T38" i="30" s="1"/>
  <c r="I39" i="30"/>
  <c r="M48" i="16"/>
  <c r="P48" i="16"/>
  <c r="Q48" i="16"/>
  <c r="R48" i="16" s="1"/>
  <c r="R45" i="17"/>
  <c r="O45" i="17"/>
  <c r="S45" i="17" s="1"/>
  <c r="T45" i="17" s="1"/>
  <c r="I46" i="17"/>
  <c r="I46" i="9"/>
  <c r="I49" i="23"/>
  <c r="L49" i="23" s="1"/>
  <c r="P49" i="23" s="1"/>
  <c r="O48" i="23"/>
  <c r="S48" i="23" s="1"/>
  <c r="T48" i="23" s="1"/>
  <c r="R48" i="23"/>
  <c r="R45" i="9"/>
  <c r="O45" i="9"/>
  <c r="S45" i="9" s="1"/>
  <c r="T45" i="9" s="1"/>
  <c r="V52" i="19"/>
  <c r="W52" i="19" s="1"/>
  <c r="V51" i="14"/>
  <c r="I52" i="14"/>
  <c r="K52" i="14" s="1"/>
  <c r="I51" i="13"/>
  <c r="L51" i="13" s="1"/>
  <c r="U50" i="1"/>
  <c r="V50" i="1" s="1"/>
  <c r="W51" i="14"/>
  <c r="V50" i="13"/>
  <c r="W50" i="13" s="1"/>
  <c r="M51" i="11"/>
  <c r="I52" i="11" s="1"/>
  <c r="L52" i="11" s="1"/>
  <c r="P53" i="25"/>
  <c r="Q53" i="25" s="1"/>
  <c r="O53" i="25"/>
  <c r="L53" i="25"/>
  <c r="K53" i="19"/>
  <c r="K51" i="13"/>
  <c r="O51" i="11"/>
  <c r="S51" i="11" s="1"/>
  <c r="T51" i="11" s="1"/>
  <c r="Q51" i="11"/>
  <c r="R51" i="11" s="1"/>
  <c r="P51" i="11"/>
  <c r="N50" i="8"/>
  <c r="R50" i="8" s="1"/>
  <c r="S50" i="8" s="1"/>
  <c r="I51" i="8"/>
  <c r="K51" i="8" s="1"/>
  <c r="P50" i="8"/>
  <c r="Q50" i="8" s="1"/>
  <c r="U50" i="8" s="1"/>
  <c r="V50" i="8" s="1"/>
  <c r="O50" i="8"/>
  <c r="J51" i="1"/>
  <c r="L51" i="1" s="1"/>
  <c r="I43" i="33" l="1"/>
  <c r="N42" i="33"/>
  <c r="O42" i="33"/>
  <c r="S42" i="33" s="1"/>
  <c r="T42" i="33" s="1"/>
  <c r="R42" i="33"/>
  <c r="O39" i="32"/>
  <c r="S39" i="32" s="1"/>
  <c r="T39" i="32" s="1"/>
  <c r="I40" i="32"/>
  <c r="N39" i="32"/>
  <c r="R39" i="32"/>
  <c r="P39" i="31"/>
  <c r="Q39" i="31"/>
  <c r="M39" i="31"/>
  <c r="K39" i="30"/>
  <c r="L39" i="30" s="1"/>
  <c r="U38" i="30"/>
  <c r="V38" i="30"/>
  <c r="W38" i="30" s="1"/>
  <c r="N48" i="16"/>
  <c r="O48" i="16"/>
  <c r="S48" i="16" s="1"/>
  <c r="I49" i="16"/>
  <c r="L46" i="17"/>
  <c r="K46" i="17"/>
  <c r="U45" i="17"/>
  <c r="V45" i="17"/>
  <c r="W45" i="17" s="1"/>
  <c r="U48" i="23"/>
  <c r="V48" i="23"/>
  <c r="W48" i="23" s="1"/>
  <c r="K49" i="23"/>
  <c r="M49" i="23" s="1"/>
  <c r="N49" i="23" s="1"/>
  <c r="V45" i="9"/>
  <c r="W45" i="9" s="1"/>
  <c r="U45" i="9"/>
  <c r="Q49" i="23"/>
  <c r="K46" i="9"/>
  <c r="L46" i="9"/>
  <c r="L52" i="14"/>
  <c r="M51" i="13"/>
  <c r="V51" i="11"/>
  <c r="W51" i="11" s="1"/>
  <c r="I54" i="25"/>
  <c r="K54" i="25" s="1"/>
  <c r="N53" i="25"/>
  <c r="R53" i="25" s="1"/>
  <c r="S53" i="25" s="1"/>
  <c r="U53" i="25" s="1"/>
  <c r="V53" i="25" s="1"/>
  <c r="P53" i="19"/>
  <c r="Q53" i="19"/>
  <c r="R53" i="19" s="1"/>
  <c r="M53" i="19"/>
  <c r="M52" i="14"/>
  <c r="O52" i="14" s="1"/>
  <c r="S52" i="14" s="1"/>
  <c r="T52" i="14" s="1"/>
  <c r="Q52" i="14"/>
  <c r="R52" i="14" s="1"/>
  <c r="P52" i="14"/>
  <c r="I52" i="13"/>
  <c r="L52" i="13" s="1"/>
  <c r="O51" i="13"/>
  <c r="S51" i="13" s="1"/>
  <c r="T51" i="13" s="1"/>
  <c r="Q51" i="13"/>
  <c r="R51" i="13" s="1"/>
  <c r="P51" i="13"/>
  <c r="K52" i="11"/>
  <c r="J51" i="8"/>
  <c r="I52" i="1"/>
  <c r="K52" i="1" s="1"/>
  <c r="N51" i="1"/>
  <c r="R51" i="1" s="1"/>
  <c r="S51" i="1" s="1"/>
  <c r="P51" i="1"/>
  <c r="Q51" i="1" s="1"/>
  <c r="U51" i="1" s="1"/>
  <c r="V51" i="1" s="1"/>
  <c r="O51" i="1"/>
  <c r="U42" i="33" l="1"/>
  <c r="V42" i="33"/>
  <c r="W42" i="33" s="1"/>
  <c r="K43" i="33"/>
  <c r="L43" i="33" s="1"/>
  <c r="U39" i="32"/>
  <c r="V39" i="32"/>
  <c r="W39" i="32" s="1"/>
  <c r="K40" i="32"/>
  <c r="L40" i="32" s="1"/>
  <c r="N39" i="31"/>
  <c r="O39" i="31"/>
  <c r="S39" i="31" s="1"/>
  <c r="T39" i="31" s="1"/>
  <c r="I40" i="31"/>
  <c r="R39" i="31"/>
  <c r="Q39" i="30"/>
  <c r="P39" i="30"/>
  <c r="M39" i="30"/>
  <c r="L49" i="16"/>
  <c r="K49" i="16"/>
  <c r="T48" i="16"/>
  <c r="V48" i="16" s="1"/>
  <c r="W48" i="16" s="1"/>
  <c r="U48" i="16"/>
  <c r="M46" i="17"/>
  <c r="Q46" i="17"/>
  <c r="P46" i="17"/>
  <c r="I50" i="23"/>
  <c r="L50" i="23" s="1"/>
  <c r="P50" i="23" s="1"/>
  <c r="R49" i="23"/>
  <c r="O49" i="23"/>
  <c r="S49" i="23" s="1"/>
  <c r="T49" i="23" s="1"/>
  <c r="Q46" i="9"/>
  <c r="P46" i="9"/>
  <c r="M46" i="9"/>
  <c r="N46" i="9" s="1"/>
  <c r="V51" i="13"/>
  <c r="W51" i="13" s="1"/>
  <c r="L51" i="8"/>
  <c r="N51" i="8" s="1"/>
  <c r="R51" i="8" s="1"/>
  <c r="S51" i="8" s="1"/>
  <c r="M52" i="11"/>
  <c r="I53" i="11" s="1"/>
  <c r="L53" i="11" s="1"/>
  <c r="J54" i="25"/>
  <c r="L54" i="25" s="1"/>
  <c r="I54" i="19"/>
  <c r="L54" i="19" s="1"/>
  <c r="O53" i="19"/>
  <c r="S53" i="19" s="1"/>
  <c r="T53" i="19" s="1"/>
  <c r="V53" i="19" s="1"/>
  <c r="W53" i="19" s="1"/>
  <c r="V52" i="14"/>
  <c r="W52" i="14" s="1"/>
  <c r="I53" i="14"/>
  <c r="L53" i="14" s="1"/>
  <c r="K52" i="13"/>
  <c r="Q52" i="11"/>
  <c r="R52" i="11" s="1"/>
  <c r="P52" i="11"/>
  <c r="I52" i="8"/>
  <c r="K52" i="8" s="1"/>
  <c r="P51" i="8"/>
  <c r="Q51" i="8" s="1"/>
  <c r="O51" i="8"/>
  <c r="J52" i="1"/>
  <c r="P43" i="33" l="1"/>
  <c r="Q43" i="33"/>
  <c r="M43" i="33"/>
  <c r="P40" i="32"/>
  <c r="Q40" i="32"/>
  <c r="M40" i="32"/>
  <c r="U39" i="31"/>
  <c r="V39" i="31"/>
  <c r="W39" i="31" s="1"/>
  <c r="K40" i="31"/>
  <c r="L40" i="31" s="1"/>
  <c r="O39" i="30"/>
  <c r="S39" i="30" s="1"/>
  <c r="T39" i="30" s="1"/>
  <c r="I40" i="30"/>
  <c r="N39" i="30"/>
  <c r="R39" i="30"/>
  <c r="M49" i="16"/>
  <c r="N49" i="16" s="1"/>
  <c r="Q49" i="16"/>
  <c r="P49" i="16"/>
  <c r="O46" i="17"/>
  <c r="S46" i="17" s="1"/>
  <c r="T46" i="17" s="1"/>
  <c r="N46" i="17"/>
  <c r="I47" i="17"/>
  <c r="L47" i="17" s="1"/>
  <c r="P47" i="17" s="1"/>
  <c r="R46" i="17"/>
  <c r="I47" i="9"/>
  <c r="Q50" i="23"/>
  <c r="R50" i="23" s="1"/>
  <c r="K50" i="23"/>
  <c r="M50" i="23" s="1"/>
  <c r="N50" i="23" s="1"/>
  <c r="V49" i="23"/>
  <c r="W49" i="23" s="1"/>
  <c r="R46" i="9"/>
  <c r="U49" i="23"/>
  <c r="O46" i="9"/>
  <c r="S46" i="9" s="1"/>
  <c r="T46" i="9" s="1"/>
  <c r="U51" i="8"/>
  <c r="V51" i="8" s="1"/>
  <c r="K53" i="14"/>
  <c r="M52" i="13"/>
  <c r="O52" i="11"/>
  <c r="S52" i="11" s="1"/>
  <c r="T52" i="11" s="1"/>
  <c r="V52" i="11" s="1"/>
  <c r="W52" i="11" s="1"/>
  <c r="I55" i="25"/>
  <c r="K55" i="25" s="1"/>
  <c r="N54" i="25"/>
  <c r="R54" i="25" s="1"/>
  <c r="S54" i="25" s="1"/>
  <c r="P54" i="25"/>
  <c r="Q54" i="25" s="1"/>
  <c r="O54" i="25"/>
  <c r="K54" i="19"/>
  <c r="M53" i="14"/>
  <c r="O53" i="14" s="1"/>
  <c r="S53" i="14" s="1"/>
  <c r="T53" i="14" s="1"/>
  <c r="Q53" i="14"/>
  <c r="R53" i="14" s="1"/>
  <c r="P53" i="14"/>
  <c r="I53" i="13"/>
  <c r="L53" i="13" s="1"/>
  <c r="O52" i="13"/>
  <c r="S52" i="13" s="1"/>
  <c r="T52" i="13" s="1"/>
  <c r="Q52" i="13"/>
  <c r="R52" i="13" s="1"/>
  <c r="V52" i="13" s="1"/>
  <c r="W52" i="13" s="1"/>
  <c r="P52" i="13"/>
  <c r="K53" i="11"/>
  <c r="J52" i="8"/>
  <c r="P52" i="1"/>
  <c r="Q52" i="1" s="1"/>
  <c r="O52" i="1"/>
  <c r="L52" i="1"/>
  <c r="N43" i="33" l="1"/>
  <c r="O43" i="33"/>
  <c r="S43" i="33" s="1"/>
  <c r="T43" i="33" s="1"/>
  <c r="I44" i="33"/>
  <c r="R43" i="33"/>
  <c r="O40" i="32"/>
  <c r="S40" i="32" s="1"/>
  <c r="T40" i="32" s="1"/>
  <c r="N40" i="32"/>
  <c r="I41" i="32"/>
  <c r="R40" i="32"/>
  <c r="U39" i="30"/>
  <c r="V39" i="30"/>
  <c r="W39" i="30" s="1"/>
  <c r="K40" i="30"/>
  <c r="L40" i="30" s="1"/>
  <c r="I50" i="16"/>
  <c r="K50" i="16" s="1"/>
  <c r="O49" i="16"/>
  <c r="S49" i="16" s="1"/>
  <c r="T49" i="16" s="1"/>
  <c r="R49" i="16"/>
  <c r="K47" i="17"/>
  <c r="M47" i="17" s="1"/>
  <c r="N47" i="17" s="1"/>
  <c r="U46" i="17"/>
  <c r="V46" i="17"/>
  <c r="W46" i="17" s="1"/>
  <c r="Q47" i="17"/>
  <c r="R47" i="17" s="1"/>
  <c r="O50" i="23"/>
  <c r="S50" i="23" s="1"/>
  <c r="T50" i="23" s="1"/>
  <c r="V50" i="23" s="1"/>
  <c r="W50" i="23" s="1"/>
  <c r="I51" i="23"/>
  <c r="L51" i="23" s="1"/>
  <c r="U46" i="9"/>
  <c r="V46" i="9"/>
  <c r="W46" i="9" s="1"/>
  <c r="K47" i="9"/>
  <c r="L47" i="9"/>
  <c r="L52" i="8"/>
  <c r="I53" i="8" s="1"/>
  <c r="K53" i="8" s="1"/>
  <c r="M53" i="11"/>
  <c r="I54" i="11" s="1"/>
  <c r="L54" i="11" s="1"/>
  <c r="U54" i="25"/>
  <c r="V54" i="25" s="1"/>
  <c r="J55" i="25"/>
  <c r="M54" i="19"/>
  <c r="I55" i="19"/>
  <c r="L55" i="19" s="1"/>
  <c r="O54" i="19"/>
  <c r="S54" i="19" s="1"/>
  <c r="T54" i="19" s="1"/>
  <c r="Q54" i="19"/>
  <c r="R54" i="19" s="1"/>
  <c r="P54" i="19"/>
  <c r="V53" i="14"/>
  <c r="W53" i="14" s="1"/>
  <c r="I54" i="14"/>
  <c r="K53" i="13"/>
  <c r="Q53" i="11"/>
  <c r="R53" i="11" s="1"/>
  <c r="P53" i="11"/>
  <c r="N52" i="8"/>
  <c r="R52" i="8" s="1"/>
  <c r="S52" i="8" s="1"/>
  <c r="P52" i="8"/>
  <c r="Q52" i="8" s="1"/>
  <c r="O52" i="8"/>
  <c r="N52" i="1"/>
  <c r="R52" i="1" s="1"/>
  <c r="S52" i="1" s="1"/>
  <c r="U52" i="1" s="1"/>
  <c r="V52" i="1" s="1"/>
  <c r="I53" i="1"/>
  <c r="K53" i="1" s="1"/>
  <c r="U43" i="33" l="1"/>
  <c r="V43" i="33"/>
  <c r="W43" i="33" s="1"/>
  <c r="V40" i="32"/>
  <c r="W40" i="32" s="1"/>
  <c r="K44" i="33"/>
  <c r="L44" i="33" s="1"/>
  <c r="U40" i="32"/>
  <c r="K41" i="32"/>
  <c r="P40" i="31"/>
  <c r="Q40" i="31"/>
  <c r="M40" i="31"/>
  <c r="L50" i="16"/>
  <c r="M50" i="16" s="1"/>
  <c r="I51" i="16" s="1"/>
  <c r="L51" i="16" s="1"/>
  <c r="Q51" i="16" s="1"/>
  <c r="V49" i="16"/>
  <c r="W49" i="16" s="1"/>
  <c r="U49" i="16"/>
  <c r="O47" i="17"/>
  <c r="S47" i="17" s="1"/>
  <c r="T47" i="17" s="1"/>
  <c r="V47" i="17" s="1"/>
  <c r="W47" i="17" s="1"/>
  <c r="I48" i="17"/>
  <c r="K48" i="17" s="1"/>
  <c r="K51" i="23"/>
  <c r="M51" i="23" s="1"/>
  <c r="N51" i="23" s="1"/>
  <c r="U50" i="23"/>
  <c r="P47" i="9"/>
  <c r="Q47" i="9"/>
  <c r="M47" i="9"/>
  <c r="N47" i="9" s="1"/>
  <c r="K54" i="14"/>
  <c r="L54" i="14"/>
  <c r="O53" i="11"/>
  <c r="S53" i="11" s="1"/>
  <c r="T53" i="11" s="1"/>
  <c r="V53" i="11" s="1"/>
  <c r="W53" i="11" s="1"/>
  <c r="U52" i="8"/>
  <c r="V52" i="8" s="1"/>
  <c r="M53" i="13"/>
  <c r="L55" i="25"/>
  <c r="N55" i="25" s="1"/>
  <c r="R55" i="25" s="1"/>
  <c r="S55" i="25" s="1"/>
  <c r="P55" i="25"/>
  <c r="Q55" i="25" s="1"/>
  <c r="O55" i="25"/>
  <c r="P51" i="23"/>
  <c r="Q51" i="23"/>
  <c r="V54" i="19"/>
  <c r="W54" i="19" s="1"/>
  <c r="K55" i="19"/>
  <c r="M54" i="14"/>
  <c r="I55" i="14" s="1"/>
  <c r="K55" i="14" s="1"/>
  <c r="Q54" i="14"/>
  <c r="R54" i="14" s="1"/>
  <c r="P54" i="14"/>
  <c r="I54" i="13"/>
  <c r="L54" i="13" s="1"/>
  <c r="O53" i="13"/>
  <c r="S53" i="13" s="1"/>
  <c r="T53" i="13" s="1"/>
  <c r="Q53" i="13"/>
  <c r="R53" i="13" s="1"/>
  <c r="P53" i="13"/>
  <c r="K54" i="11"/>
  <c r="J53" i="8"/>
  <c r="J53" i="1"/>
  <c r="Q44" i="33" l="1"/>
  <c r="P44" i="33"/>
  <c r="M44" i="33"/>
  <c r="L41" i="32"/>
  <c r="N40" i="31"/>
  <c r="O40" i="31"/>
  <c r="S40" i="31" s="1"/>
  <c r="T40" i="31" s="1"/>
  <c r="I41" i="31"/>
  <c r="R40" i="31"/>
  <c r="Q40" i="30"/>
  <c r="P40" i="30"/>
  <c r="M40" i="30"/>
  <c r="P50" i="16"/>
  <c r="Q50" i="16"/>
  <c r="R50" i="16" s="1"/>
  <c r="K51" i="16"/>
  <c r="M51" i="16" s="1"/>
  <c r="N51" i="16" s="1"/>
  <c r="P51" i="16"/>
  <c r="N50" i="16"/>
  <c r="O50" i="16"/>
  <c r="S50" i="16" s="1"/>
  <c r="T50" i="16" s="1"/>
  <c r="U47" i="17"/>
  <c r="L48" i="17"/>
  <c r="M48" i="17" s="1"/>
  <c r="I48" i="9"/>
  <c r="O51" i="23"/>
  <c r="S51" i="23" s="1"/>
  <c r="T51" i="23" s="1"/>
  <c r="R51" i="16"/>
  <c r="R47" i="9"/>
  <c r="R51" i="23"/>
  <c r="O47" i="9"/>
  <c r="S47" i="9" s="1"/>
  <c r="T47" i="9" s="1"/>
  <c r="L55" i="14"/>
  <c r="U55" i="25"/>
  <c r="V55" i="25" s="1"/>
  <c r="B11" i="25" s="1"/>
  <c r="V53" i="13"/>
  <c r="W53" i="13" s="1"/>
  <c r="M54" i="11"/>
  <c r="I55" i="11" s="1"/>
  <c r="L55" i="11" s="1"/>
  <c r="I52" i="23"/>
  <c r="L52" i="23" s="1"/>
  <c r="M55" i="19"/>
  <c r="O55" i="19" s="1"/>
  <c r="S55" i="19" s="1"/>
  <c r="T55" i="19" s="1"/>
  <c r="Q55" i="19"/>
  <c r="R55" i="19" s="1"/>
  <c r="P55" i="19"/>
  <c r="O54" i="14"/>
  <c r="S54" i="14" s="1"/>
  <c r="T54" i="14" s="1"/>
  <c r="V54" i="14" s="1"/>
  <c r="W54" i="14" s="1"/>
  <c r="K54" i="13"/>
  <c r="Q54" i="11"/>
  <c r="R54" i="11" s="1"/>
  <c r="P54" i="11"/>
  <c r="P53" i="8"/>
  <c r="Q53" i="8" s="1"/>
  <c r="O53" i="8"/>
  <c r="L53" i="8"/>
  <c r="P53" i="1"/>
  <c r="Q53" i="1" s="1"/>
  <c r="O53" i="1"/>
  <c r="L53" i="1"/>
  <c r="I45" i="33" l="1"/>
  <c r="O44" i="33"/>
  <c r="S44" i="33" s="1"/>
  <c r="T44" i="33" s="1"/>
  <c r="N44" i="33"/>
  <c r="R44" i="33"/>
  <c r="P41" i="32"/>
  <c r="Q41" i="32"/>
  <c r="M41" i="32"/>
  <c r="U40" i="31"/>
  <c r="V40" i="31"/>
  <c r="W40" i="31" s="1"/>
  <c r="K41" i="31"/>
  <c r="L41" i="31" s="1"/>
  <c r="M41" i="31" s="1"/>
  <c r="O40" i="30"/>
  <c r="S40" i="30" s="1"/>
  <c r="T40" i="30" s="1"/>
  <c r="N40" i="30"/>
  <c r="I41" i="30"/>
  <c r="R40" i="30"/>
  <c r="V50" i="16"/>
  <c r="W50" i="16" s="1"/>
  <c r="I52" i="16"/>
  <c r="L52" i="16" s="1"/>
  <c r="Q52" i="16" s="1"/>
  <c r="O51" i="16"/>
  <c r="S51" i="16" s="1"/>
  <c r="T51" i="16" s="1"/>
  <c r="V51" i="16" s="1"/>
  <c r="U50" i="16"/>
  <c r="Q48" i="17"/>
  <c r="R48" i="17" s="1"/>
  <c r="P48" i="17"/>
  <c r="I49" i="17"/>
  <c r="L49" i="17" s="1"/>
  <c r="N48" i="17"/>
  <c r="O48" i="17"/>
  <c r="S48" i="17" s="1"/>
  <c r="T48" i="17" s="1"/>
  <c r="U51" i="23"/>
  <c r="V51" i="23"/>
  <c r="W51" i="23" s="1"/>
  <c r="V47" i="9"/>
  <c r="W47" i="9" s="1"/>
  <c r="U47" i="9"/>
  <c r="K52" i="23"/>
  <c r="M52" i="23" s="1"/>
  <c r="N52" i="23" s="1"/>
  <c r="K48" i="9"/>
  <c r="L48" i="9"/>
  <c r="V55" i="19"/>
  <c r="W55" i="19" s="1"/>
  <c r="B11" i="19" s="1"/>
  <c r="M54" i="13"/>
  <c r="O54" i="11"/>
  <c r="S54" i="11" s="1"/>
  <c r="T54" i="11" s="1"/>
  <c r="V54" i="11" s="1"/>
  <c r="W54" i="11" s="1"/>
  <c r="M55" i="14"/>
  <c r="O55" i="14" s="1"/>
  <c r="S55" i="14" s="1"/>
  <c r="T55" i="14" s="1"/>
  <c r="Q55" i="14"/>
  <c r="R55" i="14" s="1"/>
  <c r="P55" i="14"/>
  <c r="I55" i="13"/>
  <c r="L55" i="13" s="1"/>
  <c r="O54" i="13"/>
  <c r="S54" i="13" s="1"/>
  <c r="T54" i="13" s="1"/>
  <c r="Q54" i="13"/>
  <c r="R54" i="13" s="1"/>
  <c r="V54" i="13" s="1"/>
  <c r="W54" i="13" s="1"/>
  <c r="P54" i="13"/>
  <c r="K55" i="11"/>
  <c r="I54" i="8"/>
  <c r="K54" i="8" s="1"/>
  <c r="N53" i="8"/>
  <c r="R53" i="8" s="1"/>
  <c r="S53" i="8" s="1"/>
  <c r="U53" i="8" s="1"/>
  <c r="V53" i="8" s="1"/>
  <c r="I54" i="1"/>
  <c r="K54" i="1" s="1"/>
  <c r="N53" i="1"/>
  <c r="R53" i="1" s="1"/>
  <c r="S53" i="1" s="1"/>
  <c r="U53" i="1" s="1"/>
  <c r="V53" i="1" s="1"/>
  <c r="U44" i="33" l="1"/>
  <c r="V44" i="33"/>
  <c r="W44" i="33" s="1"/>
  <c r="K45" i="33"/>
  <c r="L45" i="33" s="1"/>
  <c r="O41" i="32"/>
  <c r="S41" i="32" s="1"/>
  <c r="T41" i="32" s="1"/>
  <c r="N41" i="32"/>
  <c r="I42" i="32"/>
  <c r="R41" i="32"/>
  <c r="I42" i="31"/>
  <c r="O41" i="31"/>
  <c r="S41" i="31" s="1"/>
  <c r="T41" i="31" s="1"/>
  <c r="N41" i="31"/>
  <c r="V40" i="30"/>
  <c r="W40" i="30" s="1"/>
  <c r="P41" i="31"/>
  <c r="Q41" i="31"/>
  <c r="U40" i="30"/>
  <c r="K41" i="30"/>
  <c r="L41" i="30" s="1"/>
  <c r="W51" i="16"/>
  <c r="K52" i="16"/>
  <c r="M52" i="16" s="1"/>
  <c r="N52" i="16" s="1"/>
  <c r="P52" i="16"/>
  <c r="U51" i="16"/>
  <c r="K49" i="17"/>
  <c r="M49" i="17" s="1"/>
  <c r="O49" i="17" s="1"/>
  <c r="S49" i="17" s="1"/>
  <c r="T49" i="17" s="1"/>
  <c r="U48" i="17"/>
  <c r="V48" i="17"/>
  <c r="W48" i="17" s="1"/>
  <c r="Q49" i="17"/>
  <c r="P49" i="17"/>
  <c r="R52" i="16"/>
  <c r="M48" i="9"/>
  <c r="N48" i="9" s="1"/>
  <c r="P48" i="9"/>
  <c r="Q48" i="9"/>
  <c r="M55" i="11"/>
  <c r="O55" i="11" s="1"/>
  <c r="S55" i="11" s="1"/>
  <c r="T55" i="11" s="1"/>
  <c r="Q52" i="23"/>
  <c r="P52" i="23"/>
  <c r="I53" i="23"/>
  <c r="L53" i="23" s="1"/>
  <c r="O52" i="23"/>
  <c r="S52" i="23" s="1"/>
  <c r="T52" i="23" s="1"/>
  <c r="V55" i="14"/>
  <c r="W55" i="14" s="1"/>
  <c r="B11" i="14" s="1"/>
  <c r="K55" i="13"/>
  <c r="Q55" i="11"/>
  <c r="R55" i="11" s="1"/>
  <c r="P55" i="11"/>
  <c r="J54" i="8"/>
  <c r="J54" i="1"/>
  <c r="Q45" i="33" l="1"/>
  <c r="P45" i="33"/>
  <c r="M45" i="33"/>
  <c r="U41" i="32"/>
  <c r="K42" i="32"/>
  <c r="L42" i="32" s="1"/>
  <c r="V41" i="32"/>
  <c r="W41" i="32" s="1"/>
  <c r="R41" i="31"/>
  <c r="V41" i="31" s="1"/>
  <c r="W41" i="31" s="1"/>
  <c r="U41" i="31"/>
  <c r="K42" i="31"/>
  <c r="L42" i="31" s="1"/>
  <c r="Q41" i="30"/>
  <c r="P41" i="30"/>
  <c r="M41" i="30"/>
  <c r="I53" i="16"/>
  <c r="L53" i="16" s="1"/>
  <c r="O52" i="16"/>
  <c r="S52" i="16" s="1"/>
  <c r="T52" i="16" s="1"/>
  <c r="V52" i="16" s="1"/>
  <c r="W52" i="16" s="1"/>
  <c r="I50" i="17"/>
  <c r="K50" i="17" s="1"/>
  <c r="N49" i="17"/>
  <c r="R49" i="17"/>
  <c r="V49" i="17" s="1"/>
  <c r="W49" i="17" s="1"/>
  <c r="U49" i="17"/>
  <c r="I49" i="9"/>
  <c r="L49" i="9" s="1"/>
  <c r="P49" i="9" s="1"/>
  <c r="O48" i="9"/>
  <c r="S48" i="9" s="1"/>
  <c r="T48" i="9" s="1"/>
  <c r="R48" i="9"/>
  <c r="R52" i="23"/>
  <c r="V52" i="23" s="1"/>
  <c r="W52" i="23" s="1"/>
  <c r="U52" i="23"/>
  <c r="K53" i="23"/>
  <c r="Q53" i="23"/>
  <c r="L54" i="1"/>
  <c r="I55" i="1" s="1"/>
  <c r="K55" i="1" s="1"/>
  <c r="M55" i="13"/>
  <c r="O55" i="13" s="1"/>
  <c r="S55" i="13" s="1"/>
  <c r="T55" i="13" s="1"/>
  <c r="V55" i="11"/>
  <c r="W55" i="11" s="1"/>
  <c r="B11" i="11" s="1"/>
  <c r="Q55" i="13"/>
  <c r="R55" i="13" s="1"/>
  <c r="V55" i="13" s="1"/>
  <c r="W55" i="13" s="1"/>
  <c r="B11" i="13" s="1"/>
  <c r="P55" i="13"/>
  <c r="P54" i="8"/>
  <c r="Q54" i="8" s="1"/>
  <c r="O54" i="8"/>
  <c r="L54" i="8"/>
  <c r="N54" i="1"/>
  <c r="R54" i="1" s="1"/>
  <c r="S54" i="1" s="1"/>
  <c r="O54" i="1"/>
  <c r="P54" i="1"/>
  <c r="Q54" i="1" s="1"/>
  <c r="O45" i="33" l="1"/>
  <c r="S45" i="33" s="1"/>
  <c r="T45" i="33" s="1"/>
  <c r="I46" i="33"/>
  <c r="N45" i="33"/>
  <c r="R45" i="33"/>
  <c r="P42" i="32"/>
  <c r="Q42" i="32"/>
  <c r="M42" i="32"/>
  <c r="Q42" i="31"/>
  <c r="P42" i="31"/>
  <c r="M42" i="31"/>
  <c r="O41" i="30"/>
  <c r="S41" i="30" s="1"/>
  <c r="T41" i="30" s="1"/>
  <c r="I42" i="30"/>
  <c r="N41" i="30"/>
  <c r="R41" i="30"/>
  <c r="K53" i="16"/>
  <c r="M53" i="16" s="1"/>
  <c r="N53" i="16" s="1"/>
  <c r="U52" i="16"/>
  <c r="L50" i="17"/>
  <c r="M50" i="17" s="1"/>
  <c r="N50" i="17" s="1"/>
  <c r="U48" i="9"/>
  <c r="V48" i="9"/>
  <c r="W48" i="9" s="1"/>
  <c r="R53" i="23"/>
  <c r="Q49" i="9"/>
  <c r="K49" i="9"/>
  <c r="M49" i="9" s="1"/>
  <c r="N49" i="9" s="1"/>
  <c r="M53" i="23"/>
  <c r="N53" i="23" s="1"/>
  <c r="P53" i="23"/>
  <c r="Q53" i="16"/>
  <c r="P53" i="16"/>
  <c r="I55" i="8"/>
  <c r="K55" i="8" s="1"/>
  <c r="N54" i="8"/>
  <c r="R54" i="8" s="1"/>
  <c r="S54" i="8" s="1"/>
  <c r="U54" i="8" s="1"/>
  <c r="V54" i="8" s="1"/>
  <c r="U54" i="1"/>
  <c r="V54" i="1" s="1"/>
  <c r="J55" i="1"/>
  <c r="L55" i="1" s="1"/>
  <c r="N55" i="1" s="1"/>
  <c r="R55" i="1" s="1"/>
  <c r="S55" i="1" s="1"/>
  <c r="U45" i="33" l="1"/>
  <c r="V45" i="33"/>
  <c r="W45" i="33" s="1"/>
  <c r="K46" i="33"/>
  <c r="N42" i="32"/>
  <c r="I43" i="32"/>
  <c r="O42" i="32"/>
  <c r="S42" i="32" s="1"/>
  <c r="T42" i="32" s="1"/>
  <c r="R42" i="32"/>
  <c r="R42" i="31"/>
  <c r="I43" i="31"/>
  <c r="O42" i="31"/>
  <c r="S42" i="31" s="1"/>
  <c r="T42" i="31" s="1"/>
  <c r="N42" i="31"/>
  <c r="V41" i="30"/>
  <c r="W41" i="30" s="1"/>
  <c r="U41" i="30"/>
  <c r="K42" i="30"/>
  <c r="L42" i="30" s="1"/>
  <c r="P50" i="17"/>
  <c r="Q50" i="17"/>
  <c r="R50" i="17" s="1"/>
  <c r="I51" i="17"/>
  <c r="L51" i="17" s="1"/>
  <c r="O50" i="17"/>
  <c r="S50" i="17" s="1"/>
  <c r="T50" i="17" s="1"/>
  <c r="I50" i="9"/>
  <c r="K50" i="9" s="1"/>
  <c r="O53" i="23"/>
  <c r="S53" i="23" s="1"/>
  <c r="T53" i="23" s="1"/>
  <c r="V53" i="23" s="1"/>
  <c r="W53" i="23" s="1"/>
  <c r="O49" i="9"/>
  <c r="S49" i="9" s="1"/>
  <c r="T49" i="9" s="1"/>
  <c r="R53" i="16"/>
  <c r="R49" i="9"/>
  <c r="I54" i="23"/>
  <c r="L54" i="23" s="1"/>
  <c r="O53" i="16"/>
  <c r="S53" i="16" s="1"/>
  <c r="T53" i="16" s="1"/>
  <c r="I54" i="16"/>
  <c r="L54" i="16" s="1"/>
  <c r="J55" i="8"/>
  <c r="O55" i="1"/>
  <c r="P55" i="1"/>
  <c r="Q55" i="1" s="1"/>
  <c r="U55" i="1" s="1"/>
  <c r="V55" i="1" s="1"/>
  <c r="B11" i="1" s="1"/>
  <c r="L46" i="33" l="1"/>
  <c r="V42" i="32"/>
  <c r="W42" i="32" s="1"/>
  <c r="U42" i="32"/>
  <c r="K43" i="32"/>
  <c r="V42" i="31"/>
  <c r="W42" i="31" s="1"/>
  <c r="K43" i="31"/>
  <c r="L43" i="31" s="1"/>
  <c r="U42" i="31"/>
  <c r="U50" i="17"/>
  <c r="K51" i="17"/>
  <c r="M51" i="17" s="1"/>
  <c r="V50" i="17"/>
  <c r="W50" i="17" s="1"/>
  <c r="P51" i="17"/>
  <c r="Q51" i="17"/>
  <c r="U53" i="23"/>
  <c r="U49" i="9"/>
  <c r="V49" i="9"/>
  <c r="W49" i="9" s="1"/>
  <c r="V53" i="16"/>
  <c r="W53" i="16" s="1"/>
  <c r="U53" i="16"/>
  <c r="L50" i="9"/>
  <c r="Q50" i="9" s="1"/>
  <c r="K54" i="23"/>
  <c r="M54" i="23" s="1"/>
  <c r="N54" i="23" s="1"/>
  <c r="L55" i="8"/>
  <c r="N55" i="8" s="1"/>
  <c r="R55" i="8" s="1"/>
  <c r="S55" i="8" s="1"/>
  <c r="K54" i="16"/>
  <c r="P55" i="8"/>
  <c r="Q55" i="8" s="1"/>
  <c r="O55" i="8"/>
  <c r="Q46" i="33" l="1"/>
  <c r="P46" i="33"/>
  <c r="M46" i="33"/>
  <c r="L43" i="32"/>
  <c r="M43" i="31"/>
  <c r="Q42" i="30"/>
  <c r="P42" i="30"/>
  <c r="M42" i="30"/>
  <c r="I52" i="17"/>
  <c r="L52" i="17" s="1"/>
  <c r="Q52" i="17" s="1"/>
  <c r="N51" i="17"/>
  <c r="O51" i="17"/>
  <c r="S51" i="17" s="1"/>
  <c r="T51" i="17" s="1"/>
  <c r="R51" i="17"/>
  <c r="I55" i="23"/>
  <c r="L55" i="23" s="1"/>
  <c r="P55" i="23" s="1"/>
  <c r="R50" i="9"/>
  <c r="M50" i="9"/>
  <c r="N50" i="9" s="1"/>
  <c r="P50" i="9"/>
  <c r="Q54" i="23"/>
  <c r="O54" i="23"/>
  <c r="S54" i="23" s="1"/>
  <c r="T54" i="23" s="1"/>
  <c r="P54" i="23"/>
  <c r="U55" i="8"/>
  <c r="V55" i="8" s="1"/>
  <c r="B11" i="8" s="1"/>
  <c r="M54" i="16"/>
  <c r="N54" i="16" s="1"/>
  <c r="P54" i="16"/>
  <c r="Q54" i="16"/>
  <c r="N46" i="33" l="1"/>
  <c r="O46" i="33"/>
  <c r="S46" i="33" s="1"/>
  <c r="T46" i="33" s="1"/>
  <c r="I47" i="33"/>
  <c r="R46" i="33"/>
  <c r="Q43" i="32"/>
  <c r="P43" i="32"/>
  <c r="M43" i="32"/>
  <c r="Q43" i="31"/>
  <c r="R43" i="31" s="1"/>
  <c r="P43" i="31"/>
  <c r="I44" i="31"/>
  <c r="N43" i="31"/>
  <c r="O43" i="31"/>
  <c r="S43" i="31" s="1"/>
  <c r="T43" i="31" s="1"/>
  <c r="O42" i="30"/>
  <c r="S42" i="30" s="1"/>
  <c r="T42" i="30" s="1"/>
  <c r="N42" i="30"/>
  <c r="I43" i="30"/>
  <c r="R42" i="30"/>
  <c r="K52" i="17"/>
  <c r="M52" i="17" s="1"/>
  <c r="N52" i="17" s="1"/>
  <c r="P52" i="17"/>
  <c r="U51" i="17"/>
  <c r="V51" i="17"/>
  <c r="W51" i="17" s="1"/>
  <c r="R52" i="17"/>
  <c r="I51" i="9"/>
  <c r="K51" i="9" s="1"/>
  <c r="I55" i="16"/>
  <c r="L55" i="16" s="1"/>
  <c r="K55" i="23"/>
  <c r="M55" i="23" s="1"/>
  <c r="N55" i="23" s="1"/>
  <c r="O50" i="9"/>
  <c r="S50" i="9" s="1"/>
  <c r="T50" i="9" s="1"/>
  <c r="V50" i="9" s="1"/>
  <c r="W50" i="9" s="1"/>
  <c r="R54" i="23"/>
  <c r="V54" i="23" s="1"/>
  <c r="W54" i="23" s="1"/>
  <c r="U54" i="23"/>
  <c r="R54" i="16"/>
  <c r="Q55" i="23"/>
  <c r="O54" i="16"/>
  <c r="S54" i="16" s="1"/>
  <c r="T54" i="16" s="1"/>
  <c r="U46" i="33" l="1"/>
  <c r="V46" i="33"/>
  <c r="W46" i="33" s="1"/>
  <c r="K47" i="33"/>
  <c r="L47" i="33" s="1"/>
  <c r="I44" i="32"/>
  <c r="O43" i="32"/>
  <c r="S43" i="32" s="1"/>
  <c r="T43" i="32" s="1"/>
  <c r="N43" i="32"/>
  <c r="R43" i="32"/>
  <c r="K44" i="31"/>
  <c r="L44" i="31" s="1"/>
  <c r="U43" i="31"/>
  <c r="V43" i="31"/>
  <c r="W43" i="31" s="1"/>
  <c r="V42" i="30"/>
  <c r="W42" i="30" s="1"/>
  <c r="U42" i="30"/>
  <c r="K43" i="30"/>
  <c r="L43" i="30" s="1"/>
  <c r="I53" i="17"/>
  <c r="K53" i="17" s="1"/>
  <c r="O52" i="17"/>
  <c r="S52" i="17" s="1"/>
  <c r="T52" i="17" s="1"/>
  <c r="V52" i="17" s="1"/>
  <c r="W52" i="17" s="1"/>
  <c r="L51" i="9"/>
  <c r="P51" i="9" s="1"/>
  <c r="K55" i="16"/>
  <c r="M55" i="16" s="1"/>
  <c r="N55" i="16" s="1"/>
  <c r="O55" i="23"/>
  <c r="S55" i="23" s="1"/>
  <c r="T55" i="23" s="1"/>
  <c r="U50" i="9"/>
  <c r="V54" i="16"/>
  <c r="W54" i="16" s="1"/>
  <c r="U54" i="16"/>
  <c r="R55" i="23"/>
  <c r="P55" i="16"/>
  <c r="Q55" i="16"/>
  <c r="P47" i="33" l="1"/>
  <c r="Q47" i="33"/>
  <c r="M47" i="33"/>
  <c r="U43" i="32"/>
  <c r="V43" i="32"/>
  <c r="W43" i="32" s="1"/>
  <c r="K44" i="32"/>
  <c r="L44" i="32" s="1"/>
  <c r="P44" i="31"/>
  <c r="Q44" i="31"/>
  <c r="R44" i="31" s="1"/>
  <c r="M44" i="31"/>
  <c r="Q43" i="30"/>
  <c r="P43" i="30"/>
  <c r="M43" i="30"/>
  <c r="L53" i="17"/>
  <c r="P53" i="17" s="1"/>
  <c r="U52" i="17"/>
  <c r="Q51" i="9"/>
  <c r="R51" i="9" s="1"/>
  <c r="M51" i="9"/>
  <c r="N51" i="9" s="1"/>
  <c r="O55" i="16"/>
  <c r="S55" i="16" s="1"/>
  <c r="T55" i="16" s="1"/>
  <c r="U55" i="23"/>
  <c r="V55" i="23"/>
  <c r="W55" i="23" s="1"/>
  <c r="B12" i="23" s="1"/>
  <c r="R55" i="16"/>
  <c r="N47" i="33" l="1"/>
  <c r="I48" i="33"/>
  <c r="O47" i="33"/>
  <c r="S47" i="33" s="1"/>
  <c r="T47" i="33" s="1"/>
  <c r="R47" i="33"/>
  <c r="Q44" i="32"/>
  <c r="P44" i="32"/>
  <c r="M44" i="32"/>
  <c r="N44" i="31"/>
  <c r="O44" i="31"/>
  <c r="S44" i="31" s="1"/>
  <c r="I45" i="31"/>
  <c r="I44" i="30"/>
  <c r="O43" i="30"/>
  <c r="S43" i="30" s="1"/>
  <c r="T43" i="30" s="1"/>
  <c r="N43" i="30"/>
  <c r="R43" i="30"/>
  <c r="M53" i="17"/>
  <c r="N53" i="17" s="1"/>
  <c r="Q53" i="17"/>
  <c r="R53" i="17" s="1"/>
  <c r="I52" i="9"/>
  <c r="K52" i="9" s="1"/>
  <c r="O51" i="9"/>
  <c r="S51" i="9" s="1"/>
  <c r="T51" i="9" s="1"/>
  <c r="V51" i="9" s="1"/>
  <c r="W51" i="9" s="1"/>
  <c r="V55" i="16"/>
  <c r="W55" i="16" s="1"/>
  <c r="B12" i="16" s="1"/>
  <c r="U55" i="16"/>
  <c r="U47" i="33" l="1"/>
  <c r="V47" i="33"/>
  <c r="W47" i="33" s="1"/>
  <c r="K48" i="33"/>
  <c r="L48" i="33" s="1"/>
  <c r="I45" i="32"/>
  <c r="O44" i="32"/>
  <c r="S44" i="32" s="1"/>
  <c r="T44" i="32" s="1"/>
  <c r="N44" i="32"/>
  <c r="R44" i="32"/>
  <c r="T44" i="31"/>
  <c r="V44" i="31" s="1"/>
  <c r="W44" i="31" s="1"/>
  <c r="U44" i="31"/>
  <c r="K45" i="31"/>
  <c r="L45" i="31" s="1"/>
  <c r="V43" i="30"/>
  <c r="W43" i="30" s="1"/>
  <c r="U43" i="30"/>
  <c r="K44" i="30"/>
  <c r="L44" i="30" s="1"/>
  <c r="I54" i="17"/>
  <c r="L54" i="17" s="1"/>
  <c r="Q54" i="17" s="1"/>
  <c r="R54" i="17" s="1"/>
  <c r="O53" i="17"/>
  <c r="S53" i="17" s="1"/>
  <c r="T53" i="17" s="1"/>
  <c r="V53" i="17" s="1"/>
  <c r="W53" i="17" s="1"/>
  <c r="L52" i="9"/>
  <c r="P52" i="9" s="1"/>
  <c r="U51" i="9"/>
  <c r="P48" i="33" l="1"/>
  <c r="Q48" i="33"/>
  <c r="M48" i="33"/>
  <c r="V44" i="32"/>
  <c r="W44" i="32" s="1"/>
  <c r="U44" i="32"/>
  <c r="K45" i="32"/>
  <c r="P45" i="31"/>
  <c r="Q45" i="31"/>
  <c r="M45" i="31"/>
  <c r="P44" i="30"/>
  <c r="Q44" i="30"/>
  <c r="M44" i="30"/>
  <c r="U53" i="17"/>
  <c r="P54" i="17"/>
  <c r="K54" i="17"/>
  <c r="M54" i="17" s="1"/>
  <c r="O54" i="17" s="1"/>
  <c r="S54" i="17" s="1"/>
  <c r="T54" i="17" s="1"/>
  <c r="V54" i="17" s="1"/>
  <c r="W54" i="17" s="1"/>
  <c r="Q52" i="9"/>
  <c r="R52" i="9" s="1"/>
  <c r="M52" i="9"/>
  <c r="N52" i="9" s="1"/>
  <c r="O48" i="33" l="1"/>
  <c r="S48" i="33" s="1"/>
  <c r="T48" i="33" s="1"/>
  <c r="I49" i="33"/>
  <c r="N48" i="33"/>
  <c r="R48" i="33"/>
  <c r="L45" i="32"/>
  <c r="I46" i="31"/>
  <c r="N45" i="31"/>
  <c r="O45" i="31"/>
  <c r="S45" i="31" s="1"/>
  <c r="T45" i="31" s="1"/>
  <c r="R45" i="31"/>
  <c r="N44" i="30"/>
  <c r="I45" i="30"/>
  <c r="O44" i="30"/>
  <c r="S44" i="30" s="1"/>
  <c r="T44" i="30" s="1"/>
  <c r="R44" i="30"/>
  <c r="N54" i="17"/>
  <c r="I55" i="17"/>
  <c r="L55" i="17" s="1"/>
  <c r="P55" i="17" s="1"/>
  <c r="I53" i="9"/>
  <c r="K53" i="9" s="1"/>
  <c r="O52" i="9"/>
  <c r="S52" i="9" s="1"/>
  <c r="T52" i="9" s="1"/>
  <c r="V52" i="9" s="1"/>
  <c r="W52" i="9" s="1"/>
  <c r="U54" i="17"/>
  <c r="U48" i="33" l="1"/>
  <c r="V48" i="33"/>
  <c r="W48" i="33" s="1"/>
  <c r="K49" i="33"/>
  <c r="L49" i="33" s="1"/>
  <c r="Q45" i="32"/>
  <c r="P45" i="32"/>
  <c r="M45" i="32"/>
  <c r="U45" i="31"/>
  <c r="V45" i="31"/>
  <c r="W45" i="31" s="1"/>
  <c r="K46" i="31"/>
  <c r="L46" i="31" s="1"/>
  <c r="U44" i="30"/>
  <c r="K45" i="30"/>
  <c r="L45" i="30" s="1"/>
  <c r="V44" i="30"/>
  <c r="W44" i="30" s="1"/>
  <c r="L53" i="9"/>
  <c r="P53" i="9" s="1"/>
  <c r="K55" i="17"/>
  <c r="M55" i="17" s="1"/>
  <c r="O55" i="17" s="1"/>
  <c r="S55" i="17" s="1"/>
  <c r="T55" i="17" s="1"/>
  <c r="Q55" i="17"/>
  <c r="R55" i="17" s="1"/>
  <c r="U52" i="9"/>
  <c r="Q49" i="33" l="1"/>
  <c r="P49" i="33"/>
  <c r="M49" i="33"/>
  <c r="I46" i="32"/>
  <c r="O45" i="32"/>
  <c r="S45" i="32" s="1"/>
  <c r="T45" i="32" s="1"/>
  <c r="N45" i="32"/>
  <c r="R45" i="32"/>
  <c r="P46" i="31"/>
  <c r="Q46" i="31"/>
  <c r="M46" i="31"/>
  <c r="Q45" i="30"/>
  <c r="P45" i="30"/>
  <c r="M45" i="30"/>
  <c r="M53" i="9"/>
  <c r="N53" i="9" s="1"/>
  <c r="Q53" i="9"/>
  <c r="R53" i="9" s="1"/>
  <c r="N55" i="17"/>
  <c r="U55" i="17"/>
  <c r="V55" i="17"/>
  <c r="W55" i="17" s="1"/>
  <c r="B12" i="17" s="1"/>
  <c r="N49" i="33" l="1"/>
  <c r="O49" i="33"/>
  <c r="S49" i="33" s="1"/>
  <c r="T49" i="33" s="1"/>
  <c r="I50" i="33"/>
  <c r="R49" i="33"/>
  <c r="V45" i="32"/>
  <c r="W45" i="32" s="1"/>
  <c r="U45" i="32"/>
  <c r="K46" i="32"/>
  <c r="L46" i="32" s="1"/>
  <c r="N46" i="31"/>
  <c r="O46" i="31"/>
  <c r="S46" i="31" s="1"/>
  <c r="T46" i="31" s="1"/>
  <c r="I47" i="31"/>
  <c r="R46" i="31"/>
  <c r="I46" i="30"/>
  <c r="O45" i="30"/>
  <c r="S45" i="30" s="1"/>
  <c r="T45" i="30" s="1"/>
  <c r="N45" i="30"/>
  <c r="R45" i="30"/>
  <c r="I54" i="9"/>
  <c r="L54" i="9" s="1"/>
  <c r="O53" i="9"/>
  <c r="S53" i="9" s="1"/>
  <c r="T53" i="9" s="1"/>
  <c r="V53" i="9" s="1"/>
  <c r="W53" i="9" s="1"/>
  <c r="V49" i="33" l="1"/>
  <c r="W49" i="33" s="1"/>
  <c r="U49" i="33"/>
  <c r="K50" i="33"/>
  <c r="L50" i="33" s="1"/>
  <c r="U46" i="31"/>
  <c r="Q46" i="32"/>
  <c r="P46" i="32"/>
  <c r="M46" i="32"/>
  <c r="V46" i="31"/>
  <c r="W46" i="31" s="1"/>
  <c r="K47" i="31"/>
  <c r="U45" i="30"/>
  <c r="V45" i="30"/>
  <c r="W45" i="30" s="1"/>
  <c r="K46" i="30"/>
  <c r="L46" i="30" s="1"/>
  <c r="U53" i="9"/>
  <c r="K54" i="9"/>
  <c r="M54" i="9" s="1"/>
  <c r="P54" i="9"/>
  <c r="Q54" i="9"/>
  <c r="R54" i="9" s="1"/>
  <c r="Q50" i="33" l="1"/>
  <c r="P50" i="33"/>
  <c r="M50" i="33"/>
  <c r="O46" i="32"/>
  <c r="S46" i="32" s="1"/>
  <c r="T46" i="32" s="1"/>
  <c r="I47" i="32"/>
  <c r="N46" i="32"/>
  <c r="R46" i="32"/>
  <c r="L47" i="31"/>
  <c r="Q46" i="30"/>
  <c r="P46" i="30"/>
  <c r="M46" i="30"/>
  <c r="N54" i="9"/>
  <c r="I55" i="9"/>
  <c r="O54" i="9"/>
  <c r="S54" i="9" s="1"/>
  <c r="N50" i="33" l="1"/>
  <c r="I51" i="33"/>
  <c r="O50" i="33"/>
  <c r="S50" i="33" s="1"/>
  <c r="T50" i="33" s="1"/>
  <c r="R50" i="33"/>
  <c r="V46" i="32"/>
  <c r="W46" i="32" s="1"/>
  <c r="U46" i="32"/>
  <c r="K47" i="32"/>
  <c r="P47" i="31"/>
  <c r="Q47" i="31"/>
  <c r="M47" i="31"/>
  <c r="N46" i="30"/>
  <c r="O46" i="30"/>
  <c r="S46" i="30" s="1"/>
  <c r="T46" i="30" s="1"/>
  <c r="I47" i="30"/>
  <c r="R46" i="30"/>
  <c r="T54" i="9"/>
  <c r="V54" i="9" s="1"/>
  <c r="W54" i="9" s="1"/>
  <c r="U54" i="9"/>
  <c r="L55" i="9"/>
  <c r="K55" i="9"/>
  <c r="V50" i="33" l="1"/>
  <c r="W50" i="33" s="1"/>
  <c r="U50" i="33"/>
  <c r="K51" i="33"/>
  <c r="L51" i="33" s="1"/>
  <c r="L47" i="32"/>
  <c r="I48" i="31"/>
  <c r="N47" i="31"/>
  <c r="O47" i="31"/>
  <c r="S47" i="31" s="1"/>
  <c r="T47" i="31" s="1"/>
  <c r="R47" i="31"/>
  <c r="V46" i="30"/>
  <c r="W46" i="30" s="1"/>
  <c r="U46" i="30"/>
  <c r="K47" i="30"/>
  <c r="L47" i="30" s="1"/>
  <c r="M55" i="9"/>
  <c r="N55" i="9" s="1"/>
  <c r="P55" i="9"/>
  <c r="Q55" i="9"/>
  <c r="R55" i="9" s="1"/>
  <c r="Q51" i="33" l="1"/>
  <c r="P51" i="33"/>
  <c r="M51" i="33"/>
  <c r="P47" i="32"/>
  <c r="Q47" i="32"/>
  <c r="M47" i="32"/>
  <c r="U47" i="31"/>
  <c r="V47" i="31"/>
  <c r="W47" i="31" s="1"/>
  <c r="K48" i="31"/>
  <c r="L48" i="31" s="1"/>
  <c r="P47" i="30"/>
  <c r="Q47" i="30"/>
  <c r="M47" i="30"/>
  <c r="O55" i="9"/>
  <c r="S55" i="9" s="1"/>
  <c r="T55" i="9" s="1"/>
  <c r="V55" i="9" s="1"/>
  <c r="W55" i="9" s="1"/>
  <c r="B12" i="9" s="1"/>
  <c r="I52" i="33" l="1"/>
  <c r="N51" i="33"/>
  <c r="O51" i="33"/>
  <c r="S51" i="33" s="1"/>
  <c r="T51" i="33" s="1"/>
  <c r="R51" i="33"/>
  <c r="O47" i="32"/>
  <c r="S47" i="32" s="1"/>
  <c r="T47" i="32" s="1"/>
  <c r="I48" i="32"/>
  <c r="N47" i="32"/>
  <c r="R47" i="32"/>
  <c r="P48" i="31"/>
  <c r="Q48" i="31"/>
  <c r="M48" i="31"/>
  <c r="I48" i="30"/>
  <c r="O47" i="30"/>
  <c r="S47" i="30" s="1"/>
  <c r="T47" i="30" s="1"/>
  <c r="N47" i="30"/>
  <c r="R47" i="30"/>
  <c r="U55" i="9"/>
  <c r="U51" i="33" l="1"/>
  <c r="V51" i="33"/>
  <c r="W51" i="33" s="1"/>
  <c r="K52" i="33"/>
  <c r="L52" i="33" s="1"/>
  <c r="V47" i="32"/>
  <c r="W47" i="32" s="1"/>
  <c r="U47" i="32"/>
  <c r="K48" i="32"/>
  <c r="L48" i="32" s="1"/>
  <c r="M48" i="32" s="1"/>
  <c r="N48" i="31"/>
  <c r="O48" i="31"/>
  <c r="S48" i="31" s="1"/>
  <c r="T48" i="31" s="1"/>
  <c r="I49" i="31"/>
  <c r="R48" i="31"/>
  <c r="V47" i="30"/>
  <c r="W47" i="30" s="1"/>
  <c r="U47" i="30"/>
  <c r="K48" i="30"/>
  <c r="L48" i="30" s="1"/>
  <c r="P52" i="33" l="1"/>
  <c r="Q52" i="33"/>
  <c r="M52" i="33"/>
  <c r="V48" i="31"/>
  <c r="W48" i="31" s="1"/>
  <c r="I49" i="32"/>
  <c r="N48" i="32"/>
  <c r="O48" i="32"/>
  <c r="S48" i="32" s="1"/>
  <c r="T48" i="32" s="1"/>
  <c r="P48" i="32"/>
  <c r="Q48" i="32"/>
  <c r="U48" i="31"/>
  <c r="K49" i="31"/>
  <c r="L49" i="31" s="1"/>
  <c r="O52" i="33" l="1"/>
  <c r="S52" i="33" s="1"/>
  <c r="T52" i="33" s="1"/>
  <c r="I53" i="33"/>
  <c r="N52" i="33"/>
  <c r="R52" i="33"/>
  <c r="K49" i="32"/>
  <c r="L49" i="32" s="1"/>
  <c r="R48" i="32"/>
  <c r="V48" i="32" s="1"/>
  <c r="W48" i="32" s="1"/>
  <c r="U48" i="32"/>
  <c r="Q49" i="31"/>
  <c r="P49" i="31"/>
  <c r="M49" i="31"/>
  <c r="P48" i="30"/>
  <c r="Q48" i="30"/>
  <c r="M48" i="30"/>
  <c r="U52" i="33" l="1"/>
  <c r="V52" i="33"/>
  <c r="W52" i="33" s="1"/>
  <c r="K53" i="33"/>
  <c r="L53" i="33" s="1"/>
  <c r="Q49" i="32"/>
  <c r="P49" i="32"/>
  <c r="M49" i="32"/>
  <c r="I50" i="31"/>
  <c r="O49" i="31"/>
  <c r="S49" i="31" s="1"/>
  <c r="T49" i="31" s="1"/>
  <c r="N49" i="31"/>
  <c r="R49" i="31"/>
  <c r="I49" i="30"/>
  <c r="N48" i="30"/>
  <c r="O48" i="30"/>
  <c r="S48" i="30" s="1"/>
  <c r="T48" i="30" s="1"/>
  <c r="R48" i="30"/>
  <c r="P53" i="33" l="1"/>
  <c r="Q53" i="33"/>
  <c r="M53" i="33"/>
  <c r="V49" i="31"/>
  <c r="W49" i="31" s="1"/>
  <c r="U49" i="31"/>
  <c r="I50" i="32"/>
  <c r="O49" i="32"/>
  <c r="S49" i="32" s="1"/>
  <c r="T49" i="32" s="1"/>
  <c r="N49" i="32"/>
  <c r="R49" i="32"/>
  <c r="K50" i="31"/>
  <c r="L50" i="31" s="1"/>
  <c r="V48" i="30"/>
  <c r="W48" i="30" s="1"/>
  <c r="U48" i="30"/>
  <c r="K49" i="30"/>
  <c r="L49" i="30" s="1"/>
  <c r="N53" i="33" l="1"/>
  <c r="I54" i="33"/>
  <c r="O53" i="33"/>
  <c r="S53" i="33" s="1"/>
  <c r="T53" i="33" s="1"/>
  <c r="R53" i="33"/>
  <c r="V49" i="32"/>
  <c r="W49" i="32" s="1"/>
  <c r="U49" i="32"/>
  <c r="K50" i="32"/>
  <c r="L50" i="32" s="1"/>
  <c r="P50" i="31"/>
  <c r="Q50" i="31"/>
  <c r="M50" i="31"/>
  <c r="P49" i="30"/>
  <c r="Q49" i="30"/>
  <c r="M49" i="30"/>
  <c r="V53" i="33" l="1"/>
  <c r="W53" i="33" s="1"/>
  <c r="U53" i="33"/>
  <c r="K54" i="33"/>
  <c r="L54" i="33" s="1"/>
  <c r="P50" i="32"/>
  <c r="Q50" i="32"/>
  <c r="M50" i="32"/>
  <c r="I51" i="31"/>
  <c r="O50" i="31"/>
  <c r="S50" i="31" s="1"/>
  <c r="T50" i="31" s="1"/>
  <c r="N50" i="31"/>
  <c r="R50" i="31"/>
  <c r="N49" i="30"/>
  <c r="I50" i="30"/>
  <c r="O49" i="30"/>
  <c r="S49" i="30" s="1"/>
  <c r="T49" i="30" s="1"/>
  <c r="R49" i="30"/>
  <c r="Q54" i="33" l="1"/>
  <c r="P54" i="33"/>
  <c r="M54" i="33"/>
  <c r="U50" i="31"/>
  <c r="V50" i="31"/>
  <c r="W50" i="31" s="1"/>
  <c r="O50" i="32"/>
  <c r="S50" i="32" s="1"/>
  <c r="T50" i="32" s="1"/>
  <c r="I51" i="32"/>
  <c r="N50" i="32"/>
  <c r="R50" i="32"/>
  <c r="K51" i="31"/>
  <c r="L51" i="31" s="1"/>
  <c r="U49" i="30"/>
  <c r="V49" i="30"/>
  <c r="W49" i="30" s="1"/>
  <c r="K50" i="30"/>
  <c r="L50" i="30" s="1"/>
  <c r="N54" i="33" l="1"/>
  <c r="I55" i="33"/>
  <c r="O54" i="33"/>
  <c r="S54" i="33" s="1"/>
  <c r="T54" i="33" s="1"/>
  <c r="R54" i="33"/>
  <c r="V50" i="32"/>
  <c r="W50" i="32" s="1"/>
  <c r="U50" i="32"/>
  <c r="K51" i="32"/>
  <c r="Q51" i="31"/>
  <c r="P51" i="31"/>
  <c r="M51" i="31"/>
  <c r="V54" i="33" l="1"/>
  <c r="W54" i="33" s="1"/>
  <c r="U54" i="33"/>
  <c r="K55" i="33"/>
  <c r="L55" i="33" s="1"/>
  <c r="L51" i="32"/>
  <c r="M51" i="32" s="1"/>
  <c r="I52" i="31"/>
  <c r="N51" i="31"/>
  <c r="O51" i="31"/>
  <c r="S51" i="31" s="1"/>
  <c r="T51" i="31" s="1"/>
  <c r="R51" i="31"/>
  <c r="Q50" i="30"/>
  <c r="P50" i="30"/>
  <c r="M50" i="30"/>
  <c r="Q55" i="33" l="1"/>
  <c r="P55" i="33"/>
  <c r="M55" i="33"/>
  <c r="P51" i="32"/>
  <c r="Q51" i="32"/>
  <c r="I52" i="32"/>
  <c r="N51" i="32"/>
  <c r="O51" i="32"/>
  <c r="S51" i="32" s="1"/>
  <c r="T51" i="32" s="1"/>
  <c r="U51" i="31"/>
  <c r="V51" i="31"/>
  <c r="W51" i="31" s="1"/>
  <c r="K52" i="31"/>
  <c r="L52" i="31" s="1"/>
  <c r="N50" i="30"/>
  <c r="O50" i="30"/>
  <c r="S50" i="30" s="1"/>
  <c r="T50" i="30" s="1"/>
  <c r="I51" i="30"/>
  <c r="R50" i="30"/>
  <c r="O55" i="33" l="1"/>
  <c r="S55" i="33" s="1"/>
  <c r="T55" i="33" s="1"/>
  <c r="N55" i="33"/>
  <c r="R55" i="33"/>
  <c r="K52" i="32"/>
  <c r="L52" i="32" s="1"/>
  <c r="R51" i="32"/>
  <c r="V51" i="32" s="1"/>
  <c r="W51" i="32" s="1"/>
  <c r="U51" i="32"/>
  <c r="P52" i="31"/>
  <c r="Q52" i="31"/>
  <c r="M52" i="31"/>
  <c r="U50" i="30"/>
  <c r="V50" i="30"/>
  <c r="W50" i="30" s="1"/>
  <c r="K51" i="30"/>
  <c r="L51" i="30" s="1"/>
  <c r="V55" i="33" l="1"/>
  <c r="W55" i="33" s="1"/>
  <c r="B12" i="33" s="1"/>
  <c r="U55" i="33"/>
  <c r="Q52" i="32"/>
  <c r="P52" i="32"/>
  <c r="M52" i="32"/>
  <c r="R52" i="31"/>
  <c r="I53" i="31"/>
  <c r="O52" i="31"/>
  <c r="S52" i="31" s="1"/>
  <c r="T52" i="31" s="1"/>
  <c r="N52" i="31"/>
  <c r="P51" i="30"/>
  <c r="Q51" i="30"/>
  <c r="M51" i="30"/>
  <c r="I53" i="32" l="1"/>
  <c r="O52" i="32"/>
  <c r="S52" i="32" s="1"/>
  <c r="T52" i="32" s="1"/>
  <c r="N52" i="32"/>
  <c r="R52" i="32"/>
  <c r="U52" i="32"/>
  <c r="K53" i="31"/>
  <c r="L53" i="31" s="1"/>
  <c r="U52" i="31"/>
  <c r="V52" i="31"/>
  <c r="W52" i="31" s="1"/>
  <c r="O51" i="30"/>
  <c r="S51" i="30" s="1"/>
  <c r="T51" i="30" s="1"/>
  <c r="I52" i="30"/>
  <c r="N51" i="30"/>
  <c r="R51" i="30"/>
  <c r="V52" i="32" l="1"/>
  <c r="W52" i="32" s="1"/>
  <c r="K53" i="32"/>
  <c r="P53" i="31"/>
  <c r="Q53" i="31"/>
  <c r="M53" i="31"/>
  <c r="U51" i="30"/>
  <c r="V51" i="30"/>
  <c r="W51" i="30" s="1"/>
  <c r="K52" i="30"/>
  <c r="L52" i="30" s="1"/>
  <c r="L53" i="32" l="1"/>
  <c r="R53" i="31"/>
  <c r="I54" i="31"/>
  <c r="O53" i="31"/>
  <c r="S53" i="31" s="1"/>
  <c r="T53" i="31" s="1"/>
  <c r="N53" i="31"/>
  <c r="P53" i="32" l="1"/>
  <c r="Q53" i="32"/>
  <c r="M53" i="32"/>
  <c r="U53" i="31"/>
  <c r="K54" i="31"/>
  <c r="V53" i="31"/>
  <c r="W53" i="31" s="1"/>
  <c r="P52" i="30"/>
  <c r="Q52" i="30"/>
  <c r="M52" i="30"/>
  <c r="O53" i="32" l="1"/>
  <c r="S53" i="32" s="1"/>
  <c r="T53" i="32" s="1"/>
  <c r="N53" i="32"/>
  <c r="I54" i="32"/>
  <c r="R53" i="32"/>
  <c r="L54" i="31"/>
  <c r="I53" i="30"/>
  <c r="O52" i="30"/>
  <c r="S52" i="30" s="1"/>
  <c r="T52" i="30" s="1"/>
  <c r="N52" i="30"/>
  <c r="R52" i="30"/>
  <c r="U53" i="32" l="1"/>
  <c r="V53" i="32"/>
  <c r="W53" i="32" s="1"/>
  <c r="K54" i="32"/>
  <c r="L54" i="32" s="1"/>
  <c r="Q54" i="31"/>
  <c r="P54" i="31"/>
  <c r="M54" i="31"/>
  <c r="V52" i="30"/>
  <c r="W52" i="30" s="1"/>
  <c r="U52" i="30"/>
  <c r="K53" i="30"/>
  <c r="L53" i="30" s="1"/>
  <c r="Q54" i="32" l="1"/>
  <c r="P54" i="32"/>
  <c r="M54" i="32"/>
  <c r="I55" i="31"/>
  <c r="N54" i="31"/>
  <c r="O54" i="31"/>
  <c r="S54" i="31" s="1"/>
  <c r="T54" i="31" s="1"/>
  <c r="R54" i="31"/>
  <c r="Q53" i="30"/>
  <c r="P53" i="30"/>
  <c r="M53" i="30"/>
  <c r="O54" i="32" l="1"/>
  <c r="S54" i="32" s="1"/>
  <c r="T54" i="32" s="1"/>
  <c r="N54" i="32"/>
  <c r="I55" i="32"/>
  <c r="R54" i="32"/>
  <c r="U54" i="31"/>
  <c r="V54" i="31"/>
  <c r="W54" i="31" s="1"/>
  <c r="K55" i="31"/>
  <c r="L55" i="31" s="1"/>
  <c r="I54" i="30"/>
  <c r="O53" i="30"/>
  <c r="S53" i="30" s="1"/>
  <c r="T53" i="30" s="1"/>
  <c r="N53" i="30"/>
  <c r="R53" i="30"/>
  <c r="U53" i="30" l="1"/>
  <c r="U54" i="32"/>
  <c r="V54" i="32"/>
  <c r="W54" i="32" s="1"/>
  <c r="K55" i="32"/>
  <c r="P55" i="31"/>
  <c r="Q55" i="31"/>
  <c r="M55" i="31"/>
  <c r="V53" i="30"/>
  <c r="W53" i="30" s="1"/>
  <c r="K54" i="30"/>
  <c r="L54" i="30" s="1"/>
  <c r="L55" i="32" l="1"/>
  <c r="O55" i="31"/>
  <c r="S55" i="31" s="1"/>
  <c r="T55" i="31" s="1"/>
  <c r="N55" i="31"/>
  <c r="R55" i="31"/>
  <c r="P54" i="30"/>
  <c r="Q54" i="30"/>
  <c r="M54" i="30"/>
  <c r="Q55" i="32" l="1"/>
  <c r="P55" i="32"/>
  <c r="M55" i="32"/>
  <c r="U55" i="31"/>
  <c r="V55" i="31"/>
  <c r="W55" i="31" s="1"/>
  <c r="B12" i="31" s="1"/>
  <c r="O54" i="30"/>
  <c r="S54" i="30" s="1"/>
  <c r="T54" i="30" s="1"/>
  <c r="N54" i="30"/>
  <c r="I55" i="30"/>
  <c r="R54" i="30"/>
  <c r="N55" i="32" l="1"/>
  <c r="O55" i="32"/>
  <c r="S55" i="32" s="1"/>
  <c r="T55" i="32" s="1"/>
  <c r="R55" i="32"/>
  <c r="U54" i="30"/>
  <c r="V54" i="30"/>
  <c r="W54" i="30" s="1"/>
  <c r="K55" i="30"/>
  <c r="L55" i="30" s="1"/>
  <c r="U55" i="32" l="1"/>
  <c r="V55" i="32"/>
  <c r="W55" i="32" s="1"/>
  <c r="B12" i="32" s="1"/>
  <c r="P55" i="30"/>
  <c r="Q55" i="30"/>
  <c r="M55" i="30"/>
  <c r="O55" i="30" l="1"/>
  <c r="S55" i="30" s="1"/>
  <c r="T55" i="30" s="1"/>
  <c r="N55" i="30"/>
  <c r="R55" i="30"/>
  <c r="V55" i="30" l="1"/>
  <c r="W55" i="30" s="1"/>
  <c r="B12" i="30" s="1"/>
  <c r="U55" i="30"/>
</calcChain>
</file>

<file path=xl/sharedStrings.xml><?xml version="1.0" encoding="utf-8"?>
<sst xmlns="http://schemas.openxmlformats.org/spreadsheetml/2006/main" count="2750" uniqueCount="84">
  <si>
    <t>Survivant (Lx)</t>
  </si>
  <si>
    <t>Âge</t>
  </si>
  <si>
    <t>P(survie)</t>
  </si>
  <si>
    <t>Rente annuelle cumulée</t>
  </si>
  <si>
    <t>Rente annuelle attendue</t>
  </si>
  <si>
    <t>Rente annuelle attendue cumulée</t>
  </si>
  <si>
    <t>Rente annuelle</t>
  </si>
  <si>
    <t>Rente annuelle actualisée</t>
  </si>
  <si>
    <t>Rente annuelle actualisée cumulée</t>
  </si>
  <si>
    <t>Taux d'actualisation :</t>
  </si>
  <si>
    <t>Capital donné à 65ans :</t>
  </si>
  <si>
    <t>Année</t>
  </si>
  <si>
    <t>Rente annuelle attendue actualisée</t>
  </si>
  <si>
    <t>Rente annuelle attendue actualisée cumulée</t>
  </si>
  <si>
    <t>Volet "safe" :</t>
  </si>
  <si>
    <t>Volet "long" :</t>
  </si>
  <si>
    <t>Réserve début "Safe"</t>
  </si>
  <si>
    <t>Intérêt</t>
  </si>
  <si>
    <t>Capital transmis si décès</t>
  </si>
  <si>
    <t>Capital transmis si décès actualisé</t>
  </si>
  <si>
    <t>P(décès x+1)</t>
  </si>
  <si>
    <t>CF total attendu actualisé</t>
  </si>
  <si>
    <t>CF total attendu actualisé cumulés</t>
  </si>
  <si>
    <t>Rente mensuelle :</t>
  </si>
  <si>
    <t>Taux produit :</t>
  </si>
  <si>
    <t>Capital restant</t>
  </si>
  <si>
    <t>Rente annuelle :</t>
  </si>
  <si>
    <t>Taux compte épargne :</t>
  </si>
  <si>
    <t>Frais de succession :</t>
  </si>
  <si>
    <t>Capital transmis si décès attendu</t>
  </si>
  <si>
    <t>Capital transmis si décès attendu actualisé</t>
  </si>
  <si>
    <t>Afin de tester la sensibilité du modèle à une augmentation de la longévité, une simulation a été réalisée en appliquant un décalage de cinq années dans la table de mortalité,</t>
  </si>
  <si>
    <t>Cette approche permet d’intégrer une hypothèse prudente selon laquelle les assurés vivent plus longtemps que la moyenne de la population.</t>
  </si>
  <si>
    <t>en utilisant les probabilités de survie correspondant à un individu de 60 ans pour modéliser un assuré de 65 ans (65ans =&gt; L60).</t>
  </si>
  <si>
    <t>Valeur actuelle attendue des flux :</t>
  </si>
  <si>
    <t>Taux</t>
  </si>
  <si>
    <t>Taux moyen fonds LOW :</t>
  </si>
  <si>
    <t>Taux moyen fonds MEDIUM :</t>
  </si>
  <si>
    <t>Taux moyen fonds HIGH :</t>
  </si>
  <si>
    <t>Ecart-type :</t>
  </si>
  <si>
    <t>Rente mensuelle départ :</t>
  </si>
  <si>
    <t>Rente mensuelle constante :</t>
  </si>
  <si>
    <t>Rente annuelle départ :</t>
  </si>
  <si>
    <t>Indexation :</t>
  </si>
  <si>
    <t xml:space="preserve">Indexation: </t>
  </si>
  <si>
    <t>Indexation:</t>
  </si>
  <si>
    <t>Taux moyen fonds :</t>
  </si>
  <si>
    <t>CF total attendu</t>
  </si>
  <si>
    <t>Simulation</t>
  </si>
  <si>
    <t>Valeur actuelle attendue des flux</t>
  </si>
  <si>
    <t>Ruine?</t>
  </si>
  <si>
    <t>V</t>
  </si>
  <si>
    <t>Âge de ruine</t>
  </si>
  <si>
    <t>Pas de ruine</t>
  </si>
  <si>
    <t>Ecart-type</t>
  </si>
  <si>
    <t>Probabilité d’être sous 100 000 €</t>
  </si>
  <si>
    <t>Minimum</t>
  </si>
  <si>
    <t>Maximum</t>
  </si>
  <si>
    <t>Moyenne</t>
  </si>
  <si>
    <t>Probabilité de ruine avant 115ans</t>
  </si>
  <si>
    <t>Probabilité de ruine avant 85ans</t>
  </si>
  <si>
    <t>Probabilité d’être sous 82241,21 €</t>
  </si>
  <si>
    <t>Âge moyen de ruine</t>
  </si>
  <si>
    <t>Par rapport au fond :</t>
  </si>
  <si>
    <t>Taux Rente Annuelle</t>
  </si>
  <si>
    <t>/</t>
  </si>
  <si>
    <t>Feuille 1 - IKI=LIFE</t>
  </si>
  <si>
    <t>Feuille 4 - Compte épargne 2,25%</t>
  </si>
  <si>
    <t>Feuille 5 - Compte épargne 1,40%</t>
  </si>
  <si>
    <t>Feuille 2 - IKI=LIFE (indexé)</t>
  </si>
  <si>
    <t>Feuille 6 - Compte épargne 1,40% (indexé)</t>
  </si>
  <si>
    <t>Feuille 3 - IKI=LIFE (longévité)</t>
  </si>
  <si>
    <t>Feuille 7 - Fonds Low (taux moyen)</t>
  </si>
  <si>
    <t>Feuille 11 - Fonds Low (taux aléatoire)</t>
  </si>
  <si>
    <t>Feuille 8 - Fonds Medium (taux moyen)</t>
  </si>
  <si>
    <t>Feuille 14 - Fonds Medium (taux aléatoire)</t>
  </si>
  <si>
    <t>Feuille 9 - Fonds High (taux moyen)</t>
  </si>
  <si>
    <t>Feuille 10 - Fonds 100% actions (taux moyen)</t>
  </si>
  <si>
    <t>Feuille 16 - Fonds Medium (taux aléa.) 4%</t>
  </si>
  <si>
    <t>Feuille 17 - Fonds High (taux aléatoire)</t>
  </si>
  <si>
    <t>Feuille 20 - Fonds 100% act (taux aléatoire)</t>
  </si>
  <si>
    <t>Feuille 13 - Fonds Low (taux aléa.) 4%</t>
  </si>
  <si>
    <t>Feuille 19 - Fonds High (taux aléa.) 4%</t>
  </si>
  <si>
    <t>Feuille 22 - Fonds High (taux aléa.) 4%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</si>
</sst>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_-* #,##0\ [$€-40C]_-;\-* #,##0\ [$€-40C]_-;_-* &quot;-&quot;??\ [$€-40C]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4">
    <xf numFmtId="0" fontId="0" fillId="0" borderId="0" xfId="0"/>
    <xf numFmtId="3" fontId="0" fillId="0" borderId="0" xfId="0" applyNumberFormat="1"/>
    <xf numFmtId="9" fontId="0" fillId="0" borderId="0" xfId="0" applyNumberFormat="1"/>
    <xf numFmtId="0" fontId="0" fillId="0" borderId="1" xfId="0" applyBorder="1"/>
    <xf numFmtId="164" fontId="0" fillId="0" borderId="2" xfId="0" applyNumberFormat="1" applyBorder="1"/>
    <xf numFmtId="0" fontId="0" fillId="0" borderId="3" xfId="0" applyBorder="1"/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0" fillId="0" borderId="0" xfId="0" applyBorder="1"/>
    <xf numFmtId="1" fontId="0" fillId="0" borderId="0" xfId="0" applyNumberFormat="1" applyBorder="1"/>
    <xf numFmtId="10" fontId="0" fillId="0" borderId="0" xfId="2" applyNumberFormat="1" applyFont="1" applyBorder="1"/>
    <xf numFmtId="164" fontId="0" fillId="0" borderId="0" xfId="1" applyNumberFormat="1" applyFont="1" applyBorder="1"/>
    <xf numFmtId="164" fontId="0" fillId="0" borderId="0" xfId="2" applyNumberFormat="1" applyFont="1" applyBorder="1"/>
    <xf numFmtId="6" fontId="0" fillId="4" borderId="0" xfId="0" applyNumberFormat="1" applyFill="1" applyBorder="1"/>
    <xf numFmtId="164" fontId="0" fillId="4" borderId="0" xfId="0" applyNumberFormat="1" applyFill="1" applyBorder="1"/>
    <xf numFmtId="164" fontId="0" fillId="0" borderId="0" xfId="0" applyNumberFormat="1" applyBorder="1"/>
    <xf numFmtId="164" fontId="0" fillId="2" borderId="0" xfId="0" applyNumberFormat="1" applyFill="1" applyBorder="1"/>
    <xf numFmtId="164" fontId="0" fillId="5" borderId="0" xfId="0" applyNumberFormat="1" applyFill="1" applyBorder="1"/>
    <xf numFmtId="6" fontId="0" fillId="0" borderId="0" xfId="0" applyNumberFormat="1" applyBorder="1"/>
    <xf numFmtId="0" fontId="0" fillId="0" borderId="8" xfId="0" applyBorder="1"/>
    <xf numFmtId="1" fontId="0" fillId="0" borderId="8" xfId="0" applyNumberFormat="1" applyBorder="1"/>
    <xf numFmtId="10" fontId="0" fillId="0" borderId="8" xfId="2" applyNumberFormat="1" applyFont="1" applyBorder="1"/>
    <xf numFmtId="6" fontId="0" fillId="4" borderId="8" xfId="0" applyNumberFormat="1" applyFill="1" applyBorder="1"/>
    <xf numFmtId="164" fontId="0" fillId="0" borderId="8" xfId="0" applyNumberFormat="1" applyBorder="1"/>
    <xf numFmtId="6" fontId="0" fillId="0" borderId="8" xfId="0" applyNumberFormat="1" applyBorder="1"/>
    <xf numFmtId="164" fontId="0" fillId="2" borderId="8" xfId="0" applyNumberFormat="1" applyFill="1" applyBorder="1"/>
    <xf numFmtId="164" fontId="0" fillId="5" borderId="8" xfId="0" applyNumberFormat="1" applyFill="1" applyBorder="1"/>
    <xf numFmtId="164" fontId="2" fillId="6" borderId="4" xfId="0" applyNumberFormat="1" applyFont="1" applyFill="1" applyBorder="1"/>
    <xf numFmtId="164" fontId="0" fillId="0" borderId="2" xfId="0" applyNumberFormat="1" applyFont="1" applyFill="1" applyBorder="1"/>
    <xf numFmtId="165" fontId="0" fillId="0" borderId="0" xfId="0" applyNumberFormat="1" applyBorder="1"/>
    <xf numFmtId="9" fontId="0" fillId="0" borderId="0" xfId="2" applyFont="1" applyBorder="1"/>
    <xf numFmtId="164" fontId="0" fillId="0" borderId="0" xfId="0" applyNumberFormat="1" applyFill="1" applyBorder="1"/>
    <xf numFmtId="44" fontId="0" fillId="0" borderId="2" xfId="0" applyNumberFormat="1" applyBorder="1"/>
    <xf numFmtId="164" fontId="0" fillId="0" borderId="8" xfId="1" applyNumberFormat="1" applyFont="1" applyBorder="1"/>
    <xf numFmtId="164" fontId="0" fillId="4" borderId="8" xfId="0" applyNumberFormat="1" applyFill="1" applyBorder="1"/>
    <xf numFmtId="44" fontId="0" fillId="2" borderId="0" xfId="1" applyFont="1" applyFill="1" applyBorder="1"/>
    <xf numFmtId="44" fontId="0" fillId="2" borderId="8" xfId="1" applyFont="1" applyFill="1" applyBorder="1"/>
    <xf numFmtId="44" fontId="0" fillId="5" borderId="0" xfId="0" applyNumberFormat="1" applyFill="1" applyBorder="1"/>
    <xf numFmtId="44" fontId="0" fillId="5" borderId="8" xfId="0" applyNumberFormat="1" applyFill="1" applyBorder="1"/>
    <xf numFmtId="44" fontId="2" fillId="6" borderId="4" xfId="0" applyNumberFormat="1" applyFont="1" applyFill="1" applyBorder="1"/>
    <xf numFmtId="10" fontId="0" fillId="0" borderId="0" xfId="2" applyNumberFormat="1" applyFont="1" applyFill="1" applyBorder="1"/>
    <xf numFmtId="0" fontId="3" fillId="3" borderId="0" xfId="0" applyFont="1" applyFill="1" applyBorder="1" applyAlignment="1">
      <alignment horizontal="left" vertical="center"/>
    </xf>
    <xf numFmtId="0" fontId="0" fillId="0" borderId="0" xfId="0" applyBorder="1" applyAlignment="1">
      <alignment horizontal="left"/>
    </xf>
    <xf numFmtId="0" fontId="0" fillId="3" borderId="0" xfId="0" applyFill="1" applyBorder="1" applyAlignment="1">
      <alignment horizontal="left" vertical="center"/>
    </xf>
    <xf numFmtId="6" fontId="0" fillId="3" borderId="0" xfId="0" applyNumberFormat="1" applyFill="1" applyBorder="1" applyAlignment="1">
      <alignment horizontal="left" vertical="center"/>
    </xf>
    <xf numFmtId="10" fontId="0" fillId="3" borderId="0" xfId="0" applyNumberFormat="1" applyFill="1" applyBorder="1" applyAlignment="1">
      <alignment horizontal="left" vertical="center"/>
    </xf>
    <xf numFmtId="164" fontId="0" fillId="3" borderId="0" xfId="0" applyNumberFormat="1" applyFill="1" applyBorder="1" applyAlignment="1">
      <alignment horizontal="left" vertical="center"/>
    </xf>
    <xf numFmtId="9" fontId="0" fillId="3" borderId="0" xfId="2" applyFont="1" applyFill="1" applyBorder="1" applyAlignment="1">
      <alignment horizontal="left" vertical="center"/>
    </xf>
    <xf numFmtId="10" fontId="0" fillId="3" borderId="0" xfId="2" applyNumberFormat="1" applyFont="1" applyFill="1" applyBorder="1" applyAlignment="1">
      <alignment horizontal="left" vertical="center"/>
    </xf>
    <xf numFmtId="8" fontId="0" fillId="3" borderId="0" xfId="0" applyNumberFormat="1" applyFill="1" applyBorder="1" applyAlignment="1">
      <alignment horizontal="left" vertical="center"/>
    </xf>
    <xf numFmtId="10" fontId="1" fillId="3" borderId="0" xfId="2" applyNumberFormat="1" applyFont="1" applyFill="1" applyBorder="1" applyAlignment="1">
      <alignment horizontal="left" vertical="center"/>
    </xf>
    <xf numFmtId="8" fontId="2" fillId="6" borderId="0" xfId="0" applyNumberFormat="1" applyFont="1" applyFill="1" applyBorder="1" applyAlignment="1">
      <alignment horizontal="center" vertical="center"/>
    </xf>
    <xf numFmtId="164" fontId="0" fillId="3" borderId="0" xfId="2" applyNumberFormat="1" applyFont="1" applyFill="1" applyBorder="1" applyAlignment="1">
      <alignment horizontal="left" vertical="center"/>
    </xf>
    <xf numFmtId="44" fontId="2" fillId="6" borderId="0" xfId="0" applyNumberFormat="1" applyFont="1" applyFill="1" applyBorder="1" applyAlignment="1">
      <alignment horizontal="left" vertical="center"/>
    </xf>
    <xf numFmtId="44" fontId="2" fillId="6" borderId="0" xfId="0" applyNumberFormat="1" applyFont="1" applyFill="1" applyBorder="1" applyAlignment="1">
      <alignment horizontal="center" vertical="center"/>
    </xf>
    <xf numFmtId="10" fontId="0" fillId="0" borderId="8" xfId="2" applyNumberFormat="1" applyFont="1" applyFill="1" applyBorder="1"/>
    <xf numFmtId="9" fontId="4" fillId="3" borderId="0" xfId="2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left"/>
    </xf>
    <xf numFmtId="164" fontId="0" fillId="3" borderId="0" xfId="0" applyNumberFormat="1" applyFill="1" applyBorder="1" applyAlignment="1">
      <alignment horizontal="left"/>
    </xf>
    <xf numFmtId="164" fontId="0" fillId="3" borderId="0" xfId="2" applyNumberFormat="1" applyFont="1" applyFill="1" applyBorder="1" applyAlignment="1">
      <alignment horizontal="left"/>
    </xf>
    <xf numFmtId="10" fontId="0" fillId="3" borderId="0" xfId="2" applyNumberFormat="1" applyFont="1" applyFill="1" applyBorder="1" applyAlignment="1">
      <alignment horizontal="left"/>
    </xf>
    <xf numFmtId="44" fontId="2" fillId="6" borderId="0" xfId="0" applyNumberFormat="1" applyFont="1" applyFill="1" applyBorder="1" applyAlignment="1">
      <alignment horizontal="left"/>
    </xf>
    <xf numFmtId="10" fontId="0" fillId="3" borderId="0" xfId="0" applyNumberFormat="1" applyFill="1" applyBorder="1" applyAlignment="1">
      <alignment horizontal="left"/>
    </xf>
    <xf numFmtId="10" fontId="1" fillId="3" borderId="0" xfId="2" applyNumberFormat="1" applyFont="1" applyFill="1" applyBorder="1" applyAlignment="1">
      <alignment horizontal="left"/>
    </xf>
    <xf numFmtId="10" fontId="0" fillId="3" borderId="0" xfId="0" applyNumberFormat="1" applyFont="1" applyFill="1" applyBorder="1" applyAlignment="1">
      <alignment horizontal="left" vertical="center"/>
    </xf>
    <xf numFmtId="164" fontId="2" fillId="6" borderId="0" xfId="0" applyNumberFormat="1" applyFont="1" applyFill="1" applyBorder="1" applyAlignment="1">
      <alignment horizontal="center" vertical="center"/>
    </xf>
    <xf numFmtId="0" fontId="0" fillId="0" borderId="0" xfId="0" applyFill="1"/>
    <xf numFmtId="164" fontId="0" fillId="0" borderId="8" xfId="0" applyNumberFormat="1" applyFill="1" applyBorder="1"/>
    <xf numFmtId="164" fontId="3" fillId="3" borderId="6" xfId="0" applyNumberFormat="1" applyFont="1" applyFill="1" applyBorder="1" applyAlignment="1">
      <alignment horizontal="center" vertical="center"/>
    </xf>
    <xf numFmtId="7" fontId="0" fillId="0" borderId="0" xfId="0" applyNumberFormat="1"/>
    <xf numFmtId="164" fontId="0" fillId="0" borderId="0" xfId="0" applyNumberFormat="1" applyBorder="1" applyAlignment="1">
      <alignment horizontal="right"/>
    </xf>
    <xf numFmtId="164" fontId="0" fillId="0" borderId="8" xfId="0" applyNumberFormat="1" applyBorder="1" applyAlignment="1">
      <alignment horizontal="right"/>
    </xf>
    <xf numFmtId="164" fontId="0" fillId="0" borderId="0" xfId="0" applyNumberFormat="1" applyBorder="1" applyAlignment="1">
      <alignment horizontal="right" vertical="center"/>
    </xf>
    <xf numFmtId="164" fontId="0" fillId="0" borderId="8" xfId="0" applyNumberFormat="1" applyBorder="1" applyAlignment="1">
      <alignment horizontal="right" vertical="center"/>
    </xf>
    <xf numFmtId="164" fontId="0" fillId="0" borderId="8" xfId="0" applyNumberFormat="1" applyFont="1" applyBorder="1" applyAlignment="1">
      <alignment horizontal="right" vertical="center"/>
    </xf>
    <xf numFmtId="164" fontId="0" fillId="0" borderId="0" xfId="0" applyNumberFormat="1" applyBorder="1" applyAlignment="1">
      <alignment horizontal="right" vertical="center" indent="1"/>
    </xf>
    <xf numFmtId="164" fontId="0" fillId="0" borderId="8" xfId="0" applyNumberFormat="1" applyFont="1" applyBorder="1" applyAlignment="1">
      <alignment horizontal="right" vertical="center" indent="1"/>
    </xf>
    <xf numFmtId="44" fontId="0" fillId="0" borderId="0" xfId="0" applyNumberFormat="1" applyBorder="1"/>
    <xf numFmtId="7" fontId="0" fillId="7" borderId="0" xfId="0" applyNumberFormat="1" applyFill="1"/>
    <xf numFmtId="0" fontId="0" fillId="7" borderId="0" xfId="0" applyFill="1"/>
    <xf numFmtId="164" fontId="0" fillId="7" borderId="0" xfId="0" applyNumberFormat="1" applyFill="1"/>
    <xf numFmtId="10" fontId="0" fillId="7" borderId="0" xfId="2" applyNumberFormat="1" applyFont="1" applyFill="1"/>
    <xf numFmtId="2" fontId="0" fillId="7" borderId="0" xfId="0" applyNumberFormat="1" applyFill="1"/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microsoft.com/office/2006/relationships/vbaProject" Target="vbaProject.bin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Ex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Ex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Ex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_xlchart.v1.0</cx:f>
      </cx:numDim>
    </cx:data>
  </cx:chartData>
  <cx:chart>
    <cx:title pos="t" align="ctr" overlay="0">
      <cx:tx>
        <cx:rich>
          <a:bodyPr spcFirstLastPara="1" vertOverflow="ellipsis" wrap="square" lIns="0" tIns="0" rIns="0" bIns="0" anchor="ctr" anchorCtr="1"/>
          <a:lstStyle/>
          <a:p>
            <a:pPr algn="ctr">
              <a:defRPr/>
            </a:pPr>
            <a:r>
              <a:rPr lang="fr-FR"/>
              <a:t>Distribution des résultats des 1000 simulations Monte Carlo – Fonds LOW</a:t>
            </a:r>
          </a:p>
        </cx:rich>
      </cx:tx>
    </cx:title>
    <cx:plotArea>
      <cx:plotAreaRegion>
        <cx:series layoutId="clusteredColumn" uniqueId="{1F7D84C8-7308-4A60-A0D7-A4BF2F0ACB84}">
          <cx:dataId val="0"/>
          <cx:layoutPr>
            <cx:binning intervalClosed="r"/>
          </cx:layoutPr>
        </cx:series>
      </cx:plotAreaRegion>
      <cx:axis id="0">
        <cx:catScaling gapWidth="0"/>
        <cx:tickLabels/>
      </cx:axis>
      <cx:axis id="1">
        <cx:valScaling/>
        <cx:majorGridlines/>
        <cx:tickLabels/>
      </cx:axis>
    </cx:plotArea>
  </cx:chart>
</cx:chartSpace>
</file>

<file path=xl/charts/chartEx2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_xlchart.v1.2</cx:f>
      </cx:numDim>
    </cx:data>
  </cx:chartData>
  <cx:chart>
    <cx:title pos="t" align="ctr" overlay="0">
      <cx:tx>
        <cx:rich>
          <a:bodyPr spcFirstLastPara="1" vertOverflow="ellipsis" wrap="square" lIns="0" tIns="0" rIns="0" bIns="0" anchor="ctr" anchorCtr="1"/>
          <a:lstStyle/>
          <a:p>
            <a:pPr algn="ctr">
              <a:defRPr/>
            </a:pPr>
            <a:r>
              <a:rPr lang="fr-FR"/>
              <a:t>Distribution des résultats des 1000 simulations Monte Carlo – Fonds MEDIUM</a:t>
            </a:r>
          </a:p>
        </cx:rich>
      </cx:tx>
    </cx:title>
    <cx:plotArea>
      <cx:plotAreaRegion>
        <cx:series layoutId="clusteredColumn" uniqueId="{C574DFF5-3D41-4C5A-9B23-01B30CE26D6B}">
          <cx:dataId val="0"/>
          <cx:layoutPr>
            <cx:binning intervalClosed="r"/>
          </cx:layoutPr>
        </cx:series>
      </cx:plotAreaRegion>
      <cx:axis id="0">
        <cx:catScaling gapWidth="0"/>
        <cx:tickLabels/>
      </cx:axis>
      <cx:axis id="1">
        <cx:valScaling/>
        <cx:majorGridlines/>
        <cx:tickLabels/>
      </cx:axis>
    </cx:plotArea>
  </cx:chart>
</cx:chartSpace>
</file>

<file path=xl/charts/chartEx3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_xlchart.v1.3</cx:f>
      </cx:numDim>
    </cx:data>
  </cx:chartData>
  <cx:chart>
    <cx:title pos="t" align="ctr" overlay="0">
      <cx:tx>
        <cx:rich>
          <a:bodyPr spcFirstLastPara="1" vertOverflow="ellipsis" wrap="square" lIns="0" tIns="0" rIns="0" bIns="0" anchor="ctr" anchorCtr="1"/>
          <a:lstStyle/>
          <a:p>
            <a:pPr algn="ctr">
              <a:defRPr/>
            </a:pPr>
            <a:r>
              <a:rPr lang="fr-FR"/>
              <a:t>Distribution des résultats des 1000 simulations Monte Carlo – Fonds HIGH</a:t>
            </a:r>
          </a:p>
        </cx:rich>
      </cx:tx>
    </cx:title>
    <cx:plotArea>
      <cx:plotAreaRegion>
        <cx:series layoutId="clusteredColumn" uniqueId="{C3C5FFB3-72FB-4CC2-9793-7363848B2896}">
          <cx:dataId val="0"/>
          <cx:layoutPr>
            <cx:binning intervalClosed="r"/>
          </cx:layoutPr>
        </cx:series>
      </cx:plotAreaRegion>
      <cx:axis id="0">
        <cx:catScaling gapWidth="0"/>
        <cx:tickLabels/>
      </cx:axis>
      <cx:axis id="1">
        <cx:valScaling/>
        <cx:majorGridlines/>
        <cx:tickLabels/>
      </cx:axis>
    </cx:plotArea>
  </cx:chart>
</cx:chartSpace>
</file>

<file path=xl/charts/chartEx4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_xlchart.v1.7</cx:f>
      </cx:numDim>
    </cx:data>
  </cx:chartData>
  <cx:chart>
    <cx:title pos="t" align="ctr" overlay="0">
      <cx:tx>
        <cx:rich>
          <a:bodyPr spcFirstLastPara="1" vertOverflow="ellipsis" wrap="square" lIns="0" tIns="0" rIns="0" bIns="0" anchor="ctr" anchorCtr="1"/>
          <a:lstStyle/>
          <a:p>
            <a:pPr algn="ctr">
              <a:defRPr/>
            </a:pPr>
            <a:r>
              <a:rPr lang="fr-FR"/>
              <a:t>Distribution des résultats des 1000 simulations Monte Carlo – Fonds 100% actions</a:t>
            </a:r>
          </a:p>
        </cx:rich>
      </cx:tx>
    </cx:title>
    <cx:plotArea>
      <cx:plotAreaRegion>
        <cx:series layoutId="clusteredColumn" uniqueId="{5A923A86-18F0-4B3C-B460-794C3A5D4CA4}">
          <cx:dataId val="0"/>
          <cx:layoutPr>
            <cx:binning intervalClosed="r"/>
          </cx:layoutPr>
        </cx:series>
      </cx:plotAreaRegion>
      <cx:axis id="0">
        <cx:catScaling gapWidth="0"/>
        <cx:tickLabels/>
      </cx:axis>
      <cx:axis id="1">
        <cx:valScaling/>
        <cx:majorGridlines/>
        <cx:tickLabels/>
      </cx:axis>
    </cx:plotArea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/>
      </a:solidFill>
    </cs:spPr>
  </cs:downBar>
  <cs:dropLine>
    <cs:lnRef idx="0"/>
    <cs:fillRef idx="0"/>
    <cs:effectRef idx="0"/>
    <cs:fontRef idx="minor">
      <a:schemeClr val="tx1"/>
    </cs:fontRef>
  </cs:dropLine>
  <cs:errorBar>
    <cs:lnRef idx="0"/>
    <cs:fillRef idx="0"/>
    <cs:effectRef idx="0"/>
    <cs:fontRef idx="minor">
      <a:schemeClr val="tx1"/>
    </cs:fontRef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tx1">
            <a:lumMod val="15000"/>
            <a:lumOff val="85000"/>
            <a:lumOff val="1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</cs:hiLoLine>
  <cs:leaderLine>
    <cs:lnRef idx="0"/>
    <cs:fillRef idx="0"/>
    <cs:effectRef idx="0"/>
    <cs:fontRef idx="minor">
      <a:schemeClr val="tx1"/>
    </cs:fontRef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/>
      </a:solidFill>
    </cs:spPr>
  </cs:downBar>
  <cs:dropLine>
    <cs:lnRef idx="0"/>
    <cs:fillRef idx="0"/>
    <cs:effectRef idx="0"/>
    <cs:fontRef idx="minor">
      <a:schemeClr val="tx1"/>
    </cs:fontRef>
  </cs:dropLine>
  <cs:errorBar>
    <cs:lnRef idx="0"/>
    <cs:fillRef idx="0"/>
    <cs:effectRef idx="0"/>
    <cs:fontRef idx="minor">
      <a:schemeClr val="tx1"/>
    </cs:fontRef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tx1">
            <a:lumMod val="15000"/>
            <a:lumOff val="85000"/>
            <a:lumOff val="1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</cs:hiLoLine>
  <cs:leaderLine>
    <cs:lnRef idx="0"/>
    <cs:fillRef idx="0"/>
    <cs:effectRef idx="0"/>
    <cs:fontRef idx="minor">
      <a:schemeClr val="tx1"/>
    </cs:fontRef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/>
      </a:solidFill>
    </cs:spPr>
  </cs:downBar>
  <cs:dropLine>
    <cs:lnRef idx="0"/>
    <cs:fillRef idx="0"/>
    <cs:effectRef idx="0"/>
    <cs:fontRef idx="minor">
      <a:schemeClr val="tx1"/>
    </cs:fontRef>
  </cs:dropLine>
  <cs:errorBar>
    <cs:lnRef idx="0"/>
    <cs:fillRef idx="0"/>
    <cs:effectRef idx="0"/>
    <cs:fontRef idx="minor">
      <a:schemeClr val="tx1"/>
    </cs:fontRef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tx1">
            <a:lumMod val="15000"/>
            <a:lumOff val="85000"/>
            <a:lumOff val="1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</cs:hiLoLine>
  <cs:leaderLine>
    <cs:lnRef idx="0"/>
    <cs:fillRef idx="0"/>
    <cs:effectRef idx="0"/>
    <cs:fontRef idx="minor">
      <a:schemeClr val="tx1"/>
    </cs:fontRef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/>
      </a:solidFill>
    </cs:spPr>
  </cs:downBar>
  <cs:dropLine>
    <cs:lnRef idx="0"/>
    <cs:fillRef idx="0"/>
    <cs:effectRef idx="0"/>
    <cs:fontRef idx="minor">
      <a:schemeClr val="tx1"/>
    </cs:fontRef>
  </cs:dropLine>
  <cs:errorBar>
    <cs:lnRef idx="0"/>
    <cs:fillRef idx="0"/>
    <cs:effectRef idx="0"/>
    <cs:fontRef idx="minor">
      <a:schemeClr val="tx1"/>
    </cs:fontRef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tx1">
            <a:lumMod val="15000"/>
            <a:lumOff val="85000"/>
            <a:lumOff val="1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</cs:hiLoLine>
  <cs:leaderLine>
    <cs:lnRef idx="0"/>
    <cs:fillRef idx="0"/>
    <cs:effectRef idx="0"/>
    <cs:fontRef idx="minor">
      <a:schemeClr val="tx1"/>
    </cs:fontRef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_rels/drawing2.xml.rels><?xml version="1.0" encoding="UTF-8" standalone="yes"?>
<Relationships xmlns="http://schemas.openxmlformats.org/package/2006/relationships"><Relationship Id="rId1" Type="http://schemas.microsoft.com/office/2014/relationships/chartEx" Target="../charts/chartEx2.xml"/></Relationships>
</file>

<file path=xl/drawings/_rels/drawing3.xml.rels><?xml version="1.0" encoding="UTF-8" standalone="yes"?>
<Relationships xmlns="http://schemas.openxmlformats.org/package/2006/relationships"><Relationship Id="rId1" Type="http://schemas.microsoft.com/office/2014/relationships/chartEx" Target="../charts/chartEx3.xml"/></Relationships>
</file>

<file path=xl/drawings/_rels/drawing4.xml.rels><?xml version="1.0" encoding="UTF-8" standalone="yes"?>
<Relationships xmlns="http://schemas.openxmlformats.org/package/2006/relationships"><Relationship Id="rId1" Type="http://schemas.microsoft.com/office/2014/relationships/chartEx" Target="../charts/chartEx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53340</xdr:colOff>
      <xdr:row>11</xdr:row>
      <xdr:rowOff>45720</xdr:rowOff>
    </xdr:from>
    <xdr:to>
      <xdr:col>8</xdr:col>
      <xdr:colOff>266700</xdr:colOff>
      <xdr:row>26</xdr:row>
      <xdr:rowOff>45720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Graphique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 graphique n’est pas disponible dans votre version d’Excel.
La modification de cette forme ou l’enregistrement de ce classeur dans un autre format de fichier endommagera le graphique de façon irréparable.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45720</xdr:colOff>
      <xdr:row>11</xdr:row>
      <xdr:rowOff>30480</xdr:rowOff>
    </xdr:from>
    <xdr:to>
      <xdr:col>8</xdr:col>
      <xdr:colOff>259080</xdr:colOff>
      <xdr:row>26</xdr:row>
      <xdr:rowOff>30480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Graphique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 graphique n’est pas disponible dans votre version d’Excel.
La modification de cette forme ou l’enregistrement de ce classeur dans un autre format de fichier endommagera le graphique de façon irréparable.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60960</xdr:colOff>
      <xdr:row>11</xdr:row>
      <xdr:rowOff>45720</xdr:rowOff>
    </xdr:from>
    <xdr:to>
      <xdr:col>8</xdr:col>
      <xdr:colOff>274320</xdr:colOff>
      <xdr:row>26</xdr:row>
      <xdr:rowOff>45720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Graphique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 graphique n’est pas disponible dans votre version d’Excel.
La modification de cette forme ou l’enregistrement de ce classeur dans un autre format de fichier endommagera le graphique de façon irréparable.</a:t>
              </a:r>
            </a:p>
          </xdr:txBody>
        </xdr:sp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60960</xdr:colOff>
      <xdr:row>11</xdr:row>
      <xdr:rowOff>53340</xdr:rowOff>
    </xdr:from>
    <xdr:to>
      <xdr:col>8</xdr:col>
      <xdr:colOff>114300</xdr:colOff>
      <xdr:row>26</xdr:row>
      <xdr:rowOff>53340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6" name="Graphique 5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 graphique n’est pas disponible dans votre version d’Excel.
La modification de cette forme ou l’enregistrement de ce classeur dans un autre format de fichier endommagera le graphique de façon irréparable.</a:t>
              </a: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A56"/>
  <sheetViews>
    <sheetView tabSelected="1" workbookViewId="0"/>
  </sheetViews>
  <sheetFormatPr baseColWidth="10" defaultRowHeight="14.4" x14ac:dyDescent="0.3"/>
  <cols>
    <col min="1" max="1" width="35.88671875" bestFit="1" customWidth="1"/>
    <col min="6" max="6" width="14.6640625" bestFit="1" customWidth="1"/>
    <col min="7" max="7" width="9.88671875" bestFit="1" customWidth="1"/>
    <col min="8" max="8" width="13.6640625" bestFit="1" customWidth="1"/>
    <col min="9" max="9" width="22.6640625" bestFit="1" customWidth="1"/>
    <col min="10" max="10" width="18.21875" customWidth="1"/>
    <col min="11" max="11" width="16.33203125" bestFit="1" customWidth="1"/>
    <col min="12" max="12" width="15.77734375" bestFit="1" customWidth="1"/>
    <col min="13" max="13" width="15.77734375" customWidth="1"/>
    <col min="14" max="14" width="26" customWidth="1"/>
    <col min="15" max="15" width="25.6640625" bestFit="1" customWidth="1"/>
    <col min="16" max="16" width="26.33203125" bestFit="1" customWidth="1"/>
    <col min="17" max="17" width="35.6640625" bestFit="1" customWidth="1"/>
    <col min="18" max="18" width="27.21875" bestFit="1" customWidth="1"/>
    <col min="19" max="19" width="36.6640625" bestFit="1" customWidth="1"/>
    <col min="20" max="20" width="37.21875" bestFit="1" customWidth="1"/>
    <col min="21" max="21" width="46.5546875" bestFit="1" customWidth="1"/>
    <col min="22" max="22" width="35.6640625" bestFit="1" customWidth="1"/>
    <col min="23" max="23" width="34.77734375" bestFit="1" customWidth="1"/>
    <col min="24" max="24" width="44.44140625" bestFit="1" customWidth="1"/>
    <col min="25" max="25" width="17.33203125" bestFit="1" customWidth="1"/>
    <col min="26" max="26" width="27" bestFit="1" customWidth="1"/>
    <col min="27" max="27" width="36.109375" bestFit="1" customWidth="1"/>
  </cols>
  <sheetData>
    <row r="1" spans="1:27" ht="17.399999999999999" x14ac:dyDescent="0.3">
      <c r="A1" s="42" t="s">
        <v>66</v>
      </c>
      <c r="B1" s="9"/>
    </row>
    <row r="2" spans="1:27" x14ac:dyDescent="0.3">
      <c r="A2" s="43"/>
      <c r="B2" s="9"/>
      <c r="F2" s="1"/>
      <c r="P2" s="2"/>
    </row>
    <row r="3" spans="1:27" ht="15" thickBot="1" x14ac:dyDescent="0.35">
      <c r="A3" s="43"/>
      <c r="B3" s="9"/>
    </row>
    <row r="4" spans="1:27" ht="17.399999999999999" x14ac:dyDescent="0.3">
      <c r="A4" s="42" t="s">
        <v>10</v>
      </c>
      <c r="B4" s="50">
        <v>100000</v>
      </c>
      <c r="D4" s="6" t="s">
        <v>11</v>
      </c>
      <c r="E4" s="7" t="s">
        <v>1</v>
      </c>
      <c r="F4" s="7" t="s">
        <v>0</v>
      </c>
      <c r="G4" s="7" t="s">
        <v>2</v>
      </c>
      <c r="H4" s="7" t="s">
        <v>20</v>
      </c>
      <c r="I4" s="7" t="s">
        <v>16</v>
      </c>
      <c r="J4" s="7" t="s">
        <v>17</v>
      </c>
      <c r="K4" s="7" t="s">
        <v>6</v>
      </c>
      <c r="L4" s="7" t="s">
        <v>25</v>
      </c>
      <c r="M4" s="7" t="s">
        <v>50</v>
      </c>
      <c r="N4" s="7" t="s">
        <v>18</v>
      </c>
      <c r="O4" s="7" t="s">
        <v>3</v>
      </c>
      <c r="P4" s="7" t="s">
        <v>4</v>
      </c>
      <c r="Q4" s="7" t="s">
        <v>5</v>
      </c>
      <c r="R4" s="7" t="s">
        <v>7</v>
      </c>
      <c r="S4" s="7" t="s">
        <v>8</v>
      </c>
      <c r="T4" s="7" t="s">
        <v>12</v>
      </c>
      <c r="U4" s="7" t="s">
        <v>13</v>
      </c>
      <c r="V4" s="7" t="s">
        <v>19</v>
      </c>
      <c r="W4" s="7" t="s">
        <v>29</v>
      </c>
      <c r="X4" s="7" t="s">
        <v>30</v>
      </c>
      <c r="Y4" s="7" t="s">
        <v>47</v>
      </c>
      <c r="Z4" s="7" t="s">
        <v>21</v>
      </c>
      <c r="AA4" s="8" t="s">
        <v>22</v>
      </c>
    </row>
    <row r="5" spans="1:27" ht="17.399999999999999" x14ac:dyDescent="0.3">
      <c r="A5" s="42" t="s">
        <v>41</v>
      </c>
      <c r="B5" s="50">
        <v>359</v>
      </c>
      <c r="D5" s="3">
        <v>0</v>
      </c>
      <c r="E5" s="9">
        <v>65</v>
      </c>
      <c r="F5" s="10">
        <v>880122.82131384278</v>
      </c>
      <c r="G5" s="11">
        <f>F5/$F$5</f>
        <v>1</v>
      </c>
      <c r="H5" s="11">
        <f>(F5-F6)/$F$5</f>
        <v>1.1104565080185305E-2</v>
      </c>
      <c r="I5" s="12">
        <v>80000</v>
      </c>
      <c r="J5" s="13">
        <v>0</v>
      </c>
      <c r="K5" s="14">
        <v>0</v>
      </c>
      <c r="L5" s="16">
        <f>(I5+J5-K5)</f>
        <v>80000</v>
      </c>
      <c r="M5" s="73" t="s">
        <v>51</v>
      </c>
      <c r="N5" s="15">
        <f>0</f>
        <v>0</v>
      </c>
      <c r="O5" s="30">
        <f>K5</f>
        <v>0</v>
      </c>
      <c r="P5" s="16">
        <f t="shared" ref="P5:P36" si="0">K5*G5</f>
        <v>0</v>
      </c>
      <c r="Q5" s="16">
        <f>P5</f>
        <v>0</v>
      </c>
      <c r="R5" s="16">
        <f t="shared" ref="R5:R36" si="1">K5/(1+$B$6)^D5</f>
        <v>0</v>
      </c>
      <c r="S5" s="16">
        <f>R5</f>
        <v>0</v>
      </c>
      <c r="T5" s="17">
        <f t="shared" ref="T5:T36" si="2">P5/(1+$B$6)^D5</f>
        <v>0</v>
      </c>
      <c r="U5" s="16">
        <f>T5</f>
        <v>0</v>
      </c>
      <c r="V5" s="15">
        <f>N5/(1+$B$6)^D5</f>
        <v>0</v>
      </c>
      <c r="W5" s="16">
        <f>N5*H5</f>
        <v>0</v>
      </c>
      <c r="X5" s="17">
        <f t="shared" ref="X5:X24" si="3">W5/(1+$B$6)^D5</f>
        <v>0</v>
      </c>
      <c r="Y5" s="32">
        <f>P5+W5</f>
        <v>0</v>
      </c>
      <c r="Z5" s="18">
        <f>T5+X5</f>
        <v>0</v>
      </c>
      <c r="AA5" s="4">
        <f>Z5</f>
        <v>0</v>
      </c>
    </row>
    <row r="6" spans="1:27" ht="17.399999999999999" x14ac:dyDescent="0.3">
      <c r="A6" s="42" t="s">
        <v>9</v>
      </c>
      <c r="B6" s="49">
        <v>0.02</v>
      </c>
      <c r="D6" s="3">
        <v>1</v>
      </c>
      <c r="E6" s="9">
        <v>66</v>
      </c>
      <c r="F6" s="10">
        <v>870349.44016600691</v>
      </c>
      <c r="G6" s="11">
        <f t="shared" ref="G6:G55" si="4">F6/$F$5</f>
        <v>0.98889543491981469</v>
      </c>
      <c r="H6" s="11">
        <f>(F6-F7)/$F$5</f>
        <v>1.2469368075235601E-2</v>
      </c>
      <c r="I6" s="13">
        <f>L5</f>
        <v>80000</v>
      </c>
      <c r="J6" s="13">
        <f>I6*$B$11</f>
        <v>1800</v>
      </c>
      <c r="K6" s="14">
        <f t="shared" ref="K6:K55" si="5">$B$5*12</f>
        <v>4308</v>
      </c>
      <c r="L6" s="16">
        <f t="shared" ref="L6:L23" si="6">I6+J6-K6</f>
        <v>77492</v>
      </c>
      <c r="M6" s="73" t="s">
        <v>51</v>
      </c>
      <c r="N6" s="15">
        <f t="shared" ref="N6:N24" si="7">L6*(1-$B$12)</f>
        <v>72842.48</v>
      </c>
      <c r="O6" s="19">
        <f t="shared" ref="O6:O37" si="8">K6+O5</f>
        <v>4308</v>
      </c>
      <c r="P6" s="16">
        <f t="shared" si="0"/>
        <v>4260.1615336345612</v>
      </c>
      <c r="Q6" s="16">
        <f>P6+Q5</f>
        <v>4260.1615336345612</v>
      </c>
      <c r="R6" s="16">
        <f t="shared" si="1"/>
        <v>4223.5294117647054</v>
      </c>
      <c r="S6" s="16">
        <f>R6+S5</f>
        <v>4223.5294117647054</v>
      </c>
      <c r="T6" s="17">
        <f t="shared" si="2"/>
        <v>4176.6289545436875</v>
      </c>
      <c r="U6" s="16">
        <f>T6+U5</f>
        <v>4176.6289545436875</v>
      </c>
      <c r="V6" s="15">
        <f>N6/(1+$B$6)^D6</f>
        <v>71414.196078431371</v>
      </c>
      <c r="W6" s="16">
        <f t="shared" ref="W6:W24" si="9">N6*H6</f>
        <v>908.29969463298767</v>
      </c>
      <c r="X6" s="17">
        <f t="shared" si="3"/>
        <v>890.48989669900755</v>
      </c>
      <c r="Y6" s="32">
        <f t="shared" ref="Y6:Y55" si="10">P6+W6</f>
        <v>5168.4612282675489</v>
      </c>
      <c r="Z6" s="18">
        <f t="shared" ref="Z6:Z55" si="11">T6+X6</f>
        <v>5067.1188512426952</v>
      </c>
      <c r="AA6" s="4">
        <f>Z6+AA5</f>
        <v>5067.1188512426952</v>
      </c>
    </row>
    <row r="7" spans="1:27" ht="17.399999999999999" x14ac:dyDescent="0.3">
      <c r="A7" s="42"/>
      <c r="B7" s="50"/>
      <c r="D7" s="3">
        <v>2</v>
      </c>
      <c r="E7" s="9">
        <v>67</v>
      </c>
      <c r="F7" s="10">
        <v>859374.86475562979</v>
      </c>
      <c r="G7" s="11">
        <f>F7/$F$5</f>
        <v>0.97642606684457911</v>
      </c>
      <c r="H7" s="11">
        <f>(F7-F8)/$F$5</f>
        <v>1.4100253388138218E-2</v>
      </c>
      <c r="I7" s="13">
        <f>L6</f>
        <v>77492</v>
      </c>
      <c r="J7" s="13">
        <f>I7*$B$11</f>
        <v>1743.57</v>
      </c>
      <c r="K7" s="14">
        <f t="shared" si="5"/>
        <v>4308</v>
      </c>
      <c r="L7" s="16">
        <f t="shared" si="6"/>
        <v>74927.570000000007</v>
      </c>
      <c r="M7" s="73" t="s">
        <v>51</v>
      </c>
      <c r="N7" s="15">
        <f t="shared" si="7"/>
        <v>70431.915800000002</v>
      </c>
      <c r="O7" s="19">
        <f t="shared" si="8"/>
        <v>8616</v>
      </c>
      <c r="P7" s="16">
        <f t="shared" si="0"/>
        <v>4206.4434959664468</v>
      </c>
      <c r="Q7" s="16">
        <f>P7+Q6</f>
        <v>8466.6050296010071</v>
      </c>
      <c r="R7" s="16">
        <f t="shared" si="1"/>
        <v>4140.7151095732415</v>
      </c>
      <c r="S7" s="16">
        <f t="shared" ref="S7:S55" si="12">R7+S6</f>
        <v>8364.2445213379469</v>
      </c>
      <c r="T7" s="17">
        <f t="shared" si="2"/>
        <v>4043.1021683645204</v>
      </c>
      <c r="U7" s="16">
        <f>T7+U6</f>
        <v>8219.7311229082079</v>
      </c>
      <c r="V7" s="15">
        <f t="shared" ref="V7:V24" si="13">N7/(1+$B$6)^D7</f>
        <v>67696.958669742409</v>
      </c>
      <c r="W7" s="16">
        <f t="shared" si="9"/>
        <v>993.10785939201571</v>
      </c>
      <c r="X7" s="17">
        <f t="shared" si="3"/>
        <v>954.54427084968836</v>
      </c>
      <c r="Y7" s="32">
        <f t="shared" si="10"/>
        <v>5199.5513553584624</v>
      </c>
      <c r="Z7" s="18">
        <f t="shared" si="11"/>
        <v>4997.6464392142088</v>
      </c>
      <c r="AA7" s="4">
        <f>Z7+AA6</f>
        <v>10064.765290456904</v>
      </c>
    </row>
    <row r="8" spans="1:27" ht="17.399999999999999" x14ac:dyDescent="0.3">
      <c r="A8" s="42"/>
      <c r="B8" s="50"/>
      <c r="D8" s="3">
        <v>3</v>
      </c>
      <c r="E8" s="9">
        <v>68</v>
      </c>
      <c r="F8" s="10">
        <v>846964.90996242152</v>
      </c>
      <c r="G8" s="11">
        <f t="shared" si="4"/>
        <v>0.96232581345644086</v>
      </c>
      <c r="H8" s="11">
        <f t="shared" ref="H8:H24" si="14">(F8-F9)/$F$5</f>
        <v>1.4359576611957057E-2</v>
      </c>
      <c r="I8" s="13">
        <f>L7</f>
        <v>74927.570000000007</v>
      </c>
      <c r="J8" s="13">
        <f>I8*$B$11</f>
        <v>1685.8703250000001</v>
      </c>
      <c r="K8" s="14">
        <f>$B$5*12</f>
        <v>4308</v>
      </c>
      <c r="L8" s="16">
        <f t="shared" si="6"/>
        <v>72305.440325000003</v>
      </c>
      <c r="M8" s="73" t="s">
        <v>51</v>
      </c>
      <c r="N8" s="15">
        <f t="shared" si="7"/>
        <v>67967.113905499995</v>
      </c>
      <c r="O8" s="19">
        <f t="shared" si="8"/>
        <v>12924</v>
      </c>
      <c r="P8" s="16">
        <f t="shared" si="0"/>
        <v>4145.6996043703475</v>
      </c>
      <c r="Q8" s="16">
        <f t="shared" ref="Q8:Q55" si="15">P8+Q7</f>
        <v>12612.304633971355</v>
      </c>
      <c r="R8" s="16">
        <f t="shared" si="1"/>
        <v>4059.5246172286679</v>
      </c>
      <c r="S8" s="16">
        <f t="shared" si="12"/>
        <v>12423.769138566615</v>
      </c>
      <c r="T8" s="17">
        <f t="shared" si="2"/>
        <v>3906.585329521025</v>
      </c>
      <c r="U8" s="16">
        <f t="shared" ref="U8:U55" si="16">T8+U7</f>
        <v>12126.316452429233</v>
      </c>
      <c r="V8" s="15">
        <f t="shared" si="13"/>
        <v>64046.929447855648</v>
      </c>
      <c r="W8" s="16">
        <f t="shared" si="9"/>
        <v>975.97897921963897</v>
      </c>
      <c r="X8" s="17">
        <f t="shared" si="3"/>
        <v>919.68679016709166</v>
      </c>
      <c r="Y8" s="32">
        <f t="shared" si="10"/>
        <v>5121.6785835899864</v>
      </c>
      <c r="Z8" s="18">
        <f t="shared" si="11"/>
        <v>4826.2721196881166</v>
      </c>
      <c r="AA8" s="4">
        <f t="shared" ref="AA8:AA54" si="17">Z8+AA7</f>
        <v>14891.037410145022</v>
      </c>
    </row>
    <row r="9" spans="1:27" ht="17.399999999999999" x14ac:dyDescent="0.3">
      <c r="A9" s="42" t="s">
        <v>14</v>
      </c>
      <c r="B9" s="50">
        <v>80000</v>
      </c>
      <c r="D9" s="3">
        <v>4</v>
      </c>
      <c r="E9" s="9">
        <v>69</v>
      </c>
      <c r="F9" s="10">
        <v>834326.7188818336</v>
      </c>
      <c r="G9" s="11">
        <f t="shared" si="4"/>
        <v>0.94796623684448378</v>
      </c>
      <c r="H9" s="11">
        <f t="shared" si="14"/>
        <v>1.7596378512726909E-2</v>
      </c>
      <c r="I9" s="13">
        <f t="shared" ref="I9:I24" si="18">L8</f>
        <v>72305.440325000003</v>
      </c>
      <c r="J9" s="13">
        <f t="shared" ref="J9:J24" si="19">I9*$B$11</f>
        <v>1626.8724073124999</v>
      </c>
      <c r="K9" s="14">
        <f>$B$5*12</f>
        <v>4308</v>
      </c>
      <c r="L9" s="16">
        <f>I9+J9-K9</f>
        <v>69624.312732312508</v>
      </c>
      <c r="M9" s="73" t="s">
        <v>51</v>
      </c>
      <c r="N9" s="15">
        <f>L9*(1-$B$12)</f>
        <v>65446.853968373754</v>
      </c>
      <c r="O9" s="19">
        <f t="shared" si="8"/>
        <v>17232</v>
      </c>
      <c r="P9" s="16">
        <f t="shared" si="0"/>
        <v>4083.8385483260363</v>
      </c>
      <c r="Q9" s="16">
        <f t="shared" si="15"/>
        <v>16696.14318229739</v>
      </c>
      <c r="R9" s="16">
        <f t="shared" si="1"/>
        <v>3979.9260953222233</v>
      </c>
      <c r="S9" s="16">
        <f t="shared" si="12"/>
        <v>16403.695233888837</v>
      </c>
      <c r="T9" s="17">
        <f>P9/(1+$B$6)^D9</f>
        <v>3772.8355635017683</v>
      </c>
      <c r="U9" s="16">
        <f t="shared" si="16"/>
        <v>15899.152015931002</v>
      </c>
      <c r="V9" s="15">
        <f t="shared" si="13"/>
        <v>60462.776686507314</v>
      </c>
      <c r="W9" s="16">
        <f t="shared" si="9"/>
        <v>1151.6276148946677</v>
      </c>
      <c r="X9" s="17">
        <f t="shared" si="3"/>
        <v>1063.9259045062627</v>
      </c>
      <c r="Y9" s="32">
        <f t="shared" si="10"/>
        <v>5235.4661632207044</v>
      </c>
      <c r="Z9" s="18">
        <f t="shared" si="11"/>
        <v>4836.7614680080314</v>
      </c>
      <c r="AA9" s="4">
        <f t="shared" si="17"/>
        <v>19727.798878153051</v>
      </c>
    </row>
    <row r="10" spans="1:27" ht="17.399999999999999" x14ac:dyDescent="0.3">
      <c r="A10" s="42" t="s">
        <v>15</v>
      </c>
      <c r="B10" s="50">
        <v>20000</v>
      </c>
      <c r="D10" s="3">
        <v>5</v>
      </c>
      <c r="E10" s="9">
        <v>70</v>
      </c>
      <c r="F10" s="10">
        <v>818839.74458030611</v>
      </c>
      <c r="G10" s="11">
        <f t="shared" si="4"/>
        <v>0.93036985833175689</v>
      </c>
      <c r="H10" s="11">
        <f>(F10-F11)/$F$5</f>
        <v>1.7635819008535464E-2</v>
      </c>
      <c r="I10" s="13">
        <f t="shared" si="18"/>
        <v>69624.312732312508</v>
      </c>
      <c r="J10" s="13">
        <f>I10*$B$11</f>
        <v>1566.5470364770313</v>
      </c>
      <c r="K10" s="14">
        <f t="shared" si="5"/>
        <v>4308</v>
      </c>
      <c r="L10" s="16">
        <f t="shared" si="6"/>
        <v>66882.859768789538</v>
      </c>
      <c r="M10" s="73" t="s">
        <v>51</v>
      </c>
      <c r="N10" s="15">
        <f t="shared" si="7"/>
        <v>62869.888182662165</v>
      </c>
      <c r="O10" s="19">
        <f t="shared" si="8"/>
        <v>21540</v>
      </c>
      <c r="P10" s="16">
        <f t="shared" si="0"/>
        <v>4008.0333496932085</v>
      </c>
      <c r="Q10" s="16">
        <f t="shared" si="15"/>
        <v>20704.176531990597</v>
      </c>
      <c r="R10" s="16">
        <f>K10/(1+$B$6)^D10</f>
        <v>3901.8883287472777</v>
      </c>
      <c r="S10" s="16">
        <f t="shared" si="12"/>
        <v>20305.583562636115</v>
      </c>
      <c r="T10" s="17">
        <f t="shared" si="2"/>
        <v>3630.1992916429404</v>
      </c>
      <c r="U10" s="16">
        <f t="shared" si="16"/>
        <v>19529.351307573943</v>
      </c>
      <c r="V10" s="15">
        <f t="shared" si="13"/>
        <v>56943.19473759886</v>
      </c>
      <c r="W10" s="16">
        <f t="shared" si="9"/>
        <v>1108.7619690762926</v>
      </c>
      <c r="X10" s="17">
        <f>W10/(1+$B$6)^D10</f>
        <v>1004.2398761600826</v>
      </c>
      <c r="Y10" s="32">
        <f t="shared" si="10"/>
        <v>5116.7953187695011</v>
      </c>
      <c r="Z10" s="18">
        <f t="shared" si="11"/>
        <v>4634.4391678030233</v>
      </c>
      <c r="AA10" s="4">
        <f t="shared" si="17"/>
        <v>24362.238045956074</v>
      </c>
    </row>
    <row r="11" spans="1:27" ht="17.399999999999999" x14ac:dyDescent="0.3">
      <c r="A11" s="42" t="s">
        <v>24</v>
      </c>
      <c r="B11" s="49">
        <v>2.2499999999999999E-2</v>
      </c>
      <c r="D11" s="3">
        <v>6</v>
      </c>
      <c r="E11" s="9">
        <v>71</v>
      </c>
      <c r="F11" s="10">
        <v>803318.05779833358</v>
      </c>
      <c r="G11" s="11">
        <f t="shared" si="4"/>
        <v>0.9127340393232215</v>
      </c>
      <c r="H11" s="11">
        <f t="shared" si="14"/>
        <v>1.9545690834471385E-2</v>
      </c>
      <c r="I11" s="13">
        <f t="shared" si="18"/>
        <v>66882.859768789538</v>
      </c>
      <c r="J11" s="13">
        <f t="shared" si="19"/>
        <v>1504.8643447977645</v>
      </c>
      <c r="K11" s="14">
        <f t="shared" si="5"/>
        <v>4308</v>
      </c>
      <c r="L11" s="16">
        <f t="shared" si="6"/>
        <v>64079.724113587305</v>
      </c>
      <c r="M11" s="73" t="s">
        <v>51</v>
      </c>
      <c r="N11" s="15">
        <f t="shared" si="7"/>
        <v>60234.940666772061</v>
      </c>
      <c r="O11" s="19">
        <f>K11+O10</f>
        <v>25848</v>
      </c>
      <c r="P11" s="16">
        <f t="shared" si="0"/>
        <v>3932.0582414044384</v>
      </c>
      <c r="Q11" s="16">
        <f t="shared" si="15"/>
        <v>24636.234773395037</v>
      </c>
      <c r="R11" s="16">
        <f t="shared" si="1"/>
        <v>3825.3807144581151</v>
      </c>
      <c r="S11" s="16">
        <f>R11+S10</f>
        <v>24130.96427709423</v>
      </c>
      <c r="T11" s="17">
        <f t="shared" si="2"/>
        <v>3491.5551914565067</v>
      </c>
      <c r="U11" s="16">
        <f>T11+U10</f>
        <v>23020.906499030451</v>
      </c>
      <c r="V11" s="15">
        <f>N11/(1+$B$6)^D11</f>
        <v>53486.903519776853</v>
      </c>
      <c r="W11" s="16">
        <f>N11*H11</f>
        <v>1177.3335277054543</v>
      </c>
      <c r="X11" s="17">
        <f t="shared" si="3"/>
        <v>1045.4384798907577</v>
      </c>
      <c r="Y11" s="32">
        <f t="shared" si="10"/>
        <v>5109.3917691098923</v>
      </c>
      <c r="Z11" s="18">
        <f t="shared" si="11"/>
        <v>4536.9936713472644</v>
      </c>
      <c r="AA11" s="4">
        <f>Z11+AA10</f>
        <v>28899.231717303337</v>
      </c>
    </row>
    <row r="12" spans="1:27" ht="17.399999999999999" x14ac:dyDescent="0.3">
      <c r="A12" s="42" t="s">
        <v>28</v>
      </c>
      <c r="B12" s="49">
        <v>0.06</v>
      </c>
      <c r="D12" s="3">
        <v>7</v>
      </c>
      <c r="E12" s="9">
        <v>72</v>
      </c>
      <c r="F12" s="10">
        <v>786115.44923657051</v>
      </c>
      <c r="G12" s="11">
        <f t="shared" si="4"/>
        <v>0.89318834848875006</v>
      </c>
      <c r="H12" s="11">
        <f t="shared" si="14"/>
        <v>1.9459186349815121E-2</v>
      </c>
      <c r="I12" s="13">
        <f t="shared" si="18"/>
        <v>64079.724113587305</v>
      </c>
      <c r="J12" s="13">
        <f t="shared" si="19"/>
        <v>1441.7937925557144</v>
      </c>
      <c r="K12" s="14">
        <f t="shared" si="5"/>
        <v>4308</v>
      </c>
      <c r="L12" s="16">
        <f t="shared" si="6"/>
        <v>61213.517906143017</v>
      </c>
      <c r="M12" s="73" t="s">
        <v>51</v>
      </c>
      <c r="N12" s="15">
        <f t="shared" si="7"/>
        <v>57540.706831774434</v>
      </c>
      <c r="O12" s="19">
        <f t="shared" si="8"/>
        <v>30156</v>
      </c>
      <c r="P12" s="16">
        <f>K12*G12</f>
        <v>3847.8554052895352</v>
      </c>
      <c r="Q12" s="16">
        <f>P12+Q11</f>
        <v>28484.090178684572</v>
      </c>
      <c r="R12" s="16">
        <f t="shared" si="1"/>
        <v>3750.3732494687411</v>
      </c>
      <c r="S12" s="16">
        <f t="shared" si="12"/>
        <v>27881.337526562973</v>
      </c>
      <c r="T12" s="17">
        <f t="shared" si="2"/>
        <v>3349.7896889093718</v>
      </c>
      <c r="U12" s="16">
        <f t="shared" si="16"/>
        <v>26370.696187939822</v>
      </c>
      <c r="V12" s="15">
        <f t="shared" si="13"/>
        <v>50092.64801704041</v>
      </c>
      <c r="W12" s="16">
        <f t="shared" si="9"/>
        <v>1119.6953369395787</v>
      </c>
      <c r="X12" s="17">
        <f t="shared" si="3"/>
        <v>974.7621725192862</v>
      </c>
      <c r="Y12" s="32">
        <f t="shared" si="10"/>
        <v>4967.5507422291139</v>
      </c>
      <c r="Z12" s="18">
        <f>T12+X12</f>
        <v>4324.5518614286575</v>
      </c>
      <c r="AA12" s="4">
        <f t="shared" si="17"/>
        <v>33223.783578731993</v>
      </c>
    </row>
    <row r="13" spans="1:27" ht="17.399999999999999" x14ac:dyDescent="0.3">
      <c r="A13" s="42" t="s">
        <v>43</v>
      </c>
      <c r="B13" s="49">
        <v>0</v>
      </c>
      <c r="D13" s="3">
        <v>8</v>
      </c>
      <c r="E13" s="9">
        <v>73</v>
      </c>
      <c r="F13" s="10">
        <v>768988.9752458994</v>
      </c>
      <c r="G13" s="11">
        <f t="shared" si="4"/>
        <v>0.87372916213893492</v>
      </c>
      <c r="H13" s="11">
        <f t="shared" si="14"/>
        <v>1.9570475432288945E-2</v>
      </c>
      <c r="I13" s="13">
        <f t="shared" si="18"/>
        <v>61213.517906143017</v>
      </c>
      <c r="J13" s="13">
        <f t="shared" si="19"/>
        <v>1377.3041528882179</v>
      </c>
      <c r="K13" s="14">
        <f t="shared" si="5"/>
        <v>4308</v>
      </c>
      <c r="L13" s="16">
        <f t="shared" si="6"/>
        <v>58282.822059031234</v>
      </c>
      <c r="M13" s="73" t="s">
        <v>51</v>
      </c>
      <c r="N13" s="15">
        <f t="shared" si="7"/>
        <v>54785.852735489359</v>
      </c>
      <c r="O13" s="19">
        <f t="shared" si="8"/>
        <v>34464</v>
      </c>
      <c r="P13" s="16">
        <f t="shared" si="0"/>
        <v>3764.0252304945316</v>
      </c>
      <c r="Q13" s="16">
        <f t="shared" si="15"/>
        <v>32248.115409179103</v>
      </c>
      <c r="R13" s="16">
        <f t="shared" si="1"/>
        <v>3676.8365190870009</v>
      </c>
      <c r="S13" s="16">
        <f t="shared" si="12"/>
        <v>31558.174045649976</v>
      </c>
      <c r="T13" s="17">
        <f t="shared" si="2"/>
        <v>3212.5592911437229</v>
      </c>
      <c r="U13" s="16">
        <f t="shared" si="16"/>
        <v>29583.255479083546</v>
      </c>
      <c r="V13" s="15">
        <f t="shared" si="13"/>
        <v>46759.197787179604</v>
      </c>
      <c r="W13" s="16">
        <f t="shared" si="9"/>
        <v>1072.1851849968946</v>
      </c>
      <c r="X13" s="17">
        <f t="shared" si="3"/>
        <v>915.09973152753798</v>
      </c>
      <c r="Y13" s="32">
        <f t="shared" si="10"/>
        <v>4836.2104154914259</v>
      </c>
      <c r="Z13" s="18">
        <f t="shared" si="11"/>
        <v>4127.6590226712606</v>
      </c>
      <c r="AA13" s="4">
        <f t="shared" si="17"/>
        <v>37351.442601403251</v>
      </c>
    </row>
    <row r="14" spans="1:27" ht="17.399999999999999" x14ac:dyDescent="0.3">
      <c r="A14" s="42" t="s">
        <v>34</v>
      </c>
      <c r="B14" s="52">
        <f>AA55</f>
        <v>82241.208938171563</v>
      </c>
      <c r="D14" s="3">
        <v>9</v>
      </c>
      <c r="E14" s="9">
        <v>74</v>
      </c>
      <c r="F14" s="10">
        <v>751764.55319398001</v>
      </c>
      <c r="G14" s="11">
        <f t="shared" si="4"/>
        <v>0.85415868670664596</v>
      </c>
      <c r="H14" s="11">
        <f t="shared" si="14"/>
        <v>2.1148116881485997E-2</v>
      </c>
      <c r="I14" s="13">
        <f t="shared" si="18"/>
        <v>58282.822059031234</v>
      </c>
      <c r="J14" s="13">
        <f t="shared" si="19"/>
        <v>1311.3634963282027</v>
      </c>
      <c r="K14" s="14">
        <f t="shared" si="5"/>
        <v>4308</v>
      </c>
      <c r="L14" s="16">
        <f t="shared" si="6"/>
        <v>55286.185555359436</v>
      </c>
      <c r="M14" s="73" t="s">
        <v>51</v>
      </c>
      <c r="N14" s="15">
        <f t="shared" si="7"/>
        <v>51969.014422037864</v>
      </c>
      <c r="O14" s="19">
        <f t="shared" si="8"/>
        <v>38772</v>
      </c>
      <c r="P14" s="16">
        <f t="shared" si="0"/>
        <v>3679.7156223322309</v>
      </c>
      <c r="Q14" s="16">
        <f t="shared" si="15"/>
        <v>35927.831031511334</v>
      </c>
      <c r="R14" s="16">
        <f t="shared" si="1"/>
        <v>3604.7416853794125</v>
      </c>
      <c r="S14" s="16">
        <f t="shared" si="12"/>
        <v>35162.915731029389</v>
      </c>
      <c r="T14" s="17">
        <f t="shared" si="2"/>
        <v>3079.0214239003808</v>
      </c>
      <c r="U14" s="16">
        <f t="shared" si="16"/>
        <v>32662.276902983926</v>
      </c>
      <c r="V14" s="15">
        <f t="shared" si="13"/>
        <v>43485.346479852313</v>
      </c>
      <c r="W14" s="16">
        <f t="shared" si="9"/>
        <v>1099.0467912128881</v>
      </c>
      <c r="X14" s="17">
        <f t="shared" si="3"/>
        <v>919.63318998783234</v>
      </c>
      <c r="Y14" s="32">
        <f t="shared" si="10"/>
        <v>4778.7624135451188</v>
      </c>
      <c r="Z14" s="18">
        <f t="shared" si="11"/>
        <v>3998.6546138882131</v>
      </c>
      <c r="AA14" s="4">
        <f t="shared" si="17"/>
        <v>41350.097215291462</v>
      </c>
    </row>
    <row r="15" spans="1:27" x14ac:dyDescent="0.3">
      <c r="A15" s="9"/>
      <c r="B15" s="9"/>
      <c r="D15" s="3">
        <v>10</v>
      </c>
      <c r="E15" s="9">
        <v>75</v>
      </c>
      <c r="F15" s="10">
        <v>733151.61289877165</v>
      </c>
      <c r="G15" s="11">
        <f t="shared" si="4"/>
        <v>0.83301056982515997</v>
      </c>
      <c r="H15" s="11">
        <f t="shared" si="14"/>
        <v>2.5639925793550414E-2</v>
      </c>
      <c r="I15" s="13">
        <f t="shared" si="18"/>
        <v>55286.185555359436</v>
      </c>
      <c r="J15" s="13">
        <f t="shared" si="19"/>
        <v>1243.9391749955873</v>
      </c>
      <c r="K15" s="14">
        <f t="shared" si="5"/>
        <v>4308</v>
      </c>
      <c r="L15" s="16">
        <f t="shared" si="6"/>
        <v>52222.124730355026</v>
      </c>
      <c r="M15" s="73" t="s">
        <v>51</v>
      </c>
      <c r="N15" s="15">
        <f t="shared" si="7"/>
        <v>49088.797246533723</v>
      </c>
      <c r="O15" s="19">
        <f t="shared" si="8"/>
        <v>43080</v>
      </c>
      <c r="P15" s="16">
        <f t="shared" si="0"/>
        <v>3588.6095348067893</v>
      </c>
      <c r="Q15" s="16">
        <f t="shared" si="15"/>
        <v>39516.440566318124</v>
      </c>
      <c r="R15" s="16">
        <f t="shared" si="1"/>
        <v>3534.0604758621689</v>
      </c>
      <c r="S15" s="16">
        <f t="shared" si="12"/>
        <v>38696.976206891559</v>
      </c>
      <c r="T15" s="17">
        <f t="shared" si="2"/>
        <v>2943.9097307945217</v>
      </c>
      <c r="U15" s="16">
        <f t="shared" si="16"/>
        <v>35606.186633778445</v>
      </c>
      <c r="V15" s="15">
        <f t="shared" si="13"/>
        <v>40269.911364110143</v>
      </c>
      <c r="W15" s="16">
        <f t="shared" si="9"/>
        <v>1258.6331186957666</v>
      </c>
      <c r="X15" s="17">
        <f t="shared" si="3"/>
        <v>1032.5175390886366</v>
      </c>
      <c r="Y15" s="32">
        <f t="shared" si="10"/>
        <v>4847.2426535025561</v>
      </c>
      <c r="Z15" s="18">
        <f t="shared" si="11"/>
        <v>3976.4272698831583</v>
      </c>
      <c r="AA15" s="4">
        <f t="shared" si="17"/>
        <v>45326.524485174617</v>
      </c>
    </row>
    <row r="16" spans="1:27" x14ac:dyDescent="0.3">
      <c r="A16" s="9"/>
      <c r="B16" s="9"/>
      <c r="D16" s="3">
        <v>11</v>
      </c>
      <c r="E16" s="9">
        <v>76</v>
      </c>
      <c r="F16" s="10">
        <v>710585.32907107449</v>
      </c>
      <c r="G16" s="11">
        <f t="shared" si="4"/>
        <v>0.80737064403160963</v>
      </c>
      <c r="H16" s="11">
        <f t="shared" si="14"/>
        <v>2.3838179210346002E-2</v>
      </c>
      <c r="I16" s="13">
        <f t="shared" si="18"/>
        <v>52222.124730355026</v>
      </c>
      <c r="J16" s="13">
        <f t="shared" si="19"/>
        <v>1174.997806432988</v>
      </c>
      <c r="K16" s="14">
        <f t="shared" si="5"/>
        <v>4308</v>
      </c>
      <c r="L16" s="16">
        <f t="shared" si="6"/>
        <v>49089.122536788011</v>
      </c>
      <c r="M16" s="73" t="s">
        <v>51</v>
      </c>
      <c r="N16" s="15">
        <f t="shared" si="7"/>
        <v>46143.775184580729</v>
      </c>
      <c r="O16" s="19">
        <f t="shared" si="8"/>
        <v>47388</v>
      </c>
      <c r="P16" s="16">
        <f t="shared" si="0"/>
        <v>3478.1527344881742</v>
      </c>
      <c r="Q16" s="16">
        <f t="shared" si="15"/>
        <v>42994.5933008063</v>
      </c>
      <c r="R16" s="16">
        <f t="shared" si="1"/>
        <v>3464.7651724138918</v>
      </c>
      <c r="S16" s="16">
        <f t="shared" si="12"/>
        <v>42161.741379305451</v>
      </c>
      <c r="T16" s="17">
        <f t="shared" si="2"/>
        <v>2797.3496886700946</v>
      </c>
      <c r="U16" s="16">
        <f t="shared" si="16"/>
        <v>38403.536322448541</v>
      </c>
      <c r="V16" s="15">
        <f t="shared" si="13"/>
        <v>37111.732865188416</v>
      </c>
      <c r="W16" s="16">
        <f t="shared" si="9"/>
        <v>1099.9835822919522</v>
      </c>
      <c r="X16" s="17">
        <f t="shared" si="3"/>
        <v>884.67613884684908</v>
      </c>
      <c r="Y16" s="32">
        <f>P16+W16</f>
        <v>4578.1363167801264</v>
      </c>
      <c r="Z16" s="18">
        <f t="shared" si="11"/>
        <v>3682.0258275169435</v>
      </c>
      <c r="AA16" s="4">
        <f t="shared" si="17"/>
        <v>49008.550312691557</v>
      </c>
    </row>
    <row r="17" spans="4:27" x14ac:dyDescent="0.3">
      <c r="D17" s="3">
        <v>12</v>
      </c>
      <c r="E17" s="9">
        <v>77</v>
      </c>
      <c r="F17" s="10">
        <v>689604.80352947977</v>
      </c>
      <c r="G17" s="11">
        <f t="shared" si="4"/>
        <v>0.7835324648212636</v>
      </c>
      <c r="H17" s="11">
        <f t="shared" si="14"/>
        <v>2.7514330499724252E-2</v>
      </c>
      <c r="I17" s="13">
        <f t="shared" si="18"/>
        <v>49089.122536788011</v>
      </c>
      <c r="J17" s="13">
        <f t="shared" si="19"/>
        <v>1104.5052570777302</v>
      </c>
      <c r="K17" s="14">
        <f t="shared" si="5"/>
        <v>4308</v>
      </c>
      <c r="L17" s="16">
        <f t="shared" si="6"/>
        <v>45885.627793865744</v>
      </c>
      <c r="M17" s="73" t="s">
        <v>51</v>
      </c>
      <c r="N17" s="15">
        <f t="shared" si="7"/>
        <v>43132.490126233795</v>
      </c>
      <c r="O17" s="19">
        <f t="shared" si="8"/>
        <v>51696</v>
      </c>
      <c r="P17" s="16">
        <f t="shared" si="0"/>
        <v>3375.4578584500036</v>
      </c>
      <c r="Q17" s="16">
        <f t="shared" si="15"/>
        <v>46370.051159256305</v>
      </c>
      <c r="R17" s="16">
        <f t="shared" si="1"/>
        <v>3396.8286004057759</v>
      </c>
      <c r="S17" s="16">
        <f t="shared" si="12"/>
        <v>45558.569979711225</v>
      </c>
      <c r="T17" s="17">
        <f t="shared" si="2"/>
        <v>2661.5254858513008</v>
      </c>
      <c r="U17" s="16">
        <f t="shared" si="16"/>
        <v>41065.061808299841</v>
      </c>
      <c r="V17" s="15">
        <f t="shared" si="13"/>
        <v>34009.674110378524</v>
      </c>
      <c r="W17" s="16">
        <f t="shared" si="9"/>
        <v>1186.7615886092897</v>
      </c>
      <c r="X17" s="17">
        <f t="shared" si="3"/>
        <v>935.75341366087014</v>
      </c>
      <c r="Y17" s="32">
        <f t="shared" si="10"/>
        <v>4562.2194470592931</v>
      </c>
      <c r="Z17" s="18">
        <f t="shared" si="11"/>
        <v>3597.2788995121709</v>
      </c>
      <c r="AA17" s="4">
        <f t="shared" si="17"/>
        <v>52605.829212203731</v>
      </c>
    </row>
    <row r="18" spans="4:27" x14ac:dyDescent="0.3">
      <c r="D18" s="3">
        <v>13</v>
      </c>
      <c r="E18" s="9">
        <v>78</v>
      </c>
      <c r="F18" s="10">
        <v>665388.81334350095</v>
      </c>
      <c r="G18" s="11">
        <f t="shared" si="4"/>
        <v>0.7560181343215393</v>
      </c>
      <c r="H18" s="11">
        <f t="shared" si="14"/>
        <v>2.7400875614625661E-2</v>
      </c>
      <c r="I18" s="13">
        <f t="shared" si="18"/>
        <v>45885.627793865744</v>
      </c>
      <c r="J18" s="13">
        <f t="shared" si="19"/>
        <v>1032.4266253619792</v>
      </c>
      <c r="K18" s="14">
        <f t="shared" si="5"/>
        <v>4308</v>
      </c>
      <c r="L18" s="16">
        <f t="shared" si="6"/>
        <v>42610.054419227723</v>
      </c>
      <c r="M18" s="73" t="s">
        <v>51</v>
      </c>
      <c r="N18" s="15">
        <f t="shared" si="7"/>
        <v>40053.451154074057</v>
      </c>
      <c r="O18" s="19">
        <f t="shared" si="8"/>
        <v>56004</v>
      </c>
      <c r="P18" s="16">
        <f t="shared" si="0"/>
        <v>3256.9261226571912</v>
      </c>
      <c r="Q18" s="16">
        <f t="shared" si="15"/>
        <v>49626.977281913496</v>
      </c>
      <c r="R18" s="16">
        <f t="shared" si="1"/>
        <v>3330.2241180448782</v>
      </c>
      <c r="S18" s="16">
        <f t="shared" si="12"/>
        <v>48888.794097756101</v>
      </c>
      <c r="T18" s="17">
        <f t="shared" si="2"/>
        <v>2517.7098245968823</v>
      </c>
      <c r="U18" s="16">
        <f t="shared" si="16"/>
        <v>43582.771632896722</v>
      </c>
      <c r="V18" s="15">
        <f t="shared" si="13"/>
        <v>30962.620483804523</v>
      </c>
      <c r="W18" s="16">
        <f t="shared" si="9"/>
        <v>1097.4996330092679</v>
      </c>
      <c r="X18" s="17">
        <f t="shared" si="3"/>
        <v>848.40291257958836</v>
      </c>
      <c r="Y18" s="32">
        <f t="shared" si="10"/>
        <v>4354.4257556664588</v>
      </c>
      <c r="Z18" s="18">
        <f t="shared" si="11"/>
        <v>3366.1127371764705</v>
      </c>
      <c r="AA18" s="4">
        <f t="shared" si="17"/>
        <v>55971.941949380198</v>
      </c>
    </row>
    <row r="19" spans="4:27" x14ac:dyDescent="0.3">
      <c r="D19" s="3">
        <v>14</v>
      </c>
      <c r="E19" s="9">
        <v>79</v>
      </c>
      <c r="F19" s="10">
        <v>641272.67739108694</v>
      </c>
      <c r="G19" s="11">
        <f t="shared" si="4"/>
        <v>0.72861725870691363</v>
      </c>
      <c r="H19" s="11">
        <f t="shared" si="14"/>
        <v>3.0010244779763138E-2</v>
      </c>
      <c r="I19" s="13">
        <f t="shared" si="18"/>
        <v>42610.054419227723</v>
      </c>
      <c r="J19" s="13">
        <f t="shared" si="19"/>
        <v>958.72622443262378</v>
      </c>
      <c r="K19" s="14">
        <f t="shared" si="5"/>
        <v>4308</v>
      </c>
      <c r="L19" s="16">
        <f t="shared" si="6"/>
        <v>39260.78064366035</v>
      </c>
      <c r="M19" s="73" t="s">
        <v>51</v>
      </c>
      <c r="N19" s="15">
        <f t="shared" si="7"/>
        <v>36905.133805040728</v>
      </c>
      <c r="O19" s="19">
        <f t="shared" si="8"/>
        <v>60312</v>
      </c>
      <c r="P19" s="16">
        <f t="shared" si="0"/>
        <v>3138.883150509384</v>
      </c>
      <c r="Q19" s="16">
        <f t="shared" si="15"/>
        <v>52765.86043242288</v>
      </c>
      <c r="R19" s="16">
        <f t="shared" si="1"/>
        <v>3264.9256059263512</v>
      </c>
      <c r="S19" s="16">
        <f t="shared" si="12"/>
        <v>52153.719703682451</v>
      </c>
      <c r="T19" s="17">
        <f t="shared" si="2"/>
        <v>2378.8811448720667</v>
      </c>
      <c r="U19" s="16">
        <f t="shared" si="16"/>
        <v>45961.652777768788</v>
      </c>
      <c r="V19" s="15">
        <f t="shared" si="13"/>
        <v>27969.479189929356</v>
      </c>
      <c r="W19" s="16">
        <f t="shared" si="9"/>
        <v>1107.5320991191836</v>
      </c>
      <c r="X19" s="17">
        <f t="shared" si="3"/>
        <v>839.37091685227108</v>
      </c>
      <c r="Y19" s="32">
        <f t="shared" si="10"/>
        <v>4246.4152496285678</v>
      </c>
      <c r="Z19" s="18">
        <f t="shared" si="11"/>
        <v>3218.2520617243376</v>
      </c>
      <c r="AA19" s="4">
        <f t="shared" si="17"/>
        <v>59190.194011104533</v>
      </c>
    </row>
    <row r="20" spans="4:27" x14ac:dyDescent="0.3">
      <c r="D20" s="3">
        <v>15</v>
      </c>
      <c r="E20" s="9">
        <v>80</v>
      </c>
      <c r="F20" s="10">
        <v>614859.97608720278</v>
      </c>
      <c r="G20" s="11">
        <f t="shared" si="4"/>
        <v>0.69860701392715052</v>
      </c>
      <c r="H20" s="11">
        <f t="shared" si="14"/>
        <v>3.1949792092530752E-2</v>
      </c>
      <c r="I20" s="13">
        <f t="shared" si="18"/>
        <v>39260.78064366035</v>
      </c>
      <c r="J20" s="13">
        <f t="shared" si="19"/>
        <v>883.36756448235781</v>
      </c>
      <c r="K20" s="14">
        <f t="shared" si="5"/>
        <v>4308</v>
      </c>
      <c r="L20" s="16">
        <f t="shared" si="6"/>
        <v>35836.148208142709</v>
      </c>
      <c r="M20" s="73" t="s">
        <v>51</v>
      </c>
      <c r="N20" s="15">
        <f t="shared" si="7"/>
        <v>33685.979315654142</v>
      </c>
      <c r="O20" s="19">
        <f t="shared" si="8"/>
        <v>64620</v>
      </c>
      <c r="P20" s="16">
        <f t="shared" si="0"/>
        <v>3009.5990159981643</v>
      </c>
      <c r="Q20" s="16">
        <f t="shared" si="15"/>
        <v>55775.459448421047</v>
      </c>
      <c r="R20" s="16">
        <f t="shared" si="1"/>
        <v>3200.9074567905409</v>
      </c>
      <c r="S20" s="16">
        <f t="shared" si="12"/>
        <v>55354.627160472992</v>
      </c>
      <c r="T20" s="17">
        <f t="shared" si="2"/>
        <v>2236.1764002455893</v>
      </c>
      <c r="U20" s="16">
        <f t="shared" si="16"/>
        <v>48197.829178014377</v>
      </c>
      <c r="V20" s="15">
        <f t="shared" si="13"/>
        <v>25029.178825619609</v>
      </c>
      <c r="W20" s="16">
        <f t="shared" si="9"/>
        <v>1076.2600355684413</v>
      </c>
      <c r="X20" s="17">
        <f t="shared" si="3"/>
        <v>799.67705972531951</v>
      </c>
      <c r="Y20" s="32">
        <f t="shared" si="10"/>
        <v>4085.8590515666056</v>
      </c>
      <c r="Z20" s="18">
        <f t="shared" si="11"/>
        <v>3035.8534599709087</v>
      </c>
      <c r="AA20" s="4">
        <f t="shared" si="17"/>
        <v>62226.047471075442</v>
      </c>
    </row>
    <row r="21" spans="4:27" x14ac:dyDescent="0.3">
      <c r="D21" s="3">
        <v>16</v>
      </c>
      <c r="E21" s="9">
        <v>81</v>
      </c>
      <c r="F21" s="10">
        <v>586740.23493033391</v>
      </c>
      <c r="G21" s="11">
        <f t="shared" si="4"/>
        <v>0.66665722183461973</v>
      </c>
      <c r="H21" s="11">
        <f t="shared" si="14"/>
        <v>3.4620793358098333E-2</v>
      </c>
      <c r="I21" s="13">
        <f t="shared" si="18"/>
        <v>35836.148208142709</v>
      </c>
      <c r="J21" s="13">
        <f t="shared" si="19"/>
        <v>806.31333468321088</v>
      </c>
      <c r="K21" s="14">
        <f t="shared" si="5"/>
        <v>4308</v>
      </c>
      <c r="L21" s="16">
        <f t="shared" si="6"/>
        <v>32334.46154282592</v>
      </c>
      <c r="M21" s="73" t="s">
        <v>51</v>
      </c>
      <c r="N21" s="15">
        <f t="shared" si="7"/>
        <v>30394.393850256365</v>
      </c>
      <c r="O21" s="19">
        <f t="shared" si="8"/>
        <v>68928</v>
      </c>
      <c r="P21" s="16">
        <f t="shared" si="0"/>
        <v>2871.9593116635419</v>
      </c>
      <c r="Q21" s="16">
        <f t="shared" si="15"/>
        <v>58647.418760084591</v>
      </c>
      <c r="R21" s="16">
        <f t="shared" si="1"/>
        <v>3138.1445654809222</v>
      </c>
      <c r="S21" s="16">
        <f t="shared" si="12"/>
        <v>58492.771725953913</v>
      </c>
      <c r="T21" s="17">
        <f t="shared" si="2"/>
        <v>2092.0667377389213</v>
      </c>
      <c r="U21" s="16">
        <f t="shared" si="16"/>
        <v>50289.895915753295</v>
      </c>
      <c r="V21" s="15">
        <f t="shared" si="13"/>
        <v>22140.66896060092</v>
      </c>
      <c r="W21" s="16">
        <f t="shared" si="9"/>
        <v>1052.2780287343803</v>
      </c>
      <c r="X21" s="17">
        <f t="shared" si="3"/>
        <v>766.52752489502632</v>
      </c>
      <c r="Y21" s="32">
        <f t="shared" si="10"/>
        <v>3924.2373403979223</v>
      </c>
      <c r="Z21" s="18">
        <f t="shared" si="11"/>
        <v>2858.5942626339474</v>
      </c>
      <c r="AA21" s="4">
        <f t="shared" si="17"/>
        <v>65084.641733709388</v>
      </c>
    </row>
    <row r="22" spans="4:27" x14ac:dyDescent="0.3">
      <c r="D22" s="3">
        <v>17</v>
      </c>
      <c r="E22" s="9">
        <v>82</v>
      </c>
      <c r="F22" s="10">
        <v>556269.68460388086</v>
      </c>
      <c r="G22" s="11">
        <f t="shared" si="4"/>
        <v>0.63203642847652142</v>
      </c>
      <c r="H22" s="11">
        <f t="shared" si="14"/>
        <v>3.427640151839649E-2</v>
      </c>
      <c r="I22" s="13">
        <f t="shared" si="18"/>
        <v>32334.46154282592</v>
      </c>
      <c r="J22" s="13">
        <f t="shared" si="19"/>
        <v>727.52538471358321</v>
      </c>
      <c r="K22" s="14">
        <f t="shared" si="5"/>
        <v>4308</v>
      </c>
      <c r="L22" s="16">
        <f t="shared" si="6"/>
        <v>28753.986927539503</v>
      </c>
      <c r="M22" s="73" t="s">
        <v>51</v>
      </c>
      <c r="N22" s="15">
        <f t="shared" si="7"/>
        <v>27028.747711887132</v>
      </c>
      <c r="O22" s="19">
        <f t="shared" si="8"/>
        <v>73236</v>
      </c>
      <c r="P22" s="16">
        <f t="shared" si="0"/>
        <v>2722.8129338768545</v>
      </c>
      <c r="Q22" s="16">
        <f t="shared" si="15"/>
        <v>61370.231693961447</v>
      </c>
      <c r="R22" s="16">
        <f t="shared" si="1"/>
        <v>3076.6123190989429</v>
      </c>
      <c r="S22" s="16">
        <f t="shared" si="12"/>
        <v>61569.384045052859</v>
      </c>
      <c r="T22" s="17">
        <f t="shared" si="2"/>
        <v>1944.5310619701638</v>
      </c>
      <c r="U22" s="16">
        <f t="shared" si="16"/>
        <v>52234.426977723459</v>
      </c>
      <c r="V22" s="15">
        <f t="shared" si="13"/>
        <v>19302.919726139582</v>
      </c>
      <c r="W22" s="16">
        <f t="shared" si="9"/>
        <v>926.44820911208376</v>
      </c>
      <c r="X22" s="17">
        <f t="shared" si="3"/>
        <v>661.63462701053629</v>
      </c>
      <c r="Y22" s="32">
        <f t="shared" si="10"/>
        <v>3649.2611429889384</v>
      </c>
      <c r="Z22" s="18">
        <f t="shared" si="11"/>
        <v>2606.1656889807</v>
      </c>
      <c r="AA22" s="4">
        <f t="shared" si="17"/>
        <v>67690.807422690094</v>
      </c>
    </row>
    <row r="23" spans="4:27" x14ac:dyDescent="0.3">
      <c r="D23" s="3">
        <v>18</v>
      </c>
      <c r="E23" s="9">
        <v>83</v>
      </c>
      <c r="F23" s="10">
        <v>526102.24139502365</v>
      </c>
      <c r="G23" s="11">
        <f t="shared" si="4"/>
        <v>0.59776002695812491</v>
      </c>
      <c r="H23" s="11">
        <f t="shared" si="14"/>
        <v>3.5532409116426925E-2</v>
      </c>
      <c r="I23" s="13">
        <f t="shared" si="18"/>
        <v>28753.986927539503</v>
      </c>
      <c r="J23" s="13">
        <f t="shared" si="19"/>
        <v>646.96470586963881</v>
      </c>
      <c r="K23" s="14">
        <f t="shared" si="5"/>
        <v>4308</v>
      </c>
      <c r="L23" s="16">
        <f t="shared" si="6"/>
        <v>25092.951633409142</v>
      </c>
      <c r="M23" s="73" t="s">
        <v>51</v>
      </c>
      <c r="N23" s="15">
        <f t="shared" si="7"/>
        <v>23587.374535404593</v>
      </c>
      <c r="O23" s="19">
        <f t="shared" si="8"/>
        <v>77544</v>
      </c>
      <c r="P23" s="16">
        <f t="shared" si="0"/>
        <v>2575.1501961356021</v>
      </c>
      <c r="Q23" s="16">
        <f t="shared" si="15"/>
        <v>63945.381890097051</v>
      </c>
      <c r="R23" s="16">
        <f t="shared" si="1"/>
        <v>3016.2865873519054</v>
      </c>
      <c r="S23" s="16">
        <f t="shared" si="12"/>
        <v>64585.670632404763</v>
      </c>
      <c r="T23" s="17">
        <f t="shared" si="2"/>
        <v>1803.0155517689054</v>
      </c>
      <c r="U23" s="16">
        <f t="shared" si="16"/>
        <v>54037.442529492364</v>
      </c>
      <c r="V23" s="15">
        <f t="shared" si="13"/>
        <v>16514.921411788939</v>
      </c>
      <c r="W23" s="16">
        <f t="shared" si="9"/>
        <v>838.11624197438641</v>
      </c>
      <c r="X23" s="17">
        <f t="shared" si="3"/>
        <v>586.81494412932352</v>
      </c>
      <c r="Y23" s="32">
        <f t="shared" si="10"/>
        <v>3413.2664381099885</v>
      </c>
      <c r="Z23" s="18">
        <f t="shared" si="11"/>
        <v>2389.8304958982289</v>
      </c>
      <c r="AA23" s="4">
        <f t="shared" si="17"/>
        <v>70080.637918588327</v>
      </c>
    </row>
    <row r="24" spans="4:27" x14ac:dyDescent="0.3">
      <c r="D24" s="3">
        <v>19</v>
      </c>
      <c r="E24" s="9">
        <v>84</v>
      </c>
      <c r="F24" s="10">
        <v>494829.35723539628</v>
      </c>
      <c r="G24" s="11">
        <f t="shared" si="4"/>
        <v>0.56222761784169806</v>
      </c>
      <c r="H24" s="11">
        <f t="shared" si="14"/>
        <v>3.9765463216708652E-2</v>
      </c>
      <c r="I24" s="13">
        <f t="shared" si="18"/>
        <v>25092.951633409142</v>
      </c>
      <c r="J24" s="13">
        <f t="shared" si="19"/>
        <v>564.59141175170566</v>
      </c>
      <c r="K24" s="14">
        <f t="shared" si="5"/>
        <v>4308</v>
      </c>
      <c r="L24" s="16">
        <f>(I24+J24-K24)</f>
        <v>21349.543045160848</v>
      </c>
      <c r="M24" s="73" t="s">
        <v>51</v>
      </c>
      <c r="N24" s="15">
        <f t="shared" si="7"/>
        <v>20068.570462451196</v>
      </c>
      <c r="O24" s="19">
        <f t="shared" si="8"/>
        <v>81852</v>
      </c>
      <c r="P24" s="16">
        <f t="shared" si="0"/>
        <v>2422.0765776620351</v>
      </c>
      <c r="Q24" s="16">
        <f t="shared" si="15"/>
        <v>66367.45846775909</v>
      </c>
      <c r="R24" s="16">
        <f t="shared" si="1"/>
        <v>2957.1437130901031</v>
      </c>
      <c r="S24" s="16">
        <f t="shared" si="12"/>
        <v>67542.814345494873</v>
      </c>
      <c r="T24" s="17">
        <f t="shared" si="2"/>
        <v>1662.5878654262026</v>
      </c>
      <c r="U24" s="16">
        <f t="shared" si="16"/>
        <v>55700.030394918569</v>
      </c>
      <c r="V24" s="15">
        <f t="shared" si="13"/>
        <v>13775.684070042549</v>
      </c>
      <c r="W24" s="16">
        <f t="shared" si="9"/>
        <v>798.03600053652883</v>
      </c>
      <c r="X24" s="17">
        <f t="shared" si="3"/>
        <v>547.7964581722764</v>
      </c>
      <c r="Y24" s="32">
        <f t="shared" si="10"/>
        <v>3220.1125781985638</v>
      </c>
      <c r="Z24" s="18">
        <f t="shared" si="11"/>
        <v>2210.3843235984791</v>
      </c>
      <c r="AA24" s="4">
        <f t="shared" si="17"/>
        <v>72291.022242186809</v>
      </c>
    </row>
    <row r="25" spans="4:27" x14ac:dyDescent="0.3">
      <c r="D25" s="3">
        <v>20</v>
      </c>
      <c r="E25" s="9">
        <v>85</v>
      </c>
      <c r="F25" s="10">
        <v>459830.86555825482</v>
      </c>
      <c r="G25" s="11">
        <f t="shared" si="4"/>
        <v>0.52246215462498935</v>
      </c>
      <c r="H25" s="11"/>
      <c r="I25" s="13"/>
      <c r="J25" s="13"/>
      <c r="K25" s="14">
        <f t="shared" si="5"/>
        <v>4308</v>
      </c>
      <c r="L25" s="16"/>
      <c r="M25" s="73" t="s">
        <v>51</v>
      </c>
      <c r="N25" s="16"/>
      <c r="O25" s="19">
        <f t="shared" si="8"/>
        <v>86160</v>
      </c>
      <c r="P25" s="16">
        <f t="shared" si="0"/>
        <v>2250.766962124454</v>
      </c>
      <c r="Q25" s="16">
        <f t="shared" si="15"/>
        <v>68618.225429883547</v>
      </c>
      <c r="R25" s="16">
        <f t="shared" si="1"/>
        <v>2899.1605030295127</v>
      </c>
      <c r="S25" s="16">
        <f t="shared" si="12"/>
        <v>70441.974848524391</v>
      </c>
      <c r="T25" s="17">
        <f t="shared" si="2"/>
        <v>1514.7016430164672</v>
      </c>
      <c r="U25" s="16">
        <f t="shared" si="16"/>
        <v>57214.732037935035</v>
      </c>
      <c r="V25" s="9"/>
      <c r="W25" s="16"/>
      <c r="X25" s="16"/>
      <c r="Y25" s="32">
        <f t="shared" si="10"/>
        <v>2250.766962124454</v>
      </c>
      <c r="Z25" s="18">
        <f t="shared" si="11"/>
        <v>1514.7016430164672</v>
      </c>
      <c r="AA25" s="4">
        <f t="shared" si="17"/>
        <v>73805.723885203275</v>
      </c>
    </row>
    <row r="26" spans="4:27" x14ac:dyDescent="0.3">
      <c r="D26" s="3">
        <v>21</v>
      </c>
      <c r="E26" s="9">
        <v>86</v>
      </c>
      <c r="F26" s="10">
        <v>424790.27954332222</v>
      </c>
      <c r="G26" s="11">
        <f t="shared" si="4"/>
        <v>0.48264886360882847</v>
      </c>
      <c r="H26" s="11"/>
      <c r="I26" s="13"/>
      <c r="J26" s="13"/>
      <c r="K26" s="14">
        <f t="shared" si="5"/>
        <v>4308</v>
      </c>
      <c r="L26" s="16"/>
      <c r="M26" s="73" t="s">
        <v>51</v>
      </c>
      <c r="N26" s="16"/>
      <c r="O26" s="19">
        <f t="shared" si="8"/>
        <v>90468</v>
      </c>
      <c r="P26" s="16">
        <f t="shared" si="0"/>
        <v>2079.251304426833</v>
      </c>
      <c r="Q26" s="16">
        <f t="shared" si="15"/>
        <v>70697.476734310374</v>
      </c>
      <c r="R26" s="16">
        <f t="shared" si="1"/>
        <v>2842.314218656385</v>
      </c>
      <c r="S26" s="16">
        <f t="shared" si="12"/>
        <v>73284.289067180769</v>
      </c>
      <c r="T26" s="17">
        <f t="shared" si="2"/>
        <v>1371.8397276537196</v>
      </c>
      <c r="U26" s="16">
        <f t="shared" si="16"/>
        <v>58586.571765588757</v>
      </c>
      <c r="V26" s="9"/>
      <c r="W26" s="16"/>
      <c r="X26" s="16"/>
      <c r="Y26" s="32">
        <f t="shared" si="10"/>
        <v>2079.251304426833</v>
      </c>
      <c r="Z26" s="18">
        <f t="shared" si="11"/>
        <v>1371.8397276537196</v>
      </c>
      <c r="AA26" s="4">
        <f t="shared" si="17"/>
        <v>75177.563612856989</v>
      </c>
    </row>
    <row r="27" spans="4:27" x14ac:dyDescent="0.3">
      <c r="D27" s="3">
        <v>22</v>
      </c>
      <c r="E27" s="9">
        <v>87</v>
      </c>
      <c r="F27" s="10">
        <v>386513.5327153175</v>
      </c>
      <c r="G27" s="11">
        <f t="shared" si="4"/>
        <v>0.43915863031290575</v>
      </c>
      <c r="H27" s="11"/>
      <c r="I27" s="13"/>
      <c r="J27" s="13"/>
      <c r="K27" s="14">
        <f t="shared" si="5"/>
        <v>4308</v>
      </c>
      <c r="L27" s="16"/>
      <c r="M27" s="73" t="s">
        <v>51</v>
      </c>
      <c r="N27" s="16"/>
      <c r="O27" s="19">
        <f t="shared" si="8"/>
        <v>94776</v>
      </c>
      <c r="P27" s="16">
        <f t="shared" si="0"/>
        <v>1891.895379387998</v>
      </c>
      <c r="Q27" s="16">
        <f t="shared" si="15"/>
        <v>72589.372113698366</v>
      </c>
      <c r="R27" s="16">
        <f t="shared" si="1"/>
        <v>2786.5825673101813</v>
      </c>
      <c r="S27" s="16">
        <f t="shared" si="12"/>
        <v>76070.871634490948</v>
      </c>
      <c r="T27" s="17">
        <f t="shared" si="2"/>
        <v>1223.7517835137598</v>
      </c>
      <c r="U27" s="16">
        <f t="shared" si="16"/>
        <v>59810.323549102519</v>
      </c>
      <c r="V27" s="9"/>
      <c r="W27" s="16"/>
      <c r="X27" s="16"/>
      <c r="Y27" s="32">
        <f t="shared" si="10"/>
        <v>1891.895379387998</v>
      </c>
      <c r="Z27" s="18">
        <f t="shared" si="11"/>
        <v>1223.7517835137598</v>
      </c>
      <c r="AA27" s="4">
        <f t="shared" si="17"/>
        <v>76401.315396370745</v>
      </c>
    </row>
    <row r="28" spans="4:27" x14ac:dyDescent="0.3">
      <c r="D28" s="3">
        <v>23</v>
      </c>
      <c r="E28" s="9">
        <v>88</v>
      </c>
      <c r="F28" s="10">
        <v>349165.10879428941</v>
      </c>
      <c r="G28" s="11">
        <f t="shared" si="4"/>
        <v>0.39672316219804132</v>
      </c>
      <c r="H28" s="11"/>
      <c r="I28" s="13"/>
      <c r="J28" s="13"/>
      <c r="K28" s="14">
        <f t="shared" si="5"/>
        <v>4308</v>
      </c>
      <c r="L28" s="16"/>
      <c r="M28" s="73" t="s">
        <v>51</v>
      </c>
      <c r="N28" s="16"/>
      <c r="O28" s="19">
        <f t="shared" si="8"/>
        <v>99084</v>
      </c>
      <c r="P28" s="16">
        <f t="shared" si="0"/>
        <v>1709.083382749162</v>
      </c>
      <c r="Q28" s="16">
        <f t="shared" si="15"/>
        <v>74298.455496447525</v>
      </c>
      <c r="R28" s="16">
        <f t="shared" si="1"/>
        <v>2731.9436934413548</v>
      </c>
      <c r="S28" s="16">
        <f t="shared" si="12"/>
        <v>78802.815327932301</v>
      </c>
      <c r="T28" s="17">
        <f t="shared" si="2"/>
        <v>1083.8253410090506</v>
      </c>
      <c r="U28" s="16">
        <f t="shared" si="16"/>
        <v>60894.148890111566</v>
      </c>
      <c r="V28" s="9"/>
      <c r="W28" s="16"/>
      <c r="X28" s="16"/>
      <c r="Y28" s="32">
        <f t="shared" si="10"/>
        <v>1709.083382749162</v>
      </c>
      <c r="Z28" s="18">
        <f t="shared" si="11"/>
        <v>1083.8253410090506</v>
      </c>
      <c r="AA28" s="4">
        <f t="shared" si="17"/>
        <v>77485.140737379799</v>
      </c>
    </row>
    <row r="29" spans="4:27" x14ac:dyDescent="0.3">
      <c r="D29" s="3">
        <v>24</v>
      </c>
      <c r="E29" s="9">
        <v>89</v>
      </c>
      <c r="F29" s="10">
        <v>310216.17649497517</v>
      </c>
      <c r="G29" s="11">
        <f t="shared" si="4"/>
        <v>0.35246918837064817</v>
      </c>
      <c r="H29" s="11"/>
      <c r="I29" s="13"/>
      <c r="J29" s="13"/>
      <c r="K29" s="14">
        <f t="shared" si="5"/>
        <v>4308</v>
      </c>
      <c r="L29" s="16"/>
      <c r="M29" s="73" t="s">
        <v>51</v>
      </c>
      <c r="N29" s="16"/>
      <c r="O29" s="19">
        <f t="shared" si="8"/>
        <v>103392</v>
      </c>
      <c r="P29" s="16">
        <f t="shared" si="0"/>
        <v>1518.4372635007524</v>
      </c>
      <c r="Q29" s="16">
        <f t="shared" si="15"/>
        <v>75816.89275994827</v>
      </c>
      <c r="R29" s="16">
        <f t="shared" si="1"/>
        <v>2678.3761700405439</v>
      </c>
      <c r="S29" s="16">
        <f t="shared" si="12"/>
        <v>81481.191497972846</v>
      </c>
      <c r="T29" s="17">
        <f t="shared" si="2"/>
        <v>944.04507480547568</v>
      </c>
      <c r="U29" s="16">
        <f t="shared" si="16"/>
        <v>61838.193964917045</v>
      </c>
      <c r="V29" s="9"/>
      <c r="W29" s="16"/>
      <c r="X29" s="16"/>
      <c r="Y29" s="32">
        <f t="shared" si="10"/>
        <v>1518.4372635007524</v>
      </c>
      <c r="Z29" s="18">
        <f t="shared" si="11"/>
        <v>944.04507480547568</v>
      </c>
      <c r="AA29" s="4">
        <f t="shared" si="17"/>
        <v>78429.185812185271</v>
      </c>
    </row>
    <row r="30" spans="4:27" x14ac:dyDescent="0.3">
      <c r="D30" s="3">
        <v>25</v>
      </c>
      <c r="E30" s="9">
        <v>90</v>
      </c>
      <c r="F30" s="10">
        <v>271234.64557535475</v>
      </c>
      <c r="G30" s="11">
        <f t="shared" si="4"/>
        <v>0.30817817582602514</v>
      </c>
      <c r="H30" s="11"/>
      <c r="I30" s="13"/>
      <c r="J30" s="13"/>
      <c r="K30" s="14">
        <f t="shared" si="5"/>
        <v>4308</v>
      </c>
      <c r="L30" s="16"/>
      <c r="M30" s="73" t="s">
        <v>51</v>
      </c>
      <c r="N30" s="16"/>
      <c r="O30" s="19">
        <f t="shared" si="8"/>
        <v>107700</v>
      </c>
      <c r="P30" s="16">
        <f t="shared" si="0"/>
        <v>1327.6315814585164</v>
      </c>
      <c r="Q30" s="16">
        <f t="shared" si="15"/>
        <v>77144.524341406781</v>
      </c>
      <c r="R30" s="16">
        <f t="shared" si="1"/>
        <v>2625.8589902358272</v>
      </c>
      <c r="S30" s="16">
        <f t="shared" si="12"/>
        <v>84107.050488208668</v>
      </c>
      <c r="T30" s="17">
        <f t="shared" si="2"/>
        <v>809.23243358724562</v>
      </c>
      <c r="U30" s="16">
        <f t="shared" si="16"/>
        <v>62647.426398504293</v>
      </c>
      <c r="V30" s="9"/>
      <c r="W30" s="16"/>
      <c r="X30" s="16"/>
      <c r="Y30" s="32">
        <f t="shared" si="10"/>
        <v>1327.6315814585164</v>
      </c>
      <c r="Z30" s="18">
        <f t="shared" si="11"/>
        <v>809.23243358724562</v>
      </c>
      <c r="AA30" s="4">
        <f t="shared" si="17"/>
        <v>79238.418245772511</v>
      </c>
    </row>
    <row r="31" spans="4:27" x14ac:dyDescent="0.3">
      <c r="D31" s="3">
        <v>26</v>
      </c>
      <c r="E31" s="9">
        <v>91</v>
      </c>
      <c r="F31" s="10">
        <v>232825.86150506814</v>
      </c>
      <c r="G31" s="11">
        <f t="shared" si="4"/>
        <v>0.26453792114776309</v>
      </c>
      <c r="H31" s="11"/>
      <c r="I31" s="13"/>
      <c r="J31" s="13"/>
      <c r="K31" s="14">
        <f t="shared" si="5"/>
        <v>4308</v>
      </c>
      <c r="L31" s="16"/>
      <c r="M31" s="73" t="s">
        <v>51</v>
      </c>
      <c r="N31" s="16"/>
      <c r="O31" s="19">
        <f t="shared" si="8"/>
        <v>112008</v>
      </c>
      <c r="P31" s="16">
        <f t="shared" si="0"/>
        <v>1139.6293643045633</v>
      </c>
      <c r="Q31" s="16">
        <f t="shared" si="15"/>
        <v>78284.153705711346</v>
      </c>
      <c r="R31" s="16">
        <f t="shared" si="1"/>
        <v>2574.3715590547322</v>
      </c>
      <c r="S31" s="16">
        <f t="shared" si="12"/>
        <v>86681.422047263404</v>
      </c>
      <c r="T31" s="17">
        <f t="shared" si="2"/>
        <v>681.0189004942647</v>
      </c>
      <c r="U31" s="16">
        <f t="shared" si="16"/>
        <v>63328.445298998558</v>
      </c>
      <c r="V31" s="9"/>
      <c r="W31" s="16"/>
      <c r="X31" s="16"/>
      <c r="Y31" s="32">
        <f t="shared" si="10"/>
        <v>1139.6293643045633</v>
      </c>
      <c r="Z31" s="18">
        <f t="shared" si="11"/>
        <v>681.0189004942647</v>
      </c>
      <c r="AA31" s="4">
        <f t="shared" si="17"/>
        <v>79919.437146266777</v>
      </c>
    </row>
    <row r="32" spans="4:27" x14ac:dyDescent="0.3">
      <c r="D32" s="3">
        <v>27</v>
      </c>
      <c r="E32" s="9">
        <v>92</v>
      </c>
      <c r="F32" s="10">
        <v>197184.52838884888</v>
      </c>
      <c r="G32" s="11">
        <f t="shared" si="4"/>
        <v>0.22404205823738649</v>
      </c>
      <c r="H32" s="11"/>
      <c r="I32" s="13"/>
      <c r="J32" s="13"/>
      <c r="K32" s="14">
        <f t="shared" si="5"/>
        <v>4308</v>
      </c>
      <c r="L32" s="16"/>
      <c r="M32" s="73" t="s">
        <v>51</v>
      </c>
      <c r="N32" s="16"/>
      <c r="O32" s="19">
        <f t="shared" si="8"/>
        <v>116316</v>
      </c>
      <c r="P32" s="16">
        <f t="shared" si="0"/>
        <v>965.17318688666103</v>
      </c>
      <c r="Q32" s="16">
        <f t="shared" si="15"/>
        <v>79249.326892598008</v>
      </c>
      <c r="R32" s="16">
        <f t="shared" si="1"/>
        <v>2523.8936853477771</v>
      </c>
      <c r="S32" s="16">
        <f t="shared" si="12"/>
        <v>89205.315732611183</v>
      </c>
      <c r="T32" s="17">
        <f t="shared" si="2"/>
        <v>565.4583360376588</v>
      </c>
      <c r="U32" s="16">
        <f t="shared" si="16"/>
        <v>63893.903635036215</v>
      </c>
      <c r="V32" s="9"/>
      <c r="W32" s="16"/>
      <c r="X32" s="16"/>
      <c r="Y32" s="32">
        <f t="shared" si="10"/>
        <v>965.17318688666103</v>
      </c>
      <c r="Z32" s="18">
        <f t="shared" si="11"/>
        <v>565.4583360376588</v>
      </c>
      <c r="AA32" s="4">
        <f t="shared" si="17"/>
        <v>80484.895482304433</v>
      </c>
    </row>
    <row r="33" spans="4:27" x14ac:dyDescent="0.3">
      <c r="D33" s="3">
        <v>28</v>
      </c>
      <c r="E33" s="9">
        <v>93</v>
      </c>
      <c r="F33" s="10">
        <v>162099.02970804658</v>
      </c>
      <c r="G33" s="11">
        <f t="shared" si="4"/>
        <v>0.18417773722315936</v>
      </c>
      <c r="H33" s="11"/>
      <c r="I33" s="13"/>
      <c r="J33" s="13"/>
      <c r="K33" s="14">
        <f t="shared" si="5"/>
        <v>4308</v>
      </c>
      <c r="L33" s="16"/>
      <c r="M33" s="73" t="s">
        <v>51</v>
      </c>
      <c r="N33" s="16"/>
      <c r="O33" s="19">
        <f t="shared" si="8"/>
        <v>120624</v>
      </c>
      <c r="P33" s="16">
        <f t="shared" si="0"/>
        <v>793.43769195737048</v>
      </c>
      <c r="Q33" s="16">
        <f t="shared" si="15"/>
        <v>80042.764584555378</v>
      </c>
      <c r="R33" s="16">
        <f t="shared" si="1"/>
        <v>2474.4055738703692</v>
      </c>
      <c r="S33" s="16">
        <f t="shared" si="12"/>
        <v>91679.721306481559</v>
      </c>
      <c r="T33" s="17">
        <f t="shared" si="2"/>
        <v>455.73041956781771</v>
      </c>
      <c r="U33" s="16">
        <f t="shared" si="16"/>
        <v>64349.63405460403</v>
      </c>
      <c r="V33" s="9"/>
      <c r="W33" s="16"/>
      <c r="X33" s="16"/>
      <c r="Y33" s="32">
        <f t="shared" si="10"/>
        <v>793.43769195737048</v>
      </c>
      <c r="Z33" s="18">
        <f t="shared" si="11"/>
        <v>455.73041956781771</v>
      </c>
      <c r="AA33" s="4">
        <f t="shared" si="17"/>
        <v>80940.625901872249</v>
      </c>
    </row>
    <row r="34" spans="4:27" x14ac:dyDescent="0.3">
      <c r="D34" s="3">
        <v>29</v>
      </c>
      <c r="E34" s="9">
        <v>94</v>
      </c>
      <c r="F34" s="10">
        <v>130508.35616476803</v>
      </c>
      <c r="G34" s="11">
        <f t="shared" si="4"/>
        <v>0.14828425420209629</v>
      </c>
      <c r="H34" s="11"/>
      <c r="I34" s="13"/>
      <c r="J34" s="13"/>
      <c r="K34" s="14">
        <f t="shared" si="5"/>
        <v>4308</v>
      </c>
      <c r="L34" s="16"/>
      <c r="M34" s="73" t="s">
        <v>51</v>
      </c>
      <c r="N34" s="16"/>
      <c r="O34" s="19">
        <f t="shared" si="8"/>
        <v>124932</v>
      </c>
      <c r="P34" s="16">
        <f t="shared" si="0"/>
        <v>638.80856710263083</v>
      </c>
      <c r="Q34" s="16">
        <f t="shared" si="15"/>
        <v>80681.573151658013</v>
      </c>
      <c r="R34" s="16">
        <f t="shared" si="1"/>
        <v>2425.8878175199702</v>
      </c>
      <c r="S34" s="16">
        <f t="shared" si="12"/>
        <v>94105.609124001523</v>
      </c>
      <c r="T34" s="17">
        <f t="shared" si="2"/>
        <v>359.7209657988999</v>
      </c>
      <c r="U34" s="16">
        <f t="shared" si="16"/>
        <v>64709.355020402931</v>
      </c>
      <c r="V34" s="9"/>
      <c r="W34" s="16"/>
      <c r="X34" s="16"/>
      <c r="Y34" s="32">
        <f t="shared" si="10"/>
        <v>638.80856710263083</v>
      </c>
      <c r="Z34" s="18">
        <f t="shared" si="11"/>
        <v>359.7209657988999</v>
      </c>
      <c r="AA34" s="4">
        <f t="shared" si="17"/>
        <v>81300.346867671149</v>
      </c>
    </row>
    <row r="35" spans="4:27" x14ac:dyDescent="0.3">
      <c r="D35" s="3">
        <v>30</v>
      </c>
      <c r="E35" s="9">
        <v>95</v>
      </c>
      <c r="F35" s="10">
        <v>101640.00997848315</v>
      </c>
      <c r="G35" s="11">
        <f t="shared" si="4"/>
        <v>0.11548389328975185</v>
      </c>
      <c r="H35" s="11"/>
      <c r="I35" s="13"/>
      <c r="J35" s="13"/>
      <c r="K35" s="14">
        <f t="shared" si="5"/>
        <v>4308</v>
      </c>
      <c r="L35" s="16"/>
      <c r="M35" s="73" t="s">
        <v>51</v>
      </c>
      <c r="N35" s="16"/>
      <c r="O35" s="19">
        <f t="shared" si="8"/>
        <v>129240</v>
      </c>
      <c r="P35" s="16">
        <f t="shared" si="0"/>
        <v>497.50461229225095</v>
      </c>
      <c r="Q35" s="16">
        <f t="shared" si="15"/>
        <v>81179.077763950263</v>
      </c>
      <c r="R35" s="16">
        <f t="shared" si="1"/>
        <v>2378.3213897254609</v>
      </c>
      <c r="S35" s="16">
        <f t="shared" si="12"/>
        <v>96483.930513726984</v>
      </c>
      <c r="T35" s="17">
        <f t="shared" si="2"/>
        <v>274.65781357978943</v>
      </c>
      <c r="U35" s="16">
        <f t="shared" si="16"/>
        <v>64984.012833982721</v>
      </c>
      <c r="V35" s="9"/>
      <c r="W35" s="16"/>
      <c r="X35" s="16"/>
      <c r="Y35" s="32">
        <f t="shared" si="10"/>
        <v>497.50461229225095</v>
      </c>
      <c r="Z35" s="18">
        <f t="shared" si="11"/>
        <v>274.65781357978943</v>
      </c>
      <c r="AA35" s="4">
        <f t="shared" si="17"/>
        <v>81575.004681250939</v>
      </c>
    </row>
    <row r="36" spans="4:27" x14ac:dyDescent="0.3">
      <c r="D36" s="3">
        <v>31</v>
      </c>
      <c r="E36" s="9">
        <v>96</v>
      </c>
      <c r="F36" s="10">
        <v>78474.253489085037</v>
      </c>
      <c r="G36" s="11">
        <f t="shared" si="4"/>
        <v>8.9162843626687333E-2</v>
      </c>
      <c r="H36" s="11"/>
      <c r="I36" s="13"/>
      <c r="J36" s="13"/>
      <c r="K36" s="14">
        <f t="shared" si="5"/>
        <v>4308</v>
      </c>
      <c r="L36" s="16"/>
      <c r="M36" s="73" t="s">
        <v>51</v>
      </c>
      <c r="N36" s="16"/>
      <c r="O36" s="19">
        <f t="shared" si="8"/>
        <v>133548</v>
      </c>
      <c r="P36" s="16">
        <f t="shared" si="0"/>
        <v>384.11353034376901</v>
      </c>
      <c r="Q36" s="16">
        <f t="shared" si="15"/>
        <v>81563.191294294025</v>
      </c>
      <c r="R36" s="16">
        <f t="shared" si="1"/>
        <v>2331.6876369857464</v>
      </c>
      <c r="S36" s="16">
        <f t="shared" si="12"/>
        <v>98815.618150712733</v>
      </c>
      <c r="T36" s="17">
        <f t="shared" si="2"/>
        <v>207.8999001628402</v>
      </c>
      <c r="U36" s="16">
        <f t="shared" si="16"/>
        <v>65191.912734145561</v>
      </c>
      <c r="V36" s="9"/>
      <c r="W36" s="16"/>
      <c r="X36" s="16"/>
      <c r="Y36" s="32">
        <f t="shared" si="10"/>
        <v>384.11353034376901</v>
      </c>
      <c r="Z36" s="18">
        <f t="shared" si="11"/>
        <v>207.8999001628402</v>
      </c>
      <c r="AA36" s="4">
        <f t="shared" si="17"/>
        <v>81782.904581413779</v>
      </c>
    </row>
    <row r="37" spans="4:27" x14ac:dyDescent="0.3">
      <c r="D37" s="3">
        <v>32</v>
      </c>
      <c r="E37" s="9">
        <v>97</v>
      </c>
      <c r="F37" s="10">
        <v>58576.144647751949</v>
      </c>
      <c r="G37" s="11">
        <f t="shared" si="4"/>
        <v>6.6554511744519679E-2</v>
      </c>
      <c r="H37" s="11"/>
      <c r="I37" s="13"/>
      <c r="J37" s="13"/>
      <c r="K37" s="14">
        <f t="shared" si="5"/>
        <v>4308</v>
      </c>
      <c r="L37" s="16"/>
      <c r="M37" s="73" t="s">
        <v>51</v>
      </c>
      <c r="N37" s="16"/>
      <c r="O37" s="19">
        <f t="shared" si="8"/>
        <v>137856</v>
      </c>
      <c r="P37" s="16">
        <f t="shared" ref="P37:P55" si="20">K37*G37</f>
        <v>286.71683659539076</v>
      </c>
      <c r="Q37" s="16">
        <f t="shared" si="15"/>
        <v>81849.908130889409</v>
      </c>
      <c r="R37" s="16">
        <f t="shared" ref="R37:R55" si="21">K37/(1+$B$6)^D37</f>
        <v>2285.9682715546528</v>
      </c>
      <c r="S37" s="16">
        <f t="shared" si="12"/>
        <v>101101.58642226738</v>
      </c>
      <c r="T37" s="17">
        <f t="shared" ref="T37:T55" si="22">P37/(1+$B$6)^D37</f>
        <v>152.14150217678349</v>
      </c>
      <c r="U37" s="16">
        <f t="shared" si="16"/>
        <v>65344.054236322343</v>
      </c>
      <c r="V37" s="9"/>
      <c r="W37" s="16"/>
      <c r="X37" s="16"/>
      <c r="Y37" s="32">
        <f t="shared" si="10"/>
        <v>286.71683659539076</v>
      </c>
      <c r="Z37" s="18">
        <f t="shared" si="11"/>
        <v>152.14150217678349</v>
      </c>
      <c r="AA37" s="4">
        <f t="shared" si="17"/>
        <v>81935.046083590569</v>
      </c>
    </row>
    <row r="38" spans="4:27" x14ac:dyDescent="0.3">
      <c r="D38" s="3">
        <v>33</v>
      </c>
      <c r="E38" s="9">
        <v>98</v>
      </c>
      <c r="F38" s="10">
        <v>42712.843643205291</v>
      </c>
      <c r="G38" s="11">
        <f t="shared" si="4"/>
        <v>4.853054892889129E-2</v>
      </c>
      <c r="H38" s="11"/>
      <c r="I38" s="13"/>
      <c r="J38" s="13"/>
      <c r="K38" s="14">
        <f t="shared" si="5"/>
        <v>4308</v>
      </c>
      <c r="L38" s="16"/>
      <c r="M38" s="73" t="s">
        <v>51</v>
      </c>
      <c r="N38" s="16"/>
      <c r="O38" s="19">
        <f t="shared" ref="O38:O55" si="23">K38+O37</f>
        <v>142164</v>
      </c>
      <c r="P38" s="16">
        <f t="shared" si="20"/>
        <v>209.06960478566367</v>
      </c>
      <c r="Q38" s="16">
        <f t="shared" si="15"/>
        <v>82058.977735675071</v>
      </c>
      <c r="R38" s="16">
        <f t="shared" si="21"/>
        <v>2241.1453642692677</v>
      </c>
      <c r="S38" s="16">
        <f t="shared" si="12"/>
        <v>103342.73178653665</v>
      </c>
      <c r="T38" s="17">
        <f t="shared" si="22"/>
        <v>108.76401475742757</v>
      </c>
      <c r="U38" s="16">
        <f t="shared" si="16"/>
        <v>65452.818251079771</v>
      </c>
      <c r="V38" s="9"/>
      <c r="W38" s="16"/>
      <c r="X38" s="16"/>
      <c r="Y38" s="32">
        <f t="shared" si="10"/>
        <v>209.06960478566367</v>
      </c>
      <c r="Z38" s="18">
        <f t="shared" si="11"/>
        <v>108.76401475742757</v>
      </c>
      <c r="AA38" s="4">
        <f t="shared" si="17"/>
        <v>82043.810098347996</v>
      </c>
    </row>
    <row r="39" spans="4:27" x14ac:dyDescent="0.3">
      <c r="D39" s="3">
        <v>34</v>
      </c>
      <c r="E39" s="9">
        <v>99</v>
      </c>
      <c r="F39" s="10">
        <v>30342.949346462585</v>
      </c>
      <c r="G39" s="11">
        <f t="shared" si="4"/>
        <v>3.4475812479406891E-2</v>
      </c>
      <c r="H39" s="11"/>
      <c r="I39" s="13"/>
      <c r="J39" s="13"/>
      <c r="K39" s="14">
        <f t="shared" si="5"/>
        <v>4308</v>
      </c>
      <c r="L39" s="16"/>
      <c r="M39" s="73" t="s">
        <v>51</v>
      </c>
      <c r="N39" s="16"/>
      <c r="O39" s="19">
        <f t="shared" si="23"/>
        <v>146472</v>
      </c>
      <c r="P39" s="16">
        <f t="shared" si="20"/>
        <v>148.52180016128489</v>
      </c>
      <c r="Q39" s="16">
        <f t="shared" si="15"/>
        <v>82207.499535836352</v>
      </c>
      <c r="R39" s="16">
        <f t="shared" si="21"/>
        <v>2197.2013375188899</v>
      </c>
      <c r="S39" s="16">
        <f t="shared" si="12"/>
        <v>105539.93312405553</v>
      </c>
      <c r="T39" s="17">
        <f t="shared" si="22"/>
        <v>75.750301291803254</v>
      </c>
      <c r="U39" s="16">
        <f t="shared" si="16"/>
        <v>65528.568552371573</v>
      </c>
      <c r="V39" s="9"/>
      <c r="W39" s="16"/>
      <c r="X39" s="16"/>
      <c r="Y39" s="32">
        <f t="shared" si="10"/>
        <v>148.52180016128489</v>
      </c>
      <c r="Z39" s="18">
        <f t="shared" si="11"/>
        <v>75.750301291803254</v>
      </c>
      <c r="AA39" s="4">
        <f t="shared" si="17"/>
        <v>82119.560399639799</v>
      </c>
    </row>
    <row r="40" spans="4:27" x14ac:dyDescent="0.3">
      <c r="D40" s="3">
        <v>35</v>
      </c>
      <c r="E40" s="9">
        <v>100</v>
      </c>
      <c r="F40" s="10">
        <v>19712.526071583823</v>
      </c>
      <c r="G40" s="11">
        <f t="shared" si="4"/>
        <v>2.2397471800761928E-2</v>
      </c>
      <c r="H40" s="11"/>
      <c r="I40" s="13"/>
      <c r="J40" s="13"/>
      <c r="K40" s="14">
        <f t="shared" si="5"/>
        <v>4308</v>
      </c>
      <c r="L40" s="16"/>
      <c r="M40" s="73" t="s">
        <v>51</v>
      </c>
      <c r="N40" s="16"/>
      <c r="O40" s="19">
        <f t="shared" si="23"/>
        <v>150780</v>
      </c>
      <c r="P40" s="16">
        <f t="shared" si="20"/>
        <v>96.488308517682384</v>
      </c>
      <c r="Q40" s="16">
        <f t="shared" si="15"/>
        <v>82303.987844354036</v>
      </c>
      <c r="R40" s="16">
        <f t="shared" si="21"/>
        <v>2154.1189583518531</v>
      </c>
      <c r="S40" s="16">
        <f t="shared" si="12"/>
        <v>107694.05208240739</v>
      </c>
      <c r="T40" s="17">
        <f t="shared" si="22"/>
        <v>48.246818625172281</v>
      </c>
      <c r="U40" s="16">
        <f t="shared" si="16"/>
        <v>65576.815370996745</v>
      </c>
      <c r="V40" s="9"/>
      <c r="W40" s="16"/>
      <c r="X40" s="16"/>
      <c r="Y40" s="32">
        <f t="shared" si="10"/>
        <v>96.488308517682384</v>
      </c>
      <c r="Z40" s="18">
        <f t="shared" si="11"/>
        <v>48.246818625172281</v>
      </c>
      <c r="AA40" s="4">
        <f t="shared" si="17"/>
        <v>82167.807218264978</v>
      </c>
    </row>
    <row r="41" spans="4:27" x14ac:dyDescent="0.3">
      <c r="D41" s="3">
        <v>36</v>
      </c>
      <c r="E41" s="9">
        <v>101</v>
      </c>
      <c r="F41" s="10">
        <v>12905.605883473716</v>
      </c>
      <c r="G41" s="11">
        <f t="shared" si="4"/>
        <v>1.4663414663203818E-2</v>
      </c>
      <c r="H41" s="11"/>
      <c r="I41" s="13"/>
      <c r="J41" s="13"/>
      <c r="K41" s="14">
        <f t="shared" si="5"/>
        <v>4308</v>
      </c>
      <c r="L41" s="16"/>
      <c r="M41" s="73" t="s">
        <v>51</v>
      </c>
      <c r="N41" s="16"/>
      <c r="O41" s="19">
        <f t="shared" si="23"/>
        <v>155088</v>
      </c>
      <c r="P41" s="16">
        <f t="shared" si="20"/>
        <v>63.169990369082051</v>
      </c>
      <c r="Q41" s="16">
        <f t="shared" si="15"/>
        <v>82367.157834723112</v>
      </c>
      <c r="R41" s="16">
        <f t="shared" si="21"/>
        <v>2111.8813317175031</v>
      </c>
      <c r="S41" s="16">
        <f t="shared" si="12"/>
        <v>109805.9334141249</v>
      </c>
      <c r="T41" s="17">
        <f t="shared" si="22"/>
        <v>30.967391686452842</v>
      </c>
      <c r="U41" s="16">
        <f t="shared" si="16"/>
        <v>65607.7827626832</v>
      </c>
      <c r="V41" s="9"/>
      <c r="W41" s="16"/>
      <c r="X41" s="16"/>
      <c r="Y41" s="32">
        <f t="shared" si="10"/>
        <v>63.169990369082051</v>
      </c>
      <c r="Z41" s="18">
        <f t="shared" si="11"/>
        <v>30.967391686452842</v>
      </c>
      <c r="AA41" s="4">
        <f t="shared" si="17"/>
        <v>82198.774609951433</v>
      </c>
    </row>
    <row r="42" spans="4:27" x14ac:dyDescent="0.3">
      <c r="D42" s="3">
        <v>37</v>
      </c>
      <c r="E42" s="9">
        <v>102</v>
      </c>
      <c r="F42" s="10">
        <v>8170.4086374044391</v>
      </c>
      <c r="G42" s="11">
        <f t="shared" si="4"/>
        <v>9.2832596082529657E-3</v>
      </c>
      <c r="H42" s="11"/>
      <c r="I42" s="13"/>
      <c r="J42" s="13"/>
      <c r="K42" s="14">
        <f t="shared" si="5"/>
        <v>4308</v>
      </c>
      <c r="L42" s="16"/>
      <c r="M42" s="73" t="s">
        <v>51</v>
      </c>
      <c r="N42" s="16"/>
      <c r="O42" s="19">
        <f t="shared" si="23"/>
        <v>159396</v>
      </c>
      <c r="P42" s="16">
        <f t="shared" si="20"/>
        <v>39.992282392353779</v>
      </c>
      <c r="Q42" s="16">
        <f t="shared" si="15"/>
        <v>82407.150117115467</v>
      </c>
      <c r="R42" s="16">
        <f t="shared" si="21"/>
        <v>2070.4718938406891</v>
      </c>
      <c r="S42" s="16">
        <f t="shared" si="12"/>
        <v>111876.40530796559</v>
      </c>
      <c r="T42" s="17">
        <f t="shared" si="22"/>
        <v>19.22072810211429</v>
      </c>
      <c r="U42" s="16">
        <f t="shared" si="16"/>
        <v>65627.003490785311</v>
      </c>
      <c r="V42" s="9"/>
      <c r="W42" s="16"/>
      <c r="X42" s="16"/>
      <c r="Y42" s="32">
        <f t="shared" si="10"/>
        <v>39.992282392353779</v>
      </c>
      <c r="Z42" s="18">
        <f t="shared" si="11"/>
        <v>19.22072810211429</v>
      </c>
      <c r="AA42" s="4">
        <f t="shared" si="17"/>
        <v>82217.995338053544</v>
      </c>
    </row>
    <row r="43" spans="4:27" x14ac:dyDescent="0.3">
      <c r="D43" s="3">
        <v>38</v>
      </c>
      <c r="E43" s="9">
        <v>103</v>
      </c>
      <c r="F43" s="10">
        <v>4837.4174490034111</v>
      </c>
      <c r="G43" s="11">
        <f t="shared" si="4"/>
        <v>5.4962981664106146E-3</v>
      </c>
      <c r="H43" s="11"/>
      <c r="I43" s="13"/>
      <c r="J43" s="13"/>
      <c r="K43" s="14">
        <f t="shared" si="5"/>
        <v>4308</v>
      </c>
      <c r="L43" s="16"/>
      <c r="M43" s="73" t="s">
        <v>51</v>
      </c>
      <c r="N43" s="16"/>
      <c r="O43" s="19">
        <f t="shared" si="23"/>
        <v>163704</v>
      </c>
      <c r="P43" s="16">
        <f t="shared" si="20"/>
        <v>23.678052500896928</v>
      </c>
      <c r="Q43" s="16">
        <f t="shared" si="15"/>
        <v>82430.828169616361</v>
      </c>
      <c r="R43" s="16">
        <f t="shared" si="21"/>
        <v>2029.8744057261654</v>
      </c>
      <c r="S43" s="16">
        <f t="shared" si="12"/>
        <v>113906.27971369175</v>
      </c>
      <c r="T43" s="17">
        <f t="shared" si="22"/>
        <v>11.15679497423656</v>
      </c>
      <c r="U43" s="16">
        <f t="shared" si="16"/>
        <v>65638.160285759543</v>
      </c>
      <c r="V43" s="9"/>
      <c r="W43" s="16"/>
      <c r="X43" s="16"/>
      <c r="Y43" s="32">
        <f t="shared" si="10"/>
        <v>23.678052500896928</v>
      </c>
      <c r="Z43" s="18">
        <f t="shared" si="11"/>
        <v>11.15679497423656</v>
      </c>
      <c r="AA43" s="4">
        <f t="shared" si="17"/>
        <v>82229.152133027776</v>
      </c>
    </row>
    <row r="44" spans="4:27" x14ac:dyDescent="0.3">
      <c r="D44" s="3">
        <v>39</v>
      </c>
      <c r="E44" s="9">
        <v>104</v>
      </c>
      <c r="F44" s="10">
        <v>2758.2136463322677</v>
      </c>
      <c r="G44" s="11">
        <f t="shared" si="4"/>
        <v>3.1338962921275246E-3</v>
      </c>
      <c r="H44" s="11"/>
      <c r="I44" s="13"/>
      <c r="J44" s="13"/>
      <c r="K44" s="14">
        <f t="shared" si="5"/>
        <v>4308</v>
      </c>
      <c r="L44" s="16"/>
      <c r="M44" s="73" t="s">
        <v>51</v>
      </c>
      <c r="N44" s="16"/>
      <c r="O44" s="19">
        <f t="shared" si="23"/>
        <v>168012</v>
      </c>
      <c r="P44" s="16">
        <f t="shared" si="20"/>
        <v>13.500825226485375</v>
      </c>
      <c r="Q44" s="16">
        <f t="shared" si="15"/>
        <v>82444.328994842843</v>
      </c>
      <c r="R44" s="16">
        <f t="shared" si="21"/>
        <v>1990.0729467903589</v>
      </c>
      <c r="S44" s="16">
        <f t="shared" si="12"/>
        <v>115896.35266048211</v>
      </c>
      <c r="T44" s="17">
        <f t="shared" si="22"/>
        <v>6.2366822290096025</v>
      </c>
      <c r="U44" s="16">
        <f t="shared" si="16"/>
        <v>65644.396967988549</v>
      </c>
      <c r="V44" s="9"/>
      <c r="W44" s="16"/>
      <c r="X44" s="16"/>
      <c r="Y44" s="32">
        <f t="shared" si="10"/>
        <v>13.500825226485375</v>
      </c>
      <c r="Z44" s="18">
        <f t="shared" si="11"/>
        <v>6.2366822290096025</v>
      </c>
      <c r="AA44" s="4">
        <f t="shared" si="17"/>
        <v>82235.388815256782</v>
      </c>
    </row>
    <row r="45" spans="4:27" x14ac:dyDescent="0.3">
      <c r="D45" s="3">
        <v>40</v>
      </c>
      <c r="E45" s="9">
        <v>105</v>
      </c>
      <c r="F45" s="10">
        <v>1358.3217185976148</v>
      </c>
      <c r="G45" s="11">
        <f t="shared" si="4"/>
        <v>1.5433320051511893E-3</v>
      </c>
      <c r="H45" s="11"/>
      <c r="I45" s="13"/>
      <c r="J45" s="13"/>
      <c r="K45" s="14">
        <f t="shared" si="5"/>
        <v>4308</v>
      </c>
      <c r="L45" s="16"/>
      <c r="M45" s="73" t="s">
        <v>51</v>
      </c>
      <c r="N45" s="16"/>
      <c r="O45" s="19">
        <f t="shared" si="23"/>
        <v>172320</v>
      </c>
      <c r="P45" s="16">
        <f t="shared" si="20"/>
        <v>6.6486742781913231</v>
      </c>
      <c r="Q45" s="16">
        <f t="shared" si="15"/>
        <v>82450.977669121028</v>
      </c>
      <c r="R45" s="16">
        <f t="shared" si="21"/>
        <v>1951.0519086179984</v>
      </c>
      <c r="S45" s="16">
        <f t="shared" si="12"/>
        <v>117847.40456910011</v>
      </c>
      <c r="T45" s="17">
        <f t="shared" si="22"/>
        <v>3.0111208542814705</v>
      </c>
      <c r="U45" s="16">
        <f t="shared" si="16"/>
        <v>65647.408088842829</v>
      </c>
      <c r="V45" s="9"/>
      <c r="W45" s="16"/>
      <c r="X45" s="16"/>
      <c r="Y45" s="32">
        <f t="shared" si="10"/>
        <v>6.6486742781913231</v>
      </c>
      <c r="Z45" s="18">
        <f t="shared" si="11"/>
        <v>3.0111208542814705</v>
      </c>
      <c r="AA45" s="29">
        <f t="shared" si="17"/>
        <v>82238.399936111062</v>
      </c>
    </row>
    <row r="46" spans="4:27" x14ac:dyDescent="0.3">
      <c r="D46" s="3">
        <v>41</v>
      </c>
      <c r="E46" s="9">
        <v>106</v>
      </c>
      <c r="F46" s="10">
        <f>F45*($F$45/$F$44)</f>
        <v>668.9249375832128</v>
      </c>
      <c r="G46" s="11">
        <f t="shared" si="4"/>
        <v>7.6003589656344224E-4</v>
      </c>
      <c r="H46" s="9"/>
      <c r="I46" s="9"/>
      <c r="J46" s="9"/>
      <c r="K46" s="14">
        <f t="shared" si="5"/>
        <v>4308</v>
      </c>
      <c r="L46" s="9"/>
      <c r="M46" s="73" t="s">
        <v>51</v>
      </c>
      <c r="N46" s="9"/>
      <c r="O46" s="19">
        <f t="shared" si="23"/>
        <v>176628</v>
      </c>
      <c r="P46" s="16">
        <f t="shared" si="20"/>
        <v>3.2742346423953093</v>
      </c>
      <c r="Q46" s="16">
        <f t="shared" si="15"/>
        <v>82454.251903763419</v>
      </c>
      <c r="R46" s="16">
        <f t="shared" si="21"/>
        <v>1912.7959888411751</v>
      </c>
      <c r="S46" s="16">
        <f t="shared" si="12"/>
        <v>119760.20055794128</v>
      </c>
      <c r="T46" s="17">
        <f t="shared" si="22"/>
        <v>1.4537936143218586</v>
      </c>
      <c r="U46" s="16">
        <f t="shared" si="16"/>
        <v>65648.861882457146</v>
      </c>
      <c r="V46" s="9"/>
      <c r="W46" s="9"/>
      <c r="X46" s="9"/>
      <c r="Y46" s="32">
        <f t="shared" si="10"/>
        <v>3.2742346423953093</v>
      </c>
      <c r="Z46" s="18">
        <f t="shared" si="11"/>
        <v>1.4537936143218586</v>
      </c>
      <c r="AA46" s="4">
        <f t="shared" si="17"/>
        <v>82239.853729725379</v>
      </c>
    </row>
    <row r="47" spans="4:27" x14ac:dyDescent="0.3">
      <c r="D47" s="3">
        <v>42</v>
      </c>
      <c r="E47" s="9">
        <v>107</v>
      </c>
      <c r="F47" s="10">
        <f>F46*($F$45/$F$44)</f>
        <v>329.42164289523487</v>
      </c>
      <c r="G47" s="11">
        <f t="shared" si="4"/>
        <v>3.7429053640885705E-4</v>
      </c>
      <c r="H47" s="9"/>
      <c r="I47" s="9"/>
      <c r="J47" s="9"/>
      <c r="K47" s="14">
        <f t="shared" si="5"/>
        <v>4308</v>
      </c>
      <c r="L47" s="9"/>
      <c r="M47" s="73" t="s">
        <v>51</v>
      </c>
      <c r="N47" s="9"/>
      <c r="O47" s="19">
        <f t="shared" si="23"/>
        <v>180936</v>
      </c>
      <c r="P47" s="16">
        <f t="shared" si="20"/>
        <v>1.6124436308493562</v>
      </c>
      <c r="Q47" s="16">
        <f t="shared" si="15"/>
        <v>82455.864347394265</v>
      </c>
      <c r="R47" s="16">
        <f t="shared" si="21"/>
        <v>1875.290185138407</v>
      </c>
      <c r="S47" s="16">
        <f t="shared" si="12"/>
        <v>121635.49074307969</v>
      </c>
      <c r="T47" s="17">
        <f t="shared" si="22"/>
        <v>0.70190336931771924</v>
      </c>
      <c r="U47" s="16">
        <f t="shared" si="16"/>
        <v>65649.563785826467</v>
      </c>
      <c r="V47" s="9"/>
      <c r="W47" s="9"/>
      <c r="X47" s="9"/>
      <c r="Y47" s="32">
        <f t="shared" si="10"/>
        <v>1.6124436308493562</v>
      </c>
      <c r="Z47" s="18">
        <f t="shared" si="11"/>
        <v>0.70190336931771924</v>
      </c>
      <c r="AA47" s="4">
        <f t="shared" si="17"/>
        <v>82240.5556330947</v>
      </c>
    </row>
    <row r="48" spans="4:27" x14ac:dyDescent="0.3">
      <c r="D48" s="3">
        <v>43</v>
      </c>
      <c r="E48" s="9">
        <v>108</v>
      </c>
      <c r="F48" s="10">
        <f>F47*($F$45/$F$44)</f>
        <v>162.22839471326506</v>
      </c>
      <c r="G48" s="11">
        <f t="shared" si="4"/>
        <v>1.8432472239623482E-4</v>
      </c>
      <c r="H48" s="9"/>
      <c r="I48" s="9"/>
      <c r="J48" s="9"/>
      <c r="K48" s="14">
        <f t="shared" si="5"/>
        <v>4308</v>
      </c>
      <c r="L48" s="9"/>
      <c r="M48" s="73" t="s">
        <v>51</v>
      </c>
      <c r="N48" s="9"/>
      <c r="O48" s="19">
        <f t="shared" si="23"/>
        <v>185244</v>
      </c>
      <c r="P48" s="16">
        <f t="shared" si="20"/>
        <v>0.79407090408297965</v>
      </c>
      <c r="Q48" s="16">
        <f t="shared" si="15"/>
        <v>82456.65841829835</v>
      </c>
      <c r="R48" s="16">
        <f t="shared" si="21"/>
        <v>1838.5197893513796</v>
      </c>
      <c r="S48" s="16">
        <f t="shared" si="12"/>
        <v>123474.01053243107</v>
      </c>
      <c r="T48" s="17">
        <f t="shared" si="22"/>
        <v>0.33888464979217719</v>
      </c>
      <c r="U48" s="16">
        <f t="shared" si="16"/>
        <v>65649.902670476265</v>
      </c>
      <c r="V48" s="9"/>
      <c r="W48" s="9"/>
      <c r="X48" s="9"/>
      <c r="Y48" s="32">
        <f t="shared" si="10"/>
        <v>0.79407090408297965</v>
      </c>
      <c r="Z48" s="18">
        <f t="shared" si="11"/>
        <v>0.33888464979217719</v>
      </c>
      <c r="AA48" s="4">
        <f t="shared" si="17"/>
        <v>82240.894517744498</v>
      </c>
    </row>
    <row r="49" spans="4:27" x14ac:dyDescent="0.3">
      <c r="D49" s="3">
        <v>44</v>
      </c>
      <c r="E49" s="9">
        <v>109</v>
      </c>
      <c r="F49" s="10">
        <f t="shared" ref="F49:F55" si="24">F48*($F$45/$F$44)</f>
        <v>79.891690843193288</v>
      </c>
      <c r="G49" s="11">
        <f t="shared" si="4"/>
        <v>9.0773343115829429E-5</v>
      </c>
      <c r="H49" s="9"/>
      <c r="I49" s="9"/>
      <c r="J49" s="9"/>
      <c r="K49" s="14">
        <f t="shared" si="5"/>
        <v>4308</v>
      </c>
      <c r="L49" s="9"/>
      <c r="M49" s="73" t="s">
        <v>51</v>
      </c>
      <c r="N49" s="9"/>
      <c r="O49" s="19">
        <f t="shared" si="23"/>
        <v>189552</v>
      </c>
      <c r="P49" s="16">
        <f t="shared" si="20"/>
        <v>0.39105156214299319</v>
      </c>
      <c r="Q49" s="16">
        <f t="shared" si="15"/>
        <v>82457.049469860489</v>
      </c>
      <c r="R49" s="16">
        <f t="shared" si="21"/>
        <v>1802.4703817170384</v>
      </c>
      <c r="S49" s="16">
        <f t="shared" si="12"/>
        <v>125276.48091414811</v>
      </c>
      <c r="T49" s="17">
        <f t="shared" si="22"/>
        <v>0.16361626241572078</v>
      </c>
      <c r="U49" s="16">
        <f t="shared" si="16"/>
        <v>65650.066286738685</v>
      </c>
      <c r="V49" s="9"/>
      <c r="W49" s="9"/>
      <c r="X49" s="9"/>
      <c r="Y49" s="32">
        <f t="shared" si="10"/>
        <v>0.39105156214299319</v>
      </c>
      <c r="Z49" s="18">
        <f t="shared" si="11"/>
        <v>0.16361626241572078</v>
      </c>
      <c r="AA49" s="4">
        <f t="shared" si="17"/>
        <v>82241.058134006918</v>
      </c>
    </row>
    <row r="50" spans="4:27" x14ac:dyDescent="0.3">
      <c r="D50" s="3">
        <v>45</v>
      </c>
      <c r="E50" s="9">
        <v>110</v>
      </c>
      <c r="F50" s="10">
        <f t="shared" si="24"/>
        <v>39.34380462227724</v>
      </c>
      <c r="G50" s="11">
        <f t="shared" si="4"/>
        <v>4.4702629757452505E-5</v>
      </c>
      <c r="H50" s="9"/>
      <c r="I50" s="9"/>
      <c r="J50" s="9"/>
      <c r="K50" s="14">
        <f t="shared" si="5"/>
        <v>4308</v>
      </c>
      <c r="L50" s="9"/>
      <c r="M50" s="73" t="s">
        <v>51</v>
      </c>
      <c r="N50" s="9"/>
      <c r="O50" s="19">
        <f t="shared" si="23"/>
        <v>193860</v>
      </c>
      <c r="P50" s="16">
        <f t="shared" si="20"/>
        <v>0.1925789289951054</v>
      </c>
      <c r="Q50" s="16">
        <f t="shared" si="15"/>
        <v>82457.242048789485</v>
      </c>
      <c r="R50" s="16">
        <f t="shared" si="21"/>
        <v>1767.1278252127829</v>
      </c>
      <c r="S50" s="16">
        <f t="shared" si="12"/>
        <v>127043.60873936089</v>
      </c>
      <c r="T50" s="17">
        <f t="shared" si="22"/>
        <v>7.8995260904579284E-2</v>
      </c>
      <c r="U50" s="16">
        <f t="shared" si="16"/>
        <v>65650.14528199959</v>
      </c>
      <c r="V50" s="9"/>
      <c r="W50" s="9"/>
      <c r="X50" s="9"/>
      <c r="Y50" s="32">
        <f t="shared" si="10"/>
        <v>0.1925789289951054</v>
      </c>
      <c r="Z50" s="18">
        <f t="shared" si="11"/>
        <v>7.8995260904579284E-2</v>
      </c>
      <c r="AA50" s="4">
        <f t="shared" si="17"/>
        <v>82241.137129267823</v>
      </c>
    </row>
    <row r="51" spans="4:27" x14ac:dyDescent="0.3">
      <c r="D51" s="3">
        <v>46</v>
      </c>
      <c r="E51" s="9">
        <v>111</v>
      </c>
      <c r="F51" s="10">
        <f t="shared" si="24"/>
        <v>19.375418717750257</v>
      </c>
      <c r="G51" s="11">
        <f t="shared" si="4"/>
        <v>2.2014448720721424E-5</v>
      </c>
      <c r="H51" s="9"/>
      <c r="I51" s="9"/>
      <c r="J51" s="9"/>
      <c r="K51" s="14">
        <f t="shared" si="5"/>
        <v>4308</v>
      </c>
      <c r="L51" s="9"/>
      <c r="M51" s="73" t="s">
        <v>51</v>
      </c>
      <c r="N51" s="9"/>
      <c r="O51" s="19">
        <f t="shared" si="23"/>
        <v>198168</v>
      </c>
      <c r="P51" s="16">
        <f t="shared" si="20"/>
        <v>9.4838245088867901E-2</v>
      </c>
      <c r="Q51" s="16">
        <f t="shared" si="15"/>
        <v>82457.336887034573</v>
      </c>
      <c r="R51" s="16">
        <f t="shared" si="21"/>
        <v>1732.478260012532</v>
      </c>
      <c r="S51" s="16">
        <f t="shared" si="12"/>
        <v>128776.08699937342</v>
      </c>
      <c r="T51" s="17">
        <f t="shared" si="22"/>
        <v>3.8139553814810566E-2</v>
      </c>
      <c r="U51" s="16">
        <f t="shared" si="16"/>
        <v>65650.183421553404</v>
      </c>
      <c r="V51" s="9"/>
      <c r="W51" s="9"/>
      <c r="X51" s="9"/>
      <c r="Y51" s="32">
        <f t="shared" si="10"/>
        <v>9.4838245088867901E-2</v>
      </c>
      <c r="Z51" s="18">
        <f t="shared" si="11"/>
        <v>3.8139553814810566E-2</v>
      </c>
      <c r="AA51" s="29">
        <f t="shared" si="17"/>
        <v>82241.175268821637</v>
      </c>
    </row>
    <row r="52" spans="4:27" x14ac:dyDescent="0.3">
      <c r="D52" s="3">
        <v>47</v>
      </c>
      <c r="E52" s="9">
        <v>112</v>
      </c>
      <c r="F52" s="10">
        <f t="shared" si="24"/>
        <v>9.5417017772496813</v>
      </c>
      <c r="G52" s="11">
        <f t="shared" si="4"/>
        <v>1.0841329807816911E-5</v>
      </c>
      <c r="H52" s="9"/>
      <c r="I52" s="9"/>
      <c r="J52" s="9"/>
      <c r="K52" s="14">
        <f t="shared" si="5"/>
        <v>4308</v>
      </c>
      <c r="L52" s="9"/>
      <c r="M52" s="73" t="s">
        <v>51</v>
      </c>
      <c r="N52" s="9"/>
      <c r="O52" s="19">
        <f t="shared" si="23"/>
        <v>202476</v>
      </c>
      <c r="P52" s="16">
        <f t="shared" si="20"/>
        <v>4.670444881207525E-2</v>
      </c>
      <c r="Q52" s="16">
        <f t="shared" si="15"/>
        <v>82457.383591483391</v>
      </c>
      <c r="R52" s="16">
        <f t="shared" si="21"/>
        <v>1698.5080980515027</v>
      </c>
      <c r="S52" s="16">
        <f t="shared" si="12"/>
        <v>130474.59509742493</v>
      </c>
      <c r="T52" s="17">
        <f t="shared" si="22"/>
        <v>1.8414086472224162E-2</v>
      </c>
      <c r="U52" s="16">
        <f t="shared" si="16"/>
        <v>65650.201835639877</v>
      </c>
      <c r="V52" s="9"/>
      <c r="W52" s="9"/>
      <c r="X52" s="9"/>
      <c r="Y52" s="32">
        <f t="shared" si="10"/>
        <v>4.670444881207525E-2</v>
      </c>
      <c r="Z52" s="18">
        <f t="shared" si="11"/>
        <v>1.8414086472224162E-2</v>
      </c>
      <c r="AA52" s="4">
        <f t="shared" si="17"/>
        <v>82241.19368290811</v>
      </c>
    </row>
    <row r="53" spans="4:27" x14ac:dyDescent="0.3">
      <c r="D53" s="3">
        <v>48</v>
      </c>
      <c r="E53" s="9">
        <v>113</v>
      </c>
      <c r="F53" s="10">
        <f t="shared" si="24"/>
        <v>4.6989473689444559</v>
      </c>
      <c r="G53" s="11">
        <f t="shared" si="4"/>
        <v>5.3389677612607425E-6</v>
      </c>
      <c r="H53" s="9"/>
      <c r="I53" s="9"/>
      <c r="J53" s="9"/>
      <c r="K53" s="14">
        <f t="shared" si="5"/>
        <v>4308</v>
      </c>
      <c r="L53" s="9"/>
      <c r="M53" s="73" t="s">
        <v>51</v>
      </c>
      <c r="N53" s="9"/>
      <c r="O53" s="19">
        <f t="shared" si="23"/>
        <v>206784</v>
      </c>
      <c r="P53" s="16">
        <f t="shared" si="20"/>
        <v>2.3000273115511279E-2</v>
      </c>
      <c r="Q53" s="16">
        <f t="shared" si="15"/>
        <v>82457.406591756502</v>
      </c>
      <c r="R53" s="16">
        <f t="shared" si="21"/>
        <v>1665.2040176975513</v>
      </c>
      <c r="S53" s="16">
        <f t="shared" si="12"/>
        <v>132139.79911512247</v>
      </c>
      <c r="T53" s="17">
        <f t="shared" si="22"/>
        <v>8.890470566409089E-3</v>
      </c>
      <c r="U53" s="16">
        <f t="shared" si="16"/>
        <v>65650.210726110439</v>
      </c>
      <c r="V53" s="9"/>
      <c r="W53" s="9"/>
      <c r="X53" s="9"/>
      <c r="Y53" s="32">
        <f t="shared" si="10"/>
        <v>2.3000273115511279E-2</v>
      </c>
      <c r="Z53" s="18">
        <f t="shared" si="11"/>
        <v>8.890470566409089E-3</v>
      </c>
      <c r="AA53" s="4">
        <f t="shared" si="17"/>
        <v>82241.202573378672</v>
      </c>
    </row>
    <row r="54" spans="4:27" x14ac:dyDescent="0.3">
      <c r="D54" s="3">
        <v>49</v>
      </c>
      <c r="E54" s="9">
        <v>114</v>
      </c>
      <c r="F54" s="10">
        <f t="shared" si="24"/>
        <v>2.3140637688714722</v>
      </c>
      <c r="G54" s="11">
        <f t="shared" si="4"/>
        <v>2.6292509554712489E-6</v>
      </c>
      <c r="H54" s="9"/>
      <c r="I54" s="9"/>
      <c r="J54" s="9"/>
      <c r="K54" s="14">
        <f t="shared" si="5"/>
        <v>4308</v>
      </c>
      <c r="L54" s="9"/>
      <c r="M54" s="73" t="s">
        <v>51</v>
      </c>
      <c r="N54" s="9"/>
      <c r="O54" s="19">
        <f t="shared" si="23"/>
        <v>211092</v>
      </c>
      <c r="P54" s="16">
        <f t="shared" si="20"/>
        <v>1.1326813116170141E-2</v>
      </c>
      <c r="Q54" s="16">
        <f t="shared" si="15"/>
        <v>82457.417918569612</v>
      </c>
      <c r="R54" s="16">
        <f t="shared" si="21"/>
        <v>1632.552958527011</v>
      </c>
      <c r="S54" s="16">
        <f t="shared" si="12"/>
        <v>133772.35207364947</v>
      </c>
      <c r="T54" s="17">
        <f t="shared" si="22"/>
        <v>4.2923914260645582E-3</v>
      </c>
      <c r="U54" s="16">
        <f t="shared" si="16"/>
        <v>65650.215018501869</v>
      </c>
      <c r="V54" s="9"/>
      <c r="W54" s="9"/>
      <c r="X54" s="9"/>
      <c r="Y54" s="32">
        <f t="shared" si="10"/>
        <v>1.1326813116170141E-2</v>
      </c>
      <c r="Z54" s="18">
        <f t="shared" si="11"/>
        <v>4.2923914260645582E-3</v>
      </c>
      <c r="AA54" s="4">
        <f t="shared" si="17"/>
        <v>82241.206865770102</v>
      </c>
    </row>
    <row r="55" spans="4:27" ht="15" thickBot="1" x14ac:dyDescent="0.35">
      <c r="D55" s="5">
        <v>50</v>
      </c>
      <c r="E55" s="20">
        <v>115</v>
      </c>
      <c r="F55" s="21">
        <f t="shared" si="24"/>
        <v>1.1395937655727637</v>
      </c>
      <c r="G55" s="22">
        <f t="shared" si="4"/>
        <v>1.294812198906039E-6</v>
      </c>
      <c r="H55" s="20"/>
      <c r="I55" s="20"/>
      <c r="J55" s="20"/>
      <c r="K55" s="23">
        <f t="shared" si="5"/>
        <v>4308</v>
      </c>
      <c r="L55" s="20"/>
      <c r="M55" s="74" t="s">
        <v>51</v>
      </c>
      <c r="N55" s="20"/>
      <c r="O55" s="25">
        <f t="shared" si="23"/>
        <v>215400</v>
      </c>
      <c r="P55" s="24">
        <f t="shared" si="20"/>
        <v>5.5780509528872164E-3</v>
      </c>
      <c r="Q55" s="24">
        <f t="shared" si="15"/>
        <v>82457.423496620569</v>
      </c>
      <c r="R55" s="24">
        <f t="shared" si="21"/>
        <v>1600.542116202952</v>
      </c>
      <c r="S55" s="24">
        <f t="shared" si="12"/>
        <v>135372.89418985241</v>
      </c>
      <c r="T55" s="26">
        <f t="shared" si="22"/>
        <v>2.0724014569224692E-3</v>
      </c>
      <c r="U55" s="24">
        <f t="shared" si="16"/>
        <v>65650.21709090333</v>
      </c>
      <c r="V55" s="20"/>
      <c r="W55" s="20"/>
      <c r="X55" s="20"/>
      <c r="Y55" s="68">
        <f t="shared" si="10"/>
        <v>5.5780509528872164E-3</v>
      </c>
      <c r="Z55" s="27">
        <f t="shared" si="11"/>
        <v>2.0724014569224692E-3</v>
      </c>
      <c r="AA55" s="28">
        <f>Z55+AA54</f>
        <v>82241.208938171563</v>
      </c>
    </row>
    <row r="56" spans="4:27" x14ac:dyDescent="0.3">
      <c r="Y56" s="67"/>
    </row>
  </sheetData>
  <pageMargins left="0.7" right="0.7" top="0.75" bottom="0.75" header="0.3" footer="0.3"/>
  <pageSetup paperSize="9" scale="59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A55"/>
  <sheetViews>
    <sheetView workbookViewId="0"/>
  </sheetViews>
  <sheetFormatPr baseColWidth="10" defaultRowHeight="14.4" x14ac:dyDescent="0.3"/>
  <cols>
    <col min="1" max="1" width="35.88671875" bestFit="1" customWidth="1"/>
    <col min="6" max="6" width="14.6640625" bestFit="1" customWidth="1"/>
    <col min="7" max="7" width="9.88671875" bestFit="1" customWidth="1"/>
    <col min="8" max="8" width="13.6640625" bestFit="1" customWidth="1"/>
    <col min="9" max="9" width="22.6640625" bestFit="1" customWidth="1"/>
    <col min="10" max="10" width="18.21875" customWidth="1"/>
    <col min="11" max="11" width="16.33203125" bestFit="1" customWidth="1"/>
    <col min="12" max="12" width="15.77734375" bestFit="1" customWidth="1"/>
    <col min="13" max="13" width="15.77734375" customWidth="1"/>
    <col min="14" max="14" width="26" customWidth="1"/>
    <col min="15" max="15" width="25.6640625" bestFit="1" customWidth="1"/>
    <col min="16" max="16" width="26.33203125" bestFit="1" customWidth="1"/>
    <col min="17" max="17" width="35.6640625" bestFit="1" customWidth="1"/>
    <col min="18" max="18" width="27.21875" bestFit="1" customWidth="1"/>
    <col min="19" max="19" width="36.6640625" bestFit="1" customWidth="1"/>
    <col min="20" max="20" width="37.21875" bestFit="1" customWidth="1"/>
    <col min="21" max="21" width="46.5546875" bestFit="1" customWidth="1"/>
    <col min="22" max="22" width="35.6640625" bestFit="1" customWidth="1"/>
    <col min="23" max="23" width="36" bestFit="1" customWidth="1"/>
    <col min="24" max="24" width="44.44140625" bestFit="1" customWidth="1"/>
    <col min="25" max="25" width="17.33203125" bestFit="1" customWidth="1"/>
    <col min="26" max="26" width="27" bestFit="1" customWidth="1"/>
    <col min="27" max="27" width="36.109375" bestFit="1" customWidth="1"/>
  </cols>
  <sheetData>
    <row r="1" spans="1:27" ht="17.399999999999999" x14ac:dyDescent="0.3">
      <c r="A1" s="42" t="s">
        <v>69</v>
      </c>
    </row>
    <row r="2" spans="1:27" x14ac:dyDescent="0.3">
      <c r="A2" s="9"/>
      <c r="B2" s="9"/>
      <c r="F2" s="1"/>
      <c r="P2" s="2"/>
    </row>
    <row r="3" spans="1:27" ht="15" thickBot="1" x14ac:dyDescent="0.35">
      <c r="A3" s="9"/>
      <c r="B3" s="9"/>
    </row>
    <row r="4" spans="1:27" ht="17.399999999999999" x14ac:dyDescent="0.3">
      <c r="A4" s="42" t="s">
        <v>10</v>
      </c>
      <c r="B4" s="50">
        <v>100000</v>
      </c>
      <c r="D4" s="6" t="s">
        <v>11</v>
      </c>
      <c r="E4" s="7" t="s">
        <v>1</v>
      </c>
      <c r="F4" s="7" t="s">
        <v>0</v>
      </c>
      <c r="G4" s="7" t="s">
        <v>2</v>
      </c>
      <c r="H4" s="7" t="s">
        <v>20</v>
      </c>
      <c r="I4" s="7" t="s">
        <v>16</v>
      </c>
      <c r="J4" s="7" t="s">
        <v>17</v>
      </c>
      <c r="K4" s="7" t="s">
        <v>6</v>
      </c>
      <c r="L4" s="7" t="s">
        <v>25</v>
      </c>
      <c r="M4" s="7" t="s">
        <v>50</v>
      </c>
      <c r="N4" s="7" t="s">
        <v>18</v>
      </c>
      <c r="O4" s="7" t="s">
        <v>3</v>
      </c>
      <c r="P4" s="7" t="s">
        <v>4</v>
      </c>
      <c r="Q4" s="7" t="s">
        <v>5</v>
      </c>
      <c r="R4" s="7" t="s">
        <v>7</v>
      </c>
      <c r="S4" s="7" t="s">
        <v>8</v>
      </c>
      <c r="T4" s="7" t="s">
        <v>12</v>
      </c>
      <c r="U4" s="7" t="s">
        <v>13</v>
      </c>
      <c r="V4" s="7" t="s">
        <v>19</v>
      </c>
      <c r="W4" s="7" t="s">
        <v>29</v>
      </c>
      <c r="X4" s="7" t="s">
        <v>30</v>
      </c>
      <c r="Y4" s="7" t="s">
        <v>47</v>
      </c>
      <c r="Z4" s="7" t="s">
        <v>21</v>
      </c>
      <c r="AA4" s="8" t="s">
        <v>22</v>
      </c>
    </row>
    <row r="5" spans="1:27" ht="17.399999999999999" x14ac:dyDescent="0.3">
      <c r="A5" s="42" t="s">
        <v>40</v>
      </c>
      <c r="B5" s="50">
        <v>282</v>
      </c>
      <c r="D5" s="3">
        <v>0</v>
      </c>
      <c r="E5" s="9">
        <v>65</v>
      </c>
      <c r="F5" s="10">
        <v>880122.82131384278</v>
      </c>
      <c r="G5" s="11">
        <f>F5/$F$5</f>
        <v>1</v>
      </c>
      <c r="H5" s="11">
        <f>(F5-F6)/$F$5</f>
        <v>1.1104565080185305E-2</v>
      </c>
      <c r="I5" s="12">
        <v>80000</v>
      </c>
      <c r="J5" s="13">
        <v>0</v>
      </c>
      <c r="K5" s="14">
        <v>0</v>
      </c>
      <c r="L5" s="16">
        <f>(I5+J5-K5)</f>
        <v>80000</v>
      </c>
      <c r="M5" s="73" t="s">
        <v>51</v>
      </c>
      <c r="N5" s="15">
        <f>0</f>
        <v>0</v>
      </c>
      <c r="O5" s="30">
        <f>K5</f>
        <v>0</v>
      </c>
      <c r="P5" s="16">
        <f t="shared" ref="P5:P55" si="0">K5*G5</f>
        <v>0</v>
      </c>
      <c r="Q5" s="16">
        <f>P5</f>
        <v>0</v>
      </c>
      <c r="R5" s="16">
        <f t="shared" ref="R5:R55" si="1">K5/(1+$B$6)^D5</f>
        <v>0</v>
      </c>
      <c r="S5" s="16">
        <f>R5</f>
        <v>0</v>
      </c>
      <c r="T5" s="17">
        <f t="shared" ref="T5:T55" si="2">P5/(1+$B$6)^D5</f>
        <v>0</v>
      </c>
      <c r="U5" s="16">
        <f>T5</f>
        <v>0</v>
      </c>
      <c r="V5" s="15">
        <f>N5/(1+$B$6)^D5</f>
        <v>0</v>
      </c>
      <c r="W5" s="16">
        <f>N5*H5</f>
        <v>0</v>
      </c>
      <c r="X5" s="17">
        <f t="shared" ref="X5:X24" si="3">W5/(1+$B$6)^D5</f>
        <v>0</v>
      </c>
      <c r="Y5" s="32">
        <f>P5+W5</f>
        <v>0</v>
      </c>
      <c r="Z5" s="18">
        <f>T5+X5</f>
        <v>0</v>
      </c>
      <c r="AA5" s="4">
        <f>Z5</f>
        <v>0</v>
      </c>
    </row>
    <row r="6" spans="1:27" ht="17.399999999999999" x14ac:dyDescent="0.3">
      <c r="A6" s="42" t="s">
        <v>9</v>
      </c>
      <c r="B6" s="49">
        <v>0.02</v>
      </c>
      <c r="D6" s="3">
        <v>1</v>
      </c>
      <c r="E6" s="9">
        <v>66</v>
      </c>
      <c r="F6" s="10">
        <v>870349.44016600691</v>
      </c>
      <c r="G6" s="11">
        <f t="shared" ref="G6:G55" si="4">F6/$F$5</f>
        <v>0.98889543491981469</v>
      </c>
      <c r="H6" s="11">
        <f>(F6-F7)/$F$5</f>
        <v>1.2469368075235601E-2</v>
      </c>
      <c r="I6" s="13">
        <f>L5</f>
        <v>80000</v>
      </c>
      <c r="J6" s="13">
        <f>I6*$B$11</f>
        <v>1800</v>
      </c>
      <c r="K6" s="14">
        <f t="shared" ref="K6" si="5">$B$5*12</f>
        <v>3384</v>
      </c>
      <c r="L6" s="16">
        <f t="shared" ref="L6:L23" si="6">I6+J6-K6</f>
        <v>78416</v>
      </c>
      <c r="M6" s="73" t="s">
        <v>51</v>
      </c>
      <c r="N6" s="15">
        <f t="shared" ref="N6:N24" si="7">L6*(1-$B$12)</f>
        <v>73711.039999999994</v>
      </c>
      <c r="O6" s="19">
        <f t="shared" ref="O6:O55" si="8">K6+O5</f>
        <v>3384</v>
      </c>
      <c r="P6" s="16">
        <f t="shared" si="0"/>
        <v>3346.4221517686528</v>
      </c>
      <c r="Q6" s="16">
        <f>P6+Q5</f>
        <v>3346.4221517686528</v>
      </c>
      <c r="R6" s="16">
        <f t="shared" si="1"/>
        <v>3317.6470588235293</v>
      </c>
      <c r="S6" s="16">
        <f>R6+S5</f>
        <v>3317.6470588235293</v>
      </c>
      <c r="T6" s="17">
        <f t="shared" si="2"/>
        <v>3280.806031145738</v>
      </c>
      <c r="U6" s="16">
        <f>T6+U5</f>
        <v>3280.806031145738</v>
      </c>
      <c r="V6" s="15">
        <f>N6/(1+$B$6)^D6</f>
        <v>72265.72549019607</v>
      </c>
      <c r="W6" s="16">
        <f t="shared" ref="W6:W24" si="9">N6*H6</f>
        <v>919.13008896841427</v>
      </c>
      <c r="X6" s="17">
        <f t="shared" si="3"/>
        <v>901.10793036119048</v>
      </c>
      <c r="Y6" s="32">
        <f t="shared" ref="Y6:Y55" si="10">P6+W6</f>
        <v>4265.5522407370672</v>
      </c>
      <c r="Z6" s="18">
        <f t="shared" ref="Z6:Z55" si="11">T6+X6</f>
        <v>4181.9139615069289</v>
      </c>
      <c r="AA6" s="4">
        <f>Z6+AA5</f>
        <v>4181.9139615069289</v>
      </c>
    </row>
    <row r="7" spans="1:27" ht="17.399999999999999" x14ac:dyDescent="0.3">
      <c r="A7" s="42"/>
      <c r="B7" s="50"/>
      <c r="D7" s="3">
        <v>2</v>
      </c>
      <c r="E7" s="9">
        <v>67</v>
      </c>
      <c r="F7" s="10">
        <v>859374.86475562979</v>
      </c>
      <c r="G7" s="11">
        <f t="shared" si="4"/>
        <v>0.97642606684457911</v>
      </c>
      <c r="H7" s="11">
        <f t="shared" ref="H7:H24" si="12">(F7-F8)/$F$5</f>
        <v>1.4100253388138218E-2</v>
      </c>
      <c r="I7" s="13">
        <f>L6</f>
        <v>78416</v>
      </c>
      <c r="J7" s="13">
        <f>I7*$B$11</f>
        <v>1764.36</v>
      </c>
      <c r="K7" s="14">
        <f>K6*(1+$B$13)</f>
        <v>3451.68</v>
      </c>
      <c r="L7" s="16">
        <f t="shared" si="6"/>
        <v>76728.680000000008</v>
      </c>
      <c r="M7" s="73" t="s">
        <v>51</v>
      </c>
      <c r="N7" s="15">
        <f t="shared" si="7"/>
        <v>72124.959199999998</v>
      </c>
      <c r="O7" s="19">
        <f t="shared" si="8"/>
        <v>6835.68</v>
      </c>
      <c r="P7" s="16">
        <f t="shared" si="0"/>
        <v>3370.3103264060965</v>
      </c>
      <c r="Q7" s="16">
        <f>P7+Q6</f>
        <v>6716.7324781747493</v>
      </c>
      <c r="R7" s="16">
        <f t="shared" si="1"/>
        <v>3317.6470588235293</v>
      </c>
      <c r="S7" s="16">
        <f t="shared" ref="S7:S55" si="13">R7+S6</f>
        <v>6635.2941176470586</v>
      </c>
      <c r="T7" s="17">
        <f t="shared" si="2"/>
        <v>3239.4370688255444</v>
      </c>
      <c r="U7" s="16">
        <f>T7+U6</f>
        <v>6520.2430999712824</v>
      </c>
      <c r="V7" s="15">
        <f t="shared" ref="V7:V24" si="14">N7/(1+$B$6)^D7</f>
        <v>69324.259131103419</v>
      </c>
      <c r="W7" s="16">
        <f t="shared" si="9"/>
        <v>1016.9802003291306</v>
      </c>
      <c r="X7" s="17">
        <f t="shared" si="3"/>
        <v>977.48961969351274</v>
      </c>
      <c r="Y7" s="32">
        <f t="shared" si="10"/>
        <v>4387.2905267352271</v>
      </c>
      <c r="Z7" s="18">
        <f t="shared" si="11"/>
        <v>4216.9266885190573</v>
      </c>
      <c r="AA7" s="4">
        <f>Z7+AA6</f>
        <v>8398.8406500259862</v>
      </c>
    </row>
    <row r="8" spans="1:27" ht="17.399999999999999" x14ac:dyDescent="0.3">
      <c r="A8" s="42"/>
      <c r="B8" s="50"/>
      <c r="D8" s="3">
        <v>3</v>
      </c>
      <c r="E8" s="9">
        <v>68</v>
      </c>
      <c r="F8" s="10">
        <v>846964.90996242152</v>
      </c>
      <c r="G8" s="11">
        <f t="shared" si="4"/>
        <v>0.96232581345644086</v>
      </c>
      <c r="H8" s="11">
        <f t="shared" si="12"/>
        <v>1.4359576611957057E-2</v>
      </c>
      <c r="I8" s="13">
        <f t="shared" ref="I8:I24" si="15">L7</f>
        <v>76728.680000000008</v>
      </c>
      <c r="J8" s="13">
        <f t="shared" ref="J8:J24" si="16">I8*$B$11</f>
        <v>1726.3953000000001</v>
      </c>
      <c r="K8" s="14">
        <f t="shared" ref="K8:K55" si="17">K7*(1+$B$13)</f>
        <v>3520.7136</v>
      </c>
      <c r="L8" s="16">
        <f t="shared" si="6"/>
        <v>74934.361700000009</v>
      </c>
      <c r="M8" s="73" t="s">
        <v>51</v>
      </c>
      <c r="N8" s="15">
        <f t="shared" si="7"/>
        <v>70438.299998000002</v>
      </c>
      <c r="O8" s="19">
        <f t="shared" si="8"/>
        <v>10356.393599999999</v>
      </c>
      <c r="P8" s="16">
        <f t="shared" si="0"/>
        <v>3388.0735790671542</v>
      </c>
      <c r="Q8" s="16">
        <f t="shared" ref="Q8:Q55" si="18">P8+Q7</f>
        <v>10104.806057241904</v>
      </c>
      <c r="R8" s="16">
        <f t="shared" si="1"/>
        <v>3317.6470588235297</v>
      </c>
      <c r="S8" s="16">
        <f t="shared" si="13"/>
        <v>9952.9411764705874</v>
      </c>
      <c r="T8" s="17">
        <f t="shared" si="2"/>
        <v>3192.6574046437217</v>
      </c>
      <c r="U8" s="16">
        <f t="shared" ref="U8:U55" si="19">T8+U7</f>
        <v>9712.900504615005</v>
      </c>
      <c r="V8" s="15">
        <f t="shared" si="14"/>
        <v>66375.583295640448</v>
      </c>
      <c r="W8" s="16">
        <f t="shared" si="9"/>
        <v>1011.4641652372957</v>
      </c>
      <c r="X8" s="17">
        <f t="shared" si="3"/>
        <v>953.12527349708614</v>
      </c>
      <c r="Y8" s="32">
        <f t="shared" si="10"/>
        <v>4399.5377443044499</v>
      </c>
      <c r="Z8" s="18">
        <f t="shared" si="11"/>
        <v>4145.7826781408075</v>
      </c>
      <c r="AA8" s="4">
        <f t="shared" ref="AA8:AA54" si="20">Z8+AA7</f>
        <v>12544.623328166794</v>
      </c>
    </row>
    <row r="9" spans="1:27" ht="17.399999999999999" x14ac:dyDescent="0.3">
      <c r="A9" s="42" t="s">
        <v>14</v>
      </c>
      <c r="B9" s="50">
        <v>80000</v>
      </c>
      <c r="D9" s="3">
        <v>4</v>
      </c>
      <c r="E9" s="9">
        <v>69</v>
      </c>
      <c r="F9" s="10">
        <v>834326.7188818336</v>
      </c>
      <c r="G9" s="11">
        <f t="shared" si="4"/>
        <v>0.94796623684448378</v>
      </c>
      <c r="H9" s="11">
        <f t="shared" si="12"/>
        <v>1.7596378512726909E-2</v>
      </c>
      <c r="I9" s="13">
        <f t="shared" si="15"/>
        <v>74934.361700000009</v>
      </c>
      <c r="J9" s="13">
        <f t="shared" si="16"/>
        <v>1686.0231382500001</v>
      </c>
      <c r="K9" s="14">
        <f t="shared" si="17"/>
        <v>3591.127872</v>
      </c>
      <c r="L9" s="16">
        <f t="shared" si="6"/>
        <v>73029.256966250017</v>
      </c>
      <c r="M9" s="73" t="s">
        <v>51</v>
      </c>
      <c r="N9" s="15">
        <f t="shared" si="7"/>
        <v>68647.501548275017</v>
      </c>
      <c r="O9" s="19">
        <f t="shared" si="8"/>
        <v>13947.521472</v>
      </c>
      <c r="P9" s="16">
        <f t="shared" si="0"/>
        <v>3404.2679748471792</v>
      </c>
      <c r="Q9" s="16">
        <f t="shared" si="18"/>
        <v>13509.074032089084</v>
      </c>
      <c r="R9" s="16">
        <f t="shared" si="1"/>
        <v>3317.6470588235297</v>
      </c>
      <c r="S9" s="16">
        <f t="shared" si="13"/>
        <v>13270.588235294117</v>
      </c>
      <c r="T9" s="17">
        <f t="shared" si="2"/>
        <v>3145.0173975311109</v>
      </c>
      <c r="U9" s="16">
        <f t="shared" si="19"/>
        <v>12857.917902146117</v>
      </c>
      <c r="V9" s="15">
        <f t="shared" si="14"/>
        <v>63419.680313521931</v>
      </c>
      <c r="W9" s="16">
        <f t="shared" si="9"/>
        <v>1207.9474211964537</v>
      </c>
      <c r="X9" s="17">
        <f t="shared" si="3"/>
        <v>1115.956699952867</v>
      </c>
      <c r="Y9" s="32">
        <f t="shared" si="10"/>
        <v>4612.2153960436326</v>
      </c>
      <c r="Z9" s="18">
        <f t="shared" si="11"/>
        <v>4260.9740974839779</v>
      </c>
      <c r="AA9" s="4">
        <f t="shared" si="20"/>
        <v>16805.597425650772</v>
      </c>
    </row>
    <row r="10" spans="1:27" ht="17.399999999999999" x14ac:dyDescent="0.3">
      <c r="A10" s="42" t="s">
        <v>15</v>
      </c>
      <c r="B10" s="50">
        <v>20000</v>
      </c>
      <c r="D10" s="3">
        <v>5</v>
      </c>
      <c r="E10" s="9">
        <v>70</v>
      </c>
      <c r="F10" s="10">
        <v>818839.74458030611</v>
      </c>
      <c r="G10" s="11">
        <f t="shared" si="4"/>
        <v>0.93036985833175689</v>
      </c>
      <c r="H10" s="11">
        <f t="shared" si="12"/>
        <v>1.7635819008535464E-2</v>
      </c>
      <c r="I10" s="13">
        <f t="shared" si="15"/>
        <v>73029.256966250017</v>
      </c>
      <c r="J10" s="13">
        <f t="shared" si="16"/>
        <v>1643.1582817406254</v>
      </c>
      <c r="K10" s="14">
        <f t="shared" si="17"/>
        <v>3662.9504294399999</v>
      </c>
      <c r="L10" s="16">
        <f t="shared" si="6"/>
        <v>71009.464818550652</v>
      </c>
      <c r="M10" s="73" t="s">
        <v>51</v>
      </c>
      <c r="N10" s="15">
        <f t="shared" si="7"/>
        <v>66748.896929437615</v>
      </c>
      <c r="O10" s="19">
        <f t="shared" si="8"/>
        <v>17610.47190144</v>
      </c>
      <c r="P10" s="16">
        <f t="shared" si="0"/>
        <v>3407.8986721143406</v>
      </c>
      <c r="Q10" s="16">
        <f t="shared" si="18"/>
        <v>16916.972704203425</v>
      </c>
      <c r="R10" s="16">
        <f t="shared" si="1"/>
        <v>3317.6470588235293</v>
      </c>
      <c r="S10" s="16">
        <f t="shared" si="13"/>
        <v>16588.235294117647</v>
      </c>
      <c r="T10" s="17">
        <f t="shared" si="2"/>
        <v>3086.6388241124168</v>
      </c>
      <c r="U10" s="16">
        <f t="shared" si="19"/>
        <v>15944.556726258534</v>
      </c>
      <c r="V10" s="15">
        <f t="shared" si="14"/>
        <v>60456.532471153114</v>
      </c>
      <c r="W10" s="16">
        <f t="shared" si="9"/>
        <v>1177.1714652669505</v>
      </c>
      <c r="X10" s="17">
        <f t="shared" si="3"/>
        <v>1066.2004645449038</v>
      </c>
      <c r="Y10" s="32">
        <f t="shared" si="10"/>
        <v>4585.0701373812908</v>
      </c>
      <c r="Z10" s="18">
        <f t="shared" si="11"/>
        <v>4152.8392886573201</v>
      </c>
      <c r="AA10" s="4">
        <f t="shared" si="20"/>
        <v>20958.436714308093</v>
      </c>
    </row>
    <row r="11" spans="1:27" ht="17.399999999999999" x14ac:dyDescent="0.3">
      <c r="A11" s="42" t="s">
        <v>24</v>
      </c>
      <c r="B11" s="49">
        <v>2.2499999999999999E-2</v>
      </c>
      <c r="D11" s="3">
        <v>6</v>
      </c>
      <c r="E11" s="9">
        <v>71</v>
      </c>
      <c r="F11" s="10">
        <v>803318.05779833358</v>
      </c>
      <c r="G11" s="11">
        <f t="shared" si="4"/>
        <v>0.9127340393232215</v>
      </c>
      <c r="H11" s="11">
        <f t="shared" si="12"/>
        <v>1.9545690834471385E-2</v>
      </c>
      <c r="I11" s="13">
        <f t="shared" si="15"/>
        <v>71009.464818550652</v>
      </c>
      <c r="J11" s="13">
        <f t="shared" si="16"/>
        <v>1597.7129584173897</v>
      </c>
      <c r="K11" s="14">
        <f t="shared" si="17"/>
        <v>3736.2094380287999</v>
      </c>
      <c r="L11" s="16">
        <f t="shared" si="6"/>
        <v>68870.968338939245</v>
      </c>
      <c r="M11" s="73" t="s">
        <v>51</v>
      </c>
      <c r="N11" s="15">
        <f t="shared" si="7"/>
        <v>64738.710238602886</v>
      </c>
      <c r="O11" s="19">
        <f t="shared" si="8"/>
        <v>21346.6813394688</v>
      </c>
      <c r="P11" s="16">
        <f t="shared" si="0"/>
        <v>3410.1655321295698</v>
      </c>
      <c r="Q11" s="16">
        <f t="shared" si="18"/>
        <v>20327.138236332994</v>
      </c>
      <c r="R11" s="16">
        <f t="shared" si="1"/>
        <v>3317.6470588235293</v>
      </c>
      <c r="S11" s="16">
        <f t="shared" si="13"/>
        <v>19905.882352941175</v>
      </c>
      <c r="T11" s="17">
        <f t="shared" si="2"/>
        <v>3028.129401048805</v>
      </c>
      <c r="U11" s="16">
        <f t="shared" si="19"/>
        <v>18972.686127307337</v>
      </c>
      <c r="V11" s="15">
        <f t="shared" si="14"/>
        <v>57486.122011523585</v>
      </c>
      <c r="W11" s="16">
        <f t="shared" si="9"/>
        <v>1265.3628153461593</v>
      </c>
      <c r="X11" s="17">
        <f t="shared" si="3"/>
        <v>1123.6059681099402</v>
      </c>
      <c r="Y11" s="32">
        <f t="shared" si="10"/>
        <v>4675.5283474757289</v>
      </c>
      <c r="Z11" s="18">
        <f t="shared" si="11"/>
        <v>4151.735369158745</v>
      </c>
      <c r="AA11" s="4">
        <f t="shared" si="20"/>
        <v>25110.172083466838</v>
      </c>
    </row>
    <row r="12" spans="1:27" ht="17.399999999999999" x14ac:dyDescent="0.3">
      <c r="A12" s="42" t="s">
        <v>28</v>
      </c>
      <c r="B12" s="49">
        <v>0.06</v>
      </c>
      <c r="D12" s="3">
        <v>7</v>
      </c>
      <c r="E12" s="9">
        <v>72</v>
      </c>
      <c r="F12" s="10">
        <v>786115.44923657051</v>
      </c>
      <c r="G12" s="11">
        <f t="shared" si="4"/>
        <v>0.89318834848875006</v>
      </c>
      <c r="H12" s="11">
        <f t="shared" si="12"/>
        <v>1.9459186349815121E-2</v>
      </c>
      <c r="I12" s="13">
        <f t="shared" si="15"/>
        <v>68870.968338939245</v>
      </c>
      <c r="J12" s="13">
        <f t="shared" si="16"/>
        <v>1549.5967876261329</v>
      </c>
      <c r="K12" s="14">
        <f t="shared" si="17"/>
        <v>3810.9336267893759</v>
      </c>
      <c r="L12" s="16">
        <f t="shared" si="6"/>
        <v>66609.631499775991</v>
      </c>
      <c r="M12" s="73" t="s">
        <v>51</v>
      </c>
      <c r="N12" s="15">
        <f t="shared" si="7"/>
        <v>62613.053609789429</v>
      </c>
      <c r="O12" s="19">
        <f t="shared" si="8"/>
        <v>25157.614966258174</v>
      </c>
      <c r="P12" s="16">
        <f t="shared" si="0"/>
        <v>3403.8815123122454</v>
      </c>
      <c r="Q12" s="16">
        <f t="shared" si="18"/>
        <v>23731.019748645238</v>
      </c>
      <c r="R12" s="16">
        <f t="shared" si="1"/>
        <v>3317.6470588235297</v>
      </c>
      <c r="S12" s="16">
        <f t="shared" si="13"/>
        <v>23223.529411764706</v>
      </c>
      <c r="T12" s="17">
        <f t="shared" si="2"/>
        <v>2963.2836973391477</v>
      </c>
      <c r="U12" s="16">
        <f t="shared" si="19"/>
        <v>21935.969824646483</v>
      </c>
      <c r="V12" s="15">
        <f t="shared" si="14"/>
        <v>54508.431134100851</v>
      </c>
      <c r="W12" s="16">
        <f t="shared" si="9"/>
        <v>1218.399078123857</v>
      </c>
      <c r="X12" s="17">
        <f t="shared" si="3"/>
        <v>1060.6897190745331</v>
      </c>
      <c r="Y12" s="32">
        <f t="shared" si="10"/>
        <v>4622.2805904361021</v>
      </c>
      <c r="Z12" s="18">
        <f t="shared" si="11"/>
        <v>4023.9734164136808</v>
      </c>
      <c r="AA12" s="4">
        <f t="shared" si="20"/>
        <v>29134.14549988052</v>
      </c>
    </row>
    <row r="13" spans="1:27" ht="17.399999999999999" x14ac:dyDescent="0.3">
      <c r="A13" s="42" t="s">
        <v>43</v>
      </c>
      <c r="B13" s="51">
        <v>0.02</v>
      </c>
      <c r="D13" s="3">
        <v>8</v>
      </c>
      <c r="E13" s="9">
        <v>73</v>
      </c>
      <c r="F13" s="10">
        <v>768988.9752458994</v>
      </c>
      <c r="G13" s="11">
        <f t="shared" si="4"/>
        <v>0.87372916213893492</v>
      </c>
      <c r="H13" s="11">
        <f t="shared" si="12"/>
        <v>1.9570475432288945E-2</v>
      </c>
      <c r="I13" s="13">
        <f t="shared" si="15"/>
        <v>66609.631499775991</v>
      </c>
      <c r="J13" s="13">
        <f t="shared" si="16"/>
        <v>1498.7167087449598</v>
      </c>
      <c r="K13" s="14">
        <f t="shared" si="17"/>
        <v>3887.1522993251633</v>
      </c>
      <c r="L13" s="16">
        <f t="shared" si="6"/>
        <v>64221.195909195791</v>
      </c>
      <c r="M13" s="73" t="s">
        <v>51</v>
      </c>
      <c r="N13" s="15">
        <f t="shared" si="7"/>
        <v>60367.924154644039</v>
      </c>
      <c r="O13" s="19">
        <f t="shared" si="8"/>
        <v>29044.767265583338</v>
      </c>
      <c r="P13" s="16">
        <f t="shared" si="0"/>
        <v>3396.3183215958093</v>
      </c>
      <c r="Q13" s="16">
        <f t="shared" si="18"/>
        <v>27127.338070241047</v>
      </c>
      <c r="R13" s="16">
        <f t="shared" si="1"/>
        <v>3317.6470588235293</v>
      </c>
      <c r="S13" s="16">
        <f t="shared" si="13"/>
        <v>26541.176470588234</v>
      </c>
      <c r="T13" s="17">
        <f t="shared" si="2"/>
        <v>2898.724984978584</v>
      </c>
      <c r="U13" s="16">
        <f t="shared" si="19"/>
        <v>24834.694809625067</v>
      </c>
      <c r="V13" s="15">
        <f t="shared" si="14"/>
        <v>51523.441994723646</v>
      </c>
      <c r="W13" s="16">
        <f t="shared" si="9"/>
        <v>1181.4289765667436</v>
      </c>
      <c r="X13" s="17">
        <f t="shared" si="3"/>
        <v>1008.3382557447037</v>
      </c>
      <c r="Y13" s="32">
        <f t="shared" si="10"/>
        <v>4577.7472981625524</v>
      </c>
      <c r="Z13" s="18">
        <f t="shared" si="11"/>
        <v>3907.0632407232879</v>
      </c>
      <c r="AA13" s="4">
        <f t="shared" si="20"/>
        <v>33041.208740603804</v>
      </c>
    </row>
    <row r="14" spans="1:27" ht="17.399999999999999" x14ac:dyDescent="0.3">
      <c r="A14" s="42" t="s">
        <v>34</v>
      </c>
      <c r="B14" s="52">
        <f>AA55</f>
        <v>82239.77993366975</v>
      </c>
      <c r="D14" s="3">
        <v>9</v>
      </c>
      <c r="E14" s="9">
        <v>74</v>
      </c>
      <c r="F14" s="10">
        <v>751764.55319398001</v>
      </c>
      <c r="G14" s="11">
        <f t="shared" si="4"/>
        <v>0.85415868670664596</v>
      </c>
      <c r="H14" s="11">
        <f t="shared" si="12"/>
        <v>2.1148116881485997E-2</v>
      </c>
      <c r="I14" s="13">
        <f t="shared" si="15"/>
        <v>64221.195909195791</v>
      </c>
      <c r="J14" s="13">
        <f t="shared" si="16"/>
        <v>1444.9769079569053</v>
      </c>
      <c r="K14" s="14">
        <f t="shared" si="17"/>
        <v>3964.8953453116665</v>
      </c>
      <c r="L14" s="16">
        <f t="shared" si="6"/>
        <v>61701.277471841022</v>
      </c>
      <c r="M14" s="73" t="s">
        <v>51</v>
      </c>
      <c r="N14" s="15">
        <f t="shared" si="7"/>
        <v>57999.200823530555</v>
      </c>
      <c r="O14" s="19">
        <f t="shared" si="8"/>
        <v>33009.662610895</v>
      </c>
      <c r="P14" s="16">
        <f t="shared" si="0"/>
        <v>3386.6498010807068</v>
      </c>
      <c r="Q14" s="16">
        <f t="shared" si="18"/>
        <v>30513.987871321755</v>
      </c>
      <c r="R14" s="16">
        <f t="shared" si="1"/>
        <v>3317.6470588235293</v>
      </c>
      <c r="S14" s="16">
        <f t="shared" si="13"/>
        <v>29858.823529411762</v>
      </c>
      <c r="T14" s="17">
        <f t="shared" si="2"/>
        <v>2833.7970547208724</v>
      </c>
      <c r="U14" s="16">
        <f t="shared" si="19"/>
        <v>27668.491864345939</v>
      </c>
      <c r="V14" s="15">
        <f t="shared" si="14"/>
        <v>48531.136705495017</v>
      </c>
      <c r="W14" s="16">
        <f t="shared" si="9"/>
        <v>1226.573878048803</v>
      </c>
      <c r="X14" s="17">
        <f t="shared" si="3"/>
        <v>1026.3421514391839</v>
      </c>
      <c r="Y14" s="32">
        <f t="shared" si="10"/>
        <v>4613.2236791295099</v>
      </c>
      <c r="Z14" s="18">
        <f t="shared" si="11"/>
        <v>3860.1392061600563</v>
      </c>
      <c r="AA14" s="4">
        <f t="shared" si="20"/>
        <v>36901.347946763861</v>
      </c>
    </row>
    <row r="15" spans="1:27" x14ac:dyDescent="0.3">
      <c r="A15" s="9"/>
      <c r="B15" s="9"/>
      <c r="D15" s="3">
        <v>10</v>
      </c>
      <c r="E15" s="9">
        <v>75</v>
      </c>
      <c r="F15" s="10">
        <v>733151.61289877165</v>
      </c>
      <c r="G15" s="11">
        <f t="shared" si="4"/>
        <v>0.83301056982515997</v>
      </c>
      <c r="H15" s="11">
        <f t="shared" si="12"/>
        <v>2.5639925793550414E-2</v>
      </c>
      <c r="I15" s="13">
        <f t="shared" si="15"/>
        <v>61701.277471841022</v>
      </c>
      <c r="J15" s="13">
        <f t="shared" si="16"/>
        <v>1388.2787431164229</v>
      </c>
      <c r="K15" s="14">
        <f t="shared" si="17"/>
        <v>4044.1932522179</v>
      </c>
      <c r="L15" s="16">
        <f t="shared" si="6"/>
        <v>59045.362962739549</v>
      </c>
      <c r="M15" s="73" t="s">
        <v>51</v>
      </c>
      <c r="N15" s="15">
        <f t="shared" si="7"/>
        <v>55502.641184975175</v>
      </c>
      <c r="O15" s="19">
        <f t="shared" si="8"/>
        <v>37053.855863112898</v>
      </c>
      <c r="P15" s="16">
        <f t="shared" si="0"/>
        <v>3368.8557255131</v>
      </c>
      <c r="Q15" s="16">
        <f t="shared" si="18"/>
        <v>33882.843596834857</v>
      </c>
      <c r="R15" s="16">
        <f t="shared" si="1"/>
        <v>3317.6470588235293</v>
      </c>
      <c r="S15" s="16">
        <f t="shared" si="13"/>
        <v>33176.470588235294</v>
      </c>
      <c r="T15" s="17">
        <f t="shared" si="2"/>
        <v>2763.6350669493545</v>
      </c>
      <c r="U15" s="16">
        <f t="shared" si="19"/>
        <v>30432.126931295294</v>
      </c>
      <c r="V15" s="15">
        <f t="shared" si="14"/>
        <v>45531.497334675158</v>
      </c>
      <c r="W15" s="16">
        <f t="shared" si="9"/>
        <v>1423.0836013288185</v>
      </c>
      <c r="X15" s="17">
        <f t="shared" si="3"/>
        <v>1167.4242129303095</v>
      </c>
      <c r="Y15" s="32">
        <f t="shared" si="10"/>
        <v>4791.939326841919</v>
      </c>
      <c r="Z15" s="18">
        <f t="shared" si="11"/>
        <v>3931.0592798796642</v>
      </c>
      <c r="AA15" s="4">
        <f t="shared" si="20"/>
        <v>40832.407226643525</v>
      </c>
    </row>
    <row r="16" spans="1:27" x14ac:dyDescent="0.3">
      <c r="D16" s="3">
        <v>11</v>
      </c>
      <c r="E16" s="9">
        <v>76</v>
      </c>
      <c r="F16" s="10">
        <v>710585.32907107449</v>
      </c>
      <c r="G16" s="11">
        <f t="shared" si="4"/>
        <v>0.80737064403160963</v>
      </c>
      <c r="H16" s="11">
        <f t="shared" si="12"/>
        <v>2.3838179210346002E-2</v>
      </c>
      <c r="I16" s="13">
        <f t="shared" si="15"/>
        <v>59045.362962739549</v>
      </c>
      <c r="J16" s="13">
        <f t="shared" si="16"/>
        <v>1328.5206666616398</v>
      </c>
      <c r="K16" s="14">
        <f t="shared" si="17"/>
        <v>4125.0771172622581</v>
      </c>
      <c r="L16" s="16">
        <f t="shared" si="6"/>
        <v>56248.806512138937</v>
      </c>
      <c r="M16" s="73" t="s">
        <v>51</v>
      </c>
      <c r="N16" s="15">
        <f t="shared" si="7"/>
        <v>52873.878121410598</v>
      </c>
      <c r="O16" s="19">
        <f t="shared" si="8"/>
        <v>41178.932980375153</v>
      </c>
      <c r="P16" s="16">
        <f t="shared" si="0"/>
        <v>3330.4661688440851</v>
      </c>
      <c r="Q16" s="16">
        <f t="shared" si="18"/>
        <v>37213.30976567894</v>
      </c>
      <c r="R16" s="16">
        <f t="shared" si="1"/>
        <v>3317.6470588235302</v>
      </c>
      <c r="S16" s="16">
        <f t="shared" si="13"/>
        <v>36494.117647058825</v>
      </c>
      <c r="T16" s="17">
        <f t="shared" si="2"/>
        <v>2678.5708425519292</v>
      </c>
      <c r="U16" s="16">
        <f t="shared" si="19"/>
        <v>33110.69777384722</v>
      </c>
      <c r="V16" s="15">
        <f t="shared" si="14"/>
        <v>42524.505906573882</v>
      </c>
      <c r="W16" s="16">
        <f t="shared" si="9"/>
        <v>1260.4169822041783</v>
      </c>
      <c r="X16" s="17">
        <f t="shared" si="3"/>
        <v>1013.7067926323252</v>
      </c>
      <c r="Y16" s="32">
        <f t="shared" si="10"/>
        <v>4590.8831510482632</v>
      </c>
      <c r="Z16" s="18">
        <f t="shared" si="11"/>
        <v>3692.2776351842544</v>
      </c>
      <c r="AA16" s="4">
        <f t="shared" si="20"/>
        <v>44524.68486182778</v>
      </c>
    </row>
    <row r="17" spans="4:27" x14ac:dyDescent="0.3">
      <c r="D17" s="3">
        <v>12</v>
      </c>
      <c r="E17" s="9">
        <v>77</v>
      </c>
      <c r="F17" s="10">
        <v>689604.80352947977</v>
      </c>
      <c r="G17" s="11">
        <f t="shared" si="4"/>
        <v>0.7835324648212636</v>
      </c>
      <c r="H17" s="11">
        <f t="shared" si="12"/>
        <v>2.7514330499724252E-2</v>
      </c>
      <c r="I17" s="13">
        <f t="shared" si="15"/>
        <v>56248.806512138937</v>
      </c>
      <c r="J17" s="13">
        <f t="shared" si="16"/>
        <v>1265.5981465231259</v>
      </c>
      <c r="K17" s="14">
        <f t="shared" si="17"/>
        <v>4207.5786596075031</v>
      </c>
      <c r="L17" s="16">
        <f t="shared" si="6"/>
        <v>53306.825999054556</v>
      </c>
      <c r="M17" s="73" t="s">
        <v>51</v>
      </c>
      <c r="N17" s="15">
        <f t="shared" si="7"/>
        <v>50108.416439111279</v>
      </c>
      <c r="O17" s="19">
        <f t="shared" si="8"/>
        <v>45386.511639982658</v>
      </c>
      <c r="P17" s="16">
        <f t="shared" si="0"/>
        <v>3296.7744780916155</v>
      </c>
      <c r="Q17" s="16">
        <f t="shared" si="18"/>
        <v>40510.084243770558</v>
      </c>
      <c r="R17" s="16">
        <f t="shared" si="1"/>
        <v>3317.6470588235293</v>
      </c>
      <c r="S17" s="16">
        <f t="shared" si="13"/>
        <v>39811.764705882357</v>
      </c>
      <c r="T17" s="17">
        <f t="shared" si="2"/>
        <v>2599.484177407016</v>
      </c>
      <c r="U17" s="16">
        <f t="shared" si="19"/>
        <v>35710.181951254235</v>
      </c>
      <c r="V17" s="15">
        <f t="shared" si="14"/>
        <v>39510.144401442929</v>
      </c>
      <c r="W17" s="16">
        <f t="shared" si="9"/>
        <v>1378.6995307235236</v>
      </c>
      <c r="X17" s="17">
        <f t="shared" si="3"/>
        <v>1087.0951711531307</v>
      </c>
      <c r="Y17" s="32">
        <f t="shared" si="10"/>
        <v>4675.4740088151393</v>
      </c>
      <c r="Z17" s="18">
        <f t="shared" si="11"/>
        <v>3686.5793485601466</v>
      </c>
      <c r="AA17" s="4">
        <f t="shared" si="20"/>
        <v>48211.264210387926</v>
      </c>
    </row>
    <row r="18" spans="4:27" x14ac:dyDescent="0.3">
      <c r="D18" s="3">
        <v>13</v>
      </c>
      <c r="E18" s="9">
        <v>78</v>
      </c>
      <c r="F18" s="10">
        <v>665388.81334350095</v>
      </c>
      <c r="G18" s="11">
        <f t="shared" si="4"/>
        <v>0.7560181343215393</v>
      </c>
      <c r="H18" s="11">
        <f t="shared" si="12"/>
        <v>2.7400875614625661E-2</v>
      </c>
      <c r="I18" s="13">
        <f t="shared" si="15"/>
        <v>53306.825999054556</v>
      </c>
      <c r="J18" s="13">
        <f t="shared" si="16"/>
        <v>1199.4035849787274</v>
      </c>
      <c r="K18" s="14">
        <f t="shared" si="17"/>
        <v>4291.7302327996531</v>
      </c>
      <c r="L18" s="16">
        <f t="shared" si="6"/>
        <v>50214.49935123363</v>
      </c>
      <c r="M18" s="73" t="s">
        <v>51</v>
      </c>
      <c r="N18" s="15">
        <f t="shared" si="7"/>
        <v>47201.629390159607</v>
      </c>
      <c r="O18" s="19">
        <f t="shared" si="8"/>
        <v>49678.24187278231</v>
      </c>
      <c r="P18" s="16">
        <f t="shared" si="0"/>
        <v>3244.6258836125394</v>
      </c>
      <c r="Q18" s="16">
        <f t="shared" si="18"/>
        <v>43754.710127383099</v>
      </c>
      <c r="R18" s="16">
        <f t="shared" si="1"/>
        <v>3317.6470588235297</v>
      </c>
      <c r="S18" s="16">
        <f t="shared" si="13"/>
        <v>43129.411764705888</v>
      </c>
      <c r="T18" s="17">
        <f t="shared" si="2"/>
        <v>2508.2013397491069</v>
      </c>
      <c r="U18" s="16">
        <f t="shared" si="19"/>
        <v>38218.383291003345</v>
      </c>
      <c r="V18" s="15">
        <f t="shared" si="14"/>
        <v>36488.394755368034</v>
      </c>
      <c r="W18" s="16">
        <f t="shared" si="9"/>
        <v>1293.3659757274222</v>
      </c>
      <c r="X18" s="17">
        <f t="shared" si="3"/>
        <v>999.81396606919873</v>
      </c>
      <c r="Y18" s="32">
        <f t="shared" si="10"/>
        <v>4537.9918593399616</v>
      </c>
      <c r="Z18" s="18">
        <f t="shared" si="11"/>
        <v>3508.0153058183055</v>
      </c>
      <c r="AA18" s="4">
        <f t="shared" si="20"/>
        <v>51719.279516206232</v>
      </c>
    </row>
    <row r="19" spans="4:27" x14ac:dyDescent="0.3">
      <c r="D19" s="3">
        <v>14</v>
      </c>
      <c r="E19" s="9">
        <v>79</v>
      </c>
      <c r="F19" s="10">
        <v>641272.67739108694</v>
      </c>
      <c r="G19" s="11">
        <f t="shared" si="4"/>
        <v>0.72861725870691363</v>
      </c>
      <c r="H19" s="11">
        <f t="shared" si="12"/>
        <v>3.0010244779763138E-2</v>
      </c>
      <c r="I19" s="13">
        <f t="shared" si="15"/>
        <v>50214.49935123363</v>
      </c>
      <c r="J19" s="13">
        <f t="shared" si="16"/>
        <v>1129.8262354027565</v>
      </c>
      <c r="K19" s="14">
        <f t="shared" si="17"/>
        <v>4377.5648374556458</v>
      </c>
      <c r="L19" s="16">
        <f t="shared" si="6"/>
        <v>46966.760749180736</v>
      </c>
      <c r="M19" s="73" t="s">
        <v>51</v>
      </c>
      <c r="N19" s="15">
        <f t="shared" si="7"/>
        <v>44148.755104229887</v>
      </c>
      <c r="O19" s="19">
        <f t="shared" si="8"/>
        <v>54055.806710237957</v>
      </c>
      <c r="P19" s="16">
        <f t="shared" si="0"/>
        <v>3189.5692916787084</v>
      </c>
      <c r="Q19" s="16">
        <f t="shared" si="18"/>
        <v>46944.279419061808</v>
      </c>
      <c r="R19" s="16">
        <f t="shared" si="1"/>
        <v>3317.6470588235288</v>
      </c>
      <c r="S19" s="16">
        <f t="shared" si="13"/>
        <v>46447.05882352942</v>
      </c>
      <c r="T19" s="17">
        <f t="shared" si="2"/>
        <v>2417.2949053570542</v>
      </c>
      <c r="U19" s="16">
        <f t="shared" si="19"/>
        <v>40635.678196360401</v>
      </c>
      <c r="V19" s="15">
        <f t="shared" si="14"/>
        <v>33459.238860160593</v>
      </c>
      <c r="W19" s="16">
        <f t="shared" si="9"/>
        <v>1324.9149473997561</v>
      </c>
      <c r="X19" s="17">
        <f t="shared" si="3"/>
        <v>1004.1199483379824</v>
      </c>
      <c r="Y19" s="32">
        <f t="shared" si="10"/>
        <v>4514.4842390784643</v>
      </c>
      <c r="Z19" s="18">
        <f t="shared" si="11"/>
        <v>3421.4148536950365</v>
      </c>
      <c r="AA19" s="4">
        <f t="shared" si="20"/>
        <v>55140.69436990127</v>
      </c>
    </row>
    <row r="20" spans="4:27" x14ac:dyDescent="0.3">
      <c r="D20" s="3">
        <v>15</v>
      </c>
      <c r="E20" s="9">
        <v>80</v>
      </c>
      <c r="F20" s="10">
        <v>614859.97608720278</v>
      </c>
      <c r="G20" s="11">
        <f t="shared" si="4"/>
        <v>0.69860701392715052</v>
      </c>
      <c r="H20" s="11">
        <f t="shared" si="12"/>
        <v>3.1949792092530752E-2</v>
      </c>
      <c r="I20" s="13">
        <f t="shared" si="15"/>
        <v>46966.760749180736</v>
      </c>
      <c r="J20" s="13">
        <f t="shared" si="16"/>
        <v>1056.7521168565665</v>
      </c>
      <c r="K20" s="14">
        <f t="shared" si="17"/>
        <v>4465.116134204759</v>
      </c>
      <c r="L20" s="16">
        <f t="shared" si="6"/>
        <v>43558.396731832545</v>
      </c>
      <c r="M20" s="73" t="s">
        <v>51</v>
      </c>
      <c r="N20" s="15">
        <f t="shared" si="7"/>
        <v>40944.892927922592</v>
      </c>
      <c r="O20" s="19">
        <f t="shared" si="8"/>
        <v>58520.922844442714</v>
      </c>
      <c r="P20" s="16">
        <f t="shared" si="0"/>
        <v>3119.3614493547284</v>
      </c>
      <c r="Q20" s="16">
        <f t="shared" si="18"/>
        <v>50063.640868416536</v>
      </c>
      <c r="R20" s="16">
        <f t="shared" si="1"/>
        <v>3317.6470588235302</v>
      </c>
      <c r="S20" s="16">
        <f t="shared" si="13"/>
        <v>49764.705882352951</v>
      </c>
      <c r="T20" s="17">
        <f t="shared" si="2"/>
        <v>2317.7315050288998</v>
      </c>
      <c r="U20" s="16">
        <f t="shared" si="19"/>
        <v>42953.409701389304</v>
      </c>
      <c r="V20" s="15">
        <f t="shared" si="14"/>
        <v>30422.658563249239</v>
      </c>
      <c r="W20" s="16">
        <f t="shared" si="9"/>
        <v>1308.1808162980594</v>
      </c>
      <c r="X20" s="17">
        <f t="shared" si="3"/>
        <v>971.99761599786336</v>
      </c>
      <c r="Y20" s="32">
        <f t="shared" si="10"/>
        <v>4427.542265652788</v>
      </c>
      <c r="Z20" s="18">
        <f t="shared" si="11"/>
        <v>3289.7291210267631</v>
      </c>
      <c r="AA20" s="4">
        <f t="shared" si="20"/>
        <v>58430.423490928035</v>
      </c>
    </row>
    <row r="21" spans="4:27" x14ac:dyDescent="0.3">
      <c r="D21" s="3">
        <v>16</v>
      </c>
      <c r="E21" s="9">
        <v>81</v>
      </c>
      <c r="F21" s="10">
        <v>586740.23493033391</v>
      </c>
      <c r="G21" s="11">
        <f t="shared" si="4"/>
        <v>0.66665722183461973</v>
      </c>
      <c r="H21" s="11">
        <f t="shared" si="12"/>
        <v>3.4620793358098333E-2</v>
      </c>
      <c r="I21" s="13">
        <f t="shared" si="15"/>
        <v>43558.396731832545</v>
      </c>
      <c r="J21" s="13">
        <f t="shared" si="16"/>
        <v>980.06392646623226</v>
      </c>
      <c r="K21" s="14">
        <f t="shared" si="17"/>
        <v>4554.4184568888541</v>
      </c>
      <c r="L21" s="16">
        <f t="shared" si="6"/>
        <v>39984.042201409924</v>
      </c>
      <c r="M21" s="73" t="s">
        <v>51</v>
      </c>
      <c r="N21" s="15">
        <f t="shared" si="7"/>
        <v>37584.999669325327</v>
      </c>
      <c r="O21" s="19">
        <f t="shared" si="8"/>
        <v>63075.341301331566</v>
      </c>
      <c r="P21" s="16">
        <f t="shared" si="0"/>
        <v>3036.2359555418393</v>
      </c>
      <c r="Q21" s="16">
        <f t="shared" si="18"/>
        <v>53099.876823958373</v>
      </c>
      <c r="R21" s="16">
        <f t="shared" si="1"/>
        <v>3317.6470588235293</v>
      </c>
      <c r="S21" s="16">
        <f t="shared" si="13"/>
        <v>53082.352941176483</v>
      </c>
      <c r="T21" s="17">
        <f t="shared" si="2"/>
        <v>2211.7333712630912</v>
      </c>
      <c r="U21" s="16">
        <f t="shared" si="19"/>
        <v>45165.143072652398</v>
      </c>
      <c r="V21" s="15">
        <f t="shared" si="14"/>
        <v>27378.635667570921</v>
      </c>
      <c r="W21" s="16">
        <f t="shared" si="9"/>
        <v>1301.2225069159063</v>
      </c>
      <c r="X21" s="17">
        <f t="shared" si="3"/>
        <v>947.87008787363345</v>
      </c>
      <c r="Y21" s="32">
        <f t="shared" si="10"/>
        <v>4337.4584624577456</v>
      </c>
      <c r="Z21" s="18">
        <f t="shared" si="11"/>
        <v>3159.6034591367247</v>
      </c>
      <c r="AA21" s="4">
        <f t="shared" si="20"/>
        <v>61590.026950064763</v>
      </c>
    </row>
    <row r="22" spans="4:27" x14ac:dyDescent="0.3">
      <c r="D22" s="3">
        <v>17</v>
      </c>
      <c r="E22" s="9">
        <v>82</v>
      </c>
      <c r="F22" s="10">
        <v>556269.68460388086</v>
      </c>
      <c r="G22" s="11">
        <f t="shared" si="4"/>
        <v>0.63203642847652142</v>
      </c>
      <c r="H22" s="11">
        <f t="shared" si="12"/>
        <v>3.427640151839649E-2</v>
      </c>
      <c r="I22" s="13">
        <f t="shared" si="15"/>
        <v>39984.042201409924</v>
      </c>
      <c r="J22" s="13">
        <f t="shared" si="16"/>
        <v>899.64094953172321</v>
      </c>
      <c r="K22" s="14">
        <f t="shared" si="17"/>
        <v>4645.5068260266316</v>
      </c>
      <c r="L22" s="16">
        <f t="shared" si="6"/>
        <v>36238.17632491501</v>
      </c>
      <c r="M22" s="73" t="s">
        <v>51</v>
      </c>
      <c r="N22" s="15">
        <f t="shared" si="7"/>
        <v>34063.885745420106</v>
      </c>
      <c r="O22" s="19">
        <f t="shared" si="8"/>
        <v>67720.8481273582</v>
      </c>
      <c r="P22" s="16">
        <f t="shared" si="0"/>
        <v>2936.1295427851733</v>
      </c>
      <c r="Q22" s="16">
        <f t="shared" si="18"/>
        <v>56036.006366743546</v>
      </c>
      <c r="R22" s="16">
        <f t="shared" si="1"/>
        <v>3317.6470588235293</v>
      </c>
      <c r="S22" s="16">
        <f t="shared" si="13"/>
        <v>56400.000000000015</v>
      </c>
      <c r="T22" s="17">
        <f t="shared" si="2"/>
        <v>2096.8737980044593</v>
      </c>
      <c r="U22" s="16">
        <f t="shared" si="19"/>
        <v>47262.016870656858</v>
      </c>
      <c r="V22" s="15">
        <f t="shared" si="14"/>
        <v>24327.15193146202</v>
      </c>
      <c r="W22" s="16">
        <f t="shared" si="9"/>
        <v>1167.5874250868023</v>
      </c>
      <c r="X22" s="17">
        <f t="shared" si="3"/>
        <v>833.8472274018269</v>
      </c>
      <c r="Y22" s="32">
        <f t="shared" si="10"/>
        <v>4103.7169678719756</v>
      </c>
      <c r="Z22" s="18">
        <f t="shared" si="11"/>
        <v>2930.7210254062861</v>
      </c>
      <c r="AA22" s="4">
        <f t="shared" si="20"/>
        <v>64520.747975471051</v>
      </c>
    </row>
    <row r="23" spans="4:27" x14ac:dyDescent="0.3">
      <c r="D23" s="3">
        <v>18</v>
      </c>
      <c r="E23" s="9">
        <v>83</v>
      </c>
      <c r="F23" s="10">
        <v>526102.24139502365</v>
      </c>
      <c r="G23" s="11">
        <f t="shared" si="4"/>
        <v>0.59776002695812491</v>
      </c>
      <c r="H23" s="11">
        <f t="shared" si="12"/>
        <v>3.5532409116426925E-2</v>
      </c>
      <c r="I23" s="13">
        <f t="shared" si="15"/>
        <v>36238.17632491501</v>
      </c>
      <c r="J23" s="13">
        <f t="shared" si="16"/>
        <v>815.35896731058767</v>
      </c>
      <c r="K23" s="14">
        <f t="shared" si="17"/>
        <v>4738.4169625471641</v>
      </c>
      <c r="L23" s="16">
        <f t="shared" si="6"/>
        <v>32315.118329678437</v>
      </c>
      <c r="M23" s="73" t="s">
        <v>51</v>
      </c>
      <c r="N23" s="15">
        <f t="shared" si="7"/>
        <v>30376.21122989773</v>
      </c>
      <c r="O23" s="19">
        <f t="shared" si="8"/>
        <v>72459.26508990537</v>
      </c>
      <c r="P23" s="16">
        <f t="shared" si="0"/>
        <v>2832.4362512710291</v>
      </c>
      <c r="Q23" s="16">
        <f t="shared" si="18"/>
        <v>58868.442618014575</v>
      </c>
      <c r="R23" s="16">
        <f t="shared" si="1"/>
        <v>3317.6470588235297</v>
      </c>
      <c r="S23" s="16">
        <f t="shared" si="13"/>
        <v>59717.647058823546</v>
      </c>
      <c r="T23" s="17">
        <f t="shared" si="2"/>
        <v>1983.1567953198969</v>
      </c>
      <c r="U23" s="16">
        <f t="shared" si="19"/>
        <v>49245.173665976756</v>
      </c>
      <c r="V23" s="15">
        <f t="shared" si="14"/>
        <v>21268.189068548942</v>
      </c>
      <c r="W23" s="16">
        <f t="shared" si="9"/>
        <v>1079.339964827728</v>
      </c>
      <c r="X23" s="17">
        <f t="shared" si="3"/>
        <v>755.70999514919981</v>
      </c>
      <c r="Y23" s="32">
        <f t="shared" si="10"/>
        <v>3911.7762160987568</v>
      </c>
      <c r="Z23" s="18">
        <f t="shared" si="11"/>
        <v>2738.8667904690965</v>
      </c>
      <c r="AA23" s="4">
        <f t="shared" si="20"/>
        <v>67259.614765940147</v>
      </c>
    </row>
    <row r="24" spans="4:27" x14ac:dyDescent="0.3">
      <c r="D24" s="3">
        <v>19</v>
      </c>
      <c r="E24" s="9">
        <v>84</v>
      </c>
      <c r="F24" s="10">
        <v>494829.35723539628</v>
      </c>
      <c r="G24" s="11">
        <f t="shared" si="4"/>
        <v>0.56222761784169806</v>
      </c>
      <c r="H24" s="11">
        <f t="shared" si="12"/>
        <v>3.9765463216708652E-2</v>
      </c>
      <c r="I24" s="13">
        <f t="shared" si="15"/>
        <v>32315.118329678437</v>
      </c>
      <c r="J24" s="13">
        <f t="shared" si="16"/>
        <v>727.09016241776476</v>
      </c>
      <c r="K24" s="14">
        <f t="shared" si="17"/>
        <v>4833.1853017981075</v>
      </c>
      <c r="L24" s="16">
        <f>(I24+J24-K24)</f>
        <v>28209.023190298092</v>
      </c>
      <c r="M24" s="73" t="s">
        <v>51</v>
      </c>
      <c r="N24" s="15">
        <f t="shared" si="7"/>
        <v>26516.481798880206</v>
      </c>
      <c r="O24" s="19">
        <f t="shared" si="8"/>
        <v>77292.450391703474</v>
      </c>
      <c r="P24" s="16">
        <f t="shared" si="0"/>
        <v>2717.3502588174583</v>
      </c>
      <c r="Q24" s="16">
        <f t="shared" si="18"/>
        <v>61585.792876832034</v>
      </c>
      <c r="R24" s="16">
        <f t="shared" si="1"/>
        <v>3317.6470588235297</v>
      </c>
      <c r="S24" s="16">
        <f t="shared" si="13"/>
        <v>63035.294117647078</v>
      </c>
      <c r="T24" s="17">
        <f t="shared" si="2"/>
        <v>1865.2728027218691</v>
      </c>
      <c r="U24" s="16">
        <f t="shared" si="19"/>
        <v>51110.446468698625</v>
      </c>
      <c r="V24" s="15">
        <f t="shared" si="14"/>
        <v>18201.728747638521</v>
      </c>
      <c r="W24" s="16">
        <f t="shared" si="9"/>
        <v>1054.4401816098953</v>
      </c>
      <c r="X24" s="17">
        <f t="shared" si="3"/>
        <v>723.80017499472808</v>
      </c>
      <c r="Y24" s="32">
        <f t="shared" si="10"/>
        <v>3771.7904404273536</v>
      </c>
      <c r="Z24" s="18">
        <f t="shared" si="11"/>
        <v>2589.0729777165971</v>
      </c>
      <c r="AA24" s="4">
        <f t="shared" si="20"/>
        <v>69848.687743656745</v>
      </c>
    </row>
    <row r="25" spans="4:27" x14ac:dyDescent="0.3">
      <c r="D25" s="3">
        <v>20</v>
      </c>
      <c r="E25" s="9">
        <v>85</v>
      </c>
      <c r="F25" s="10">
        <v>459830.86555825482</v>
      </c>
      <c r="G25" s="11">
        <f t="shared" si="4"/>
        <v>0.52246215462498935</v>
      </c>
      <c r="H25" s="11"/>
      <c r="I25" s="13"/>
      <c r="J25" s="13"/>
      <c r="K25" s="14">
        <f t="shared" si="17"/>
        <v>4929.8490078340701</v>
      </c>
      <c r="L25" s="16"/>
      <c r="M25" s="73" t="s">
        <v>51</v>
      </c>
      <c r="N25" s="16"/>
      <c r="O25" s="19">
        <f t="shared" si="8"/>
        <v>82222.299399537544</v>
      </c>
      <c r="P25" s="16">
        <f t="shared" si="0"/>
        <v>2575.6595346088543</v>
      </c>
      <c r="Q25" s="16">
        <f t="shared" si="18"/>
        <v>64161.452411440885</v>
      </c>
      <c r="R25" s="16">
        <f t="shared" si="1"/>
        <v>3317.6470588235297</v>
      </c>
      <c r="S25" s="16">
        <f t="shared" si="13"/>
        <v>66352.941176470602</v>
      </c>
      <c r="T25" s="17">
        <f t="shared" si="2"/>
        <v>1733.3450306382003</v>
      </c>
      <c r="U25" s="16">
        <f t="shared" si="19"/>
        <v>52843.791499336825</v>
      </c>
      <c r="V25" s="9"/>
      <c r="W25" s="16"/>
      <c r="X25" s="16"/>
      <c r="Y25" s="32">
        <f t="shared" si="10"/>
        <v>2575.6595346088543</v>
      </c>
      <c r="Z25" s="18">
        <f t="shared" si="11"/>
        <v>1733.3450306382003</v>
      </c>
      <c r="AA25" s="4">
        <f t="shared" si="20"/>
        <v>71582.032774294945</v>
      </c>
    </row>
    <row r="26" spans="4:27" x14ac:dyDescent="0.3">
      <c r="D26" s="3">
        <v>21</v>
      </c>
      <c r="E26" s="9">
        <v>86</v>
      </c>
      <c r="F26" s="10">
        <v>424790.27954332222</v>
      </c>
      <c r="G26" s="11">
        <f t="shared" si="4"/>
        <v>0.48264886360882847</v>
      </c>
      <c r="H26" s="11"/>
      <c r="I26" s="13"/>
      <c r="J26" s="13"/>
      <c r="K26" s="14">
        <f t="shared" si="17"/>
        <v>5028.4459879907517</v>
      </c>
      <c r="L26" s="16"/>
      <c r="M26" s="73" t="s">
        <v>51</v>
      </c>
      <c r="N26" s="16"/>
      <c r="O26" s="19">
        <f t="shared" si="8"/>
        <v>87250.745387528295</v>
      </c>
      <c r="P26" s="16">
        <f t="shared" si="0"/>
        <v>2426.9737418221089</v>
      </c>
      <c r="Q26" s="16">
        <f t="shared" si="18"/>
        <v>66588.42615326299</v>
      </c>
      <c r="R26" s="16">
        <f t="shared" si="1"/>
        <v>3317.6470588235302</v>
      </c>
      <c r="S26" s="16">
        <f t="shared" si="13"/>
        <v>69670.588235294126</v>
      </c>
      <c r="T26" s="17">
        <f t="shared" si="2"/>
        <v>1601.2585827963489</v>
      </c>
      <c r="U26" s="16">
        <f t="shared" si="19"/>
        <v>54445.050082133173</v>
      </c>
      <c r="V26" s="9"/>
      <c r="W26" s="16"/>
      <c r="X26" s="16"/>
      <c r="Y26" s="32">
        <f t="shared" si="10"/>
        <v>2426.9737418221089</v>
      </c>
      <c r="Z26" s="18">
        <f t="shared" si="11"/>
        <v>1601.2585827963489</v>
      </c>
      <c r="AA26" s="4">
        <f t="shared" si="20"/>
        <v>73183.291357091293</v>
      </c>
    </row>
    <row r="27" spans="4:27" x14ac:dyDescent="0.3">
      <c r="D27" s="3">
        <v>22</v>
      </c>
      <c r="E27" s="9">
        <v>87</v>
      </c>
      <c r="F27" s="10">
        <v>386513.5327153175</v>
      </c>
      <c r="G27" s="11">
        <f t="shared" si="4"/>
        <v>0.43915863031290575</v>
      </c>
      <c r="H27" s="11"/>
      <c r="I27" s="13"/>
      <c r="J27" s="13"/>
      <c r="K27" s="14">
        <f t="shared" si="17"/>
        <v>5129.0149077505666</v>
      </c>
      <c r="L27" s="16"/>
      <c r="M27" s="73" t="s">
        <v>51</v>
      </c>
      <c r="N27" s="16"/>
      <c r="O27" s="19">
        <f t="shared" si="8"/>
        <v>92379.760295278858</v>
      </c>
      <c r="P27" s="16">
        <f t="shared" si="0"/>
        <v>2252.4511617422136</v>
      </c>
      <c r="Q27" s="16">
        <f t="shared" si="18"/>
        <v>68840.8773150052</v>
      </c>
      <c r="R27" s="16">
        <f t="shared" si="1"/>
        <v>3317.6470588235302</v>
      </c>
      <c r="S27" s="16">
        <f t="shared" si="13"/>
        <v>72988.23529411765</v>
      </c>
      <c r="T27" s="17">
        <f t="shared" si="2"/>
        <v>1456.9733382145819</v>
      </c>
      <c r="U27" s="16">
        <f t="shared" si="19"/>
        <v>55902.023420347752</v>
      </c>
      <c r="V27" s="9"/>
      <c r="W27" s="16"/>
      <c r="X27" s="16"/>
      <c r="Y27" s="32">
        <f t="shared" si="10"/>
        <v>2252.4511617422136</v>
      </c>
      <c r="Z27" s="18">
        <f t="shared" si="11"/>
        <v>1456.9733382145819</v>
      </c>
      <c r="AA27" s="4">
        <f t="shared" si="20"/>
        <v>74640.264695305872</v>
      </c>
    </row>
    <row r="28" spans="4:27" x14ac:dyDescent="0.3">
      <c r="D28" s="3">
        <v>23</v>
      </c>
      <c r="E28" s="9">
        <v>88</v>
      </c>
      <c r="F28" s="10">
        <v>349165.10879428941</v>
      </c>
      <c r="G28" s="11">
        <f t="shared" si="4"/>
        <v>0.39672316219804132</v>
      </c>
      <c r="H28" s="11"/>
      <c r="I28" s="13"/>
      <c r="J28" s="13"/>
      <c r="K28" s="14">
        <f t="shared" si="17"/>
        <v>5231.595205905578</v>
      </c>
      <c r="L28" s="16"/>
      <c r="M28" s="73" t="s">
        <v>51</v>
      </c>
      <c r="N28" s="16"/>
      <c r="O28" s="19">
        <f t="shared" si="8"/>
        <v>97611.355501184444</v>
      </c>
      <c r="P28" s="16">
        <f t="shared" si="0"/>
        <v>2075.4949934269739</v>
      </c>
      <c r="Q28" s="16">
        <f t="shared" si="18"/>
        <v>70916.372308432168</v>
      </c>
      <c r="R28" s="16">
        <f t="shared" si="1"/>
        <v>3317.6470588235306</v>
      </c>
      <c r="S28" s="16">
        <f t="shared" si="13"/>
        <v>76305.882352941175</v>
      </c>
      <c r="T28" s="17">
        <f t="shared" si="2"/>
        <v>1316.1874322335022</v>
      </c>
      <c r="U28" s="16">
        <f t="shared" si="19"/>
        <v>57218.210852581251</v>
      </c>
      <c r="V28" s="9"/>
      <c r="W28" s="16"/>
      <c r="X28" s="16"/>
      <c r="Y28" s="32">
        <f t="shared" si="10"/>
        <v>2075.4949934269739</v>
      </c>
      <c r="Z28" s="18">
        <f t="shared" si="11"/>
        <v>1316.1874322335022</v>
      </c>
      <c r="AA28" s="4">
        <f t="shared" si="20"/>
        <v>75956.452127539378</v>
      </c>
    </row>
    <row r="29" spans="4:27" x14ac:dyDescent="0.3">
      <c r="D29" s="3">
        <v>24</v>
      </c>
      <c r="E29" s="9">
        <v>89</v>
      </c>
      <c r="F29" s="10">
        <v>310216.17649497517</v>
      </c>
      <c r="G29" s="11">
        <f t="shared" si="4"/>
        <v>0.35246918837064817</v>
      </c>
      <c r="H29" s="11"/>
      <c r="I29" s="13"/>
      <c r="J29" s="13"/>
      <c r="K29" s="14">
        <f t="shared" si="17"/>
        <v>5336.2271100236894</v>
      </c>
      <c r="L29" s="16"/>
      <c r="M29" s="73" t="s">
        <v>51</v>
      </c>
      <c r="N29" s="16"/>
      <c r="O29" s="19">
        <f t="shared" si="8"/>
        <v>102947.58261120813</v>
      </c>
      <c r="P29" s="16">
        <f t="shared" si="0"/>
        <v>1880.8556384314993</v>
      </c>
      <c r="Q29" s="16">
        <f t="shared" si="18"/>
        <v>72797.22794686367</v>
      </c>
      <c r="R29" s="16">
        <f t="shared" si="1"/>
        <v>3317.6470588235306</v>
      </c>
      <c r="S29" s="16">
        <f t="shared" si="13"/>
        <v>79623.529411764699</v>
      </c>
      <c r="T29" s="17">
        <f t="shared" si="2"/>
        <v>1169.3683661237978</v>
      </c>
      <c r="U29" s="16">
        <f t="shared" si="19"/>
        <v>58387.579218705047</v>
      </c>
      <c r="V29" s="9"/>
      <c r="W29" s="16"/>
      <c r="X29" s="16"/>
      <c r="Y29" s="32">
        <f t="shared" si="10"/>
        <v>1880.8556384314993</v>
      </c>
      <c r="Z29" s="18">
        <f t="shared" si="11"/>
        <v>1169.3683661237978</v>
      </c>
      <c r="AA29" s="4">
        <f t="shared" si="20"/>
        <v>77125.820493663181</v>
      </c>
    </row>
    <row r="30" spans="4:27" x14ac:dyDescent="0.3">
      <c r="D30" s="3">
        <v>25</v>
      </c>
      <c r="E30" s="9">
        <v>90</v>
      </c>
      <c r="F30" s="10">
        <v>271234.64557535475</v>
      </c>
      <c r="G30" s="11">
        <f t="shared" si="4"/>
        <v>0.30817817582602514</v>
      </c>
      <c r="H30" s="11"/>
      <c r="I30" s="13"/>
      <c r="J30" s="13"/>
      <c r="K30" s="14">
        <f t="shared" si="17"/>
        <v>5442.9516522241629</v>
      </c>
      <c r="L30" s="16"/>
      <c r="M30" s="73" t="s">
        <v>51</v>
      </c>
      <c r="N30" s="16"/>
      <c r="O30" s="19">
        <f t="shared" si="8"/>
        <v>108390.53426343229</v>
      </c>
      <c r="P30" s="16">
        <f t="shared" si="0"/>
        <v>1677.398911291692</v>
      </c>
      <c r="Q30" s="16">
        <f t="shared" si="18"/>
        <v>74474.62685815536</v>
      </c>
      <c r="R30" s="16">
        <f t="shared" si="1"/>
        <v>3317.6470588235302</v>
      </c>
      <c r="S30" s="16">
        <f t="shared" si="13"/>
        <v>82941.176470588223</v>
      </c>
      <c r="T30" s="17">
        <f t="shared" si="2"/>
        <v>1022.426418622813</v>
      </c>
      <c r="U30" s="16">
        <f t="shared" si="19"/>
        <v>59410.005637327857</v>
      </c>
      <c r="V30" s="9"/>
      <c r="W30" s="16"/>
      <c r="X30" s="16"/>
      <c r="Y30" s="32">
        <f t="shared" si="10"/>
        <v>1677.398911291692</v>
      </c>
      <c r="Z30" s="18">
        <f t="shared" si="11"/>
        <v>1022.426418622813</v>
      </c>
      <c r="AA30" s="4">
        <f t="shared" si="20"/>
        <v>78148.246912285991</v>
      </c>
    </row>
    <row r="31" spans="4:27" x14ac:dyDescent="0.3">
      <c r="D31" s="3">
        <v>26</v>
      </c>
      <c r="E31" s="9">
        <v>91</v>
      </c>
      <c r="F31" s="10">
        <v>232825.86150506814</v>
      </c>
      <c r="G31" s="11">
        <f t="shared" si="4"/>
        <v>0.26453792114776309</v>
      </c>
      <c r="H31" s="11"/>
      <c r="I31" s="13"/>
      <c r="J31" s="13"/>
      <c r="K31" s="14">
        <f t="shared" si="17"/>
        <v>5551.810685268646</v>
      </c>
      <c r="L31" s="16"/>
      <c r="M31" s="73" t="s">
        <v>51</v>
      </c>
      <c r="N31" s="16"/>
      <c r="O31" s="19">
        <f t="shared" si="8"/>
        <v>113942.34494870093</v>
      </c>
      <c r="P31" s="16">
        <f t="shared" si="0"/>
        <v>1468.6644572869056</v>
      </c>
      <c r="Q31" s="16">
        <f t="shared" si="18"/>
        <v>75943.291315442271</v>
      </c>
      <c r="R31" s="16">
        <f t="shared" si="1"/>
        <v>3317.6470588235297</v>
      </c>
      <c r="S31" s="16">
        <f t="shared" si="13"/>
        <v>86258.823529411748</v>
      </c>
      <c r="T31" s="17">
        <f t="shared" si="2"/>
        <v>877.64345604316702</v>
      </c>
      <c r="U31" s="16">
        <f t="shared" si="19"/>
        <v>60287.649093371023</v>
      </c>
      <c r="V31" s="9"/>
      <c r="W31" s="16"/>
      <c r="X31" s="16"/>
      <c r="Y31" s="32">
        <f t="shared" si="10"/>
        <v>1468.6644572869056</v>
      </c>
      <c r="Z31" s="18">
        <f t="shared" si="11"/>
        <v>877.64345604316702</v>
      </c>
      <c r="AA31" s="4">
        <f t="shared" si="20"/>
        <v>79025.890368329157</v>
      </c>
    </row>
    <row r="32" spans="4:27" x14ac:dyDescent="0.3">
      <c r="D32" s="3">
        <v>27</v>
      </c>
      <c r="E32" s="9">
        <v>92</v>
      </c>
      <c r="F32" s="10">
        <v>197184.52838884888</v>
      </c>
      <c r="G32" s="11">
        <f t="shared" si="4"/>
        <v>0.22404205823738649</v>
      </c>
      <c r="H32" s="11"/>
      <c r="I32" s="13"/>
      <c r="J32" s="13"/>
      <c r="K32" s="14">
        <f t="shared" si="17"/>
        <v>5662.8468989740186</v>
      </c>
      <c r="L32" s="16"/>
      <c r="M32" s="73" t="s">
        <v>51</v>
      </c>
      <c r="N32" s="16"/>
      <c r="O32" s="19">
        <f t="shared" si="8"/>
        <v>119605.19184767496</v>
      </c>
      <c r="P32" s="16">
        <f t="shared" si="0"/>
        <v>1268.7158747293406</v>
      </c>
      <c r="Q32" s="16">
        <f t="shared" si="18"/>
        <v>77212.007190171615</v>
      </c>
      <c r="R32" s="16">
        <f t="shared" si="1"/>
        <v>3317.6470588235302</v>
      </c>
      <c r="S32" s="16">
        <f t="shared" si="13"/>
        <v>89576.470588235272</v>
      </c>
      <c r="T32" s="17">
        <f t="shared" si="2"/>
        <v>743.29247556403539</v>
      </c>
      <c r="U32" s="16">
        <f t="shared" si="19"/>
        <v>61030.941568935057</v>
      </c>
      <c r="V32" s="9"/>
      <c r="W32" s="16"/>
      <c r="X32" s="16"/>
      <c r="Y32" s="32">
        <f t="shared" si="10"/>
        <v>1268.7158747293406</v>
      </c>
      <c r="Z32" s="18">
        <f t="shared" si="11"/>
        <v>743.29247556403539</v>
      </c>
      <c r="AA32" s="4">
        <f t="shared" si="20"/>
        <v>79769.182843893199</v>
      </c>
    </row>
    <row r="33" spans="4:27" x14ac:dyDescent="0.3">
      <c r="D33" s="3">
        <v>28</v>
      </c>
      <c r="E33" s="9">
        <v>93</v>
      </c>
      <c r="F33" s="10">
        <v>162099.02970804658</v>
      </c>
      <c r="G33" s="11">
        <f t="shared" si="4"/>
        <v>0.18417773722315936</v>
      </c>
      <c r="H33" s="11"/>
      <c r="I33" s="13"/>
      <c r="J33" s="13"/>
      <c r="K33" s="14">
        <f t="shared" si="17"/>
        <v>5776.103836953499</v>
      </c>
      <c r="L33" s="16"/>
      <c r="M33" s="73" t="s">
        <v>51</v>
      </c>
      <c r="N33" s="16"/>
      <c r="O33" s="19">
        <f t="shared" si="8"/>
        <v>125381.29568462845</v>
      </c>
      <c r="P33" s="16">
        <f t="shared" si="0"/>
        <v>1063.8297346561042</v>
      </c>
      <c r="Q33" s="16">
        <f t="shared" si="18"/>
        <v>78275.836924827716</v>
      </c>
      <c r="R33" s="16">
        <f t="shared" si="1"/>
        <v>3317.6470588235297</v>
      </c>
      <c r="S33" s="16">
        <f t="shared" si="13"/>
        <v>92894.117647058796</v>
      </c>
      <c r="T33" s="17">
        <f t="shared" si="2"/>
        <v>611.03672819918756</v>
      </c>
      <c r="U33" s="16">
        <f t="shared" si="19"/>
        <v>61641.978297134243</v>
      </c>
      <c r="V33" s="9"/>
      <c r="W33" s="16"/>
      <c r="X33" s="16"/>
      <c r="Y33" s="32">
        <f t="shared" si="10"/>
        <v>1063.8297346561042</v>
      </c>
      <c r="Z33" s="18">
        <f t="shared" si="11"/>
        <v>611.03672819918756</v>
      </c>
      <c r="AA33" s="4">
        <f t="shared" si="20"/>
        <v>80380.219572092392</v>
      </c>
    </row>
    <row r="34" spans="4:27" x14ac:dyDescent="0.3">
      <c r="D34" s="3">
        <v>29</v>
      </c>
      <c r="E34" s="9">
        <v>94</v>
      </c>
      <c r="F34" s="10">
        <v>130508.35616476803</v>
      </c>
      <c r="G34" s="11">
        <f t="shared" si="4"/>
        <v>0.14828425420209629</v>
      </c>
      <c r="H34" s="11"/>
      <c r="I34" s="13"/>
      <c r="J34" s="13"/>
      <c r="K34" s="14">
        <f t="shared" si="17"/>
        <v>5891.6259136925692</v>
      </c>
      <c r="L34" s="16"/>
      <c r="M34" s="73" t="s">
        <v>51</v>
      </c>
      <c r="N34" s="16"/>
      <c r="O34" s="19">
        <f t="shared" si="8"/>
        <v>131272.92159832103</v>
      </c>
      <c r="P34" s="16">
        <f t="shared" si="0"/>
        <v>873.63535464964673</v>
      </c>
      <c r="Q34" s="16">
        <f t="shared" si="18"/>
        <v>79149.47227947737</v>
      </c>
      <c r="R34" s="16">
        <f t="shared" si="1"/>
        <v>3317.6470588235302</v>
      </c>
      <c r="S34" s="16">
        <f t="shared" si="13"/>
        <v>96211.76470588232</v>
      </c>
      <c r="T34" s="17">
        <f t="shared" si="2"/>
        <v>491.95481982342545</v>
      </c>
      <c r="U34" s="16">
        <f t="shared" si="19"/>
        <v>62133.933116957669</v>
      </c>
      <c r="V34" s="9"/>
      <c r="W34" s="16"/>
      <c r="X34" s="16"/>
      <c r="Y34" s="32">
        <f t="shared" si="10"/>
        <v>873.63535464964673</v>
      </c>
      <c r="Z34" s="18">
        <f t="shared" si="11"/>
        <v>491.95481982342545</v>
      </c>
      <c r="AA34" s="4">
        <f t="shared" si="20"/>
        <v>80872.174391915818</v>
      </c>
    </row>
    <row r="35" spans="4:27" x14ac:dyDescent="0.3">
      <c r="D35" s="3">
        <v>30</v>
      </c>
      <c r="E35" s="9">
        <v>95</v>
      </c>
      <c r="F35" s="10">
        <v>101640.00997848315</v>
      </c>
      <c r="G35" s="11">
        <f t="shared" si="4"/>
        <v>0.11548389328975185</v>
      </c>
      <c r="H35" s="11"/>
      <c r="I35" s="13"/>
      <c r="J35" s="13"/>
      <c r="K35" s="14">
        <f t="shared" si="17"/>
        <v>6009.4584319664209</v>
      </c>
      <c r="L35" s="16"/>
      <c r="M35" s="73" t="s">
        <v>51</v>
      </c>
      <c r="N35" s="16"/>
      <c r="O35" s="19">
        <f t="shared" si="8"/>
        <v>137282.38003028746</v>
      </c>
      <c r="P35" s="16">
        <f t="shared" si="0"/>
        <v>693.9956562864096</v>
      </c>
      <c r="Q35" s="16">
        <f t="shared" si="18"/>
        <v>79843.46793576378</v>
      </c>
      <c r="R35" s="16">
        <f t="shared" si="1"/>
        <v>3317.6470588235302</v>
      </c>
      <c r="S35" s="16">
        <f t="shared" si="13"/>
        <v>99529.411764705845</v>
      </c>
      <c r="T35" s="17">
        <f t="shared" si="2"/>
        <v>383.1347989142356</v>
      </c>
      <c r="U35" s="16">
        <f t="shared" si="19"/>
        <v>62517.067915871907</v>
      </c>
      <c r="V35" s="9"/>
      <c r="W35" s="16"/>
      <c r="X35" s="16"/>
      <c r="Y35" s="32">
        <f t="shared" si="10"/>
        <v>693.9956562864096</v>
      </c>
      <c r="Z35" s="18">
        <f t="shared" si="11"/>
        <v>383.1347989142356</v>
      </c>
      <c r="AA35" s="4">
        <f t="shared" si="20"/>
        <v>81255.309190830056</v>
      </c>
    </row>
    <row r="36" spans="4:27" x14ac:dyDescent="0.3">
      <c r="D36" s="3">
        <v>31</v>
      </c>
      <c r="E36" s="9">
        <v>96</v>
      </c>
      <c r="F36" s="10">
        <v>78474.253489085037</v>
      </c>
      <c r="G36" s="11">
        <f t="shared" si="4"/>
        <v>8.9162843626687333E-2</v>
      </c>
      <c r="H36" s="11"/>
      <c r="I36" s="13"/>
      <c r="J36" s="13"/>
      <c r="K36" s="14">
        <f t="shared" si="17"/>
        <v>6129.6476006057492</v>
      </c>
      <c r="L36" s="16"/>
      <c r="M36" s="73" t="s">
        <v>51</v>
      </c>
      <c r="N36" s="16"/>
      <c r="O36" s="19">
        <f t="shared" si="8"/>
        <v>143412.02763089322</v>
      </c>
      <c r="P36" s="16">
        <f t="shared" si="0"/>
        <v>546.53681049950967</v>
      </c>
      <c r="Q36" s="16">
        <f t="shared" si="18"/>
        <v>80390.004746263294</v>
      </c>
      <c r="R36" s="16">
        <f t="shared" si="1"/>
        <v>3317.6470588235306</v>
      </c>
      <c r="S36" s="16">
        <f t="shared" si="13"/>
        <v>102847.05882352937</v>
      </c>
      <c r="T36" s="17">
        <f t="shared" si="2"/>
        <v>295.81084591442163</v>
      </c>
      <c r="U36" s="16">
        <f t="shared" si="19"/>
        <v>62812.878761786327</v>
      </c>
      <c r="V36" s="9"/>
      <c r="W36" s="16"/>
      <c r="X36" s="16"/>
      <c r="Y36" s="32">
        <f t="shared" si="10"/>
        <v>546.53681049950967</v>
      </c>
      <c r="Z36" s="18">
        <f t="shared" si="11"/>
        <v>295.81084591442163</v>
      </c>
      <c r="AA36" s="4">
        <f t="shared" si="20"/>
        <v>81551.120036744484</v>
      </c>
    </row>
    <row r="37" spans="4:27" x14ac:dyDescent="0.3">
      <c r="D37" s="3">
        <v>32</v>
      </c>
      <c r="E37" s="9">
        <v>97</v>
      </c>
      <c r="F37" s="10">
        <v>58576.144647751949</v>
      </c>
      <c r="G37" s="11">
        <f t="shared" si="4"/>
        <v>6.6554511744519679E-2</v>
      </c>
      <c r="H37" s="11"/>
      <c r="I37" s="13"/>
      <c r="J37" s="13"/>
      <c r="K37" s="14">
        <f t="shared" si="17"/>
        <v>6252.2405526178645</v>
      </c>
      <c r="L37" s="16"/>
      <c r="M37" s="73" t="s">
        <v>51</v>
      </c>
      <c r="N37" s="16"/>
      <c r="O37" s="19">
        <f t="shared" si="8"/>
        <v>149664.2681835111</v>
      </c>
      <c r="P37" s="16">
        <f t="shared" si="0"/>
        <v>416.11481728876788</v>
      </c>
      <c r="Q37" s="16">
        <f t="shared" si="18"/>
        <v>80806.119563552056</v>
      </c>
      <c r="R37" s="16">
        <f t="shared" si="1"/>
        <v>3317.6470588235302</v>
      </c>
      <c r="S37" s="16">
        <f t="shared" si="13"/>
        <v>106164.70588235289</v>
      </c>
      <c r="T37" s="17">
        <f t="shared" si="2"/>
        <v>220.80438014064183</v>
      </c>
      <c r="U37" s="16">
        <f t="shared" si="19"/>
        <v>63033.683141926966</v>
      </c>
      <c r="V37" s="9"/>
      <c r="W37" s="16"/>
      <c r="X37" s="16"/>
      <c r="Y37" s="32">
        <f t="shared" si="10"/>
        <v>416.11481728876788</v>
      </c>
      <c r="Z37" s="18">
        <f t="shared" si="11"/>
        <v>220.80438014064183</v>
      </c>
      <c r="AA37" s="4">
        <f t="shared" si="20"/>
        <v>81771.924416885129</v>
      </c>
    </row>
    <row r="38" spans="4:27" x14ac:dyDescent="0.3">
      <c r="D38" s="3">
        <v>33</v>
      </c>
      <c r="E38" s="9">
        <v>98</v>
      </c>
      <c r="F38" s="10">
        <v>42712.843643205291</v>
      </c>
      <c r="G38" s="11">
        <f t="shared" si="4"/>
        <v>4.853054892889129E-2</v>
      </c>
      <c r="H38" s="11"/>
      <c r="I38" s="13"/>
      <c r="J38" s="13"/>
      <c r="K38" s="14">
        <f t="shared" si="17"/>
        <v>6377.2853636702221</v>
      </c>
      <c r="L38" s="16"/>
      <c r="M38" s="73" t="s">
        <v>51</v>
      </c>
      <c r="N38" s="16"/>
      <c r="O38" s="19">
        <f t="shared" si="8"/>
        <v>156041.55354718133</v>
      </c>
      <c r="P38" s="16">
        <f t="shared" si="0"/>
        <v>309.49315937509999</v>
      </c>
      <c r="Q38" s="16">
        <f t="shared" si="18"/>
        <v>81115.612722927151</v>
      </c>
      <c r="R38" s="16">
        <f t="shared" si="1"/>
        <v>3317.6470588235302</v>
      </c>
      <c r="S38" s="16">
        <f t="shared" si="13"/>
        <v>109482.35294117642</v>
      </c>
      <c r="T38" s="17">
        <f t="shared" si="2"/>
        <v>161.00723291702761</v>
      </c>
      <c r="U38" s="16">
        <f t="shared" si="19"/>
        <v>63194.690374843995</v>
      </c>
      <c r="V38" s="9"/>
      <c r="W38" s="16"/>
      <c r="X38" s="16"/>
      <c r="Y38" s="32">
        <f t="shared" si="10"/>
        <v>309.49315937509999</v>
      </c>
      <c r="Z38" s="18">
        <f t="shared" si="11"/>
        <v>161.00723291702761</v>
      </c>
      <c r="AA38" s="4">
        <f t="shared" si="20"/>
        <v>81932.931649802151</v>
      </c>
    </row>
    <row r="39" spans="4:27" x14ac:dyDescent="0.3">
      <c r="D39" s="3">
        <v>34</v>
      </c>
      <c r="E39" s="9">
        <v>99</v>
      </c>
      <c r="F39" s="10">
        <v>30342.949346462585</v>
      </c>
      <c r="G39" s="11">
        <f t="shared" si="4"/>
        <v>3.4475812479406891E-2</v>
      </c>
      <c r="H39" s="11"/>
      <c r="I39" s="13"/>
      <c r="J39" s="13"/>
      <c r="K39" s="14">
        <f t="shared" si="17"/>
        <v>6504.8310709436264</v>
      </c>
      <c r="L39" s="16"/>
      <c r="M39" s="73" t="s">
        <v>51</v>
      </c>
      <c r="N39" s="16"/>
      <c r="O39" s="19">
        <f t="shared" si="8"/>
        <v>162546.38461812495</v>
      </c>
      <c r="P39" s="16">
        <f t="shared" si="0"/>
        <v>224.25933621207196</v>
      </c>
      <c r="Q39" s="16">
        <f t="shared" si="18"/>
        <v>81339.872059139219</v>
      </c>
      <c r="R39" s="16">
        <f t="shared" si="1"/>
        <v>3317.6470588235302</v>
      </c>
      <c r="S39" s="16">
        <f t="shared" si="13"/>
        <v>112799.99999999994</v>
      </c>
      <c r="T39" s="17">
        <f t="shared" si="2"/>
        <v>114.37857787285583</v>
      </c>
      <c r="U39" s="16">
        <f t="shared" si="19"/>
        <v>63309.068952716851</v>
      </c>
      <c r="V39" s="9"/>
      <c r="W39" s="16"/>
      <c r="X39" s="16"/>
      <c r="Y39" s="32">
        <f t="shared" si="10"/>
        <v>224.25933621207196</v>
      </c>
      <c r="Z39" s="18">
        <f t="shared" si="11"/>
        <v>114.37857787285583</v>
      </c>
      <c r="AA39" s="4">
        <f t="shared" si="20"/>
        <v>82047.310227675</v>
      </c>
    </row>
    <row r="40" spans="4:27" x14ac:dyDescent="0.3">
      <c r="D40" s="3">
        <v>35</v>
      </c>
      <c r="E40" s="9">
        <v>100</v>
      </c>
      <c r="F40" s="10">
        <v>19712.526071583823</v>
      </c>
      <c r="G40" s="11">
        <f t="shared" si="4"/>
        <v>2.2397471800761928E-2</v>
      </c>
      <c r="H40" s="11"/>
      <c r="I40" s="13"/>
      <c r="J40" s="13"/>
      <c r="K40" s="14">
        <f t="shared" si="17"/>
        <v>6634.9276923624993</v>
      </c>
      <c r="L40" s="16"/>
      <c r="M40" s="73" t="s">
        <v>51</v>
      </c>
      <c r="N40" s="16"/>
      <c r="O40" s="19">
        <f t="shared" si="8"/>
        <v>169181.31231048744</v>
      </c>
      <c r="P40" s="16">
        <f t="shared" si="0"/>
        <v>148.60560588978348</v>
      </c>
      <c r="Q40" s="16">
        <f t="shared" si="18"/>
        <v>81488.477665029</v>
      </c>
      <c r="R40" s="16">
        <f t="shared" si="1"/>
        <v>3317.6470588235306</v>
      </c>
      <c r="S40" s="16">
        <f t="shared" si="13"/>
        <v>116117.64705882347</v>
      </c>
      <c r="T40" s="17">
        <f t="shared" si="2"/>
        <v>74.306906444880767</v>
      </c>
      <c r="U40" s="16">
        <f t="shared" si="19"/>
        <v>63383.37585916173</v>
      </c>
      <c r="V40" s="9"/>
      <c r="W40" s="16"/>
      <c r="X40" s="16"/>
      <c r="Y40" s="32">
        <f t="shared" si="10"/>
        <v>148.60560588978348</v>
      </c>
      <c r="Z40" s="18">
        <f t="shared" si="11"/>
        <v>74.306906444880767</v>
      </c>
      <c r="AA40" s="4">
        <f t="shared" si="20"/>
        <v>82121.617134119879</v>
      </c>
    </row>
    <row r="41" spans="4:27" x14ac:dyDescent="0.3">
      <c r="D41" s="3">
        <v>36</v>
      </c>
      <c r="E41" s="9">
        <v>101</v>
      </c>
      <c r="F41" s="10">
        <v>12905.605883473716</v>
      </c>
      <c r="G41" s="11">
        <f t="shared" si="4"/>
        <v>1.4663414663203818E-2</v>
      </c>
      <c r="H41" s="11"/>
      <c r="I41" s="13"/>
      <c r="J41" s="13"/>
      <c r="K41" s="14">
        <f t="shared" si="17"/>
        <v>6767.6262462097493</v>
      </c>
      <c r="L41" s="16"/>
      <c r="M41" s="73" t="s">
        <v>51</v>
      </c>
      <c r="N41" s="16"/>
      <c r="O41" s="19">
        <f t="shared" si="8"/>
        <v>175948.93855669719</v>
      </c>
      <c r="P41" s="16">
        <f t="shared" si="0"/>
        <v>99.236509933755045</v>
      </c>
      <c r="Q41" s="16">
        <f t="shared" si="18"/>
        <v>81587.714174962763</v>
      </c>
      <c r="R41" s="16">
        <f t="shared" si="1"/>
        <v>3317.6470588235306</v>
      </c>
      <c r="S41" s="16">
        <f t="shared" si="13"/>
        <v>119435.29411764699</v>
      </c>
      <c r="T41" s="17">
        <f t="shared" si="2"/>
        <v>48.648034529687976</v>
      </c>
      <c r="U41" s="16">
        <f t="shared" si="19"/>
        <v>63432.023893691417</v>
      </c>
      <c r="V41" s="9"/>
      <c r="W41" s="16"/>
      <c r="X41" s="16"/>
      <c r="Y41" s="32">
        <f t="shared" si="10"/>
        <v>99.236509933755045</v>
      </c>
      <c r="Z41" s="18">
        <f t="shared" si="11"/>
        <v>48.648034529687976</v>
      </c>
      <c r="AA41" s="4">
        <f t="shared" si="20"/>
        <v>82170.265168649566</v>
      </c>
    </row>
    <row r="42" spans="4:27" x14ac:dyDescent="0.3">
      <c r="D42" s="3">
        <v>37</v>
      </c>
      <c r="E42" s="9">
        <v>102</v>
      </c>
      <c r="F42" s="10">
        <v>8170.4086374044391</v>
      </c>
      <c r="G42" s="11">
        <f t="shared" si="4"/>
        <v>9.2832596082529657E-3</v>
      </c>
      <c r="H42" s="11"/>
      <c r="I42" s="13"/>
      <c r="J42" s="13"/>
      <c r="K42" s="14">
        <f t="shared" si="17"/>
        <v>6902.9787711339441</v>
      </c>
      <c r="L42" s="16"/>
      <c r="M42" s="73" t="s">
        <v>51</v>
      </c>
      <c r="N42" s="16"/>
      <c r="O42" s="19">
        <f t="shared" si="8"/>
        <v>182851.91732783112</v>
      </c>
      <c r="P42" s="16">
        <f t="shared" si="0"/>
        <v>64.082144002695429</v>
      </c>
      <c r="Q42" s="16">
        <f t="shared" si="18"/>
        <v>81651.796318965455</v>
      </c>
      <c r="R42" s="16">
        <f t="shared" si="1"/>
        <v>3317.6470588235302</v>
      </c>
      <c r="S42" s="16">
        <f t="shared" si="13"/>
        <v>122752.94117647051</v>
      </c>
      <c r="T42" s="17">
        <f t="shared" si="2"/>
        <v>30.798578935615726</v>
      </c>
      <c r="U42" s="16">
        <f t="shared" si="19"/>
        <v>63462.822472627035</v>
      </c>
      <c r="V42" s="9"/>
      <c r="W42" s="16"/>
      <c r="X42" s="16"/>
      <c r="Y42" s="32">
        <f t="shared" si="10"/>
        <v>64.082144002695429</v>
      </c>
      <c r="Z42" s="18">
        <f t="shared" si="11"/>
        <v>30.798578935615726</v>
      </c>
      <c r="AA42" s="4">
        <f t="shared" si="20"/>
        <v>82201.063747585184</v>
      </c>
    </row>
    <row r="43" spans="4:27" x14ac:dyDescent="0.3">
      <c r="D43" s="3">
        <v>38</v>
      </c>
      <c r="E43" s="9">
        <v>103</v>
      </c>
      <c r="F43" s="10">
        <v>4837.4174490034111</v>
      </c>
      <c r="G43" s="11">
        <f t="shared" si="4"/>
        <v>5.4962981664106146E-3</v>
      </c>
      <c r="H43" s="11"/>
      <c r="I43" s="13"/>
      <c r="J43" s="13"/>
      <c r="K43" s="14">
        <f t="shared" si="17"/>
        <v>7041.0383465566229</v>
      </c>
      <c r="L43" s="16"/>
      <c r="M43" s="73" t="s">
        <v>51</v>
      </c>
      <c r="N43" s="16"/>
      <c r="O43" s="19">
        <f t="shared" si="8"/>
        <v>189892.95567438775</v>
      </c>
      <c r="P43" s="16">
        <f t="shared" si="0"/>
        <v>38.699646153805993</v>
      </c>
      <c r="Q43" s="16">
        <f t="shared" si="18"/>
        <v>81690.495965119262</v>
      </c>
      <c r="R43" s="16">
        <f t="shared" si="1"/>
        <v>3317.6470588235297</v>
      </c>
      <c r="S43" s="16">
        <f t="shared" si="13"/>
        <v>126070.58823529404</v>
      </c>
      <c r="T43" s="17">
        <f t="shared" si="2"/>
        <v>18.234777446209335</v>
      </c>
      <c r="U43" s="16">
        <f t="shared" si="19"/>
        <v>63481.057250073245</v>
      </c>
      <c r="V43" s="9"/>
      <c r="W43" s="16"/>
      <c r="X43" s="16"/>
      <c r="Y43" s="32">
        <f t="shared" si="10"/>
        <v>38.699646153805993</v>
      </c>
      <c r="Z43" s="18">
        <f t="shared" si="11"/>
        <v>18.234777446209335</v>
      </c>
      <c r="AA43" s="4">
        <f t="shared" si="20"/>
        <v>82219.298525031394</v>
      </c>
    </row>
    <row r="44" spans="4:27" x14ac:dyDescent="0.3">
      <c r="D44" s="3">
        <v>39</v>
      </c>
      <c r="E44" s="9">
        <v>104</v>
      </c>
      <c r="F44" s="10">
        <v>2758.2136463322677</v>
      </c>
      <c r="G44" s="11">
        <f t="shared" si="4"/>
        <v>3.1338962921275246E-3</v>
      </c>
      <c r="H44" s="11"/>
      <c r="I44" s="13"/>
      <c r="J44" s="13"/>
      <c r="K44" s="14">
        <f t="shared" si="17"/>
        <v>7181.8591134877552</v>
      </c>
      <c r="L44" s="16"/>
      <c r="M44" s="73" t="s">
        <v>51</v>
      </c>
      <c r="N44" s="16"/>
      <c r="O44" s="19">
        <f t="shared" si="8"/>
        <v>197074.81478787551</v>
      </c>
      <c r="P44" s="16">
        <f t="shared" si="0"/>
        <v>22.507201646341546</v>
      </c>
      <c r="Q44" s="16">
        <f t="shared" si="18"/>
        <v>81713.0031667656</v>
      </c>
      <c r="R44" s="16">
        <f t="shared" si="1"/>
        <v>3317.6470588235311</v>
      </c>
      <c r="S44" s="16">
        <f t="shared" si="13"/>
        <v>129388.23529411756</v>
      </c>
      <c r="T44" s="17">
        <f t="shared" si="2"/>
        <v>10.397161816234851</v>
      </c>
      <c r="U44" s="16">
        <f t="shared" si="19"/>
        <v>63491.454411889477</v>
      </c>
      <c r="V44" s="9"/>
      <c r="W44" s="16"/>
      <c r="X44" s="16"/>
      <c r="Y44" s="32">
        <f t="shared" si="10"/>
        <v>22.507201646341546</v>
      </c>
      <c r="Z44" s="18">
        <f t="shared" si="11"/>
        <v>10.397161816234851</v>
      </c>
      <c r="AA44" s="4">
        <f t="shared" si="20"/>
        <v>82229.695686847626</v>
      </c>
    </row>
    <row r="45" spans="4:27" x14ac:dyDescent="0.3">
      <c r="D45" s="3">
        <v>40</v>
      </c>
      <c r="E45" s="9">
        <v>105</v>
      </c>
      <c r="F45" s="10">
        <v>1358.3217185976148</v>
      </c>
      <c r="G45" s="11">
        <f t="shared" si="4"/>
        <v>1.5433320051511893E-3</v>
      </c>
      <c r="H45" s="11"/>
      <c r="I45" s="13"/>
      <c r="J45" s="13"/>
      <c r="K45" s="14">
        <f t="shared" si="17"/>
        <v>7325.4962957575108</v>
      </c>
      <c r="L45" s="16"/>
      <c r="M45" s="73" t="s">
        <v>51</v>
      </c>
      <c r="N45" s="16"/>
      <c r="O45" s="19">
        <f t="shared" si="8"/>
        <v>204400.31108363302</v>
      </c>
      <c r="P45" s="16">
        <f t="shared" si="0"/>
        <v>11.305672886859048</v>
      </c>
      <c r="Q45" s="16">
        <f t="shared" si="18"/>
        <v>81724.308839652454</v>
      </c>
      <c r="R45" s="16">
        <f t="shared" si="1"/>
        <v>3317.6470588235306</v>
      </c>
      <c r="S45" s="16">
        <f t="shared" si="13"/>
        <v>132705.88235294109</v>
      </c>
      <c r="T45" s="17">
        <f t="shared" si="2"/>
        <v>5.1202308876780647</v>
      </c>
      <c r="U45" s="16">
        <f t="shared" si="19"/>
        <v>63496.574642777152</v>
      </c>
      <c r="V45" s="9"/>
      <c r="W45" s="16"/>
      <c r="X45" s="16"/>
      <c r="Y45" s="32">
        <f t="shared" si="10"/>
        <v>11.305672886859048</v>
      </c>
      <c r="Z45" s="18">
        <f t="shared" si="11"/>
        <v>5.1202308876780647</v>
      </c>
      <c r="AA45" s="29">
        <f t="shared" si="20"/>
        <v>82234.815917735308</v>
      </c>
    </row>
    <row r="46" spans="4:27" x14ac:dyDescent="0.3">
      <c r="D46" s="3">
        <v>41</v>
      </c>
      <c r="E46" s="9">
        <v>106</v>
      </c>
      <c r="F46" s="10">
        <f>F45*($F$45/$F$44)</f>
        <v>668.9249375832128</v>
      </c>
      <c r="G46" s="11">
        <f t="shared" si="4"/>
        <v>7.6003589656344224E-4</v>
      </c>
      <c r="H46" s="9"/>
      <c r="I46" s="9"/>
      <c r="J46" s="9"/>
      <c r="K46" s="14">
        <f t="shared" si="17"/>
        <v>7472.006221672661</v>
      </c>
      <c r="L46" s="9"/>
      <c r="M46" s="73" t="s">
        <v>51</v>
      </c>
      <c r="N46" s="9"/>
      <c r="O46" s="19">
        <f t="shared" si="8"/>
        <v>211872.31730530568</v>
      </c>
      <c r="P46" s="16">
        <f t="shared" si="0"/>
        <v>5.6789929478165995</v>
      </c>
      <c r="Q46" s="16">
        <f t="shared" si="18"/>
        <v>81729.987832600265</v>
      </c>
      <c r="R46" s="16">
        <f t="shared" si="1"/>
        <v>3317.6470588235306</v>
      </c>
      <c r="S46" s="16">
        <f t="shared" si="13"/>
        <v>136023.52941176461</v>
      </c>
      <c r="T46" s="17">
        <f t="shared" si="2"/>
        <v>2.5215308568340093</v>
      </c>
      <c r="U46" s="16">
        <f t="shared" si="19"/>
        <v>63499.096173633989</v>
      </c>
      <c r="V46" s="9"/>
      <c r="W46" s="9"/>
      <c r="X46" s="9"/>
      <c r="Y46" s="32">
        <f t="shared" si="10"/>
        <v>5.6789929478165995</v>
      </c>
      <c r="Z46" s="18">
        <f t="shared" si="11"/>
        <v>2.5215308568340093</v>
      </c>
      <c r="AA46" s="4">
        <f t="shared" si="20"/>
        <v>82237.337448592138</v>
      </c>
    </row>
    <row r="47" spans="4:27" x14ac:dyDescent="0.3">
      <c r="D47" s="3">
        <v>42</v>
      </c>
      <c r="E47" s="9">
        <v>107</v>
      </c>
      <c r="F47" s="10">
        <f>F46*($F$45/$F$44)</f>
        <v>329.42164289523487</v>
      </c>
      <c r="G47" s="11">
        <f t="shared" si="4"/>
        <v>3.7429053640885705E-4</v>
      </c>
      <c r="H47" s="9"/>
      <c r="I47" s="9"/>
      <c r="J47" s="9"/>
      <c r="K47" s="14">
        <f t="shared" si="17"/>
        <v>7621.4463461061141</v>
      </c>
      <c r="L47" s="9"/>
      <c r="M47" s="73" t="s">
        <v>51</v>
      </c>
      <c r="N47" s="9"/>
      <c r="O47" s="19">
        <f t="shared" si="8"/>
        <v>219493.76365141181</v>
      </c>
      <c r="P47" s="16">
        <f t="shared" si="0"/>
        <v>2.8526352410953812</v>
      </c>
      <c r="Q47" s="16">
        <f t="shared" si="18"/>
        <v>81732.840467841364</v>
      </c>
      <c r="R47" s="16">
        <f t="shared" si="1"/>
        <v>3317.6470588235306</v>
      </c>
      <c r="S47" s="16">
        <f t="shared" si="13"/>
        <v>139341.17647058814</v>
      </c>
      <c r="T47" s="17">
        <f t="shared" si="2"/>
        <v>1.2417638972623264</v>
      </c>
      <c r="U47" s="16">
        <f t="shared" si="19"/>
        <v>63500.337937531251</v>
      </c>
      <c r="V47" s="9"/>
      <c r="W47" s="9"/>
      <c r="X47" s="9"/>
      <c r="Y47" s="32">
        <f t="shared" si="10"/>
        <v>2.8526352410953812</v>
      </c>
      <c r="Z47" s="18">
        <f t="shared" si="11"/>
        <v>1.2417638972623264</v>
      </c>
      <c r="AA47" s="4">
        <f t="shared" si="20"/>
        <v>82238.579212489407</v>
      </c>
    </row>
    <row r="48" spans="4:27" x14ac:dyDescent="0.3">
      <c r="D48" s="3">
        <v>43</v>
      </c>
      <c r="E48" s="9">
        <v>108</v>
      </c>
      <c r="F48" s="10">
        <f>F47*($F$45/$F$44)</f>
        <v>162.22839471326506</v>
      </c>
      <c r="G48" s="11">
        <f t="shared" si="4"/>
        <v>1.8432472239623482E-4</v>
      </c>
      <c r="H48" s="9"/>
      <c r="I48" s="9"/>
      <c r="J48" s="9"/>
      <c r="K48" s="14">
        <f t="shared" si="17"/>
        <v>7773.8752730282367</v>
      </c>
      <c r="L48" s="9"/>
      <c r="M48" s="73" t="s">
        <v>51</v>
      </c>
      <c r="N48" s="9"/>
      <c r="O48" s="19">
        <f t="shared" si="8"/>
        <v>227267.63892444005</v>
      </c>
      <c r="P48" s="16">
        <f t="shared" si="0"/>
        <v>1.4329174016438839</v>
      </c>
      <c r="Q48" s="16">
        <f t="shared" si="18"/>
        <v>81734.27338524301</v>
      </c>
      <c r="R48" s="16">
        <f t="shared" si="1"/>
        <v>3317.6470588235311</v>
      </c>
      <c r="S48" s="16">
        <f t="shared" si="13"/>
        <v>142658.82352941166</v>
      </c>
      <c r="T48" s="17">
        <f t="shared" si="2"/>
        <v>0.61152437312633234</v>
      </c>
      <c r="U48" s="16">
        <f t="shared" si="19"/>
        <v>63500.949461904376</v>
      </c>
      <c r="V48" s="9"/>
      <c r="W48" s="9"/>
      <c r="X48" s="9"/>
      <c r="Y48" s="32">
        <f t="shared" si="10"/>
        <v>1.4329174016438839</v>
      </c>
      <c r="Z48" s="18">
        <f t="shared" si="11"/>
        <v>0.61152437312633234</v>
      </c>
      <c r="AA48" s="4">
        <f t="shared" si="20"/>
        <v>82239.19073686254</v>
      </c>
    </row>
    <row r="49" spans="4:27" x14ac:dyDescent="0.3">
      <c r="D49" s="3">
        <v>44</v>
      </c>
      <c r="E49" s="9">
        <v>109</v>
      </c>
      <c r="F49" s="10">
        <f t="shared" ref="F49:F55" si="21">F48*($F$45/$F$44)</f>
        <v>79.891690843193288</v>
      </c>
      <c r="G49" s="11">
        <f t="shared" si="4"/>
        <v>9.0773343115829429E-5</v>
      </c>
      <c r="H49" s="9"/>
      <c r="I49" s="9"/>
      <c r="J49" s="9"/>
      <c r="K49" s="14">
        <f t="shared" si="17"/>
        <v>7929.352778488802</v>
      </c>
      <c r="L49" s="9"/>
      <c r="M49" s="73" t="s">
        <v>51</v>
      </c>
      <c r="N49" s="9"/>
      <c r="O49" s="19">
        <f t="shared" si="8"/>
        <v>235196.99170292885</v>
      </c>
      <c r="P49" s="16">
        <f t="shared" si="0"/>
        <v>0.71977386044821945</v>
      </c>
      <c r="Q49" s="16">
        <f t="shared" si="18"/>
        <v>81734.993159103455</v>
      </c>
      <c r="R49" s="16">
        <f t="shared" si="1"/>
        <v>3317.6470588235306</v>
      </c>
      <c r="S49" s="16">
        <f t="shared" si="13"/>
        <v>145976.47058823518</v>
      </c>
      <c r="T49" s="17">
        <f t="shared" si="2"/>
        <v>0.30115391480781067</v>
      </c>
      <c r="U49" s="16">
        <f t="shared" si="19"/>
        <v>63501.250615819183</v>
      </c>
      <c r="V49" s="9"/>
      <c r="W49" s="9"/>
      <c r="X49" s="9"/>
      <c r="Y49" s="32">
        <f t="shared" si="10"/>
        <v>0.71977386044821945</v>
      </c>
      <c r="Z49" s="18">
        <f t="shared" si="11"/>
        <v>0.30115391480781067</v>
      </c>
      <c r="AA49" s="4">
        <f t="shared" si="20"/>
        <v>82239.491890777354</v>
      </c>
    </row>
    <row r="50" spans="4:27" x14ac:dyDescent="0.3">
      <c r="D50" s="3">
        <v>45</v>
      </c>
      <c r="E50" s="9">
        <v>110</v>
      </c>
      <c r="F50" s="10">
        <f t="shared" si="21"/>
        <v>39.34380462227724</v>
      </c>
      <c r="G50" s="11">
        <f t="shared" si="4"/>
        <v>4.4702629757452505E-5</v>
      </c>
      <c r="H50" s="9"/>
      <c r="I50" s="9"/>
      <c r="J50" s="9"/>
      <c r="K50" s="14">
        <f t="shared" si="17"/>
        <v>8087.9398340585785</v>
      </c>
      <c r="L50" s="9"/>
      <c r="M50" s="73" t="s">
        <v>51</v>
      </c>
      <c r="N50" s="9"/>
      <c r="O50" s="19">
        <f t="shared" si="8"/>
        <v>243284.93153698742</v>
      </c>
      <c r="P50" s="16">
        <f t="shared" si="0"/>
        <v>0.36155217990247251</v>
      </c>
      <c r="Q50" s="16">
        <f t="shared" si="18"/>
        <v>81735.354711283362</v>
      </c>
      <c r="R50" s="16">
        <f t="shared" si="1"/>
        <v>3317.6470588235311</v>
      </c>
      <c r="S50" s="16">
        <f t="shared" si="13"/>
        <v>149294.11764705871</v>
      </c>
      <c r="T50" s="17">
        <f t="shared" si="2"/>
        <v>0.14830754813648958</v>
      </c>
      <c r="U50" s="16">
        <f t="shared" si="19"/>
        <v>63501.39892336732</v>
      </c>
      <c r="V50" s="9"/>
      <c r="W50" s="9"/>
      <c r="X50" s="9"/>
      <c r="Y50" s="32">
        <f t="shared" si="10"/>
        <v>0.36155217990247251</v>
      </c>
      <c r="Z50" s="18">
        <f t="shared" si="11"/>
        <v>0.14830754813648958</v>
      </c>
      <c r="AA50" s="4">
        <f t="shared" si="20"/>
        <v>82239.640198325491</v>
      </c>
    </row>
    <row r="51" spans="4:27" x14ac:dyDescent="0.3">
      <c r="D51" s="3">
        <v>46</v>
      </c>
      <c r="E51" s="9">
        <v>111</v>
      </c>
      <c r="F51" s="10">
        <f t="shared" si="21"/>
        <v>19.375418717750257</v>
      </c>
      <c r="G51" s="11">
        <f t="shared" si="4"/>
        <v>2.2014448720721424E-5</v>
      </c>
      <c r="H51" s="9"/>
      <c r="I51" s="9"/>
      <c r="J51" s="9"/>
      <c r="K51" s="14">
        <f t="shared" si="17"/>
        <v>8249.698630739751</v>
      </c>
      <c r="L51" s="9"/>
      <c r="M51" s="73" t="s">
        <v>51</v>
      </c>
      <c r="N51" s="9"/>
      <c r="O51" s="19">
        <f t="shared" si="8"/>
        <v>251534.63016772718</v>
      </c>
      <c r="P51" s="16">
        <f t="shared" si="0"/>
        <v>0.181612567467826</v>
      </c>
      <c r="Q51" s="16">
        <f t="shared" si="18"/>
        <v>81735.536323850829</v>
      </c>
      <c r="R51" s="16">
        <f t="shared" si="1"/>
        <v>3317.6470588235311</v>
      </c>
      <c r="S51" s="16">
        <f t="shared" si="13"/>
        <v>152611.76470588223</v>
      </c>
      <c r="T51" s="17">
        <f t="shared" si="2"/>
        <v>7.3036171049922882E-2</v>
      </c>
      <c r="U51" s="16">
        <f t="shared" si="19"/>
        <v>63501.471959538372</v>
      </c>
      <c r="V51" s="9"/>
      <c r="W51" s="9"/>
      <c r="X51" s="9"/>
      <c r="Y51" s="32">
        <f t="shared" si="10"/>
        <v>0.181612567467826</v>
      </c>
      <c r="Z51" s="18">
        <f t="shared" si="11"/>
        <v>7.3036171049922882E-2</v>
      </c>
      <c r="AA51" s="29">
        <f t="shared" si="20"/>
        <v>82239.713234496536</v>
      </c>
    </row>
    <row r="52" spans="4:27" x14ac:dyDescent="0.3">
      <c r="D52" s="3">
        <v>47</v>
      </c>
      <c r="E52" s="9">
        <v>112</v>
      </c>
      <c r="F52" s="10">
        <f t="shared" si="21"/>
        <v>9.5417017772496813</v>
      </c>
      <c r="G52" s="11">
        <f t="shared" si="4"/>
        <v>1.0841329807816911E-5</v>
      </c>
      <c r="H52" s="9"/>
      <c r="I52" s="9"/>
      <c r="J52" s="9"/>
      <c r="K52" s="14">
        <f t="shared" si="17"/>
        <v>8414.692603354546</v>
      </c>
      <c r="L52" s="9"/>
      <c r="M52" s="73" t="s">
        <v>51</v>
      </c>
      <c r="N52" s="9"/>
      <c r="O52" s="19">
        <f t="shared" si="8"/>
        <v>259949.32277108173</v>
      </c>
      <c r="P52" s="16">
        <f t="shared" si="0"/>
        <v>9.1226457744364123E-2</v>
      </c>
      <c r="Q52" s="16">
        <f t="shared" si="18"/>
        <v>81735.627550308578</v>
      </c>
      <c r="R52" s="16">
        <f t="shared" si="1"/>
        <v>3317.6470588235325</v>
      </c>
      <c r="S52" s="16">
        <f t="shared" si="13"/>
        <v>155929.41176470576</v>
      </c>
      <c r="T52" s="17">
        <f t="shared" si="2"/>
        <v>3.5967705950639667E-2</v>
      </c>
      <c r="U52" s="16">
        <f t="shared" si="19"/>
        <v>63501.507927244325</v>
      </c>
      <c r="V52" s="9"/>
      <c r="W52" s="9"/>
      <c r="X52" s="9"/>
      <c r="Y52" s="32">
        <f t="shared" si="10"/>
        <v>9.1226457744364123E-2</v>
      </c>
      <c r="Z52" s="18">
        <f t="shared" si="11"/>
        <v>3.5967705950639667E-2</v>
      </c>
      <c r="AA52" s="4">
        <f t="shared" si="20"/>
        <v>82239.749202202482</v>
      </c>
    </row>
    <row r="53" spans="4:27" x14ac:dyDescent="0.3">
      <c r="D53" s="3">
        <v>48</v>
      </c>
      <c r="E53" s="9">
        <v>113</v>
      </c>
      <c r="F53" s="10">
        <f t="shared" si="21"/>
        <v>4.6989473689444559</v>
      </c>
      <c r="G53" s="11">
        <f t="shared" si="4"/>
        <v>5.3389677612607425E-6</v>
      </c>
      <c r="H53" s="9"/>
      <c r="I53" s="9"/>
      <c r="J53" s="9"/>
      <c r="K53" s="14">
        <f t="shared" si="17"/>
        <v>8582.9864554216365</v>
      </c>
      <c r="L53" s="9"/>
      <c r="M53" s="73" t="s">
        <v>51</v>
      </c>
      <c r="N53" s="9"/>
      <c r="O53" s="19">
        <f t="shared" si="8"/>
        <v>268532.30922650336</v>
      </c>
      <c r="P53" s="16">
        <f t="shared" si="0"/>
        <v>4.5824287980833732E-2</v>
      </c>
      <c r="Q53" s="16">
        <f t="shared" si="18"/>
        <v>81735.673374596561</v>
      </c>
      <c r="R53" s="16">
        <f t="shared" si="1"/>
        <v>3317.6470588235316</v>
      </c>
      <c r="S53" s="16">
        <f t="shared" si="13"/>
        <v>159247.05882352928</v>
      </c>
      <c r="T53" s="17">
        <f t="shared" si="2"/>
        <v>1.7712810690300358E-2</v>
      </c>
      <c r="U53" s="16">
        <f t="shared" si="19"/>
        <v>63501.525640055013</v>
      </c>
      <c r="V53" s="9"/>
      <c r="W53" s="9"/>
      <c r="X53" s="9"/>
      <c r="Y53" s="32">
        <f t="shared" si="10"/>
        <v>4.5824287980833732E-2</v>
      </c>
      <c r="Z53" s="18">
        <f t="shared" si="11"/>
        <v>1.7712810690300358E-2</v>
      </c>
      <c r="AA53" s="4">
        <f t="shared" si="20"/>
        <v>82239.76691501317</v>
      </c>
    </row>
    <row r="54" spans="4:27" x14ac:dyDescent="0.3">
      <c r="D54" s="3">
        <v>49</v>
      </c>
      <c r="E54" s="9">
        <v>114</v>
      </c>
      <c r="F54" s="10">
        <f t="shared" si="21"/>
        <v>2.3140637688714722</v>
      </c>
      <c r="G54" s="11">
        <f t="shared" si="4"/>
        <v>2.6292509554712489E-6</v>
      </c>
      <c r="H54" s="9"/>
      <c r="I54" s="9"/>
      <c r="J54" s="9"/>
      <c r="K54" s="14">
        <f t="shared" si="17"/>
        <v>8754.6461845300691</v>
      </c>
      <c r="L54" s="9"/>
      <c r="M54" s="73" t="s">
        <v>51</v>
      </c>
      <c r="N54" s="9"/>
      <c r="O54" s="19">
        <f t="shared" si="8"/>
        <v>277286.95541103341</v>
      </c>
      <c r="P54" s="16">
        <f t="shared" si="0"/>
        <v>2.3018161845488407E-2</v>
      </c>
      <c r="Q54" s="16">
        <f t="shared" si="18"/>
        <v>81735.6963927584</v>
      </c>
      <c r="R54" s="16">
        <f t="shared" si="1"/>
        <v>3317.6470588235316</v>
      </c>
      <c r="S54" s="16">
        <f t="shared" si="13"/>
        <v>162564.70588235281</v>
      </c>
      <c r="T54" s="17">
        <f t="shared" si="2"/>
        <v>8.7229266993281481E-3</v>
      </c>
      <c r="U54" s="16">
        <f t="shared" si="19"/>
        <v>63501.534362981714</v>
      </c>
      <c r="V54" s="9"/>
      <c r="W54" s="9"/>
      <c r="X54" s="9"/>
      <c r="Y54" s="32">
        <f t="shared" si="10"/>
        <v>2.3018161845488407E-2</v>
      </c>
      <c r="Z54" s="18">
        <f t="shared" si="11"/>
        <v>8.7229266993281481E-3</v>
      </c>
      <c r="AA54" s="4">
        <f t="shared" si="20"/>
        <v>82239.775637939863</v>
      </c>
    </row>
    <row r="55" spans="4:27" ht="15" thickBot="1" x14ac:dyDescent="0.35">
      <c r="D55" s="5">
        <v>50</v>
      </c>
      <c r="E55" s="20">
        <v>115</v>
      </c>
      <c r="F55" s="21">
        <f t="shared" si="21"/>
        <v>1.1395937655727637</v>
      </c>
      <c r="G55" s="22">
        <f t="shared" si="4"/>
        <v>1.294812198906039E-6</v>
      </c>
      <c r="H55" s="20"/>
      <c r="I55" s="20"/>
      <c r="J55" s="20"/>
      <c r="K55" s="23">
        <f t="shared" si="17"/>
        <v>8929.7391082206705</v>
      </c>
      <c r="L55" s="20"/>
      <c r="M55" s="74" t="s">
        <v>51</v>
      </c>
      <c r="N55" s="20"/>
      <c r="O55" s="25">
        <f t="shared" si="8"/>
        <v>286216.69451925409</v>
      </c>
      <c r="P55" s="24">
        <f t="shared" si="0"/>
        <v>1.1562335130372458E-2</v>
      </c>
      <c r="Q55" s="24">
        <f t="shared" si="18"/>
        <v>81735.70795509353</v>
      </c>
      <c r="R55" s="24">
        <f t="shared" si="1"/>
        <v>3317.6470588235316</v>
      </c>
      <c r="S55" s="24">
        <f t="shared" si="13"/>
        <v>165882.35294117633</v>
      </c>
      <c r="T55" s="26">
        <f t="shared" si="2"/>
        <v>4.2957298834294493E-3</v>
      </c>
      <c r="U55" s="24">
        <f t="shared" si="19"/>
        <v>63501.538658711601</v>
      </c>
      <c r="V55" s="20"/>
      <c r="W55" s="20"/>
      <c r="X55" s="20"/>
      <c r="Y55" s="68">
        <f t="shared" si="10"/>
        <v>1.1562335130372458E-2</v>
      </c>
      <c r="Z55" s="27">
        <f t="shared" si="11"/>
        <v>4.2957298834294493E-3</v>
      </c>
      <c r="AA55" s="28">
        <f>Z55+AA54</f>
        <v>82239.77993366975</v>
      </c>
    </row>
  </sheetData>
  <pageMargins left="0.7" right="0.7" top="0.75" bottom="0.75" header="0.3" footer="0.3"/>
  <pageSetup paperSize="9" scale="59" fitToWidth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AA55"/>
  <sheetViews>
    <sheetView workbookViewId="0"/>
  </sheetViews>
  <sheetFormatPr baseColWidth="10" defaultRowHeight="14.4" x14ac:dyDescent="0.3"/>
  <cols>
    <col min="1" max="1" width="36.109375" customWidth="1"/>
    <col min="2" max="2" width="11.77734375" bestFit="1" customWidth="1"/>
    <col min="4" max="4" width="7.5546875" bestFit="1" customWidth="1"/>
    <col min="5" max="5" width="4.77734375" bestFit="1" customWidth="1"/>
    <col min="6" max="6" width="14.6640625" bestFit="1" customWidth="1"/>
    <col min="7" max="7" width="9.88671875" bestFit="1" customWidth="1"/>
    <col min="8" max="8" width="13.6640625" bestFit="1" customWidth="1"/>
    <col min="9" max="9" width="22.6640625" bestFit="1" customWidth="1"/>
    <col min="10" max="10" width="10.6640625" bestFit="1" customWidth="1"/>
    <col min="11" max="11" width="16.33203125" bestFit="1" customWidth="1"/>
    <col min="12" max="12" width="15.77734375" bestFit="1" customWidth="1"/>
    <col min="13" max="13" width="15.77734375" customWidth="1"/>
    <col min="14" max="14" width="26" customWidth="1"/>
    <col min="15" max="15" width="25.6640625" bestFit="1" customWidth="1"/>
    <col min="16" max="16" width="26.33203125" bestFit="1" customWidth="1"/>
    <col min="17" max="17" width="35.6640625" bestFit="1" customWidth="1"/>
    <col min="18" max="18" width="27.21875" bestFit="1" customWidth="1"/>
    <col min="19" max="19" width="36.6640625" bestFit="1" customWidth="1"/>
    <col min="20" max="20" width="37.21875" bestFit="1" customWidth="1"/>
    <col min="21" max="21" width="46.5546875" bestFit="1" customWidth="1"/>
    <col min="22" max="22" width="35.6640625" bestFit="1" customWidth="1"/>
    <col min="23" max="23" width="36" bestFit="1" customWidth="1"/>
    <col min="24" max="24" width="44.44140625" bestFit="1" customWidth="1"/>
    <col min="25" max="25" width="17.33203125" bestFit="1" customWidth="1"/>
    <col min="26" max="26" width="27" bestFit="1" customWidth="1"/>
    <col min="27" max="27" width="36.109375" bestFit="1" customWidth="1"/>
  </cols>
  <sheetData>
    <row r="1" spans="1:27" ht="17.399999999999999" x14ac:dyDescent="0.3">
      <c r="A1" s="42" t="s">
        <v>71</v>
      </c>
      <c r="B1" t="s">
        <v>31</v>
      </c>
    </row>
    <row r="2" spans="1:27" x14ac:dyDescent="0.3">
      <c r="A2" t="s">
        <v>33</v>
      </c>
      <c r="F2" s="1"/>
      <c r="P2" s="2"/>
    </row>
    <row r="3" spans="1:27" ht="15" thickBot="1" x14ac:dyDescent="0.35">
      <c r="A3" s="9" t="s">
        <v>32</v>
      </c>
      <c r="B3" s="9"/>
    </row>
    <row r="4" spans="1:27" ht="17.399999999999999" x14ac:dyDescent="0.3">
      <c r="A4" s="42" t="s">
        <v>10</v>
      </c>
      <c r="B4" s="45">
        <v>100000</v>
      </c>
      <c r="D4" s="6" t="s">
        <v>11</v>
      </c>
      <c r="E4" s="7" t="s">
        <v>1</v>
      </c>
      <c r="F4" s="7" t="s">
        <v>0</v>
      </c>
      <c r="G4" s="7" t="s">
        <v>2</v>
      </c>
      <c r="H4" s="7" t="s">
        <v>20</v>
      </c>
      <c r="I4" s="7" t="s">
        <v>16</v>
      </c>
      <c r="J4" s="7" t="s">
        <v>17</v>
      </c>
      <c r="K4" s="7" t="s">
        <v>6</v>
      </c>
      <c r="L4" s="7" t="s">
        <v>25</v>
      </c>
      <c r="M4" s="7" t="s">
        <v>50</v>
      </c>
      <c r="N4" s="7" t="s">
        <v>18</v>
      </c>
      <c r="O4" s="7" t="s">
        <v>3</v>
      </c>
      <c r="P4" s="7" t="s">
        <v>4</v>
      </c>
      <c r="Q4" s="7" t="s">
        <v>5</v>
      </c>
      <c r="R4" s="7" t="s">
        <v>7</v>
      </c>
      <c r="S4" s="7" t="s">
        <v>8</v>
      </c>
      <c r="T4" s="7" t="s">
        <v>12</v>
      </c>
      <c r="U4" s="7" t="s">
        <v>13</v>
      </c>
      <c r="V4" s="7" t="s">
        <v>19</v>
      </c>
      <c r="W4" s="7" t="s">
        <v>29</v>
      </c>
      <c r="X4" s="7" t="s">
        <v>30</v>
      </c>
      <c r="Y4" s="7" t="s">
        <v>47</v>
      </c>
      <c r="Z4" s="7" t="s">
        <v>21</v>
      </c>
      <c r="AA4" s="8" t="s">
        <v>22</v>
      </c>
    </row>
    <row r="5" spans="1:27" ht="17.399999999999999" x14ac:dyDescent="0.3">
      <c r="A5" s="42" t="s">
        <v>23</v>
      </c>
      <c r="B5" s="45">
        <v>359</v>
      </c>
      <c r="D5" s="3">
        <v>0</v>
      </c>
      <c r="E5" s="9">
        <v>65</v>
      </c>
      <c r="F5" s="10">
        <v>919877.96639398905</v>
      </c>
      <c r="G5" s="11">
        <f>F5/$F$5</f>
        <v>1</v>
      </c>
      <c r="H5" s="11">
        <f>(F5-F6)/$F$5</f>
        <v>6.9603685239614721E-3</v>
      </c>
      <c r="I5" s="12">
        <v>80000</v>
      </c>
      <c r="J5" s="13">
        <v>0</v>
      </c>
      <c r="K5" s="14">
        <v>0</v>
      </c>
      <c r="L5" s="16">
        <f>(I5+J5-K5)</f>
        <v>80000</v>
      </c>
      <c r="M5" s="73" t="s">
        <v>51</v>
      </c>
      <c r="N5" s="15">
        <f>0</f>
        <v>0</v>
      </c>
      <c r="O5" s="30">
        <f>K5</f>
        <v>0</v>
      </c>
      <c r="P5" s="16">
        <f t="shared" ref="P5:P36" si="0">K5*G5</f>
        <v>0</v>
      </c>
      <c r="Q5" s="16">
        <f>P5</f>
        <v>0</v>
      </c>
      <c r="R5" s="16">
        <f t="shared" ref="R5:R36" si="1">K5/(1+$B$6)^D5</f>
        <v>0</v>
      </c>
      <c r="S5" s="16">
        <f>R5</f>
        <v>0</v>
      </c>
      <c r="T5" s="17">
        <f t="shared" ref="T5:T36" si="2">P5/(1+$B$6)^D5</f>
        <v>0</v>
      </c>
      <c r="U5" s="16">
        <f>T5</f>
        <v>0</v>
      </c>
      <c r="V5" s="15">
        <f>N5/(1+$B$6)^D5</f>
        <v>0</v>
      </c>
      <c r="W5" s="16">
        <f>N5*H5</f>
        <v>0</v>
      </c>
      <c r="X5" s="17">
        <f t="shared" ref="X5:X24" si="3">W5/(1+$B$6)^D5</f>
        <v>0</v>
      </c>
      <c r="Y5" s="32">
        <f>P5+W5</f>
        <v>0</v>
      </c>
      <c r="Z5" s="18">
        <f>T5+X5</f>
        <v>0</v>
      </c>
      <c r="AA5" s="4">
        <f>Z5</f>
        <v>0</v>
      </c>
    </row>
    <row r="6" spans="1:27" ht="17.399999999999999" x14ac:dyDescent="0.3">
      <c r="A6" s="42" t="s">
        <v>9</v>
      </c>
      <c r="B6" s="46">
        <v>0.02</v>
      </c>
      <c r="D6" s="3">
        <v>1</v>
      </c>
      <c r="E6" s="9">
        <v>66</v>
      </c>
      <c r="F6" s="10">
        <v>913475.27675081464</v>
      </c>
      <c r="G6" s="11">
        <f t="shared" ref="G6:G55" si="4">F6/$F$5</f>
        <v>0.99303963147603858</v>
      </c>
      <c r="H6" s="11">
        <f>(F6-F7)/$F$5</f>
        <v>8.2770529151465558E-3</v>
      </c>
      <c r="I6" s="13">
        <f>L5</f>
        <v>80000</v>
      </c>
      <c r="J6" s="13">
        <f>I6*$B$11</f>
        <v>1800</v>
      </c>
      <c r="K6" s="14">
        <f t="shared" ref="K6:K55" si="5">$B$5*12</f>
        <v>4308</v>
      </c>
      <c r="L6" s="16">
        <f t="shared" ref="L6:L23" si="6">I6+J6-K6</f>
        <v>77492</v>
      </c>
      <c r="M6" s="73" t="s">
        <v>51</v>
      </c>
      <c r="N6" s="15">
        <f t="shared" ref="N6:N24" si="7">L6*(1-$B$12)</f>
        <v>72842.48</v>
      </c>
      <c r="O6" s="19">
        <f t="shared" ref="O6:O37" si="8">K6+O5</f>
        <v>4308</v>
      </c>
      <c r="P6" s="16">
        <f t="shared" si="0"/>
        <v>4278.014732398774</v>
      </c>
      <c r="Q6" s="16">
        <f>P6+Q5</f>
        <v>4278.014732398774</v>
      </c>
      <c r="R6" s="16">
        <f t="shared" si="1"/>
        <v>4223.5294117647054</v>
      </c>
      <c r="S6" s="16">
        <f>R6+S5</f>
        <v>4223.5294117647054</v>
      </c>
      <c r="T6" s="17">
        <f t="shared" si="2"/>
        <v>4194.1320905870334</v>
      </c>
      <c r="U6" s="16">
        <f>T6+U5</f>
        <v>4194.1320905870334</v>
      </c>
      <c r="V6" s="15">
        <f>N6/(1+$B$6)^D6</f>
        <v>71414.196078431371</v>
      </c>
      <c r="W6" s="16">
        <f t="shared" ref="W6:W24" si="9">N6*H6</f>
        <v>602.92106143050466</v>
      </c>
      <c r="X6" s="17">
        <f t="shared" si="3"/>
        <v>591.09907983382811</v>
      </c>
      <c r="Y6" s="32">
        <f t="shared" ref="Y6:Y55" si="10">P6+W6</f>
        <v>4880.9357938292787</v>
      </c>
      <c r="Z6" s="18">
        <f t="shared" ref="Z6:Z55" si="11">T6+X6</f>
        <v>4785.2311704208614</v>
      </c>
      <c r="AA6" s="4">
        <f>Z6+AA5</f>
        <v>4785.2311704208614</v>
      </c>
    </row>
    <row r="7" spans="1:27" ht="17.399999999999999" x14ac:dyDescent="0.3">
      <c r="A7" s="42"/>
      <c r="B7" s="44"/>
      <c r="D7" s="3">
        <v>2</v>
      </c>
      <c r="E7" s="9">
        <v>67</v>
      </c>
      <c r="F7" s="10">
        <v>905861.39814749418</v>
      </c>
      <c r="G7" s="11">
        <f t="shared" si="4"/>
        <v>0.984762578560892</v>
      </c>
      <c r="H7" s="11">
        <f t="shared" ref="H7:H24" si="12">(F7-F8)/$F$5</f>
        <v>8.7865487259095564E-3</v>
      </c>
      <c r="I7" s="13">
        <f>L6</f>
        <v>77492</v>
      </c>
      <c r="J7" s="13">
        <f>I7*$B$11</f>
        <v>1743.57</v>
      </c>
      <c r="K7" s="14">
        <f t="shared" si="5"/>
        <v>4308</v>
      </c>
      <c r="L7" s="16">
        <f t="shared" si="6"/>
        <v>74927.570000000007</v>
      </c>
      <c r="M7" s="73" t="s">
        <v>51</v>
      </c>
      <c r="N7" s="15">
        <f t="shared" si="7"/>
        <v>70431.915800000002</v>
      </c>
      <c r="O7" s="19">
        <f t="shared" si="8"/>
        <v>8616</v>
      </c>
      <c r="P7" s="16">
        <f t="shared" si="0"/>
        <v>4242.3571884403227</v>
      </c>
      <c r="Q7" s="16">
        <f>P7+Q6</f>
        <v>8520.3719208390976</v>
      </c>
      <c r="R7" s="16">
        <f t="shared" si="1"/>
        <v>4140.7151095732415</v>
      </c>
      <c r="S7" s="16">
        <f t="shared" ref="S7:S55" si="13">R7+S6</f>
        <v>8364.2445213379469</v>
      </c>
      <c r="T7" s="17">
        <f t="shared" si="2"/>
        <v>4077.6212883893913</v>
      </c>
      <c r="U7" s="16">
        <f>T7+U6</f>
        <v>8271.7533789764238</v>
      </c>
      <c r="V7" s="15">
        <f t="shared" ref="V7:V24" si="14">N7/(1+$B$6)^D7</f>
        <v>67696.958669742409</v>
      </c>
      <c r="W7" s="16">
        <f t="shared" si="9"/>
        <v>618.85346003585914</v>
      </c>
      <c r="X7" s="17">
        <f t="shared" si="3"/>
        <v>594.82262594757708</v>
      </c>
      <c r="Y7" s="32">
        <f t="shared" si="10"/>
        <v>4861.2106484761816</v>
      </c>
      <c r="Z7" s="18">
        <f t="shared" si="11"/>
        <v>4672.4439143369682</v>
      </c>
      <c r="AA7" s="4">
        <f>Z7+AA6</f>
        <v>9457.6750847578296</v>
      </c>
    </row>
    <row r="8" spans="1:27" ht="17.399999999999999" x14ac:dyDescent="0.3">
      <c r="A8" s="42"/>
      <c r="B8" s="44"/>
      <c r="D8" s="3">
        <v>3</v>
      </c>
      <c r="E8" s="9">
        <v>68</v>
      </c>
      <c r="F8" s="10">
        <v>897778.84557388281</v>
      </c>
      <c r="G8" s="11">
        <f t="shared" si="4"/>
        <v>0.97597602983498244</v>
      </c>
      <c r="H8" s="11">
        <f t="shared" si="12"/>
        <v>9.1893592967350231E-3</v>
      </c>
      <c r="I8" s="13">
        <f t="shared" ref="I8:I24" si="15">L7</f>
        <v>74927.570000000007</v>
      </c>
      <c r="J8" s="13">
        <f t="shared" ref="J8:J24" si="16">I8*$B$11</f>
        <v>1685.8703250000001</v>
      </c>
      <c r="K8" s="14">
        <f t="shared" si="5"/>
        <v>4308</v>
      </c>
      <c r="L8" s="16">
        <f t="shared" si="6"/>
        <v>72305.440325000003</v>
      </c>
      <c r="M8" s="73" t="s">
        <v>51</v>
      </c>
      <c r="N8" s="15">
        <f t="shared" si="7"/>
        <v>67967.113905499995</v>
      </c>
      <c r="O8" s="19">
        <f t="shared" si="8"/>
        <v>12924</v>
      </c>
      <c r="P8" s="16">
        <f t="shared" si="0"/>
        <v>4204.5047365291048</v>
      </c>
      <c r="Q8" s="16">
        <f t="shared" ref="Q8:Q55" si="17">P8+Q7</f>
        <v>12724.876657368202</v>
      </c>
      <c r="R8" s="16">
        <f t="shared" si="1"/>
        <v>4059.5246172286679</v>
      </c>
      <c r="S8" s="16">
        <f t="shared" si="13"/>
        <v>12423.769138566615</v>
      </c>
      <c r="T8" s="17">
        <f t="shared" si="2"/>
        <v>3961.9987189402127</v>
      </c>
      <c r="U8" s="16">
        <f t="shared" ref="U8:U55" si="18">T8+U7</f>
        <v>12233.752097916637</v>
      </c>
      <c r="V8" s="15">
        <f t="shared" si="14"/>
        <v>64046.929447855648</v>
      </c>
      <c r="W8" s="16">
        <f t="shared" si="9"/>
        <v>624.57423003975464</v>
      </c>
      <c r="X8" s="17">
        <f t="shared" si="3"/>
        <v>588.55024654898443</v>
      </c>
      <c r="Y8" s="32">
        <f t="shared" si="10"/>
        <v>4829.078966568859</v>
      </c>
      <c r="Z8" s="18">
        <f t="shared" si="11"/>
        <v>4550.5489654891971</v>
      </c>
      <c r="AA8" s="4">
        <f t="shared" ref="AA8:AA54" si="19">Z8+AA7</f>
        <v>14008.224050247027</v>
      </c>
    </row>
    <row r="9" spans="1:27" ht="17.399999999999999" x14ac:dyDescent="0.3">
      <c r="A9" s="42" t="s">
        <v>14</v>
      </c>
      <c r="B9" s="47">
        <v>80000</v>
      </c>
      <c r="D9" s="3">
        <v>4</v>
      </c>
      <c r="E9" s="9">
        <v>69</v>
      </c>
      <c r="F9" s="10">
        <v>889325.7564315385</v>
      </c>
      <c r="G9" s="11">
        <f t="shared" si="4"/>
        <v>0.96678667053824741</v>
      </c>
      <c r="H9" s="11">
        <f t="shared" si="12"/>
        <v>1.0004517396771783E-2</v>
      </c>
      <c r="I9" s="13">
        <f t="shared" si="15"/>
        <v>72305.440325000003</v>
      </c>
      <c r="J9" s="13">
        <f t="shared" si="16"/>
        <v>1626.8724073124999</v>
      </c>
      <c r="K9" s="14">
        <f t="shared" si="5"/>
        <v>4308</v>
      </c>
      <c r="L9" s="16">
        <f t="shared" si="6"/>
        <v>69624.312732312508</v>
      </c>
      <c r="M9" s="73" t="s">
        <v>51</v>
      </c>
      <c r="N9" s="15">
        <f t="shared" si="7"/>
        <v>65446.853968373754</v>
      </c>
      <c r="O9" s="19">
        <f t="shared" si="8"/>
        <v>17232</v>
      </c>
      <c r="P9" s="16">
        <f t="shared" si="0"/>
        <v>4164.91697667877</v>
      </c>
      <c r="Q9" s="16">
        <f t="shared" si="17"/>
        <v>16889.793634046971</v>
      </c>
      <c r="R9" s="16">
        <f t="shared" si="1"/>
        <v>3979.9260953222233</v>
      </c>
      <c r="S9" s="16">
        <f t="shared" si="13"/>
        <v>16403.695233888837</v>
      </c>
      <c r="T9" s="17">
        <f t="shared" si="2"/>
        <v>3847.7394986848599</v>
      </c>
      <c r="U9" s="16">
        <f t="shared" si="18"/>
        <v>16081.491596601496</v>
      </c>
      <c r="V9" s="15">
        <f t="shared" si="14"/>
        <v>60462.776686507314</v>
      </c>
      <c r="W9" s="16">
        <f t="shared" si="9"/>
        <v>654.76418909057759</v>
      </c>
      <c r="X9" s="17">
        <f t="shared" si="3"/>
        <v>604.90090121728974</v>
      </c>
      <c r="Y9" s="32">
        <f t="shared" si="10"/>
        <v>4819.6811657693479</v>
      </c>
      <c r="Z9" s="18">
        <f t="shared" si="11"/>
        <v>4452.6403999021495</v>
      </c>
      <c r="AA9" s="4">
        <f t="shared" si="19"/>
        <v>18460.864450149176</v>
      </c>
    </row>
    <row r="10" spans="1:27" ht="17.399999999999999" x14ac:dyDescent="0.3">
      <c r="A10" s="42" t="s">
        <v>15</v>
      </c>
      <c r="B10" s="47">
        <v>20000</v>
      </c>
      <c r="D10" s="3">
        <v>5</v>
      </c>
      <c r="E10" s="9">
        <v>70</v>
      </c>
      <c r="F10" s="10">
        <v>880122.82131384278</v>
      </c>
      <c r="G10" s="11">
        <f t="shared" si="4"/>
        <v>0.95678215314147563</v>
      </c>
      <c r="H10" s="11">
        <f t="shared" si="12"/>
        <v>1.0624649687119339E-2</v>
      </c>
      <c r="I10" s="13">
        <f t="shared" si="15"/>
        <v>69624.312732312508</v>
      </c>
      <c r="J10" s="13">
        <f t="shared" si="16"/>
        <v>1566.5470364770313</v>
      </c>
      <c r="K10" s="14">
        <f t="shared" si="5"/>
        <v>4308</v>
      </c>
      <c r="L10" s="16">
        <f t="shared" si="6"/>
        <v>66882.859768789538</v>
      </c>
      <c r="M10" s="73" t="s">
        <v>51</v>
      </c>
      <c r="N10" s="15">
        <f t="shared" si="7"/>
        <v>62869.888182662165</v>
      </c>
      <c r="O10" s="19">
        <f t="shared" si="8"/>
        <v>21540</v>
      </c>
      <c r="P10" s="16">
        <f t="shared" si="0"/>
        <v>4121.8175157334772</v>
      </c>
      <c r="Q10" s="16">
        <f t="shared" si="17"/>
        <v>21011.611149780449</v>
      </c>
      <c r="R10" s="16">
        <f t="shared" si="1"/>
        <v>3901.8883287472777</v>
      </c>
      <c r="S10" s="16">
        <f t="shared" si="13"/>
        <v>20305.583562636115</v>
      </c>
      <c r="T10" s="17">
        <f t="shared" si="2"/>
        <v>3733.2571164964143</v>
      </c>
      <c r="U10" s="16">
        <f t="shared" si="18"/>
        <v>19814.74871309791</v>
      </c>
      <c r="V10" s="15">
        <f t="shared" si="14"/>
        <v>56943.19473759886</v>
      </c>
      <c r="W10" s="16">
        <f t="shared" si="9"/>
        <v>667.97053780914939</v>
      </c>
      <c r="X10" s="17">
        <f t="shared" si="3"/>
        <v>605.00149615240537</v>
      </c>
      <c r="Y10" s="32">
        <f t="shared" si="10"/>
        <v>4789.7880535426266</v>
      </c>
      <c r="Z10" s="18">
        <f t="shared" si="11"/>
        <v>4338.2586126488195</v>
      </c>
      <c r="AA10" s="4">
        <f t="shared" si="19"/>
        <v>22799.123062797997</v>
      </c>
    </row>
    <row r="11" spans="1:27" ht="17.399999999999999" x14ac:dyDescent="0.3">
      <c r="A11" s="42" t="s">
        <v>24</v>
      </c>
      <c r="B11" s="48">
        <v>2.2499999999999999E-2</v>
      </c>
      <c r="D11" s="3">
        <v>6</v>
      </c>
      <c r="E11" s="9">
        <v>71</v>
      </c>
      <c r="F11" s="10">
        <v>870349.44016600691</v>
      </c>
      <c r="G11" s="11">
        <f t="shared" si="4"/>
        <v>0.94615750345435623</v>
      </c>
      <c r="H11" s="11">
        <f t="shared" si="12"/>
        <v>1.1930468835337495E-2</v>
      </c>
      <c r="I11" s="13">
        <f t="shared" si="15"/>
        <v>66882.859768789538</v>
      </c>
      <c r="J11" s="13">
        <f t="shared" si="16"/>
        <v>1504.8643447977645</v>
      </c>
      <c r="K11" s="14">
        <f t="shared" si="5"/>
        <v>4308</v>
      </c>
      <c r="L11" s="16">
        <f t="shared" si="6"/>
        <v>64079.724113587305</v>
      </c>
      <c r="M11" s="73" t="s">
        <v>51</v>
      </c>
      <c r="N11" s="15">
        <f t="shared" si="7"/>
        <v>60234.940666772061</v>
      </c>
      <c r="O11" s="19">
        <f t="shared" si="8"/>
        <v>25848</v>
      </c>
      <c r="P11" s="16">
        <f t="shared" si="0"/>
        <v>4076.0465248813666</v>
      </c>
      <c r="Q11" s="16">
        <f t="shared" si="17"/>
        <v>25087.657674661816</v>
      </c>
      <c r="R11" s="16">
        <f t="shared" si="1"/>
        <v>3825.3807144581151</v>
      </c>
      <c r="S11" s="16">
        <f t="shared" si="13"/>
        <v>24130.96427709423</v>
      </c>
      <c r="T11" s="17">
        <f t="shared" si="2"/>
        <v>3619.4126665541316</v>
      </c>
      <c r="U11" s="16">
        <f t="shared" si="18"/>
        <v>23434.16137965204</v>
      </c>
      <c r="V11" s="15">
        <f t="shared" si="14"/>
        <v>53486.903519776853</v>
      </c>
      <c r="W11" s="16">
        <f t="shared" si="9"/>
        <v>718.63108242332714</v>
      </c>
      <c r="X11" s="17">
        <f t="shared" si="3"/>
        <v>638.12383554140104</v>
      </c>
      <c r="Y11" s="32">
        <f t="shared" si="10"/>
        <v>4794.677607304694</v>
      </c>
      <c r="Z11" s="18">
        <f t="shared" si="11"/>
        <v>4257.5365020955323</v>
      </c>
      <c r="AA11" s="4">
        <f t="shared" si="19"/>
        <v>27056.659564893529</v>
      </c>
    </row>
    <row r="12" spans="1:27" ht="17.399999999999999" x14ac:dyDescent="0.3">
      <c r="A12" s="42" t="s">
        <v>28</v>
      </c>
      <c r="B12" s="49">
        <v>0.06</v>
      </c>
      <c r="D12" s="3">
        <v>7</v>
      </c>
      <c r="E12" s="9">
        <v>72</v>
      </c>
      <c r="F12" s="10">
        <v>859374.86475562979</v>
      </c>
      <c r="G12" s="11">
        <f t="shared" si="4"/>
        <v>0.93422703461901879</v>
      </c>
      <c r="H12" s="11">
        <f t="shared" si="12"/>
        <v>1.3490870796543271E-2</v>
      </c>
      <c r="I12" s="13">
        <f t="shared" si="15"/>
        <v>64079.724113587305</v>
      </c>
      <c r="J12" s="13">
        <f t="shared" si="16"/>
        <v>1441.7937925557144</v>
      </c>
      <c r="K12" s="14">
        <f t="shared" si="5"/>
        <v>4308</v>
      </c>
      <c r="L12" s="16">
        <f t="shared" si="6"/>
        <v>61213.517906143017</v>
      </c>
      <c r="M12" s="73" t="s">
        <v>51</v>
      </c>
      <c r="N12" s="15">
        <f t="shared" si="7"/>
        <v>57540.706831774434</v>
      </c>
      <c r="O12" s="19">
        <f t="shared" si="8"/>
        <v>30156</v>
      </c>
      <c r="P12" s="16">
        <f t="shared" si="0"/>
        <v>4024.6500651387328</v>
      </c>
      <c r="Q12" s="16">
        <f t="shared" si="17"/>
        <v>29112.307739800548</v>
      </c>
      <c r="R12" s="16">
        <f t="shared" si="1"/>
        <v>3750.3732494687411</v>
      </c>
      <c r="S12" s="16">
        <f t="shared" si="13"/>
        <v>27881.337526562973</v>
      </c>
      <c r="T12" s="17">
        <f t="shared" si="2"/>
        <v>3503.7000795656754</v>
      </c>
      <c r="U12" s="16">
        <f t="shared" si="18"/>
        <v>26937.861459217715</v>
      </c>
      <c r="V12" s="15">
        <f t="shared" si="14"/>
        <v>50092.64801704041</v>
      </c>
      <c r="W12" s="16">
        <f t="shared" si="9"/>
        <v>776.27424140924359</v>
      </c>
      <c r="X12" s="17">
        <f t="shared" si="3"/>
        <v>675.79344225461159</v>
      </c>
      <c r="Y12" s="32">
        <f t="shared" si="10"/>
        <v>4800.9243065479768</v>
      </c>
      <c r="Z12" s="18">
        <f t="shared" si="11"/>
        <v>4179.4935218202872</v>
      </c>
      <c r="AA12" s="4">
        <f t="shared" si="19"/>
        <v>31236.153086713817</v>
      </c>
    </row>
    <row r="13" spans="1:27" x14ac:dyDescent="0.3">
      <c r="A13" s="44"/>
      <c r="B13" s="44"/>
      <c r="D13" s="3">
        <v>8</v>
      </c>
      <c r="E13" s="9">
        <v>73</v>
      </c>
      <c r="F13" s="10">
        <v>846964.90996242152</v>
      </c>
      <c r="G13" s="11">
        <f t="shared" si="4"/>
        <v>0.92073616382247547</v>
      </c>
      <c r="H13" s="11">
        <f t="shared" si="12"/>
        <v>1.3738986628988247E-2</v>
      </c>
      <c r="I13" s="13">
        <f t="shared" si="15"/>
        <v>61213.517906143017</v>
      </c>
      <c r="J13" s="13">
        <f t="shared" si="16"/>
        <v>1377.3041528882179</v>
      </c>
      <c r="K13" s="14">
        <f t="shared" si="5"/>
        <v>4308</v>
      </c>
      <c r="L13" s="16">
        <f t="shared" si="6"/>
        <v>58282.822059031234</v>
      </c>
      <c r="M13" s="73" t="s">
        <v>51</v>
      </c>
      <c r="N13" s="15">
        <f t="shared" si="7"/>
        <v>54785.852735489359</v>
      </c>
      <c r="O13" s="19">
        <f t="shared" si="8"/>
        <v>34464</v>
      </c>
      <c r="P13" s="16">
        <f t="shared" si="0"/>
        <v>3966.5313937472242</v>
      </c>
      <c r="Q13" s="16">
        <f t="shared" si="17"/>
        <v>33078.839133547772</v>
      </c>
      <c r="R13" s="16">
        <f t="shared" si="1"/>
        <v>3676.8365190870009</v>
      </c>
      <c r="S13" s="16">
        <f t="shared" si="13"/>
        <v>31558.174045649976</v>
      </c>
      <c r="T13" s="17">
        <f t="shared" si="2"/>
        <v>3385.3963515865494</v>
      </c>
      <c r="U13" s="16">
        <f t="shared" si="18"/>
        <v>30323.257810804265</v>
      </c>
      <c r="V13" s="15">
        <f t="shared" si="14"/>
        <v>46759.197787179604</v>
      </c>
      <c r="W13" s="16">
        <f t="shared" si="9"/>
        <v>752.70209819060744</v>
      </c>
      <c r="X13" s="17">
        <f t="shared" si="3"/>
        <v>642.42399318027742</v>
      </c>
      <c r="Y13" s="32">
        <f t="shared" si="10"/>
        <v>4719.2334919378318</v>
      </c>
      <c r="Z13" s="18">
        <f t="shared" si="11"/>
        <v>4027.8203447668266</v>
      </c>
      <c r="AA13" s="4">
        <f t="shared" si="19"/>
        <v>35263.973431480641</v>
      </c>
    </row>
    <row r="14" spans="1:27" ht="17.399999999999999" x14ac:dyDescent="0.3">
      <c r="A14" s="42" t="s">
        <v>34</v>
      </c>
      <c r="B14" s="66">
        <f>AA55</f>
        <v>87987.23370129634</v>
      </c>
      <c r="D14" s="3">
        <v>9</v>
      </c>
      <c r="E14" s="9">
        <v>74</v>
      </c>
      <c r="F14" s="10">
        <v>834326.7188818336</v>
      </c>
      <c r="G14" s="11">
        <f t="shared" si="4"/>
        <v>0.90699717719348727</v>
      </c>
      <c r="H14" s="11">
        <f t="shared" si="12"/>
        <v>1.6835900920899247E-2</v>
      </c>
      <c r="I14" s="13">
        <f t="shared" si="15"/>
        <v>58282.822059031234</v>
      </c>
      <c r="J14" s="13">
        <f t="shared" si="16"/>
        <v>1311.3634963282027</v>
      </c>
      <c r="K14" s="14">
        <f t="shared" si="5"/>
        <v>4308</v>
      </c>
      <c r="L14" s="16">
        <f t="shared" si="6"/>
        <v>55286.185555359436</v>
      </c>
      <c r="M14" s="73" t="s">
        <v>51</v>
      </c>
      <c r="N14" s="15">
        <f t="shared" si="7"/>
        <v>51969.014422037864</v>
      </c>
      <c r="O14" s="19">
        <f t="shared" si="8"/>
        <v>38772</v>
      </c>
      <c r="P14" s="16">
        <f t="shared" si="0"/>
        <v>3907.343839349543</v>
      </c>
      <c r="Q14" s="16">
        <f t="shared" si="17"/>
        <v>36986.182972897317</v>
      </c>
      <c r="R14" s="16">
        <f t="shared" si="1"/>
        <v>3604.7416853794125</v>
      </c>
      <c r="S14" s="16">
        <f t="shared" si="13"/>
        <v>35162.915731029389</v>
      </c>
      <c r="T14" s="17">
        <f t="shared" si="2"/>
        <v>3269.4905331508207</v>
      </c>
      <c r="U14" s="16">
        <f t="shared" si="18"/>
        <v>33592.748343955085</v>
      </c>
      <c r="V14" s="15">
        <f t="shared" si="14"/>
        <v>43485.346479852313</v>
      </c>
      <c r="W14" s="16">
        <f t="shared" si="9"/>
        <v>874.94517776621353</v>
      </c>
      <c r="X14" s="17">
        <f t="shared" si="3"/>
        <v>732.11498484576839</v>
      </c>
      <c r="Y14" s="32">
        <f t="shared" si="10"/>
        <v>4782.2890171157569</v>
      </c>
      <c r="Z14" s="18">
        <f t="shared" si="11"/>
        <v>4001.6055179965892</v>
      </c>
      <c r="AA14" s="4">
        <f t="shared" si="19"/>
        <v>39265.578949477233</v>
      </c>
    </row>
    <row r="15" spans="1:27" x14ac:dyDescent="0.3">
      <c r="A15" s="9"/>
      <c r="B15" s="9"/>
      <c r="D15" s="3">
        <v>10</v>
      </c>
      <c r="E15" s="9">
        <v>75</v>
      </c>
      <c r="F15" s="10">
        <v>818839.74458030611</v>
      </c>
      <c r="G15" s="11">
        <f t="shared" si="4"/>
        <v>0.89016127627258801</v>
      </c>
      <c r="H15" s="11">
        <f t="shared" si="12"/>
        <v>1.6873636883399924E-2</v>
      </c>
      <c r="I15" s="13">
        <f t="shared" si="15"/>
        <v>55286.185555359436</v>
      </c>
      <c r="J15" s="13">
        <f t="shared" si="16"/>
        <v>1243.9391749955873</v>
      </c>
      <c r="K15" s="14">
        <f t="shared" si="5"/>
        <v>4308</v>
      </c>
      <c r="L15" s="16">
        <f t="shared" si="6"/>
        <v>52222.124730355026</v>
      </c>
      <c r="M15" s="73" t="s">
        <v>51</v>
      </c>
      <c r="N15" s="15">
        <f t="shared" si="7"/>
        <v>49088.797246533723</v>
      </c>
      <c r="O15" s="19">
        <f t="shared" si="8"/>
        <v>43080</v>
      </c>
      <c r="P15" s="16">
        <f t="shared" si="0"/>
        <v>3834.8147781823091</v>
      </c>
      <c r="Q15" s="16">
        <f t="shared" si="17"/>
        <v>40820.997751079623</v>
      </c>
      <c r="R15" s="16">
        <f t="shared" si="1"/>
        <v>3534.0604758621689</v>
      </c>
      <c r="S15" s="16">
        <f t="shared" si="13"/>
        <v>38696.976206891559</v>
      </c>
      <c r="T15" s="17">
        <f t="shared" si="2"/>
        <v>3145.8837836179782</v>
      </c>
      <c r="U15" s="16">
        <f t="shared" si="18"/>
        <v>36738.632127573066</v>
      </c>
      <c r="V15" s="15">
        <f t="shared" si="14"/>
        <v>40269.911364110143</v>
      </c>
      <c r="W15" s="16">
        <f t="shared" si="9"/>
        <v>828.30653978085206</v>
      </c>
      <c r="X15" s="17">
        <f t="shared" si="3"/>
        <v>679.49986168469468</v>
      </c>
      <c r="Y15" s="32">
        <f t="shared" si="10"/>
        <v>4663.1213179631613</v>
      </c>
      <c r="Z15" s="18">
        <f t="shared" si="11"/>
        <v>3825.3836453026729</v>
      </c>
      <c r="AA15" s="4">
        <f t="shared" si="19"/>
        <v>43090.962594779907</v>
      </c>
    </row>
    <row r="16" spans="1:27" x14ac:dyDescent="0.3">
      <c r="A16" s="9"/>
      <c r="B16" s="9"/>
      <c r="D16" s="3">
        <v>11</v>
      </c>
      <c r="E16" s="9">
        <v>76</v>
      </c>
      <c r="F16" s="10">
        <v>803318.05779833358</v>
      </c>
      <c r="G16" s="11">
        <f t="shared" si="4"/>
        <v>0.87328763938918808</v>
      </c>
      <c r="H16" s="11">
        <f t="shared" si="12"/>
        <v>1.8700968161243139E-2</v>
      </c>
      <c r="I16" s="13">
        <f t="shared" si="15"/>
        <v>52222.124730355026</v>
      </c>
      <c r="J16" s="13">
        <f t="shared" si="16"/>
        <v>1174.997806432988</v>
      </c>
      <c r="K16" s="14">
        <f t="shared" si="5"/>
        <v>4308</v>
      </c>
      <c r="L16" s="16">
        <f t="shared" si="6"/>
        <v>49089.122536788011</v>
      </c>
      <c r="M16" s="73" t="s">
        <v>51</v>
      </c>
      <c r="N16" s="15">
        <f t="shared" si="7"/>
        <v>46143.775184580729</v>
      </c>
      <c r="O16" s="19">
        <f t="shared" si="8"/>
        <v>47388</v>
      </c>
      <c r="P16" s="16">
        <f t="shared" si="0"/>
        <v>3762.1231504886223</v>
      </c>
      <c r="Q16" s="16">
        <f t="shared" si="17"/>
        <v>44583.120901568247</v>
      </c>
      <c r="R16" s="16">
        <f t="shared" si="1"/>
        <v>3464.7651724138918</v>
      </c>
      <c r="S16" s="16">
        <f t="shared" si="13"/>
        <v>42161.741379305451</v>
      </c>
      <c r="T16" s="17">
        <f t="shared" si="2"/>
        <v>3025.7365984552007</v>
      </c>
      <c r="U16" s="16">
        <f t="shared" si="18"/>
        <v>39764.368726028268</v>
      </c>
      <c r="V16" s="15">
        <f t="shared" si="14"/>
        <v>37111.732865188416</v>
      </c>
      <c r="W16" s="16">
        <f t="shared" si="9"/>
        <v>862.93327056640544</v>
      </c>
      <c r="X16" s="17">
        <f t="shared" si="3"/>
        <v>694.02533472044922</v>
      </c>
      <c r="Y16" s="32">
        <f t="shared" si="10"/>
        <v>4625.0564210550274</v>
      </c>
      <c r="Z16" s="18">
        <f t="shared" si="11"/>
        <v>3719.76193317565</v>
      </c>
      <c r="AA16" s="4">
        <f t="shared" si="19"/>
        <v>46810.724527955557</v>
      </c>
    </row>
    <row r="17" spans="1:27" x14ac:dyDescent="0.3">
      <c r="A17" s="9"/>
      <c r="B17" s="9"/>
      <c r="D17" s="3">
        <v>12</v>
      </c>
      <c r="E17" s="9">
        <v>77</v>
      </c>
      <c r="F17" s="10">
        <v>786115.44923657051</v>
      </c>
      <c r="G17" s="11">
        <f t="shared" si="4"/>
        <v>0.85458667122794496</v>
      </c>
      <c r="H17" s="11">
        <f t="shared" si="12"/>
        <v>1.8618202214157324E-2</v>
      </c>
      <c r="I17" s="13">
        <f t="shared" si="15"/>
        <v>49089.122536788011</v>
      </c>
      <c r="J17" s="13">
        <f t="shared" si="16"/>
        <v>1104.5052570777302</v>
      </c>
      <c r="K17" s="14">
        <f t="shared" si="5"/>
        <v>4308</v>
      </c>
      <c r="L17" s="16">
        <f t="shared" si="6"/>
        <v>45885.627793865744</v>
      </c>
      <c r="M17" s="73" t="s">
        <v>51</v>
      </c>
      <c r="N17" s="15">
        <f t="shared" si="7"/>
        <v>43132.490126233795</v>
      </c>
      <c r="O17" s="19">
        <f t="shared" si="8"/>
        <v>51696</v>
      </c>
      <c r="P17" s="16">
        <f t="shared" si="0"/>
        <v>3681.559379649987</v>
      </c>
      <c r="Q17" s="16">
        <f t="shared" si="17"/>
        <v>48264.680281218236</v>
      </c>
      <c r="R17" s="16">
        <f t="shared" si="1"/>
        <v>3396.8286004057759</v>
      </c>
      <c r="S17" s="16">
        <f t="shared" si="13"/>
        <v>45558.569979711225</v>
      </c>
      <c r="T17" s="17">
        <f t="shared" si="2"/>
        <v>2902.8844463526511</v>
      </c>
      <c r="U17" s="16">
        <f t="shared" si="18"/>
        <v>42667.253172380922</v>
      </c>
      <c r="V17" s="15">
        <f t="shared" si="14"/>
        <v>34009.674110378524</v>
      </c>
      <c r="W17" s="16">
        <f t="shared" si="9"/>
        <v>803.049423170365</v>
      </c>
      <c r="X17" s="17">
        <f t="shared" si="3"/>
        <v>633.19898982461848</v>
      </c>
      <c r="Y17" s="32">
        <f t="shared" si="10"/>
        <v>4484.6088028203521</v>
      </c>
      <c r="Z17" s="18">
        <f t="shared" si="11"/>
        <v>3536.0834361772695</v>
      </c>
      <c r="AA17" s="4">
        <f t="shared" si="19"/>
        <v>50346.80796413283</v>
      </c>
    </row>
    <row r="18" spans="1:27" x14ac:dyDescent="0.3">
      <c r="D18" s="3">
        <v>13</v>
      </c>
      <c r="E18" s="9">
        <v>78</v>
      </c>
      <c r="F18" s="10">
        <v>768988.9752458994</v>
      </c>
      <c r="G18" s="11">
        <f t="shared" si="4"/>
        <v>0.83596846901378763</v>
      </c>
      <c r="H18" s="11">
        <f t="shared" si="12"/>
        <v>1.8724681622107765E-2</v>
      </c>
      <c r="I18" s="13">
        <f t="shared" si="15"/>
        <v>45885.627793865744</v>
      </c>
      <c r="J18" s="13">
        <f t="shared" si="16"/>
        <v>1032.4266253619792</v>
      </c>
      <c r="K18" s="14">
        <f t="shared" si="5"/>
        <v>4308</v>
      </c>
      <c r="L18" s="16">
        <f t="shared" si="6"/>
        <v>42610.054419227723</v>
      </c>
      <c r="M18" s="73" t="s">
        <v>51</v>
      </c>
      <c r="N18" s="15">
        <f t="shared" si="7"/>
        <v>40053.451154074057</v>
      </c>
      <c r="O18" s="19">
        <f t="shared" si="8"/>
        <v>56004</v>
      </c>
      <c r="P18" s="16">
        <f t="shared" si="0"/>
        <v>3601.3521645113969</v>
      </c>
      <c r="Q18" s="16">
        <f t="shared" si="17"/>
        <v>51866.03244572963</v>
      </c>
      <c r="R18" s="16">
        <f t="shared" si="1"/>
        <v>3330.2241180448782</v>
      </c>
      <c r="S18" s="16">
        <f t="shared" si="13"/>
        <v>48888.794097756101</v>
      </c>
      <c r="T18" s="17">
        <f t="shared" si="2"/>
        <v>2783.9623574347679</v>
      </c>
      <c r="U18" s="16">
        <f t="shared" si="18"/>
        <v>45451.215529815687</v>
      </c>
      <c r="V18" s="15">
        <f t="shared" si="14"/>
        <v>30962.620483804523</v>
      </c>
      <c r="W18" s="16">
        <f t="shared" si="9"/>
        <v>749.98812072668147</v>
      </c>
      <c r="X18" s="17">
        <f t="shared" si="3"/>
        <v>579.76521074539198</v>
      </c>
      <c r="Y18" s="32">
        <f t="shared" si="10"/>
        <v>4351.3402852380786</v>
      </c>
      <c r="Z18" s="18">
        <f t="shared" si="11"/>
        <v>3363.7275681801598</v>
      </c>
      <c r="AA18" s="4">
        <f t="shared" si="19"/>
        <v>53710.535532312992</v>
      </c>
    </row>
    <row r="19" spans="1:27" x14ac:dyDescent="0.3">
      <c r="D19" s="3">
        <v>14</v>
      </c>
      <c r="E19" s="9">
        <v>79</v>
      </c>
      <c r="F19" s="10">
        <v>751764.55319398001</v>
      </c>
      <c r="G19" s="11">
        <f t="shared" si="4"/>
        <v>0.81724378739167991</v>
      </c>
      <c r="H19" s="11">
        <f t="shared" si="12"/>
        <v>2.023414080475576E-2</v>
      </c>
      <c r="I19" s="13">
        <f t="shared" si="15"/>
        <v>42610.054419227723</v>
      </c>
      <c r="J19" s="13">
        <f t="shared" si="16"/>
        <v>958.72622443262378</v>
      </c>
      <c r="K19" s="14">
        <f t="shared" si="5"/>
        <v>4308</v>
      </c>
      <c r="L19" s="16">
        <f t="shared" si="6"/>
        <v>39260.78064366035</v>
      </c>
      <c r="M19" s="73" t="s">
        <v>51</v>
      </c>
      <c r="N19" s="15">
        <f t="shared" si="7"/>
        <v>36905.133805040728</v>
      </c>
      <c r="O19" s="19">
        <f t="shared" si="8"/>
        <v>60312</v>
      </c>
      <c r="P19" s="16">
        <f t="shared" si="0"/>
        <v>3520.686236083357</v>
      </c>
      <c r="Q19" s="16">
        <f t="shared" si="17"/>
        <v>55386.718681812985</v>
      </c>
      <c r="R19" s="16">
        <f t="shared" si="1"/>
        <v>3264.9256059263512</v>
      </c>
      <c r="S19" s="16">
        <f t="shared" si="13"/>
        <v>52153.719703682451</v>
      </c>
      <c r="T19" s="17">
        <f t="shared" si="2"/>
        <v>2668.2401677393264</v>
      </c>
      <c r="U19" s="16">
        <f t="shared" si="18"/>
        <v>48119.455697555015</v>
      </c>
      <c r="V19" s="15">
        <f t="shared" si="14"/>
        <v>27969.479189929356</v>
      </c>
      <c r="W19" s="16">
        <f t="shared" si="9"/>
        <v>746.74367382954574</v>
      </c>
      <c r="X19" s="17">
        <f t="shared" si="3"/>
        <v>565.93838016471659</v>
      </c>
      <c r="Y19" s="32">
        <f t="shared" si="10"/>
        <v>4267.429909912903</v>
      </c>
      <c r="Z19" s="18">
        <f t="shared" si="11"/>
        <v>3234.1785479040427</v>
      </c>
      <c r="AA19" s="4">
        <f t="shared" si="19"/>
        <v>56944.714080217032</v>
      </c>
    </row>
    <row r="20" spans="1:27" x14ac:dyDescent="0.3">
      <c r="D20" s="3">
        <v>15</v>
      </c>
      <c r="E20" s="9">
        <v>80</v>
      </c>
      <c r="F20" s="10">
        <v>733151.61289877165</v>
      </c>
      <c r="G20" s="11">
        <f t="shared" si="4"/>
        <v>0.79700964658692408</v>
      </c>
      <c r="H20" s="11">
        <f t="shared" si="12"/>
        <v>2.4531823407140822E-2</v>
      </c>
      <c r="I20" s="13">
        <f t="shared" si="15"/>
        <v>39260.78064366035</v>
      </c>
      <c r="J20" s="13">
        <f t="shared" si="16"/>
        <v>883.36756448235781</v>
      </c>
      <c r="K20" s="14">
        <f t="shared" si="5"/>
        <v>4308</v>
      </c>
      <c r="L20" s="16">
        <f t="shared" si="6"/>
        <v>35836.148208142709</v>
      </c>
      <c r="M20" s="73" t="s">
        <v>51</v>
      </c>
      <c r="N20" s="15">
        <f t="shared" si="7"/>
        <v>33685.979315654142</v>
      </c>
      <c r="O20" s="19">
        <f t="shared" si="8"/>
        <v>64620</v>
      </c>
      <c r="P20" s="16">
        <f t="shared" si="0"/>
        <v>3433.5175574964687</v>
      </c>
      <c r="Q20" s="16">
        <f t="shared" si="17"/>
        <v>58820.236239309452</v>
      </c>
      <c r="R20" s="16">
        <f t="shared" si="1"/>
        <v>3200.9074567905409</v>
      </c>
      <c r="S20" s="16">
        <f t="shared" si="13"/>
        <v>55354.627160472992</v>
      </c>
      <c r="T20" s="17">
        <f t="shared" si="2"/>
        <v>2551.1541208940789</v>
      </c>
      <c r="U20" s="16">
        <f t="shared" si="18"/>
        <v>50670.609818449091</v>
      </c>
      <c r="V20" s="15">
        <f t="shared" si="14"/>
        <v>25029.178825619609</v>
      </c>
      <c r="W20" s="16">
        <f t="shared" si="9"/>
        <v>826.37849586822585</v>
      </c>
      <c r="X20" s="17">
        <f t="shared" si="3"/>
        <v>614.01139497584859</v>
      </c>
      <c r="Y20" s="32">
        <f t="shared" si="10"/>
        <v>4259.896053364695</v>
      </c>
      <c r="Z20" s="18">
        <f t="shared" si="11"/>
        <v>3165.1655158699277</v>
      </c>
      <c r="AA20" s="4">
        <f t="shared" si="19"/>
        <v>60109.879596086961</v>
      </c>
    </row>
    <row r="21" spans="1:27" x14ac:dyDescent="0.3">
      <c r="D21" s="3">
        <v>16</v>
      </c>
      <c r="E21" s="9">
        <v>81</v>
      </c>
      <c r="F21" s="10">
        <v>710585.32907107449</v>
      </c>
      <c r="G21" s="11">
        <f t="shared" si="4"/>
        <v>0.77247782317978331</v>
      </c>
      <c r="H21" s="11">
        <f t="shared" si="12"/>
        <v>2.2807944431847211E-2</v>
      </c>
      <c r="I21" s="13">
        <f t="shared" si="15"/>
        <v>35836.148208142709</v>
      </c>
      <c r="J21" s="13">
        <f t="shared" si="16"/>
        <v>806.31333468321088</v>
      </c>
      <c r="K21" s="14">
        <f t="shared" si="5"/>
        <v>4308</v>
      </c>
      <c r="L21" s="16">
        <f t="shared" si="6"/>
        <v>32334.46154282592</v>
      </c>
      <c r="M21" s="73" t="s">
        <v>51</v>
      </c>
      <c r="N21" s="15">
        <f t="shared" si="7"/>
        <v>30394.393850256365</v>
      </c>
      <c r="O21" s="19">
        <f t="shared" si="8"/>
        <v>68928</v>
      </c>
      <c r="P21" s="16">
        <f t="shared" si="0"/>
        <v>3327.8344622585064</v>
      </c>
      <c r="Q21" s="16">
        <f t="shared" si="17"/>
        <v>62148.070701567958</v>
      </c>
      <c r="R21" s="16">
        <f t="shared" si="1"/>
        <v>3138.1445654809222</v>
      </c>
      <c r="S21" s="16">
        <f t="shared" si="13"/>
        <v>58492.771725953913</v>
      </c>
      <c r="T21" s="17">
        <f t="shared" si="2"/>
        <v>2424.1470827661697</v>
      </c>
      <c r="U21" s="16">
        <f t="shared" si="18"/>
        <v>53094.75690121526</v>
      </c>
      <c r="V21" s="15">
        <f t="shared" si="14"/>
        <v>22140.66896060092</v>
      </c>
      <c r="W21" s="16">
        <f t="shared" si="9"/>
        <v>693.23364597632576</v>
      </c>
      <c r="X21" s="17">
        <f t="shared" si="3"/>
        <v>504.98314733731019</v>
      </c>
      <c r="Y21" s="32">
        <f t="shared" si="10"/>
        <v>4021.0681082348319</v>
      </c>
      <c r="Z21" s="18">
        <f t="shared" si="11"/>
        <v>2929.1302301034798</v>
      </c>
      <c r="AA21" s="4">
        <f t="shared" si="19"/>
        <v>63039.009826190442</v>
      </c>
    </row>
    <row r="22" spans="1:27" x14ac:dyDescent="0.3">
      <c r="D22" s="3">
        <v>17</v>
      </c>
      <c r="E22" s="9">
        <v>82</v>
      </c>
      <c r="F22" s="10">
        <v>689604.80352947977</v>
      </c>
      <c r="G22" s="11">
        <f t="shared" si="4"/>
        <v>0.74966987874793611</v>
      </c>
      <c r="H22" s="11">
        <f t="shared" si="12"/>
        <v>2.6325220377772341E-2</v>
      </c>
      <c r="I22" s="13">
        <f t="shared" si="15"/>
        <v>32334.46154282592</v>
      </c>
      <c r="J22" s="13">
        <f t="shared" si="16"/>
        <v>727.52538471358321</v>
      </c>
      <c r="K22" s="14">
        <f t="shared" si="5"/>
        <v>4308</v>
      </c>
      <c r="L22" s="16">
        <f t="shared" si="6"/>
        <v>28753.986927539503</v>
      </c>
      <c r="M22" s="73" t="s">
        <v>51</v>
      </c>
      <c r="N22" s="15">
        <f t="shared" si="7"/>
        <v>27028.747711887132</v>
      </c>
      <c r="O22" s="19">
        <f t="shared" si="8"/>
        <v>73236</v>
      </c>
      <c r="P22" s="16">
        <f t="shared" si="0"/>
        <v>3229.5778376461089</v>
      </c>
      <c r="Q22" s="16">
        <f t="shared" si="17"/>
        <v>65377.648539214068</v>
      </c>
      <c r="R22" s="16">
        <f t="shared" si="1"/>
        <v>3076.6123190989429</v>
      </c>
      <c r="S22" s="16">
        <f t="shared" si="13"/>
        <v>61569.384045052859</v>
      </c>
      <c r="T22" s="17">
        <f t="shared" si="2"/>
        <v>2306.4435842133112</v>
      </c>
      <c r="U22" s="16">
        <f t="shared" si="18"/>
        <v>55401.20048542857</v>
      </c>
      <c r="V22" s="15">
        <f t="shared" si="14"/>
        <v>19302.919726139582</v>
      </c>
      <c r="W22" s="16">
        <f t="shared" si="9"/>
        <v>711.53774005063872</v>
      </c>
      <c r="X22" s="17">
        <f t="shared" si="3"/>
        <v>508.15361572507345</v>
      </c>
      <c r="Y22" s="32">
        <f t="shared" si="10"/>
        <v>3941.1155776967476</v>
      </c>
      <c r="Z22" s="18">
        <f t="shared" si="11"/>
        <v>2814.5971999383846</v>
      </c>
      <c r="AA22" s="4">
        <f t="shared" si="19"/>
        <v>65853.607026128826</v>
      </c>
    </row>
    <row r="23" spans="1:27" x14ac:dyDescent="0.3">
      <c r="D23" s="3">
        <v>18</v>
      </c>
      <c r="E23" s="9">
        <v>83</v>
      </c>
      <c r="F23" s="10">
        <v>665388.81334350095</v>
      </c>
      <c r="G23" s="11">
        <f t="shared" si="4"/>
        <v>0.72334465837016371</v>
      </c>
      <c r="H23" s="11">
        <f t="shared" si="12"/>
        <v>2.6216668768523296E-2</v>
      </c>
      <c r="I23" s="13">
        <f t="shared" si="15"/>
        <v>28753.986927539503</v>
      </c>
      <c r="J23" s="13">
        <f t="shared" si="16"/>
        <v>646.96470586963881</v>
      </c>
      <c r="K23" s="14">
        <f t="shared" si="5"/>
        <v>4308</v>
      </c>
      <c r="L23" s="16">
        <f t="shared" si="6"/>
        <v>25092.951633409142</v>
      </c>
      <c r="M23" s="73" t="s">
        <v>51</v>
      </c>
      <c r="N23" s="15">
        <f t="shared" si="7"/>
        <v>23587.374535404593</v>
      </c>
      <c r="O23" s="19">
        <f t="shared" si="8"/>
        <v>77544</v>
      </c>
      <c r="P23" s="16">
        <f t="shared" si="0"/>
        <v>3116.1687882586652</v>
      </c>
      <c r="Q23" s="16">
        <f t="shared" si="17"/>
        <v>68493.817327472731</v>
      </c>
      <c r="R23" s="16">
        <f t="shared" si="1"/>
        <v>3016.2865873519054</v>
      </c>
      <c r="S23" s="16">
        <f t="shared" si="13"/>
        <v>64585.670632404763</v>
      </c>
      <c r="T23" s="17">
        <f t="shared" si="2"/>
        <v>2181.8147910745706</v>
      </c>
      <c r="U23" s="16">
        <f t="shared" si="18"/>
        <v>57583.015276503138</v>
      </c>
      <c r="V23" s="15">
        <f t="shared" si="14"/>
        <v>16514.921411788939</v>
      </c>
      <c r="W23" s="16">
        <f t="shared" si="9"/>
        <v>618.3823853138033</v>
      </c>
      <c r="X23" s="17">
        <f t="shared" si="3"/>
        <v>432.96622439106375</v>
      </c>
      <c r="Y23" s="32">
        <f t="shared" si="10"/>
        <v>3734.5511735724685</v>
      </c>
      <c r="Z23" s="18">
        <f t="shared" si="11"/>
        <v>2614.7810154656345</v>
      </c>
      <c r="AA23" s="4">
        <f t="shared" si="19"/>
        <v>68468.388041594459</v>
      </c>
    </row>
    <row r="24" spans="1:27" x14ac:dyDescent="0.3">
      <c r="D24" s="3">
        <v>19</v>
      </c>
      <c r="E24" s="9">
        <v>84</v>
      </c>
      <c r="F24" s="10">
        <v>641272.67739108694</v>
      </c>
      <c r="G24" s="11">
        <f t="shared" si="4"/>
        <v>0.69712798960164046</v>
      </c>
      <c r="H24" s="11">
        <f t="shared" si="12"/>
        <v>2.8713266616684503E-2</v>
      </c>
      <c r="I24" s="13">
        <f t="shared" si="15"/>
        <v>25092.951633409142</v>
      </c>
      <c r="J24" s="13">
        <f t="shared" si="16"/>
        <v>564.59141175170566</v>
      </c>
      <c r="K24" s="14">
        <f t="shared" si="5"/>
        <v>4308</v>
      </c>
      <c r="L24" s="16">
        <f>(I24+J24-K24)</f>
        <v>21349.543045160848</v>
      </c>
      <c r="M24" s="73" t="s">
        <v>51</v>
      </c>
      <c r="N24" s="15">
        <f t="shared" si="7"/>
        <v>20068.570462451196</v>
      </c>
      <c r="O24" s="19">
        <f t="shared" si="8"/>
        <v>81852</v>
      </c>
      <c r="P24" s="16">
        <f t="shared" si="0"/>
        <v>3003.2273792038673</v>
      </c>
      <c r="Q24" s="16">
        <f t="shared" si="17"/>
        <v>71497.044706676592</v>
      </c>
      <c r="R24" s="16">
        <f t="shared" si="1"/>
        <v>2957.1437130901031</v>
      </c>
      <c r="S24" s="16">
        <f t="shared" si="13"/>
        <v>67542.814345494873</v>
      </c>
      <c r="T24" s="17">
        <f t="shared" si="2"/>
        <v>2061.507651669634</v>
      </c>
      <c r="U24" s="16">
        <f t="shared" si="18"/>
        <v>59644.522928172773</v>
      </c>
      <c r="V24" s="15">
        <f t="shared" si="14"/>
        <v>13775.684070042549</v>
      </c>
      <c r="W24" s="16">
        <f t="shared" si="9"/>
        <v>576.23421430408064</v>
      </c>
      <c r="X24" s="17">
        <f t="shared" si="3"/>
        <v>395.54488953034524</v>
      </c>
      <c r="Y24" s="32">
        <f t="shared" si="10"/>
        <v>3579.4615935079478</v>
      </c>
      <c r="Z24" s="18">
        <f t="shared" si="11"/>
        <v>2457.0525411999793</v>
      </c>
      <c r="AA24" s="4">
        <f t="shared" si="19"/>
        <v>70925.440582794443</v>
      </c>
    </row>
    <row r="25" spans="1:27" x14ac:dyDescent="0.3">
      <c r="D25" s="3">
        <v>20</v>
      </c>
      <c r="E25" s="9">
        <v>85</v>
      </c>
      <c r="F25" s="10">
        <v>614859.97608720278</v>
      </c>
      <c r="G25" s="11">
        <f t="shared" si="4"/>
        <v>0.66841472298495597</v>
      </c>
      <c r="H25" s="11"/>
      <c r="I25" s="13"/>
      <c r="J25" s="13"/>
      <c r="K25" s="14">
        <f t="shared" si="5"/>
        <v>4308</v>
      </c>
      <c r="L25" s="16"/>
      <c r="M25" s="73" t="s">
        <v>51</v>
      </c>
      <c r="N25" s="16"/>
      <c r="O25" s="19">
        <f t="shared" si="8"/>
        <v>86160</v>
      </c>
      <c r="P25" s="16">
        <f t="shared" si="0"/>
        <v>2879.5306266191901</v>
      </c>
      <c r="Q25" s="16">
        <f t="shared" si="17"/>
        <v>74376.575333295783</v>
      </c>
      <c r="R25" s="16">
        <f t="shared" si="1"/>
        <v>2899.1605030295127</v>
      </c>
      <c r="S25" s="16">
        <f t="shared" si="13"/>
        <v>70441.974848524391</v>
      </c>
      <c r="T25" s="17">
        <f t="shared" si="2"/>
        <v>1937.8415645213972</v>
      </c>
      <c r="U25" s="16">
        <f t="shared" si="18"/>
        <v>61582.364492694171</v>
      </c>
      <c r="V25" s="9"/>
      <c r="W25" s="16"/>
      <c r="X25" s="16"/>
      <c r="Y25" s="32">
        <f t="shared" si="10"/>
        <v>2879.5306266191901</v>
      </c>
      <c r="Z25" s="18">
        <f t="shared" si="11"/>
        <v>1937.8415645213972</v>
      </c>
      <c r="AA25" s="4">
        <f t="shared" si="19"/>
        <v>72863.28214731584</v>
      </c>
    </row>
    <row r="26" spans="1:27" x14ac:dyDescent="0.3">
      <c r="D26" s="3">
        <v>21</v>
      </c>
      <c r="E26" s="9">
        <v>86</v>
      </c>
      <c r="F26" s="10">
        <v>586740.23493033391</v>
      </c>
      <c r="G26" s="11">
        <f t="shared" si="4"/>
        <v>0.63784573211424189</v>
      </c>
      <c r="H26" s="11"/>
      <c r="I26" s="13"/>
      <c r="J26" s="13"/>
      <c r="K26" s="14">
        <f t="shared" si="5"/>
        <v>4308</v>
      </c>
      <c r="L26" s="16"/>
      <c r="M26" s="73" t="s">
        <v>51</v>
      </c>
      <c r="N26" s="16"/>
      <c r="O26" s="19">
        <f t="shared" si="8"/>
        <v>90468</v>
      </c>
      <c r="P26" s="16">
        <f t="shared" si="0"/>
        <v>2747.8394139481543</v>
      </c>
      <c r="Q26" s="16">
        <f t="shared" si="17"/>
        <v>77124.414747243936</v>
      </c>
      <c r="R26" s="16">
        <f t="shared" si="1"/>
        <v>2842.314218656385</v>
      </c>
      <c r="S26" s="16">
        <f t="shared" si="13"/>
        <v>73284.289067180769</v>
      </c>
      <c r="T26" s="17">
        <f t="shared" si="2"/>
        <v>1812.9579936976015</v>
      </c>
      <c r="U26" s="16">
        <f t="shared" si="18"/>
        <v>63395.322486391771</v>
      </c>
      <c r="V26" s="9"/>
      <c r="W26" s="16"/>
      <c r="X26" s="16"/>
      <c r="Y26" s="32">
        <f t="shared" si="10"/>
        <v>2747.8394139481543</v>
      </c>
      <c r="Z26" s="18">
        <f t="shared" si="11"/>
        <v>1812.9579936976015</v>
      </c>
      <c r="AA26" s="4">
        <f t="shared" si="19"/>
        <v>74676.240141013448</v>
      </c>
    </row>
    <row r="27" spans="1:27" x14ac:dyDescent="0.3">
      <c r="D27" s="3">
        <v>22</v>
      </c>
      <c r="E27" s="9">
        <v>87</v>
      </c>
      <c r="F27" s="10">
        <v>556269.68460388086</v>
      </c>
      <c r="G27" s="11">
        <f t="shared" si="4"/>
        <v>0.60472117490161448</v>
      </c>
      <c r="H27" s="11"/>
      <c r="I27" s="13"/>
      <c r="J27" s="13"/>
      <c r="K27" s="14">
        <f t="shared" si="5"/>
        <v>4308</v>
      </c>
      <c r="L27" s="16"/>
      <c r="M27" s="73" t="s">
        <v>51</v>
      </c>
      <c r="N27" s="16"/>
      <c r="O27" s="19">
        <f t="shared" si="8"/>
        <v>94776</v>
      </c>
      <c r="P27" s="16">
        <f t="shared" si="0"/>
        <v>2605.138821476155</v>
      </c>
      <c r="Q27" s="16">
        <f t="shared" si="17"/>
        <v>79729.55356872009</v>
      </c>
      <c r="R27" s="16">
        <f t="shared" si="1"/>
        <v>2786.5825673101813</v>
      </c>
      <c r="S27" s="16">
        <f t="shared" si="13"/>
        <v>76070.871634490948</v>
      </c>
      <c r="T27" s="17">
        <f t="shared" si="2"/>
        <v>1685.10548406417</v>
      </c>
      <c r="U27" s="16">
        <f t="shared" si="18"/>
        <v>65080.427970455945</v>
      </c>
      <c r="V27" s="9"/>
      <c r="W27" s="16"/>
      <c r="X27" s="16"/>
      <c r="Y27" s="32">
        <f t="shared" si="10"/>
        <v>2605.138821476155</v>
      </c>
      <c r="Z27" s="18">
        <f t="shared" si="11"/>
        <v>1685.10548406417</v>
      </c>
      <c r="AA27" s="4">
        <f t="shared" si="19"/>
        <v>76361.345625077622</v>
      </c>
    </row>
    <row r="28" spans="1:27" x14ac:dyDescent="0.3">
      <c r="D28" s="3">
        <v>23</v>
      </c>
      <c r="E28" s="9">
        <v>88</v>
      </c>
      <c r="F28" s="10">
        <v>526102.24139502365</v>
      </c>
      <c r="G28" s="11">
        <f t="shared" si="4"/>
        <v>0.57192612565490131</v>
      </c>
      <c r="H28" s="11"/>
      <c r="I28" s="13"/>
      <c r="J28" s="13"/>
      <c r="K28" s="14">
        <f t="shared" si="5"/>
        <v>4308</v>
      </c>
      <c r="L28" s="16"/>
      <c r="M28" s="73" t="s">
        <v>51</v>
      </c>
      <c r="N28" s="16"/>
      <c r="O28" s="19">
        <f t="shared" si="8"/>
        <v>99084</v>
      </c>
      <c r="P28" s="16">
        <f t="shared" si="0"/>
        <v>2463.8577493213147</v>
      </c>
      <c r="Q28" s="16">
        <f t="shared" si="17"/>
        <v>82193.411318041399</v>
      </c>
      <c r="R28" s="16">
        <f t="shared" si="1"/>
        <v>2731.9436934413548</v>
      </c>
      <c r="S28" s="16">
        <f t="shared" si="13"/>
        <v>78802.815327932301</v>
      </c>
      <c r="T28" s="17">
        <f t="shared" si="2"/>
        <v>1562.4699720972553</v>
      </c>
      <c r="U28" s="16">
        <f t="shared" si="18"/>
        <v>66642.897942553202</v>
      </c>
      <c r="V28" s="9"/>
      <c r="W28" s="16"/>
      <c r="X28" s="16"/>
      <c r="Y28" s="32">
        <f t="shared" si="10"/>
        <v>2463.8577493213147</v>
      </c>
      <c r="Z28" s="18">
        <f t="shared" si="11"/>
        <v>1562.4699720972553</v>
      </c>
      <c r="AA28" s="4">
        <f t="shared" si="19"/>
        <v>77923.815597174878</v>
      </c>
    </row>
    <row r="29" spans="1:27" x14ac:dyDescent="0.3">
      <c r="D29" s="3">
        <v>24</v>
      </c>
      <c r="E29" s="9">
        <v>89</v>
      </c>
      <c r="F29" s="10">
        <v>494829.35723539628</v>
      </c>
      <c r="G29" s="11">
        <f t="shared" si="4"/>
        <v>0.53792935075418258</v>
      </c>
      <c r="H29" s="11"/>
      <c r="I29" s="13"/>
      <c r="J29" s="13"/>
      <c r="K29" s="14">
        <f t="shared" si="5"/>
        <v>4308</v>
      </c>
      <c r="L29" s="16"/>
      <c r="M29" s="73" t="s">
        <v>51</v>
      </c>
      <c r="N29" s="16"/>
      <c r="O29" s="19">
        <f t="shared" si="8"/>
        <v>103392</v>
      </c>
      <c r="P29" s="16">
        <f t="shared" si="0"/>
        <v>2317.3996430490183</v>
      </c>
      <c r="Q29" s="16">
        <f t="shared" si="17"/>
        <v>84510.810961090421</v>
      </c>
      <c r="R29" s="16">
        <f t="shared" si="1"/>
        <v>2678.3761700405439</v>
      </c>
      <c r="S29" s="16">
        <f t="shared" si="13"/>
        <v>81481.191497972846</v>
      </c>
      <c r="T29" s="17">
        <f t="shared" si="2"/>
        <v>1440.7771542253838</v>
      </c>
      <c r="U29" s="16">
        <f t="shared" si="18"/>
        <v>68083.675096778592</v>
      </c>
      <c r="V29" s="9"/>
      <c r="W29" s="16"/>
      <c r="X29" s="16"/>
      <c r="Y29" s="32">
        <f t="shared" si="10"/>
        <v>2317.3996430490183</v>
      </c>
      <c r="Z29" s="18">
        <f t="shared" si="11"/>
        <v>1440.7771542253838</v>
      </c>
      <c r="AA29" s="4">
        <f t="shared" si="19"/>
        <v>79364.592751400269</v>
      </c>
    </row>
    <row r="30" spans="1:27" x14ac:dyDescent="0.3">
      <c r="D30" s="3">
        <v>25</v>
      </c>
      <c r="E30" s="9">
        <v>90</v>
      </c>
      <c r="F30" s="10">
        <v>459830.86555825482</v>
      </c>
      <c r="G30" s="11">
        <f t="shared" si="4"/>
        <v>0.49988246523703189</v>
      </c>
      <c r="H30" s="11"/>
      <c r="I30" s="13"/>
      <c r="J30" s="13"/>
      <c r="K30" s="14">
        <f t="shared" si="5"/>
        <v>4308</v>
      </c>
      <c r="L30" s="16"/>
      <c r="M30" s="73" t="s">
        <v>51</v>
      </c>
      <c r="N30" s="16"/>
      <c r="O30" s="19">
        <f t="shared" si="8"/>
        <v>107700</v>
      </c>
      <c r="P30" s="16">
        <f t="shared" si="0"/>
        <v>2153.4936602411335</v>
      </c>
      <c r="Q30" s="16">
        <f t="shared" si="17"/>
        <v>86664.304621331554</v>
      </c>
      <c r="R30" s="16">
        <f t="shared" si="1"/>
        <v>2625.8589902358272</v>
      </c>
      <c r="S30" s="16">
        <f t="shared" si="13"/>
        <v>84107.050488208668</v>
      </c>
      <c r="T30" s="17">
        <f t="shared" si="2"/>
        <v>1312.6208654039087</v>
      </c>
      <c r="U30" s="16">
        <f t="shared" si="18"/>
        <v>69396.295962182499</v>
      </c>
      <c r="V30" s="9"/>
      <c r="W30" s="16"/>
      <c r="X30" s="16"/>
      <c r="Y30" s="32">
        <f t="shared" si="10"/>
        <v>2153.4936602411335</v>
      </c>
      <c r="Z30" s="18">
        <f t="shared" si="11"/>
        <v>1312.6208654039087</v>
      </c>
      <c r="AA30" s="4">
        <f t="shared" si="19"/>
        <v>80677.213616804176</v>
      </c>
    </row>
    <row r="31" spans="1:27" x14ac:dyDescent="0.3">
      <c r="D31" s="3">
        <v>26</v>
      </c>
      <c r="E31" s="9">
        <v>91</v>
      </c>
      <c r="F31" s="10">
        <v>424790.27954332222</v>
      </c>
      <c r="G31" s="11">
        <f t="shared" si="4"/>
        <v>0.46178981893494131</v>
      </c>
      <c r="H31" s="11"/>
      <c r="I31" s="13"/>
      <c r="J31" s="13"/>
      <c r="K31" s="14">
        <f t="shared" si="5"/>
        <v>4308</v>
      </c>
      <c r="L31" s="16"/>
      <c r="M31" s="73" t="s">
        <v>51</v>
      </c>
      <c r="N31" s="16"/>
      <c r="O31" s="19">
        <f t="shared" si="8"/>
        <v>112008</v>
      </c>
      <c r="P31" s="16">
        <f t="shared" si="0"/>
        <v>1989.3905399717271</v>
      </c>
      <c r="Q31" s="16">
        <f t="shared" si="17"/>
        <v>88653.695161303287</v>
      </c>
      <c r="R31" s="16">
        <f t="shared" si="1"/>
        <v>2574.3715590547322</v>
      </c>
      <c r="S31" s="16">
        <f t="shared" si="13"/>
        <v>86681.422047263404</v>
      </c>
      <c r="T31" s="17">
        <f t="shared" si="2"/>
        <v>1188.8185761271475</v>
      </c>
      <c r="U31" s="16">
        <f t="shared" si="18"/>
        <v>70585.114538309645</v>
      </c>
      <c r="V31" s="9"/>
      <c r="W31" s="16"/>
      <c r="X31" s="16"/>
      <c r="Y31" s="32">
        <f t="shared" si="10"/>
        <v>1989.3905399717271</v>
      </c>
      <c r="Z31" s="18">
        <f t="shared" si="11"/>
        <v>1188.8185761271475</v>
      </c>
      <c r="AA31" s="4">
        <f t="shared" si="19"/>
        <v>81866.032192931321</v>
      </c>
    </row>
    <row r="32" spans="1:27" x14ac:dyDescent="0.3">
      <c r="D32" s="3">
        <v>27</v>
      </c>
      <c r="E32" s="9">
        <v>92</v>
      </c>
      <c r="F32" s="10">
        <v>386513.5327153175</v>
      </c>
      <c r="G32" s="11">
        <f t="shared" si="4"/>
        <v>0.42017913988144329</v>
      </c>
      <c r="H32" s="11"/>
      <c r="I32" s="13"/>
      <c r="J32" s="13"/>
      <c r="K32" s="14">
        <f t="shared" si="5"/>
        <v>4308</v>
      </c>
      <c r="L32" s="16"/>
      <c r="M32" s="73" t="s">
        <v>51</v>
      </c>
      <c r="N32" s="16"/>
      <c r="O32" s="19">
        <f t="shared" si="8"/>
        <v>116316</v>
      </c>
      <c r="P32" s="16">
        <f t="shared" si="0"/>
        <v>1810.1317346092576</v>
      </c>
      <c r="Q32" s="16">
        <f t="shared" si="17"/>
        <v>90463.826895912542</v>
      </c>
      <c r="R32" s="16">
        <f t="shared" si="1"/>
        <v>2523.8936853477771</v>
      </c>
      <c r="S32" s="16">
        <f t="shared" si="13"/>
        <v>89205.315732611183</v>
      </c>
      <c r="T32" s="17">
        <f t="shared" si="2"/>
        <v>1060.4874778616352</v>
      </c>
      <c r="U32" s="16">
        <f t="shared" si="18"/>
        <v>71645.60201617128</v>
      </c>
      <c r="V32" s="9"/>
      <c r="W32" s="16"/>
      <c r="X32" s="16"/>
      <c r="Y32" s="32">
        <f t="shared" si="10"/>
        <v>1810.1317346092576</v>
      </c>
      <c r="Z32" s="18">
        <f t="shared" si="11"/>
        <v>1060.4874778616352</v>
      </c>
      <c r="AA32" s="4">
        <f t="shared" si="19"/>
        <v>82926.519670792957</v>
      </c>
    </row>
    <row r="33" spans="4:27" x14ac:dyDescent="0.3">
      <c r="D33" s="3">
        <v>28</v>
      </c>
      <c r="E33" s="9">
        <v>93</v>
      </c>
      <c r="F33" s="10">
        <v>349165.10879428941</v>
      </c>
      <c r="G33" s="11">
        <f t="shared" si="4"/>
        <v>0.37957764132893684</v>
      </c>
      <c r="H33" s="11"/>
      <c r="I33" s="13"/>
      <c r="J33" s="13"/>
      <c r="K33" s="14">
        <f t="shared" si="5"/>
        <v>4308</v>
      </c>
      <c r="L33" s="16"/>
      <c r="M33" s="73" t="s">
        <v>51</v>
      </c>
      <c r="N33" s="16"/>
      <c r="O33" s="19">
        <f t="shared" si="8"/>
        <v>120624</v>
      </c>
      <c r="P33" s="16">
        <f t="shared" si="0"/>
        <v>1635.2204788450599</v>
      </c>
      <c r="Q33" s="16">
        <f t="shared" si="17"/>
        <v>92099.047374757603</v>
      </c>
      <c r="R33" s="16">
        <f t="shared" si="1"/>
        <v>2474.4055738703692</v>
      </c>
      <c r="S33" s="16">
        <f t="shared" si="13"/>
        <v>91679.721306481559</v>
      </c>
      <c r="T33" s="17">
        <f t="shared" si="2"/>
        <v>939.22903142088921</v>
      </c>
      <c r="U33" s="16">
        <f t="shared" si="18"/>
        <v>72584.831047592175</v>
      </c>
      <c r="V33" s="9"/>
      <c r="W33" s="16"/>
      <c r="X33" s="16"/>
      <c r="Y33" s="32">
        <f t="shared" si="10"/>
        <v>1635.2204788450599</v>
      </c>
      <c r="Z33" s="18">
        <f t="shared" si="11"/>
        <v>939.22903142088921</v>
      </c>
      <c r="AA33" s="4">
        <f t="shared" si="19"/>
        <v>83865.748702213852</v>
      </c>
    </row>
    <row r="34" spans="4:27" x14ac:dyDescent="0.3">
      <c r="D34" s="3">
        <v>29</v>
      </c>
      <c r="E34" s="9">
        <v>94</v>
      </c>
      <c r="F34" s="10">
        <v>310216.17649497517</v>
      </c>
      <c r="G34" s="11">
        <f t="shared" si="4"/>
        <v>0.33723622896529709</v>
      </c>
      <c r="H34" s="11"/>
      <c r="I34" s="13"/>
      <c r="J34" s="13"/>
      <c r="K34" s="14">
        <f t="shared" si="5"/>
        <v>4308</v>
      </c>
      <c r="L34" s="16"/>
      <c r="M34" s="73" t="s">
        <v>51</v>
      </c>
      <c r="N34" s="16"/>
      <c r="O34" s="19">
        <f t="shared" si="8"/>
        <v>124932</v>
      </c>
      <c r="P34" s="16">
        <f t="shared" si="0"/>
        <v>1452.8136743824998</v>
      </c>
      <c r="Q34" s="16">
        <f t="shared" si="17"/>
        <v>93551.861049140105</v>
      </c>
      <c r="R34" s="16">
        <f t="shared" si="1"/>
        <v>2425.8878175199702</v>
      </c>
      <c r="S34" s="16">
        <f t="shared" si="13"/>
        <v>94105.609124001523</v>
      </c>
      <c r="T34" s="17">
        <f t="shared" si="2"/>
        <v>818.09725947328957</v>
      </c>
      <c r="U34" s="16">
        <f t="shared" si="18"/>
        <v>73402.928307065464</v>
      </c>
      <c r="V34" s="9"/>
      <c r="W34" s="16"/>
      <c r="X34" s="16"/>
      <c r="Y34" s="32">
        <f t="shared" si="10"/>
        <v>1452.8136743824998</v>
      </c>
      <c r="Z34" s="18">
        <f t="shared" si="11"/>
        <v>818.09725947328957</v>
      </c>
      <c r="AA34" s="4">
        <f t="shared" si="19"/>
        <v>84683.845961687141</v>
      </c>
    </row>
    <row r="35" spans="4:27" x14ac:dyDescent="0.3">
      <c r="D35" s="3">
        <v>30</v>
      </c>
      <c r="E35" s="9">
        <v>95</v>
      </c>
      <c r="F35" s="10">
        <v>271234.64557535475</v>
      </c>
      <c r="G35" s="11">
        <f t="shared" si="4"/>
        <v>0.29485937861803657</v>
      </c>
      <c r="H35" s="11"/>
      <c r="I35" s="13"/>
      <c r="J35" s="13"/>
      <c r="K35" s="14">
        <f t="shared" si="5"/>
        <v>4308</v>
      </c>
      <c r="L35" s="16"/>
      <c r="M35" s="73" t="s">
        <v>51</v>
      </c>
      <c r="N35" s="16"/>
      <c r="O35" s="19">
        <f t="shared" si="8"/>
        <v>129240</v>
      </c>
      <c r="P35" s="16">
        <f t="shared" si="0"/>
        <v>1270.2542030865015</v>
      </c>
      <c r="Q35" s="16">
        <f t="shared" si="17"/>
        <v>94822.115252226606</v>
      </c>
      <c r="R35" s="16">
        <f t="shared" si="1"/>
        <v>2378.3213897254609</v>
      </c>
      <c r="S35" s="16">
        <f t="shared" si="13"/>
        <v>96483.930513726984</v>
      </c>
      <c r="T35" s="17">
        <f t="shared" si="2"/>
        <v>701.2703671284346</v>
      </c>
      <c r="U35" s="16">
        <f t="shared" si="18"/>
        <v>74104.198674193904</v>
      </c>
      <c r="V35" s="9"/>
      <c r="W35" s="16"/>
      <c r="X35" s="16"/>
      <c r="Y35" s="32">
        <f t="shared" si="10"/>
        <v>1270.2542030865015</v>
      </c>
      <c r="Z35" s="18">
        <f t="shared" si="11"/>
        <v>701.2703671284346</v>
      </c>
      <c r="AA35" s="4">
        <f t="shared" si="19"/>
        <v>85385.11632881558</v>
      </c>
    </row>
    <row r="36" spans="4:27" x14ac:dyDescent="0.3">
      <c r="D36" s="3">
        <v>31</v>
      </c>
      <c r="E36" s="9">
        <v>96</v>
      </c>
      <c r="F36" s="10">
        <v>232825.86150506814</v>
      </c>
      <c r="G36" s="11">
        <f t="shared" si="4"/>
        <v>0.2531051617833267</v>
      </c>
      <c r="H36" s="11"/>
      <c r="I36" s="13"/>
      <c r="J36" s="13"/>
      <c r="K36" s="14">
        <f t="shared" si="5"/>
        <v>4308</v>
      </c>
      <c r="L36" s="16"/>
      <c r="M36" s="73" t="s">
        <v>51</v>
      </c>
      <c r="N36" s="16"/>
      <c r="O36" s="19">
        <f t="shared" si="8"/>
        <v>133548</v>
      </c>
      <c r="P36" s="16">
        <f t="shared" si="0"/>
        <v>1090.3770369625715</v>
      </c>
      <c r="Q36" s="16">
        <f t="shared" si="17"/>
        <v>95912.492289189177</v>
      </c>
      <c r="R36" s="16">
        <f t="shared" si="1"/>
        <v>2331.6876369857464</v>
      </c>
      <c r="S36" s="16">
        <f t="shared" si="13"/>
        <v>98815.618150712733</v>
      </c>
      <c r="T36" s="17">
        <f t="shared" si="2"/>
        <v>590.16217658746018</v>
      </c>
      <c r="U36" s="16">
        <f t="shared" si="18"/>
        <v>74694.360850781362</v>
      </c>
      <c r="V36" s="9"/>
      <c r="W36" s="16"/>
      <c r="X36" s="16"/>
      <c r="Y36" s="32">
        <f t="shared" si="10"/>
        <v>1090.3770369625715</v>
      </c>
      <c r="Z36" s="18">
        <f t="shared" si="11"/>
        <v>590.16217658746018</v>
      </c>
      <c r="AA36" s="4">
        <f t="shared" si="19"/>
        <v>85975.278505403039</v>
      </c>
    </row>
    <row r="37" spans="4:27" x14ac:dyDescent="0.3">
      <c r="D37" s="3">
        <v>32</v>
      </c>
      <c r="E37" s="9">
        <v>97</v>
      </c>
      <c r="F37" s="10">
        <v>197184.52838884888</v>
      </c>
      <c r="G37" s="11">
        <f t="shared" si="4"/>
        <v>0.21435944287461453</v>
      </c>
      <c r="H37" s="11"/>
      <c r="I37" s="13"/>
      <c r="J37" s="13"/>
      <c r="K37" s="14">
        <f t="shared" si="5"/>
        <v>4308</v>
      </c>
      <c r="L37" s="16"/>
      <c r="M37" s="73" t="s">
        <v>51</v>
      </c>
      <c r="N37" s="16"/>
      <c r="O37" s="19">
        <f t="shared" si="8"/>
        <v>137856</v>
      </c>
      <c r="P37" s="16">
        <f t="shared" ref="P37:P55" si="20">K37*G37</f>
        <v>923.46047990383943</v>
      </c>
      <c r="Q37" s="16">
        <f t="shared" si="17"/>
        <v>96835.952769093012</v>
      </c>
      <c r="R37" s="16">
        <f t="shared" ref="R37:R55" si="21">K37/(1+$B$6)^D37</f>
        <v>2285.9682715546528</v>
      </c>
      <c r="S37" s="16">
        <f t="shared" si="13"/>
        <v>101101.58642226738</v>
      </c>
      <c r="T37" s="17">
        <f t="shared" ref="T37:T55" si="22">P37/(1+$B$6)^D37</f>
        <v>490.01888511950096</v>
      </c>
      <c r="U37" s="16">
        <f t="shared" si="18"/>
        <v>75184.37973590086</v>
      </c>
      <c r="V37" s="9"/>
      <c r="W37" s="16"/>
      <c r="X37" s="16"/>
      <c r="Y37" s="32">
        <f t="shared" si="10"/>
        <v>923.46047990383943</v>
      </c>
      <c r="Z37" s="18">
        <f t="shared" si="11"/>
        <v>490.01888511950096</v>
      </c>
      <c r="AA37" s="4">
        <f t="shared" si="19"/>
        <v>86465.297390522537</v>
      </c>
    </row>
    <row r="38" spans="4:27" x14ac:dyDescent="0.3">
      <c r="D38" s="3">
        <v>33</v>
      </c>
      <c r="E38" s="9">
        <v>98</v>
      </c>
      <c r="F38" s="10">
        <v>162099.02970804658</v>
      </c>
      <c r="G38" s="11">
        <f t="shared" si="4"/>
        <v>0.17621797198109931</v>
      </c>
      <c r="H38" s="11"/>
      <c r="I38" s="13"/>
      <c r="J38" s="13"/>
      <c r="K38" s="14">
        <f t="shared" si="5"/>
        <v>4308</v>
      </c>
      <c r="L38" s="16"/>
      <c r="M38" s="73" t="s">
        <v>51</v>
      </c>
      <c r="N38" s="16"/>
      <c r="O38" s="19">
        <f t="shared" ref="O38:O55" si="23">K38+O37</f>
        <v>142164</v>
      </c>
      <c r="P38" s="16">
        <f t="shared" si="20"/>
        <v>759.14702329457589</v>
      </c>
      <c r="Q38" s="16">
        <f t="shared" si="17"/>
        <v>97595.099792387584</v>
      </c>
      <c r="R38" s="16">
        <f t="shared" si="21"/>
        <v>2241.1453642692677</v>
      </c>
      <c r="S38" s="16">
        <f t="shared" si="13"/>
        <v>103342.73178653665</v>
      </c>
      <c r="T38" s="17">
        <f t="shared" si="22"/>
        <v>394.93009100637244</v>
      </c>
      <c r="U38" s="16">
        <f t="shared" si="18"/>
        <v>75579.309826907236</v>
      </c>
      <c r="V38" s="9"/>
      <c r="W38" s="16"/>
      <c r="X38" s="16"/>
      <c r="Y38" s="32">
        <f t="shared" si="10"/>
        <v>759.14702329457589</v>
      </c>
      <c r="Z38" s="18">
        <f t="shared" si="11"/>
        <v>394.93009100637244</v>
      </c>
      <c r="AA38" s="4">
        <f t="shared" si="19"/>
        <v>86860.227481528913</v>
      </c>
    </row>
    <row r="39" spans="4:27" x14ac:dyDescent="0.3">
      <c r="D39" s="3">
        <v>34</v>
      </c>
      <c r="E39" s="9">
        <v>99</v>
      </c>
      <c r="F39" s="10">
        <v>130508.35616476803</v>
      </c>
      <c r="G39" s="11">
        <f t="shared" si="4"/>
        <v>0.1418757280124596</v>
      </c>
      <c r="H39" s="11"/>
      <c r="I39" s="13"/>
      <c r="J39" s="13"/>
      <c r="K39" s="14">
        <f t="shared" si="5"/>
        <v>4308</v>
      </c>
      <c r="L39" s="16"/>
      <c r="M39" s="73" t="s">
        <v>51</v>
      </c>
      <c r="N39" s="16"/>
      <c r="O39" s="19">
        <f t="shared" si="23"/>
        <v>146472</v>
      </c>
      <c r="P39" s="16">
        <f t="shared" si="20"/>
        <v>611.20063627767593</v>
      </c>
      <c r="Q39" s="16">
        <f t="shared" si="17"/>
        <v>98206.300428665258</v>
      </c>
      <c r="R39" s="16">
        <f t="shared" si="21"/>
        <v>2197.2013375188899</v>
      </c>
      <c r="S39" s="16">
        <f t="shared" si="13"/>
        <v>105539.93312405553</v>
      </c>
      <c r="T39" s="17">
        <f t="shared" si="22"/>
        <v>311.72953935044245</v>
      </c>
      <c r="U39" s="16">
        <f t="shared" si="18"/>
        <v>75891.039366257683</v>
      </c>
      <c r="V39" s="9"/>
      <c r="W39" s="16"/>
      <c r="X39" s="16"/>
      <c r="Y39" s="32">
        <f t="shared" si="10"/>
        <v>611.20063627767593</v>
      </c>
      <c r="Z39" s="18">
        <f t="shared" si="11"/>
        <v>311.72953935044245</v>
      </c>
      <c r="AA39" s="4">
        <f t="shared" si="19"/>
        <v>87171.957020879359</v>
      </c>
    </row>
    <row r="40" spans="4:27" x14ac:dyDescent="0.3">
      <c r="D40" s="3">
        <v>35</v>
      </c>
      <c r="E40" s="9">
        <v>100</v>
      </c>
      <c r="F40" s="10">
        <v>101640.00997848315</v>
      </c>
      <c r="G40" s="11">
        <f t="shared" si="4"/>
        <v>0.11049292807492918</v>
      </c>
      <c r="H40" s="11"/>
      <c r="I40" s="13"/>
      <c r="J40" s="13"/>
      <c r="K40" s="14">
        <f t="shared" si="5"/>
        <v>4308</v>
      </c>
      <c r="L40" s="16"/>
      <c r="M40" s="73" t="s">
        <v>51</v>
      </c>
      <c r="N40" s="16"/>
      <c r="O40" s="19">
        <f t="shared" si="23"/>
        <v>150780</v>
      </c>
      <c r="P40" s="16">
        <f t="shared" si="20"/>
        <v>476.00353414679489</v>
      </c>
      <c r="Q40" s="16">
        <f t="shared" si="17"/>
        <v>98682.303962812046</v>
      </c>
      <c r="R40" s="16">
        <f t="shared" si="21"/>
        <v>2154.1189583518531</v>
      </c>
      <c r="S40" s="16">
        <f t="shared" si="13"/>
        <v>107694.05208240739</v>
      </c>
      <c r="T40" s="17">
        <f t="shared" si="22"/>
        <v>238.01491113001265</v>
      </c>
      <c r="U40" s="16">
        <f t="shared" si="18"/>
        <v>76129.054277387695</v>
      </c>
      <c r="V40" s="9"/>
      <c r="W40" s="16"/>
      <c r="X40" s="16"/>
      <c r="Y40" s="32">
        <f t="shared" si="10"/>
        <v>476.00353414679489</v>
      </c>
      <c r="Z40" s="18">
        <f t="shared" si="11"/>
        <v>238.01491113001265</v>
      </c>
      <c r="AA40" s="4">
        <f t="shared" si="19"/>
        <v>87409.971932009372</v>
      </c>
    </row>
    <row r="41" spans="4:27" x14ac:dyDescent="0.3">
      <c r="D41" s="3">
        <v>36</v>
      </c>
      <c r="E41" s="9">
        <v>101</v>
      </c>
      <c r="F41" s="10">
        <v>78474.253489085037</v>
      </c>
      <c r="G41" s="11">
        <f t="shared" si="4"/>
        <v>8.5309417505358601E-2</v>
      </c>
      <c r="H41" s="11"/>
      <c r="I41" s="13"/>
      <c r="J41" s="13"/>
      <c r="K41" s="14">
        <f t="shared" si="5"/>
        <v>4308</v>
      </c>
      <c r="L41" s="16"/>
      <c r="M41" s="73" t="s">
        <v>51</v>
      </c>
      <c r="N41" s="16"/>
      <c r="O41" s="19">
        <f t="shared" si="23"/>
        <v>155088</v>
      </c>
      <c r="P41" s="16">
        <f t="shared" si="20"/>
        <v>367.51297061308486</v>
      </c>
      <c r="Q41" s="16">
        <f t="shared" si="17"/>
        <v>99049.816933425129</v>
      </c>
      <c r="R41" s="16">
        <f t="shared" si="21"/>
        <v>2111.8813317175031</v>
      </c>
      <c r="S41" s="16">
        <f t="shared" si="13"/>
        <v>109805.9334141249</v>
      </c>
      <c r="T41" s="17">
        <f t="shared" si="22"/>
        <v>180.16336624926117</v>
      </c>
      <c r="U41" s="16">
        <f t="shared" si="18"/>
        <v>76309.217643636963</v>
      </c>
      <c r="V41" s="9"/>
      <c r="W41" s="16"/>
      <c r="X41" s="16"/>
      <c r="Y41" s="32">
        <f t="shared" si="10"/>
        <v>367.51297061308486</v>
      </c>
      <c r="Z41" s="18">
        <f t="shared" si="11"/>
        <v>180.16336624926117</v>
      </c>
      <c r="AA41" s="4">
        <f t="shared" si="19"/>
        <v>87590.13529825864</v>
      </c>
    </row>
    <row r="42" spans="4:27" x14ac:dyDescent="0.3">
      <c r="D42" s="3">
        <v>37</v>
      </c>
      <c r="E42" s="9">
        <v>102</v>
      </c>
      <c r="F42" s="10">
        <v>58576.144647751949</v>
      </c>
      <c r="G42" s="11">
        <f t="shared" si="4"/>
        <v>6.3678169048201172E-2</v>
      </c>
      <c r="H42" s="11"/>
      <c r="I42" s="13"/>
      <c r="J42" s="13"/>
      <c r="K42" s="14">
        <f t="shared" si="5"/>
        <v>4308</v>
      </c>
      <c r="L42" s="16"/>
      <c r="M42" s="73" t="s">
        <v>51</v>
      </c>
      <c r="N42" s="16"/>
      <c r="O42" s="19">
        <f t="shared" si="23"/>
        <v>159396</v>
      </c>
      <c r="P42" s="16">
        <f t="shared" si="20"/>
        <v>274.32555225965064</v>
      </c>
      <c r="Q42" s="16">
        <f t="shared" si="17"/>
        <v>99324.142485684773</v>
      </c>
      <c r="R42" s="16">
        <f t="shared" si="21"/>
        <v>2070.4718938406891</v>
      </c>
      <c r="S42" s="16">
        <f t="shared" si="13"/>
        <v>111876.40530796559</v>
      </c>
      <c r="T42" s="17">
        <f t="shared" si="22"/>
        <v>131.84385926553662</v>
      </c>
      <c r="U42" s="16">
        <f t="shared" si="18"/>
        <v>76441.061502902507</v>
      </c>
      <c r="V42" s="9"/>
      <c r="W42" s="16"/>
      <c r="X42" s="16"/>
      <c r="Y42" s="32">
        <f t="shared" si="10"/>
        <v>274.32555225965064</v>
      </c>
      <c r="Z42" s="18">
        <f t="shared" si="11"/>
        <v>131.84385926553662</v>
      </c>
      <c r="AA42" s="4">
        <f t="shared" si="19"/>
        <v>87721.979157524183</v>
      </c>
    </row>
    <row r="43" spans="4:27" x14ac:dyDescent="0.3">
      <c r="D43" s="3">
        <v>38</v>
      </c>
      <c r="E43" s="9">
        <v>103</v>
      </c>
      <c r="F43" s="10">
        <v>42712.843643205291</v>
      </c>
      <c r="G43" s="11">
        <f t="shared" si="4"/>
        <v>4.6433163097322337E-2</v>
      </c>
      <c r="H43" s="11"/>
      <c r="I43" s="13"/>
      <c r="J43" s="13"/>
      <c r="K43" s="14">
        <f t="shared" si="5"/>
        <v>4308</v>
      </c>
      <c r="L43" s="16"/>
      <c r="M43" s="73" t="s">
        <v>51</v>
      </c>
      <c r="N43" s="16"/>
      <c r="O43" s="19">
        <f t="shared" si="23"/>
        <v>163704</v>
      </c>
      <c r="P43" s="16">
        <f t="shared" si="20"/>
        <v>200.03406662326464</v>
      </c>
      <c r="Q43" s="16">
        <f t="shared" si="17"/>
        <v>99524.176552308039</v>
      </c>
      <c r="R43" s="16">
        <f t="shared" si="21"/>
        <v>2029.8744057261654</v>
      </c>
      <c r="S43" s="16">
        <f t="shared" si="13"/>
        <v>113906.27971369175</v>
      </c>
      <c r="T43" s="17">
        <f t="shared" si="22"/>
        <v>94.253489348163299</v>
      </c>
      <c r="U43" s="16">
        <f t="shared" si="18"/>
        <v>76535.314992250671</v>
      </c>
      <c r="V43" s="9"/>
      <c r="W43" s="16"/>
      <c r="X43" s="16"/>
      <c r="Y43" s="32">
        <f t="shared" si="10"/>
        <v>200.03406662326464</v>
      </c>
      <c r="Z43" s="18">
        <f t="shared" si="11"/>
        <v>94.253489348163299</v>
      </c>
      <c r="AA43" s="4">
        <f t="shared" si="19"/>
        <v>87816.232646872348</v>
      </c>
    </row>
    <row r="44" spans="4:27" x14ac:dyDescent="0.3">
      <c r="D44" s="3">
        <v>39</v>
      </c>
      <c r="E44" s="9">
        <v>104</v>
      </c>
      <c r="F44" s="10">
        <v>30342.949346462585</v>
      </c>
      <c r="G44" s="11">
        <f t="shared" si="4"/>
        <v>3.2985842095348682E-2</v>
      </c>
      <c r="H44" s="11"/>
      <c r="I44" s="13"/>
      <c r="J44" s="13"/>
      <c r="K44" s="14">
        <f t="shared" si="5"/>
        <v>4308</v>
      </c>
      <c r="L44" s="16"/>
      <c r="M44" s="73" t="s">
        <v>51</v>
      </c>
      <c r="N44" s="16"/>
      <c r="O44" s="19">
        <f t="shared" si="23"/>
        <v>168012</v>
      </c>
      <c r="P44" s="16">
        <f t="shared" si="20"/>
        <v>142.10300774676213</v>
      </c>
      <c r="Q44" s="16">
        <f t="shared" si="17"/>
        <v>99666.279560054798</v>
      </c>
      <c r="R44" s="16">
        <f t="shared" si="21"/>
        <v>1990.0729467903589</v>
      </c>
      <c r="S44" s="16">
        <f t="shared" si="13"/>
        <v>115896.35266048211</v>
      </c>
      <c r="T44" s="17">
        <f t="shared" si="22"/>
        <v>65.64423198105203</v>
      </c>
      <c r="U44" s="16">
        <f t="shared" si="18"/>
        <v>76600.959224231716</v>
      </c>
      <c r="V44" s="9"/>
      <c r="W44" s="16"/>
      <c r="X44" s="16"/>
      <c r="Y44" s="32">
        <f t="shared" si="10"/>
        <v>142.10300774676213</v>
      </c>
      <c r="Z44" s="18">
        <f t="shared" si="11"/>
        <v>65.64423198105203</v>
      </c>
      <c r="AA44" s="4">
        <f t="shared" si="19"/>
        <v>87881.876878853393</v>
      </c>
    </row>
    <row r="45" spans="4:27" x14ac:dyDescent="0.3">
      <c r="D45" s="3">
        <v>40</v>
      </c>
      <c r="E45" s="9">
        <v>105</v>
      </c>
      <c r="F45" s="10">
        <v>19712.526071583823</v>
      </c>
      <c r="G45" s="11">
        <f t="shared" si="4"/>
        <v>2.1429501294458482E-2</v>
      </c>
      <c r="H45" s="11"/>
      <c r="I45" s="13"/>
      <c r="J45" s="13"/>
      <c r="K45" s="14">
        <f t="shared" si="5"/>
        <v>4308</v>
      </c>
      <c r="L45" s="16"/>
      <c r="M45" s="73" t="s">
        <v>51</v>
      </c>
      <c r="N45" s="16"/>
      <c r="O45" s="19">
        <f t="shared" si="23"/>
        <v>172320</v>
      </c>
      <c r="P45" s="16">
        <f t="shared" si="20"/>
        <v>92.318291576527145</v>
      </c>
      <c r="Q45" s="16">
        <f t="shared" si="17"/>
        <v>99758.597851631319</v>
      </c>
      <c r="R45" s="16">
        <f t="shared" si="21"/>
        <v>1951.0519086179984</v>
      </c>
      <c r="S45" s="16">
        <f t="shared" si="13"/>
        <v>117847.40456910011</v>
      </c>
      <c r="T45" s="17">
        <f t="shared" si="22"/>
        <v>41.810069401285091</v>
      </c>
      <c r="U45" s="16">
        <f t="shared" si="18"/>
        <v>76642.769293632999</v>
      </c>
      <c r="V45" s="9"/>
      <c r="W45" s="16"/>
      <c r="X45" s="16"/>
      <c r="Y45" s="32">
        <f t="shared" si="10"/>
        <v>92.318291576527145</v>
      </c>
      <c r="Z45" s="18">
        <f t="shared" si="11"/>
        <v>41.810069401285091</v>
      </c>
      <c r="AA45" s="29">
        <f t="shared" si="19"/>
        <v>87923.686948254675</v>
      </c>
    </row>
    <row r="46" spans="4:27" x14ac:dyDescent="0.3">
      <c r="D46" s="3">
        <v>41</v>
      </c>
      <c r="E46" s="9">
        <v>106</v>
      </c>
      <c r="F46" s="10">
        <v>12905.605883473716</v>
      </c>
      <c r="G46" s="11">
        <f t="shared" si="4"/>
        <v>1.4029693453866435E-2</v>
      </c>
      <c r="H46" s="9"/>
      <c r="I46" s="9"/>
      <c r="J46" s="9"/>
      <c r="K46" s="14">
        <f t="shared" si="5"/>
        <v>4308</v>
      </c>
      <c r="L46" s="9"/>
      <c r="M46" s="73" t="s">
        <v>51</v>
      </c>
      <c r="N46" s="9"/>
      <c r="O46" s="19">
        <f t="shared" si="23"/>
        <v>176628</v>
      </c>
      <c r="P46" s="16">
        <f t="shared" si="20"/>
        <v>60.439919399256603</v>
      </c>
      <c r="Q46" s="16">
        <f t="shared" si="17"/>
        <v>99819.037771030577</v>
      </c>
      <c r="R46" s="16">
        <f t="shared" si="21"/>
        <v>1912.7959888411751</v>
      </c>
      <c r="S46" s="16">
        <f t="shared" si="13"/>
        <v>119760.20055794128</v>
      </c>
      <c r="T46" s="17">
        <f t="shared" si="22"/>
        <v>26.835941363227008</v>
      </c>
      <c r="U46" s="16">
        <f t="shared" si="18"/>
        <v>76669.605234996226</v>
      </c>
      <c r="V46" s="9"/>
      <c r="W46" s="9"/>
      <c r="X46" s="9"/>
      <c r="Y46" s="32">
        <f t="shared" si="10"/>
        <v>60.439919399256603</v>
      </c>
      <c r="Z46" s="18">
        <f t="shared" si="11"/>
        <v>26.835941363227008</v>
      </c>
      <c r="AA46" s="4">
        <f t="shared" si="19"/>
        <v>87950.522889617903</v>
      </c>
    </row>
    <row r="47" spans="4:27" x14ac:dyDescent="0.3">
      <c r="D47" s="3">
        <v>42</v>
      </c>
      <c r="E47" s="9">
        <v>107</v>
      </c>
      <c r="F47" s="10">
        <v>8170.4086374044391</v>
      </c>
      <c r="G47" s="11">
        <f t="shared" si="4"/>
        <v>8.8820571161555631E-3</v>
      </c>
      <c r="H47" s="9"/>
      <c r="I47" s="9"/>
      <c r="J47" s="9"/>
      <c r="K47" s="14">
        <f t="shared" si="5"/>
        <v>4308</v>
      </c>
      <c r="L47" s="9"/>
      <c r="M47" s="73" t="s">
        <v>51</v>
      </c>
      <c r="N47" s="9"/>
      <c r="O47" s="19">
        <f t="shared" si="23"/>
        <v>180936</v>
      </c>
      <c r="P47" s="16">
        <f t="shared" si="20"/>
        <v>38.263902056398166</v>
      </c>
      <c r="Q47" s="16">
        <f t="shared" si="17"/>
        <v>99857.301673086971</v>
      </c>
      <c r="R47" s="16">
        <f t="shared" si="21"/>
        <v>1875.290185138407</v>
      </c>
      <c r="S47" s="16">
        <f t="shared" si="13"/>
        <v>121635.49074307969</v>
      </c>
      <c r="T47" s="17">
        <f t="shared" si="22"/>
        <v>16.656434533765271</v>
      </c>
      <c r="U47" s="16">
        <f t="shared" si="18"/>
        <v>76686.261669529995</v>
      </c>
      <c r="V47" s="9"/>
      <c r="W47" s="9"/>
      <c r="X47" s="9"/>
      <c r="Y47" s="32">
        <f t="shared" si="10"/>
        <v>38.263902056398166</v>
      </c>
      <c r="Z47" s="18">
        <f t="shared" si="11"/>
        <v>16.656434533765271</v>
      </c>
      <c r="AA47" s="4">
        <f t="shared" si="19"/>
        <v>87967.179324151672</v>
      </c>
    </row>
    <row r="48" spans="4:27" x14ac:dyDescent="0.3">
      <c r="D48" s="3">
        <v>43</v>
      </c>
      <c r="E48" s="9">
        <v>108</v>
      </c>
      <c r="F48" s="10">
        <v>4837.4174490034111</v>
      </c>
      <c r="G48" s="11">
        <f t="shared" si="4"/>
        <v>5.2587599939658922E-3</v>
      </c>
      <c r="H48" s="9"/>
      <c r="I48" s="9"/>
      <c r="J48" s="9"/>
      <c r="K48" s="14">
        <f t="shared" si="5"/>
        <v>4308</v>
      </c>
      <c r="L48" s="9"/>
      <c r="M48" s="73" t="s">
        <v>51</v>
      </c>
      <c r="N48" s="9"/>
      <c r="O48" s="19">
        <f t="shared" si="23"/>
        <v>185244</v>
      </c>
      <c r="P48" s="16">
        <f t="shared" si="20"/>
        <v>22.654738054005065</v>
      </c>
      <c r="Q48" s="16">
        <f t="shared" si="17"/>
        <v>99879.956411140971</v>
      </c>
      <c r="R48" s="16">
        <f t="shared" si="21"/>
        <v>1838.5197893513796</v>
      </c>
      <c r="S48" s="16">
        <f t="shared" si="13"/>
        <v>123474.01053243107</v>
      </c>
      <c r="T48" s="17">
        <f t="shared" si="22"/>
        <v>9.6683343163556348</v>
      </c>
      <c r="U48" s="16">
        <f t="shared" si="18"/>
        <v>76695.930003846355</v>
      </c>
      <c r="V48" s="9"/>
      <c r="W48" s="9"/>
      <c r="X48" s="9"/>
      <c r="Y48" s="32">
        <f t="shared" si="10"/>
        <v>22.654738054005065</v>
      </c>
      <c r="Z48" s="18">
        <f t="shared" si="11"/>
        <v>9.6683343163556348</v>
      </c>
      <c r="AA48" s="4">
        <f t="shared" si="19"/>
        <v>87976.847658468032</v>
      </c>
    </row>
    <row r="49" spans="4:27" x14ac:dyDescent="0.3">
      <c r="D49" s="3">
        <v>44</v>
      </c>
      <c r="E49" s="9">
        <v>109</v>
      </c>
      <c r="F49" s="10">
        <v>2758.2136463322677</v>
      </c>
      <c r="G49" s="11">
        <f t="shared" si="4"/>
        <v>2.9984560421038599E-3</v>
      </c>
      <c r="H49" s="9"/>
      <c r="I49" s="9"/>
      <c r="J49" s="9"/>
      <c r="K49" s="14">
        <f t="shared" si="5"/>
        <v>4308</v>
      </c>
      <c r="L49" s="9"/>
      <c r="M49" s="73" t="s">
        <v>51</v>
      </c>
      <c r="N49" s="9"/>
      <c r="O49" s="19">
        <f t="shared" si="23"/>
        <v>189552</v>
      </c>
      <c r="P49" s="16">
        <f t="shared" si="20"/>
        <v>12.917348629383429</v>
      </c>
      <c r="Q49" s="16">
        <f t="shared" si="17"/>
        <v>99892.873759770358</v>
      </c>
      <c r="R49" s="16">
        <f t="shared" si="21"/>
        <v>1802.4703817170384</v>
      </c>
      <c r="S49" s="16">
        <f t="shared" si="13"/>
        <v>125276.48091414811</v>
      </c>
      <c r="T49" s="17">
        <f t="shared" si="22"/>
        <v>5.4046282067727054</v>
      </c>
      <c r="U49" s="16">
        <f t="shared" si="18"/>
        <v>76701.334632053127</v>
      </c>
      <c r="V49" s="9"/>
      <c r="W49" s="9"/>
      <c r="X49" s="9"/>
      <c r="Y49" s="32">
        <f t="shared" si="10"/>
        <v>12.917348629383429</v>
      </c>
      <c r="Z49" s="18">
        <f t="shared" si="11"/>
        <v>5.4046282067727054</v>
      </c>
      <c r="AA49" s="4">
        <f t="shared" si="19"/>
        <v>87982.252286674804</v>
      </c>
    </row>
    <row r="50" spans="4:27" x14ac:dyDescent="0.3">
      <c r="D50" s="3">
        <v>45</v>
      </c>
      <c r="E50" s="9">
        <v>110</v>
      </c>
      <c r="F50" s="10">
        <v>1358.3217185976148</v>
      </c>
      <c r="G50" s="11">
        <f t="shared" si="4"/>
        <v>1.4766325189007057E-3</v>
      </c>
      <c r="H50" s="9"/>
      <c r="I50" s="9"/>
      <c r="J50" s="9"/>
      <c r="K50" s="14">
        <f t="shared" si="5"/>
        <v>4308</v>
      </c>
      <c r="L50" s="9"/>
      <c r="M50" s="73" t="s">
        <v>51</v>
      </c>
      <c r="N50" s="9"/>
      <c r="O50" s="19">
        <f t="shared" si="23"/>
        <v>193860</v>
      </c>
      <c r="P50" s="16">
        <f t="shared" si="20"/>
        <v>6.3613328914242402</v>
      </c>
      <c r="Q50" s="16">
        <f t="shared" si="17"/>
        <v>99899.23509266178</v>
      </c>
      <c r="R50" s="16">
        <f t="shared" si="21"/>
        <v>1767.1278252127829</v>
      </c>
      <c r="S50" s="16">
        <f t="shared" si="13"/>
        <v>127043.60873936089</v>
      </c>
      <c r="T50" s="17">
        <f t="shared" si="22"/>
        <v>2.6093984117634776</v>
      </c>
      <c r="U50" s="16">
        <f t="shared" si="18"/>
        <v>76703.944030464889</v>
      </c>
      <c r="V50" s="9"/>
      <c r="W50" s="9"/>
      <c r="X50" s="9"/>
      <c r="Y50" s="32">
        <f t="shared" si="10"/>
        <v>6.3613328914242402</v>
      </c>
      <c r="Z50" s="18">
        <f t="shared" si="11"/>
        <v>2.6093984117634776</v>
      </c>
      <c r="AA50" s="4">
        <f t="shared" si="19"/>
        <v>87984.861685086566</v>
      </c>
    </row>
    <row r="51" spans="4:27" x14ac:dyDescent="0.3">
      <c r="D51" s="3">
        <v>46</v>
      </c>
      <c r="E51" s="9">
        <v>111</v>
      </c>
      <c r="F51" s="10">
        <f>F50*($F$50/$F$49)</f>
        <v>668.9249375832128</v>
      </c>
      <c r="G51" s="11">
        <f t="shared" si="4"/>
        <v>7.2718878157878209E-4</v>
      </c>
      <c r="H51" s="9"/>
      <c r="I51" s="9"/>
      <c r="J51" s="9"/>
      <c r="K51" s="14">
        <f t="shared" si="5"/>
        <v>4308</v>
      </c>
      <c r="L51" s="9"/>
      <c r="M51" s="73" t="s">
        <v>51</v>
      </c>
      <c r="N51" s="9"/>
      <c r="O51" s="19">
        <f t="shared" si="23"/>
        <v>198168</v>
      </c>
      <c r="P51" s="16">
        <f t="shared" si="20"/>
        <v>3.1327292710413932</v>
      </c>
      <c r="Q51" s="16">
        <f t="shared" si="17"/>
        <v>99902.367821932829</v>
      </c>
      <c r="R51" s="16">
        <f t="shared" si="21"/>
        <v>1732.478260012532</v>
      </c>
      <c r="S51" s="16">
        <f t="shared" si="13"/>
        <v>128776.08699937342</v>
      </c>
      <c r="T51" s="17">
        <f t="shared" si="22"/>
        <v>1.2598387550102417</v>
      </c>
      <c r="U51" s="16">
        <f t="shared" si="18"/>
        <v>76705.203869219898</v>
      </c>
      <c r="V51" s="9"/>
      <c r="W51" s="9"/>
      <c r="X51" s="9"/>
      <c r="Y51" s="32">
        <f t="shared" si="10"/>
        <v>3.1327292710413932</v>
      </c>
      <c r="Z51" s="18">
        <f t="shared" si="11"/>
        <v>1.2598387550102417</v>
      </c>
      <c r="AA51" s="29">
        <f t="shared" si="19"/>
        <v>87986.121523841575</v>
      </c>
    </row>
    <row r="52" spans="4:27" x14ac:dyDescent="0.3">
      <c r="D52" s="3">
        <v>47</v>
      </c>
      <c r="E52" s="9">
        <v>112</v>
      </c>
      <c r="F52" s="10">
        <f>F51*($F$50/$F$49)</f>
        <v>329.42164289523487</v>
      </c>
      <c r="G52" s="11">
        <f t="shared" si="4"/>
        <v>3.5811450532574412E-4</v>
      </c>
      <c r="H52" s="9"/>
      <c r="I52" s="9"/>
      <c r="J52" s="9"/>
      <c r="K52" s="14">
        <f t="shared" si="5"/>
        <v>4308</v>
      </c>
      <c r="L52" s="9"/>
      <c r="M52" s="73" t="s">
        <v>51</v>
      </c>
      <c r="N52" s="9"/>
      <c r="O52" s="19">
        <f t="shared" si="23"/>
        <v>202476</v>
      </c>
      <c r="P52" s="16">
        <f t="shared" si="20"/>
        <v>1.5427572889433057</v>
      </c>
      <c r="Q52" s="16">
        <f t="shared" si="17"/>
        <v>99903.910579221774</v>
      </c>
      <c r="R52" s="16">
        <f t="shared" si="21"/>
        <v>1698.5080980515027</v>
      </c>
      <c r="S52" s="16">
        <f t="shared" si="13"/>
        <v>130474.59509742493</v>
      </c>
      <c r="T52" s="17">
        <f t="shared" si="22"/>
        <v>0.60826038732548438</v>
      </c>
      <c r="U52" s="16">
        <f t="shared" si="18"/>
        <v>76705.81212960722</v>
      </c>
      <c r="V52" s="9"/>
      <c r="W52" s="9"/>
      <c r="X52" s="9"/>
      <c r="Y52" s="32">
        <f t="shared" si="10"/>
        <v>1.5427572889433057</v>
      </c>
      <c r="Z52" s="18">
        <f t="shared" si="11"/>
        <v>0.60826038732548438</v>
      </c>
      <c r="AA52" s="4">
        <f t="shared" si="19"/>
        <v>87986.729784228897</v>
      </c>
    </row>
    <row r="53" spans="4:27" x14ac:dyDescent="0.3">
      <c r="D53" s="3">
        <v>48</v>
      </c>
      <c r="E53" s="9">
        <v>113</v>
      </c>
      <c r="F53" s="10">
        <f>F52*($F$50/$F$49)</f>
        <v>162.22839471326506</v>
      </c>
      <c r="G53" s="11">
        <f t="shared" si="4"/>
        <v>1.7635860477147432E-4</v>
      </c>
      <c r="H53" s="9"/>
      <c r="I53" s="9"/>
      <c r="J53" s="9"/>
      <c r="K53" s="14">
        <f t="shared" si="5"/>
        <v>4308</v>
      </c>
      <c r="L53" s="9"/>
      <c r="M53" s="73" t="s">
        <v>51</v>
      </c>
      <c r="N53" s="9"/>
      <c r="O53" s="19">
        <f t="shared" si="23"/>
        <v>206784</v>
      </c>
      <c r="P53" s="16">
        <f t="shared" si="20"/>
        <v>0.75975286935551134</v>
      </c>
      <c r="Q53" s="16">
        <f t="shared" si="17"/>
        <v>99904.670332091133</v>
      </c>
      <c r="R53" s="16">
        <f t="shared" si="21"/>
        <v>1665.2040176975513</v>
      </c>
      <c r="S53" s="16">
        <f t="shared" si="13"/>
        <v>132139.79911512247</v>
      </c>
      <c r="T53" s="17">
        <f t="shared" si="22"/>
        <v>0.29367305722099357</v>
      </c>
      <c r="U53" s="16">
        <f t="shared" si="18"/>
        <v>76706.105802664446</v>
      </c>
      <c r="V53" s="9"/>
      <c r="W53" s="9"/>
      <c r="X53" s="9"/>
      <c r="Y53" s="32">
        <f t="shared" si="10"/>
        <v>0.75975286935551134</v>
      </c>
      <c r="Z53" s="18">
        <f t="shared" si="11"/>
        <v>0.29367305722099357</v>
      </c>
      <c r="AA53" s="4">
        <f t="shared" si="19"/>
        <v>87987.023457286123</v>
      </c>
    </row>
    <row r="54" spans="4:27" x14ac:dyDescent="0.3">
      <c r="D54" s="3">
        <v>49</v>
      </c>
      <c r="E54" s="9">
        <v>114</v>
      </c>
      <c r="F54" s="10">
        <f>F53*($F$50/$F$49)</f>
        <v>79.891690843193288</v>
      </c>
      <c r="G54" s="11">
        <f t="shared" si="4"/>
        <v>8.6850314674213224E-5</v>
      </c>
      <c r="H54" s="9"/>
      <c r="I54" s="9"/>
      <c r="J54" s="9"/>
      <c r="K54" s="14">
        <f t="shared" si="5"/>
        <v>4308</v>
      </c>
      <c r="L54" s="9"/>
      <c r="M54" s="73" t="s">
        <v>51</v>
      </c>
      <c r="N54" s="9"/>
      <c r="O54" s="19">
        <f t="shared" si="23"/>
        <v>211092</v>
      </c>
      <c r="P54" s="16">
        <f t="shared" si="20"/>
        <v>0.37415115561651058</v>
      </c>
      <c r="Q54" s="16">
        <f t="shared" si="17"/>
        <v>99905.044483246747</v>
      </c>
      <c r="R54" s="16">
        <f t="shared" si="21"/>
        <v>1632.552958527011</v>
      </c>
      <c r="S54" s="16">
        <f t="shared" si="13"/>
        <v>133772.35207364947</v>
      </c>
      <c r="T54" s="17">
        <f t="shared" si="22"/>
        <v>0.14178773817038867</v>
      </c>
      <c r="U54" s="16">
        <f t="shared" si="18"/>
        <v>76706.247590402621</v>
      </c>
      <c r="V54" s="9"/>
      <c r="W54" s="9"/>
      <c r="X54" s="9"/>
      <c r="Y54" s="32">
        <f t="shared" si="10"/>
        <v>0.37415115561651058</v>
      </c>
      <c r="Z54" s="18">
        <f t="shared" si="11"/>
        <v>0.14178773817038867</v>
      </c>
      <c r="AA54" s="4">
        <f t="shared" si="19"/>
        <v>87987.165245024298</v>
      </c>
    </row>
    <row r="55" spans="4:27" ht="15" thickBot="1" x14ac:dyDescent="0.35">
      <c r="D55" s="5">
        <v>50</v>
      </c>
      <c r="E55" s="20">
        <v>115</v>
      </c>
      <c r="F55" s="21">
        <f>F54*($F$50/$F$49)</f>
        <v>39.34380462227724</v>
      </c>
      <c r="G55" s="22">
        <f t="shared" si="4"/>
        <v>4.2770678350421603E-5</v>
      </c>
      <c r="H55" s="20"/>
      <c r="I55" s="20"/>
      <c r="J55" s="20"/>
      <c r="K55" s="23">
        <f t="shared" si="5"/>
        <v>4308</v>
      </c>
      <c r="L55" s="20"/>
      <c r="M55" s="74" t="s">
        <v>51</v>
      </c>
      <c r="N55" s="20"/>
      <c r="O55" s="25">
        <f t="shared" si="23"/>
        <v>215400</v>
      </c>
      <c r="P55" s="24">
        <f t="shared" si="20"/>
        <v>0.18425608233361626</v>
      </c>
      <c r="Q55" s="24">
        <f t="shared" si="17"/>
        <v>99905.228739329075</v>
      </c>
      <c r="R55" s="24">
        <f t="shared" si="21"/>
        <v>1600.542116202952</v>
      </c>
      <c r="S55" s="24">
        <f t="shared" si="13"/>
        <v>135372.89418985241</v>
      </c>
      <c r="T55" s="26">
        <f t="shared" si="22"/>
        <v>6.8456272038419572E-2</v>
      </c>
      <c r="U55" s="24">
        <f t="shared" si="18"/>
        <v>76706.316046674663</v>
      </c>
      <c r="V55" s="20"/>
      <c r="W55" s="20"/>
      <c r="X55" s="20"/>
      <c r="Y55" s="68">
        <f t="shared" si="10"/>
        <v>0.18425608233361626</v>
      </c>
      <c r="Z55" s="27">
        <f t="shared" si="11"/>
        <v>6.8456272038419572E-2</v>
      </c>
      <c r="AA55" s="28">
        <f>Z55+AA54</f>
        <v>87987.23370129634</v>
      </c>
    </row>
  </sheetData>
  <pageMargins left="0.7" right="0.7" top="0.75" bottom="0.75" header="0.3" footer="0.3"/>
  <pageSetup paperSize="9" scale="59" fitToWidth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AC59"/>
  <sheetViews>
    <sheetView workbookViewId="0"/>
  </sheetViews>
  <sheetFormatPr baseColWidth="10" defaultRowHeight="14.4" x14ac:dyDescent="0.3"/>
  <cols>
    <col min="1" max="1" width="35.88671875" bestFit="1" customWidth="1"/>
    <col min="2" max="2" width="12.6640625" bestFit="1" customWidth="1"/>
    <col min="4" max="4" width="7.5546875" bestFit="1" customWidth="1"/>
    <col min="5" max="5" width="4.77734375" bestFit="1" customWidth="1"/>
    <col min="6" max="6" width="14.6640625" bestFit="1" customWidth="1"/>
    <col min="7" max="7" width="9.88671875" bestFit="1" customWidth="1"/>
    <col min="8" max="8" width="14.6640625" customWidth="1"/>
    <col min="9" max="9" width="15.77734375" bestFit="1" customWidth="1"/>
    <col min="10" max="10" width="13.6640625" bestFit="1" customWidth="1"/>
    <col min="11" max="11" width="18.77734375" customWidth="1"/>
    <col min="12" max="13" width="16.6640625" customWidth="1"/>
    <col min="14" max="14" width="26" bestFit="1" customWidth="1"/>
    <col min="15" max="15" width="27.21875" bestFit="1" customWidth="1"/>
    <col min="16" max="16" width="26.33203125" bestFit="1" customWidth="1"/>
    <col min="17" max="17" width="37.21875" bestFit="1" customWidth="1"/>
    <col min="18" max="18" width="34.77734375" bestFit="1" customWidth="1"/>
    <col min="19" max="19" width="44.44140625" bestFit="1" customWidth="1"/>
    <col min="20" max="20" width="17.33203125" bestFit="1" customWidth="1"/>
    <col min="21" max="21" width="27" bestFit="1" customWidth="1"/>
    <col min="22" max="22" width="36.109375" bestFit="1" customWidth="1"/>
    <col min="23" max="23" width="46.5546875" bestFit="1" customWidth="1"/>
    <col min="24" max="24" width="35.6640625" bestFit="1" customWidth="1"/>
    <col min="25" max="25" width="36" bestFit="1" customWidth="1"/>
    <col min="26" max="26" width="47" bestFit="1" customWidth="1"/>
    <col min="27" max="27" width="37.77734375" bestFit="1" customWidth="1"/>
    <col min="28" max="28" width="36.109375" bestFit="1" customWidth="1"/>
  </cols>
  <sheetData>
    <row r="1" spans="1:29" ht="17.399999999999999" x14ac:dyDescent="0.3">
      <c r="A1" s="42" t="s">
        <v>67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</row>
    <row r="2" spans="1:29" x14ac:dyDescent="0.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</row>
    <row r="3" spans="1:29" ht="15" thickBot="1" x14ac:dyDescent="0.3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29" ht="17.399999999999999" x14ac:dyDescent="0.3">
      <c r="A4" s="42" t="s">
        <v>10</v>
      </c>
      <c r="B4" s="47">
        <v>100000</v>
      </c>
      <c r="C4" s="9"/>
      <c r="D4" s="6" t="s">
        <v>11</v>
      </c>
      <c r="E4" s="7" t="s">
        <v>1</v>
      </c>
      <c r="F4" s="7" t="s">
        <v>0</v>
      </c>
      <c r="G4" s="7" t="s">
        <v>2</v>
      </c>
      <c r="H4" s="7" t="s">
        <v>20</v>
      </c>
      <c r="I4" s="7" t="s">
        <v>25</v>
      </c>
      <c r="J4" s="7" t="s">
        <v>17</v>
      </c>
      <c r="K4" s="7" t="s">
        <v>6</v>
      </c>
      <c r="L4" s="7" t="s">
        <v>25</v>
      </c>
      <c r="M4" s="7" t="s">
        <v>50</v>
      </c>
      <c r="N4" s="7" t="s">
        <v>18</v>
      </c>
      <c r="O4" s="7" t="s">
        <v>7</v>
      </c>
      <c r="P4" s="7" t="s">
        <v>4</v>
      </c>
      <c r="Q4" s="7" t="s">
        <v>12</v>
      </c>
      <c r="R4" s="7" t="s">
        <v>29</v>
      </c>
      <c r="S4" s="7" t="s">
        <v>30</v>
      </c>
      <c r="T4" s="7" t="s">
        <v>47</v>
      </c>
      <c r="U4" s="7" t="s">
        <v>21</v>
      </c>
      <c r="V4" s="8" t="s">
        <v>22</v>
      </c>
      <c r="W4" s="9"/>
      <c r="X4" s="9"/>
      <c r="Y4" s="9"/>
      <c r="Z4" s="9"/>
      <c r="AA4" s="9"/>
      <c r="AB4" s="9"/>
      <c r="AC4" s="9"/>
    </row>
    <row r="5" spans="1:29" ht="17.399999999999999" x14ac:dyDescent="0.3">
      <c r="A5" s="42" t="s">
        <v>23</v>
      </c>
      <c r="B5" s="47">
        <v>359</v>
      </c>
      <c r="C5" s="9"/>
      <c r="D5" s="3">
        <v>0</v>
      </c>
      <c r="E5" s="9">
        <v>65</v>
      </c>
      <c r="F5" s="10">
        <v>880122.82131384278</v>
      </c>
      <c r="G5" s="31">
        <f>F5/$F$5</f>
        <v>1</v>
      </c>
      <c r="H5" s="11">
        <f>(F5-F6)/$F$5</f>
        <v>1.1104565080185305E-2</v>
      </c>
      <c r="I5" s="32">
        <v>100000</v>
      </c>
      <c r="J5" s="16">
        <v>0</v>
      </c>
      <c r="K5" s="15">
        <v>0</v>
      </c>
      <c r="L5" s="16">
        <f>MAX(0,I5+J5-K5)</f>
        <v>100000</v>
      </c>
      <c r="M5" s="73" t="str">
        <f>IF(L5&lt;=1,"RUINE","V")</f>
        <v>V</v>
      </c>
      <c r="N5" s="15">
        <f>0</f>
        <v>0</v>
      </c>
      <c r="O5" s="12">
        <f>K5/(1+$B$7)^D5</f>
        <v>0</v>
      </c>
      <c r="P5" s="16">
        <f>K5*G5</f>
        <v>0</v>
      </c>
      <c r="Q5" s="36">
        <f>P5/(1+$B$7)^D5</f>
        <v>0</v>
      </c>
      <c r="R5" s="16">
        <f>N5*H5</f>
        <v>0</v>
      </c>
      <c r="S5" s="17">
        <f>R5/(1+$B$7)^D5</f>
        <v>0</v>
      </c>
      <c r="T5" s="32">
        <f>P5+R5</f>
        <v>0</v>
      </c>
      <c r="U5" s="38">
        <f>Q5+S5</f>
        <v>0</v>
      </c>
      <c r="V5" s="33">
        <f>U5</f>
        <v>0</v>
      </c>
      <c r="W5" s="9"/>
      <c r="X5" s="9"/>
      <c r="Y5" s="9"/>
      <c r="Z5" s="9"/>
      <c r="AA5" s="9"/>
      <c r="AB5" s="9"/>
      <c r="AC5" s="9"/>
    </row>
    <row r="6" spans="1:29" ht="17.399999999999999" x14ac:dyDescent="0.3">
      <c r="A6" s="42" t="s">
        <v>26</v>
      </c>
      <c r="B6" s="53">
        <f>B5*12</f>
        <v>4308</v>
      </c>
      <c r="C6" s="9"/>
      <c r="D6" s="3">
        <v>1</v>
      </c>
      <c r="E6" s="9">
        <v>66</v>
      </c>
      <c r="F6" s="10">
        <v>870349.44016600691</v>
      </c>
      <c r="G6" s="31">
        <f t="shared" ref="G6:G55" si="0">F6/$F$5</f>
        <v>0.98889543491981469</v>
      </c>
      <c r="H6" s="11">
        <f>(F6-F7)/$F$5</f>
        <v>1.2469368075235601E-2</v>
      </c>
      <c r="I6" s="16">
        <f>L5</f>
        <v>100000</v>
      </c>
      <c r="J6" s="16">
        <f>I6*$B$8</f>
        <v>2250</v>
      </c>
      <c r="K6" s="15">
        <f t="shared" ref="K6" si="1">MIN($B$6,I6)</f>
        <v>4308</v>
      </c>
      <c r="L6" s="16">
        <f t="shared" ref="L6:L55" si="2">MAX(0,I6+J6-K6)</f>
        <v>97942</v>
      </c>
      <c r="M6" s="73" t="str">
        <f t="shared" ref="M6:M55" si="3">IF(L6&lt;=1,"RUINE","V")</f>
        <v>V</v>
      </c>
      <c r="N6" s="15">
        <f>L6-(L6*$B$9)</f>
        <v>92065.48</v>
      </c>
      <c r="O6" s="12">
        <f t="shared" ref="O6:O55" si="4">K6/(1+$B$7)^D6</f>
        <v>4223.5294117647054</v>
      </c>
      <c r="P6" s="16">
        <f t="shared" ref="P6:P55" si="5">K6*G6</f>
        <v>4260.1615336345612</v>
      </c>
      <c r="Q6" s="36">
        <f t="shared" ref="Q6:Q55" si="6">P6/(1+$B$7)^D6</f>
        <v>4176.6289545436875</v>
      </c>
      <c r="R6" s="16">
        <f t="shared" ref="R6:R55" si="7">N6*H6</f>
        <v>1147.9983571432417</v>
      </c>
      <c r="S6" s="17">
        <f t="shared" ref="S6:S55" si="8">R6/(1+$B$7)^D6</f>
        <v>1125.4885854345507</v>
      </c>
      <c r="T6" s="32">
        <f t="shared" ref="T6:T55" si="9">P6+R6</f>
        <v>5408.1598907778025</v>
      </c>
      <c r="U6" s="38">
        <f t="shared" ref="U6:U55" si="10">Q6+S6</f>
        <v>5302.1175399782387</v>
      </c>
      <c r="V6" s="33">
        <f>U6+V5</f>
        <v>5302.1175399782387</v>
      </c>
      <c r="W6" s="9"/>
      <c r="X6" s="9"/>
      <c r="Y6" s="9"/>
      <c r="Z6" s="9"/>
      <c r="AA6" s="9"/>
      <c r="AB6" s="9"/>
      <c r="AC6" s="9"/>
    </row>
    <row r="7" spans="1:29" ht="17.399999999999999" x14ac:dyDescent="0.3">
      <c r="A7" s="42" t="s">
        <v>9</v>
      </c>
      <c r="B7" s="49">
        <v>0.02</v>
      </c>
      <c r="C7" s="9"/>
      <c r="D7" s="3">
        <v>2</v>
      </c>
      <c r="E7" s="9">
        <v>67</v>
      </c>
      <c r="F7" s="10">
        <v>859374.86475562979</v>
      </c>
      <c r="G7" s="31">
        <f t="shared" si="0"/>
        <v>0.97642606684457911</v>
      </c>
      <c r="H7" s="11">
        <f t="shared" ref="H7:H55" si="11">(F7-F8)/$F$5</f>
        <v>1.4100253388138218E-2</v>
      </c>
      <c r="I7" s="16">
        <f>L6</f>
        <v>97942</v>
      </c>
      <c r="J7" s="16">
        <f>I7*$B$8</f>
        <v>2203.6949999999997</v>
      </c>
      <c r="K7" s="15">
        <f>MIN(K6*(1+$B$10),I7)</f>
        <v>4308</v>
      </c>
      <c r="L7" s="16">
        <f t="shared" si="2"/>
        <v>95837.695000000007</v>
      </c>
      <c r="M7" s="73" t="str">
        <f t="shared" si="3"/>
        <v>V</v>
      </c>
      <c r="N7" s="15">
        <f t="shared" ref="N7:N55" si="12">L7-(L7*$B$9)</f>
        <v>90087.433300000004</v>
      </c>
      <c r="O7" s="12">
        <f t="shared" si="4"/>
        <v>4140.7151095732415</v>
      </c>
      <c r="P7" s="16">
        <f t="shared" si="5"/>
        <v>4206.4434959664468</v>
      </c>
      <c r="Q7" s="36">
        <f t="shared" si="6"/>
        <v>4043.1021683645204</v>
      </c>
      <c r="R7" s="16">
        <f t="shared" si="7"/>
        <v>1270.2556366170008</v>
      </c>
      <c r="S7" s="17">
        <f t="shared" si="8"/>
        <v>1220.9300621078439</v>
      </c>
      <c r="T7" s="32">
        <f t="shared" si="9"/>
        <v>5476.6991325834479</v>
      </c>
      <c r="U7" s="38">
        <f t="shared" si="10"/>
        <v>5264.0322304723641</v>
      </c>
      <c r="V7" s="33">
        <f>U7+V6</f>
        <v>10566.149770450604</v>
      </c>
      <c r="W7" s="9"/>
      <c r="X7" s="9"/>
      <c r="Y7" s="9"/>
      <c r="Z7" s="9"/>
      <c r="AA7" s="9"/>
      <c r="AB7" s="9"/>
      <c r="AC7" s="9"/>
    </row>
    <row r="8" spans="1:29" ht="17.399999999999999" x14ac:dyDescent="0.3">
      <c r="A8" s="42" t="s">
        <v>27</v>
      </c>
      <c r="B8" s="49">
        <v>2.2499999999999999E-2</v>
      </c>
      <c r="C8" s="9"/>
      <c r="D8" s="3">
        <v>3</v>
      </c>
      <c r="E8" s="9">
        <v>68</v>
      </c>
      <c r="F8" s="10">
        <v>846964.90996242152</v>
      </c>
      <c r="G8" s="31">
        <f t="shared" si="0"/>
        <v>0.96232581345644086</v>
      </c>
      <c r="H8" s="11">
        <f t="shared" si="11"/>
        <v>1.4359576611957057E-2</v>
      </c>
      <c r="I8" s="16">
        <f t="shared" ref="I8:I55" si="13">L7</f>
        <v>95837.695000000007</v>
      </c>
      <c r="J8" s="16">
        <f t="shared" ref="J8:J55" si="14">I8*$B$8</f>
        <v>2156.3481375000001</v>
      </c>
      <c r="K8" s="15">
        <f t="shared" ref="K8:K55" si="15">MIN(K7*(1+$B$10),I8)</f>
        <v>4308</v>
      </c>
      <c r="L8" s="16">
        <f t="shared" si="2"/>
        <v>93686.043137500004</v>
      </c>
      <c r="M8" s="73" t="str">
        <f t="shared" si="3"/>
        <v>V</v>
      </c>
      <c r="N8" s="15">
        <f t="shared" si="12"/>
        <v>88064.880549250011</v>
      </c>
      <c r="O8" s="12">
        <f t="shared" si="4"/>
        <v>4059.5246172286679</v>
      </c>
      <c r="P8" s="16">
        <f t="shared" si="5"/>
        <v>4145.6996043703475</v>
      </c>
      <c r="Q8" s="36">
        <f t="shared" si="6"/>
        <v>3906.585329521025</v>
      </c>
      <c r="R8" s="16">
        <f t="shared" si="7"/>
        <v>1264.5743990698024</v>
      </c>
      <c r="S8" s="17">
        <f t="shared" si="8"/>
        <v>1191.6366999398822</v>
      </c>
      <c r="T8" s="32">
        <f t="shared" si="9"/>
        <v>5410.2740034401504</v>
      </c>
      <c r="U8" s="38">
        <f t="shared" si="10"/>
        <v>5098.2220294609069</v>
      </c>
      <c r="V8" s="33">
        <f t="shared" ref="V8:V54" si="16">U8+V7</f>
        <v>15664.371799911511</v>
      </c>
      <c r="W8" s="9"/>
      <c r="X8" s="9"/>
      <c r="Y8" s="9"/>
      <c r="Z8" s="9"/>
      <c r="AA8" s="9"/>
      <c r="AB8" s="9"/>
      <c r="AC8" s="9"/>
    </row>
    <row r="9" spans="1:29" ht="17.399999999999999" x14ac:dyDescent="0.3">
      <c r="A9" s="42" t="s">
        <v>28</v>
      </c>
      <c r="B9" s="49">
        <v>0.06</v>
      </c>
      <c r="C9" s="9"/>
      <c r="D9" s="3">
        <v>4</v>
      </c>
      <c r="E9" s="9">
        <v>69</v>
      </c>
      <c r="F9" s="10">
        <v>834326.7188818336</v>
      </c>
      <c r="G9" s="31">
        <f t="shared" si="0"/>
        <v>0.94796623684448378</v>
      </c>
      <c r="H9" s="11">
        <f t="shared" si="11"/>
        <v>1.7596378512726909E-2</v>
      </c>
      <c r="I9" s="16">
        <f t="shared" si="13"/>
        <v>93686.043137500004</v>
      </c>
      <c r="J9" s="16">
        <f t="shared" si="14"/>
        <v>2107.93597059375</v>
      </c>
      <c r="K9" s="15">
        <f t="shared" si="15"/>
        <v>4308</v>
      </c>
      <c r="L9" s="16">
        <f t="shared" si="2"/>
        <v>91485.979108093758</v>
      </c>
      <c r="M9" s="73" t="str">
        <f t="shared" si="3"/>
        <v>V</v>
      </c>
      <c r="N9" s="15">
        <f t="shared" si="12"/>
        <v>85996.82036160813</v>
      </c>
      <c r="O9" s="12">
        <f t="shared" si="4"/>
        <v>3979.9260953222233</v>
      </c>
      <c r="P9" s="16">
        <f t="shared" si="5"/>
        <v>4083.8385483260363</v>
      </c>
      <c r="Q9" s="36">
        <f t="shared" si="6"/>
        <v>3772.8355635017683</v>
      </c>
      <c r="R9" s="16">
        <f t="shared" si="7"/>
        <v>1513.2326019738373</v>
      </c>
      <c r="S9" s="17">
        <f t="shared" si="8"/>
        <v>1397.9930178477305</v>
      </c>
      <c r="T9" s="32">
        <f t="shared" si="9"/>
        <v>5597.0711502998738</v>
      </c>
      <c r="U9" s="38">
        <f t="shared" si="10"/>
        <v>5170.8285813494986</v>
      </c>
      <c r="V9" s="33">
        <f t="shared" si="16"/>
        <v>20835.200381261009</v>
      </c>
      <c r="W9" s="9"/>
      <c r="X9" s="9"/>
      <c r="Y9" s="9"/>
      <c r="Z9" s="9"/>
      <c r="AA9" s="9"/>
      <c r="AB9" s="9"/>
      <c r="AC9" s="9"/>
    </row>
    <row r="10" spans="1:29" ht="17.399999999999999" x14ac:dyDescent="0.3">
      <c r="A10" s="42" t="s">
        <v>44</v>
      </c>
      <c r="B10" s="49">
        <v>0</v>
      </c>
      <c r="C10" s="9"/>
      <c r="D10" s="3">
        <v>5</v>
      </c>
      <c r="E10" s="9">
        <v>70</v>
      </c>
      <c r="F10" s="10">
        <v>818839.74458030611</v>
      </c>
      <c r="G10" s="31">
        <f t="shared" si="0"/>
        <v>0.93036985833175689</v>
      </c>
      <c r="H10" s="11">
        <f t="shared" si="11"/>
        <v>1.7635819008535464E-2</v>
      </c>
      <c r="I10" s="16">
        <f t="shared" si="13"/>
        <v>91485.979108093758</v>
      </c>
      <c r="J10" s="16">
        <f t="shared" si="14"/>
        <v>2058.4345299321094</v>
      </c>
      <c r="K10" s="15">
        <f t="shared" si="15"/>
        <v>4308</v>
      </c>
      <c r="L10" s="16">
        <f t="shared" si="2"/>
        <v>89236.413638025871</v>
      </c>
      <c r="M10" s="73" t="str">
        <f t="shared" si="3"/>
        <v>V</v>
      </c>
      <c r="N10" s="15">
        <f t="shared" si="12"/>
        <v>83882.228819744312</v>
      </c>
      <c r="O10" s="12">
        <f t="shared" si="4"/>
        <v>3901.8883287472777</v>
      </c>
      <c r="P10" s="16">
        <f t="shared" si="5"/>
        <v>4008.0333496932085</v>
      </c>
      <c r="Q10" s="36">
        <f t="shared" si="6"/>
        <v>3630.1992916429404</v>
      </c>
      <c r="R10" s="16">
        <f t="shared" si="7"/>
        <v>1479.3318054975682</v>
      </c>
      <c r="S10" s="17">
        <f t="shared" si="8"/>
        <v>1339.8763942004641</v>
      </c>
      <c r="T10" s="32">
        <f t="shared" si="9"/>
        <v>5487.3651551907769</v>
      </c>
      <c r="U10" s="38">
        <f t="shared" si="10"/>
        <v>4970.0756858434042</v>
      </c>
      <c r="V10" s="33">
        <f t="shared" si="16"/>
        <v>25805.276067104413</v>
      </c>
      <c r="W10" s="9"/>
      <c r="X10" s="9"/>
      <c r="Y10" s="9"/>
      <c r="Z10" s="9"/>
      <c r="AA10" s="9"/>
      <c r="AB10" s="9"/>
      <c r="AC10" s="9"/>
    </row>
    <row r="11" spans="1:29" ht="17.399999999999999" x14ac:dyDescent="0.3">
      <c r="A11" s="42" t="s">
        <v>34</v>
      </c>
      <c r="B11" s="54">
        <f>V55</f>
        <v>99596.160625713703</v>
      </c>
      <c r="C11" s="9"/>
      <c r="D11" s="3">
        <v>6</v>
      </c>
      <c r="E11" s="9">
        <v>71</v>
      </c>
      <c r="F11" s="10">
        <v>803318.05779833358</v>
      </c>
      <c r="G11" s="31">
        <f t="shared" si="0"/>
        <v>0.9127340393232215</v>
      </c>
      <c r="H11" s="11">
        <f t="shared" si="11"/>
        <v>1.9545690834471385E-2</v>
      </c>
      <c r="I11" s="16">
        <f t="shared" si="13"/>
        <v>89236.413638025871</v>
      </c>
      <c r="J11" s="16">
        <f t="shared" si="14"/>
        <v>2007.819306855582</v>
      </c>
      <c r="K11" s="15">
        <f t="shared" si="15"/>
        <v>4308</v>
      </c>
      <c r="L11" s="16">
        <f t="shared" si="2"/>
        <v>86936.232944881456</v>
      </c>
      <c r="M11" s="73" t="str">
        <f t="shared" si="3"/>
        <v>V</v>
      </c>
      <c r="N11" s="15">
        <f t="shared" si="12"/>
        <v>81720.058968188576</v>
      </c>
      <c r="O11" s="12">
        <f t="shared" si="4"/>
        <v>3825.3807144581151</v>
      </c>
      <c r="P11" s="16">
        <f t="shared" si="5"/>
        <v>3932.0582414044384</v>
      </c>
      <c r="Q11" s="36">
        <f t="shared" si="6"/>
        <v>3491.5551914565067</v>
      </c>
      <c r="R11" s="16">
        <f t="shared" si="7"/>
        <v>1597.2750075669846</v>
      </c>
      <c r="S11" s="17">
        <f t="shared" si="8"/>
        <v>1418.3344962007156</v>
      </c>
      <c r="T11" s="32">
        <f t="shared" si="9"/>
        <v>5529.333248971423</v>
      </c>
      <c r="U11" s="38">
        <f t="shared" si="10"/>
        <v>4909.8896876572226</v>
      </c>
      <c r="V11" s="33">
        <f t="shared" si="16"/>
        <v>30715.165754761634</v>
      </c>
      <c r="W11" s="9"/>
      <c r="X11" s="9"/>
      <c r="Y11" s="9"/>
      <c r="Z11" s="9"/>
      <c r="AA11" s="9"/>
      <c r="AB11" s="9"/>
      <c r="AC11" s="9"/>
    </row>
    <row r="12" spans="1:29" x14ac:dyDescent="0.3">
      <c r="A12" s="9"/>
      <c r="B12" s="9"/>
      <c r="C12" s="9"/>
      <c r="D12" s="3">
        <v>7</v>
      </c>
      <c r="E12" s="9">
        <v>72</v>
      </c>
      <c r="F12" s="10">
        <v>786115.44923657051</v>
      </c>
      <c r="G12" s="31">
        <f t="shared" si="0"/>
        <v>0.89318834848875006</v>
      </c>
      <c r="H12" s="11">
        <f t="shared" si="11"/>
        <v>1.9459186349815121E-2</v>
      </c>
      <c r="I12" s="16">
        <f t="shared" si="13"/>
        <v>86936.232944881456</v>
      </c>
      <c r="J12" s="16">
        <f t="shared" si="14"/>
        <v>1956.0652412598326</v>
      </c>
      <c r="K12" s="15">
        <f t="shared" si="15"/>
        <v>4308</v>
      </c>
      <c r="L12" s="16">
        <f t="shared" si="2"/>
        <v>84584.298186141285</v>
      </c>
      <c r="M12" s="73" t="str">
        <f>IF(L12&lt;=1,"RUINE","V")</f>
        <v>V</v>
      </c>
      <c r="N12" s="15">
        <f t="shared" si="12"/>
        <v>79509.240294972813</v>
      </c>
      <c r="O12" s="12">
        <f t="shared" si="4"/>
        <v>3750.3732494687411</v>
      </c>
      <c r="P12" s="16">
        <f t="shared" si="5"/>
        <v>3847.8554052895352</v>
      </c>
      <c r="Q12" s="36">
        <f t="shared" si="6"/>
        <v>3349.7896889093718</v>
      </c>
      <c r="R12" s="16">
        <f t="shared" si="7"/>
        <v>1547.1851234321055</v>
      </c>
      <c r="S12" s="17">
        <f t="shared" si="8"/>
        <v>1346.9177574038442</v>
      </c>
      <c r="T12" s="32">
        <f t="shared" si="9"/>
        <v>5395.0405287216408</v>
      </c>
      <c r="U12" s="38">
        <f t="shared" si="10"/>
        <v>4696.7074463132158</v>
      </c>
      <c r="V12" s="33">
        <f t="shared" si="16"/>
        <v>35411.87320107485</v>
      </c>
      <c r="W12" s="9"/>
      <c r="X12" s="9"/>
      <c r="Y12" s="9"/>
      <c r="Z12" s="9"/>
      <c r="AA12" s="9"/>
      <c r="AB12" s="9"/>
      <c r="AC12" s="9"/>
    </row>
    <row r="13" spans="1:29" x14ac:dyDescent="0.3">
      <c r="A13" s="9"/>
      <c r="B13" s="9"/>
      <c r="C13" s="9"/>
      <c r="D13" s="3">
        <v>8</v>
      </c>
      <c r="E13" s="9">
        <v>73</v>
      </c>
      <c r="F13" s="10">
        <v>768988.9752458994</v>
      </c>
      <c r="G13" s="31">
        <f t="shared" si="0"/>
        <v>0.87372916213893492</v>
      </c>
      <c r="H13" s="11">
        <f t="shared" si="11"/>
        <v>1.9570475432288945E-2</v>
      </c>
      <c r="I13" s="16">
        <f t="shared" si="13"/>
        <v>84584.298186141285</v>
      </c>
      <c r="J13" s="16">
        <f t="shared" si="14"/>
        <v>1903.1467091881789</v>
      </c>
      <c r="K13" s="15">
        <f t="shared" si="15"/>
        <v>4308</v>
      </c>
      <c r="L13" s="16">
        <f t="shared" si="2"/>
        <v>82179.444895329463</v>
      </c>
      <c r="M13" s="73" t="str">
        <f t="shared" si="3"/>
        <v>V</v>
      </c>
      <c r="N13" s="15">
        <f t="shared" si="12"/>
        <v>77248.678201609699</v>
      </c>
      <c r="O13" s="12">
        <f t="shared" si="4"/>
        <v>3676.8365190870009</v>
      </c>
      <c r="P13" s="16">
        <f t="shared" si="5"/>
        <v>3764.0252304945316</v>
      </c>
      <c r="Q13" s="36">
        <f t="shared" si="6"/>
        <v>3212.5592911437229</v>
      </c>
      <c r="R13" s="16">
        <f t="shared" si="7"/>
        <v>1511.7933589213972</v>
      </c>
      <c r="S13" s="17">
        <f t="shared" si="8"/>
        <v>1290.3010750685689</v>
      </c>
      <c r="T13" s="32">
        <f t="shared" si="9"/>
        <v>5275.8185894159287</v>
      </c>
      <c r="U13" s="38">
        <f t="shared" si="10"/>
        <v>4502.8603662122914</v>
      </c>
      <c r="V13" s="33">
        <f t="shared" si="16"/>
        <v>39914.733567287141</v>
      </c>
      <c r="W13" s="9"/>
      <c r="X13" s="9"/>
      <c r="Y13" s="9"/>
      <c r="Z13" s="9"/>
      <c r="AA13" s="9"/>
      <c r="AB13" s="9"/>
      <c r="AC13" s="9"/>
    </row>
    <row r="14" spans="1:29" x14ac:dyDescent="0.3">
      <c r="A14" s="9"/>
      <c r="B14" s="9"/>
      <c r="C14" s="9"/>
      <c r="D14" s="3">
        <v>9</v>
      </c>
      <c r="E14" s="9">
        <v>74</v>
      </c>
      <c r="F14" s="10">
        <v>751764.55319398001</v>
      </c>
      <c r="G14" s="31">
        <f t="shared" si="0"/>
        <v>0.85415868670664596</v>
      </c>
      <c r="H14" s="11">
        <f t="shared" si="11"/>
        <v>2.1148116881485997E-2</v>
      </c>
      <c r="I14" s="16">
        <f t="shared" si="13"/>
        <v>82179.444895329463</v>
      </c>
      <c r="J14" s="16">
        <f t="shared" si="14"/>
        <v>1849.0375101449129</v>
      </c>
      <c r="K14" s="15">
        <f t="shared" si="15"/>
        <v>4308</v>
      </c>
      <c r="L14" s="16">
        <f t="shared" si="2"/>
        <v>79720.48240547438</v>
      </c>
      <c r="M14" s="73" t="str">
        <f t="shared" si="3"/>
        <v>V</v>
      </c>
      <c r="N14" s="15">
        <f t="shared" si="12"/>
        <v>74937.253461145912</v>
      </c>
      <c r="O14" s="12">
        <f t="shared" si="4"/>
        <v>3604.7416853794125</v>
      </c>
      <c r="P14" s="16">
        <f t="shared" si="5"/>
        <v>3679.7156223322309</v>
      </c>
      <c r="Q14" s="36">
        <f t="shared" si="6"/>
        <v>3079.0214239003808</v>
      </c>
      <c r="R14" s="16">
        <f t="shared" si="7"/>
        <v>1584.7817949738549</v>
      </c>
      <c r="S14" s="17">
        <f t="shared" si="8"/>
        <v>1326.0745122034969</v>
      </c>
      <c r="T14" s="32">
        <f t="shared" si="9"/>
        <v>5264.4974173060855</v>
      </c>
      <c r="U14" s="38">
        <f t="shared" si="10"/>
        <v>4405.0959361038776</v>
      </c>
      <c r="V14" s="33">
        <f t="shared" si="16"/>
        <v>44319.829503391018</v>
      </c>
      <c r="W14" s="9"/>
      <c r="X14" s="9"/>
      <c r="Y14" s="9"/>
      <c r="Z14" s="9"/>
      <c r="AA14" s="9"/>
      <c r="AB14" s="9"/>
      <c r="AC14" s="9"/>
    </row>
    <row r="15" spans="1:29" x14ac:dyDescent="0.3">
      <c r="A15" s="9"/>
      <c r="B15" s="9"/>
      <c r="C15" s="9"/>
      <c r="D15" s="3">
        <v>10</v>
      </c>
      <c r="E15" s="9">
        <v>75</v>
      </c>
      <c r="F15" s="10">
        <v>733151.61289877165</v>
      </c>
      <c r="G15" s="31">
        <f t="shared" si="0"/>
        <v>0.83301056982515997</v>
      </c>
      <c r="H15" s="11">
        <f t="shared" si="11"/>
        <v>2.5639925793550414E-2</v>
      </c>
      <c r="I15" s="16">
        <f t="shared" si="13"/>
        <v>79720.48240547438</v>
      </c>
      <c r="J15" s="16">
        <f t="shared" si="14"/>
        <v>1793.7108541231735</v>
      </c>
      <c r="K15" s="15">
        <f t="shared" si="15"/>
        <v>4308</v>
      </c>
      <c r="L15" s="16">
        <f t="shared" si="2"/>
        <v>77206.193259597552</v>
      </c>
      <c r="M15" s="73" t="str">
        <f t="shared" si="3"/>
        <v>V</v>
      </c>
      <c r="N15" s="15">
        <f t="shared" si="12"/>
        <v>72573.8216640217</v>
      </c>
      <c r="O15" s="12">
        <f t="shared" si="4"/>
        <v>3534.0604758621689</v>
      </c>
      <c r="P15" s="16">
        <f t="shared" si="5"/>
        <v>3588.6095348067893</v>
      </c>
      <c r="Q15" s="36">
        <f t="shared" si="6"/>
        <v>2943.9097307945217</v>
      </c>
      <c r="R15" s="16">
        <f t="shared" si="7"/>
        <v>1860.7874020198778</v>
      </c>
      <c r="S15" s="17">
        <f t="shared" si="8"/>
        <v>1526.4937816761139</v>
      </c>
      <c r="T15" s="32">
        <f t="shared" si="9"/>
        <v>5449.3969368266671</v>
      </c>
      <c r="U15" s="38">
        <f t="shared" si="10"/>
        <v>4470.4035124706352</v>
      </c>
      <c r="V15" s="33">
        <f t="shared" si="16"/>
        <v>48790.233015861653</v>
      </c>
      <c r="W15" s="9"/>
      <c r="X15" s="9"/>
      <c r="Y15" s="9"/>
      <c r="Z15" s="9"/>
      <c r="AA15" s="9"/>
      <c r="AB15" s="9"/>
      <c r="AC15" s="9"/>
    </row>
    <row r="16" spans="1:29" x14ac:dyDescent="0.3">
      <c r="A16" s="9"/>
      <c r="B16" s="9"/>
      <c r="C16" s="9"/>
      <c r="D16" s="3">
        <v>11</v>
      </c>
      <c r="E16" s="9">
        <v>76</v>
      </c>
      <c r="F16" s="10">
        <v>710585.32907107449</v>
      </c>
      <c r="G16" s="31">
        <f t="shared" si="0"/>
        <v>0.80737064403160963</v>
      </c>
      <c r="H16" s="11">
        <f t="shared" si="11"/>
        <v>2.3838179210346002E-2</v>
      </c>
      <c r="I16" s="16">
        <f t="shared" si="13"/>
        <v>77206.193259597552</v>
      </c>
      <c r="J16" s="16">
        <f t="shared" si="14"/>
        <v>1737.1393483409449</v>
      </c>
      <c r="K16" s="15">
        <f t="shared" si="15"/>
        <v>4308</v>
      </c>
      <c r="L16" s="16">
        <f t="shared" si="2"/>
        <v>74635.332607938501</v>
      </c>
      <c r="M16" s="73" t="str">
        <f t="shared" si="3"/>
        <v>V</v>
      </c>
      <c r="N16" s="15">
        <f t="shared" si="12"/>
        <v>70157.212651462192</v>
      </c>
      <c r="O16" s="12">
        <f t="shared" si="4"/>
        <v>3464.7651724138918</v>
      </c>
      <c r="P16" s="16">
        <f t="shared" si="5"/>
        <v>3478.1527344881742</v>
      </c>
      <c r="Q16" s="36">
        <f t="shared" si="6"/>
        <v>2797.3496886700946</v>
      </c>
      <c r="R16" s="16">
        <f t="shared" si="7"/>
        <v>1672.4202080839095</v>
      </c>
      <c r="S16" s="17">
        <f t="shared" si="8"/>
        <v>1345.0657591945969</v>
      </c>
      <c r="T16" s="32">
        <f t="shared" si="9"/>
        <v>5150.5729425720838</v>
      </c>
      <c r="U16" s="38">
        <f t="shared" si="10"/>
        <v>4142.4154478646915</v>
      </c>
      <c r="V16" s="33">
        <f t="shared" si="16"/>
        <v>52932.648463726342</v>
      </c>
      <c r="W16" s="9"/>
      <c r="X16" s="9"/>
      <c r="Y16" s="9"/>
      <c r="Z16" s="9"/>
      <c r="AA16" s="9"/>
      <c r="AB16" s="9"/>
      <c r="AC16" s="9"/>
    </row>
    <row r="17" spans="1:29" x14ac:dyDescent="0.3">
      <c r="A17" s="9"/>
      <c r="B17" s="9"/>
      <c r="C17" s="9"/>
      <c r="D17" s="3">
        <v>12</v>
      </c>
      <c r="E17" s="9">
        <v>77</v>
      </c>
      <c r="F17" s="10">
        <v>689604.80352947977</v>
      </c>
      <c r="G17" s="31">
        <f t="shared" si="0"/>
        <v>0.7835324648212636</v>
      </c>
      <c r="H17" s="11">
        <f t="shared" si="11"/>
        <v>2.7514330499724252E-2</v>
      </c>
      <c r="I17" s="16">
        <f t="shared" si="13"/>
        <v>74635.332607938501</v>
      </c>
      <c r="J17" s="16">
        <f t="shared" si="14"/>
        <v>1679.2949836786163</v>
      </c>
      <c r="K17" s="15">
        <f t="shared" si="15"/>
        <v>4308</v>
      </c>
      <c r="L17" s="16">
        <f t="shared" si="2"/>
        <v>72006.627591617114</v>
      </c>
      <c r="M17" s="73" t="str">
        <f t="shared" si="3"/>
        <v>V</v>
      </c>
      <c r="N17" s="15">
        <f t="shared" si="12"/>
        <v>67686.229936120086</v>
      </c>
      <c r="O17" s="12">
        <f t="shared" si="4"/>
        <v>3396.8286004057759</v>
      </c>
      <c r="P17" s="16">
        <f t="shared" si="5"/>
        <v>3375.4578584500036</v>
      </c>
      <c r="Q17" s="36">
        <f t="shared" si="6"/>
        <v>2661.5254858513008</v>
      </c>
      <c r="R17" s="16">
        <f t="shared" si="7"/>
        <v>1862.3413007427375</v>
      </c>
      <c r="S17" s="17">
        <f t="shared" si="8"/>
        <v>1468.4434062395137</v>
      </c>
      <c r="T17" s="32">
        <f t="shared" si="9"/>
        <v>5237.7991591927412</v>
      </c>
      <c r="U17" s="38">
        <f t="shared" si="10"/>
        <v>4129.9688920908147</v>
      </c>
      <c r="V17" s="33">
        <f t="shared" si="16"/>
        <v>57062.617355817158</v>
      </c>
      <c r="W17" s="9"/>
      <c r="X17" s="9"/>
      <c r="Y17" s="9"/>
      <c r="Z17" s="9"/>
      <c r="AA17" s="9"/>
      <c r="AB17" s="9"/>
      <c r="AC17" s="9"/>
    </row>
    <row r="18" spans="1:29" x14ac:dyDescent="0.3">
      <c r="A18" s="9"/>
      <c r="B18" s="9"/>
      <c r="C18" s="9"/>
      <c r="D18" s="3">
        <v>13</v>
      </c>
      <c r="E18" s="9">
        <v>78</v>
      </c>
      <c r="F18" s="10">
        <v>665388.81334350095</v>
      </c>
      <c r="G18" s="31">
        <f t="shared" si="0"/>
        <v>0.7560181343215393</v>
      </c>
      <c r="H18" s="11">
        <f t="shared" si="11"/>
        <v>2.7400875614625661E-2</v>
      </c>
      <c r="I18" s="16">
        <f t="shared" si="13"/>
        <v>72006.627591617114</v>
      </c>
      <c r="J18" s="16">
        <f t="shared" si="14"/>
        <v>1620.149120811385</v>
      </c>
      <c r="K18" s="15">
        <f t="shared" si="15"/>
        <v>4308</v>
      </c>
      <c r="L18" s="16">
        <f t="shared" si="2"/>
        <v>69318.776712428502</v>
      </c>
      <c r="M18" s="73" t="str">
        <f t="shared" si="3"/>
        <v>V</v>
      </c>
      <c r="N18" s="15">
        <f t="shared" si="12"/>
        <v>65159.650109682792</v>
      </c>
      <c r="O18" s="12">
        <f t="shared" si="4"/>
        <v>3330.2241180448782</v>
      </c>
      <c r="P18" s="16">
        <f t="shared" si="5"/>
        <v>3256.9261226571912</v>
      </c>
      <c r="Q18" s="36">
        <f t="shared" si="6"/>
        <v>2517.7098245968823</v>
      </c>
      <c r="R18" s="16">
        <f t="shared" si="7"/>
        <v>1785.4314677479474</v>
      </c>
      <c r="S18" s="17">
        <f t="shared" si="8"/>
        <v>1380.1965958705853</v>
      </c>
      <c r="T18" s="32">
        <f t="shared" si="9"/>
        <v>5042.3575904051386</v>
      </c>
      <c r="U18" s="38">
        <f t="shared" si="10"/>
        <v>3897.9064204674678</v>
      </c>
      <c r="V18" s="33">
        <f t="shared" si="16"/>
        <v>60960.523776284623</v>
      </c>
      <c r="W18" s="9"/>
      <c r="X18" s="9"/>
      <c r="Y18" s="9"/>
      <c r="Z18" s="9"/>
      <c r="AA18" s="9"/>
      <c r="AB18" s="9"/>
      <c r="AC18" s="9"/>
    </row>
    <row r="19" spans="1:29" x14ac:dyDescent="0.3">
      <c r="A19" s="9"/>
      <c r="B19" s="9"/>
      <c r="C19" s="9"/>
      <c r="D19" s="3">
        <v>14</v>
      </c>
      <c r="E19" s="9">
        <v>79</v>
      </c>
      <c r="F19" s="10">
        <v>641272.67739108694</v>
      </c>
      <c r="G19" s="31">
        <f t="shared" si="0"/>
        <v>0.72861725870691363</v>
      </c>
      <c r="H19" s="11">
        <f t="shared" si="11"/>
        <v>3.0010244779763138E-2</v>
      </c>
      <c r="I19" s="16">
        <f t="shared" si="13"/>
        <v>69318.776712428502</v>
      </c>
      <c r="J19" s="16">
        <f t="shared" si="14"/>
        <v>1559.6724760296413</v>
      </c>
      <c r="K19" s="15">
        <f t="shared" si="15"/>
        <v>4308</v>
      </c>
      <c r="L19" s="16">
        <f t="shared" si="2"/>
        <v>66570.449188458137</v>
      </c>
      <c r="M19" s="73" t="str">
        <f t="shared" si="3"/>
        <v>V</v>
      </c>
      <c r="N19" s="15">
        <f t="shared" si="12"/>
        <v>62576.22223715065</v>
      </c>
      <c r="O19" s="12">
        <f t="shared" si="4"/>
        <v>3264.9256059263512</v>
      </c>
      <c r="P19" s="16">
        <f t="shared" si="5"/>
        <v>3138.883150509384</v>
      </c>
      <c r="Q19" s="36">
        <f t="shared" si="6"/>
        <v>2378.8811448720667</v>
      </c>
      <c r="R19" s="16">
        <f t="shared" si="7"/>
        <v>1877.9277467297484</v>
      </c>
      <c r="S19" s="17">
        <f t="shared" si="8"/>
        <v>1423.2345372278392</v>
      </c>
      <c r="T19" s="32">
        <f t="shared" si="9"/>
        <v>5016.8108972391328</v>
      </c>
      <c r="U19" s="38">
        <f t="shared" si="10"/>
        <v>3802.1156820999058</v>
      </c>
      <c r="V19" s="33">
        <f t="shared" si="16"/>
        <v>64762.639458384525</v>
      </c>
      <c r="W19" s="9"/>
      <c r="X19" s="9"/>
      <c r="Y19" s="9"/>
      <c r="Z19" s="9"/>
      <c r="AA19" s="9"/>
      <c r="AB19" s="9"/>
      <c r="AC19" s="9"/>
    </row>
    <row r="20" spans="1:29" x14ac:dyDescent="0.3">
      <c r="A20" s="9"/>
      <c r="B20" s="9"/>
      <c r="C20" s="9"/>
      <c r="D20" s="3">
        <v>15</v>
      </c>
      <c r="E20" s="9">
        <v>80</v>
      </c>
      <c r="F20" s="10">
        <v>614859.97608720278</v>
      </c>
      <c r="G20" s="31">
        <f t="shared" si="0"/>
        <v>0.69860701392715052</v>
      </c>
      <c r="H20" s="11">
        <f t="shared" si="11"/>
        <v>3.1949792092530752E-2</v>
      </c>
      <c r="I20" s="16">
        <f t="shared" si="13"/>
        <v>66570.449188458137</v>
      </c>
      <c r="J20" s="16">
        <f t="shared" si="14"/>
        <v>1497.835106740308</v>
      </c>
      <c r="K20" s="15">
        <f t="shared" si="15"/>
        <v>4308</v>
      </c>
      <c r="L20" s="16">
        <f t="shared" si="2"/>
        <v>63760.284295198449</v>
      </c>
      <c r="M20" s="73" t="str">
        <f t="shared" si="3"/>
        <v>V</v>
      </c>
      <c r="N20" s="15">
        <f t="shared" si="12"/>
        <v>59934.667237486545</v>
      </c>
      <c r="O20" s="12">
        <f t="shared" si="4"/>
        <v>3200.9074567905409</v>
      </c>
      <c r="P20" s="16">
        <f t="shared" si="5"/>
        <v>3009.5990159981643</v>
      </c>
      <c r="Q20" s="36">
        <f t="shared" si="6"/>
        <v>2236.1764002455893</v>
      </c>
      <c r="R20" s="16">
        <f t="shared" si="7"/>
        <v>1914.9001573727096</v>
      </c>
      <c r="S20" s="17">
        <f t="shared" si="8"/>
        <v>1422.799023385257</v>
      </c>
      <c r="T20" s="32">
        <f t="shared" si="9"/>
        <v>4924.4991733708739</v>
      </c>
      <c r="U20" s="38">
        <f t="shared" si="10"/>
        <v>3658.9754236308463</v>
      </c>
      <c r="V20" s="33">
        <f t="shared" si="16"/>
        <v>68421.614882015376</v>
      </c>
      <c r="W20" s="9"/>
      <c r="X20" s="9"/>
      <c r="Y20" s="9"/>
      <c r="Z20" s="9"/>
      <c r="AA20" s="9"/>
      <c r="AB20" s="9"/>
      <c r="AC20" s="9"/>
    </row>
    <row r="21" spans="1:29" x14ac:dyDescent="0.3">
      <c r="A21" s="9"/>
      <c r="B21" s="9"/>
      <c r="C21" s="9"/>
      <c r="D21" s="3">
        <v>16</v>
      </c>
      <c r="E21" s="9">
        <v>81</v>
      </c>
      <c r="F21" s="10">
        <v>586740.23493033391</v>
      </c>
      <c r="G21" s="31">
        <f t="shared" si="0"/>
        <v>0.66665722183461973</v>
      </c>
      <c r="H21" s="11">
        <f t="shared" si="11"/>
        <v>3.4620793358098333E-2</v>
      </c>
      <c r="I21" s="16">
        <f t="shared" si="13"/>
        <v>63760.284295198449</v>
      </c>
      <c r="J21" s="16">
        <f t="shared" si="14"/>
        <v>1434.6063966419651</v>
      </c>
      <c r="K21" s="15">
        <f t="shared" si="15"/>
        <v>4308</v>
      </c>
      <c r="L21" s="16">
        <f t="shared" si="2"/>
        <v>60886.890691840417</v>
      </c>
      <c r="M21" s="73" t="str">
        <f t="shared" si="3"/>
        <v>V</v>
      </c>
      <c r="N21" s="15">
        <f t="shared" si="12"/>
        <v>57233.677250329994</v>
      </c>
      <c r="O21" s="12">
        <f t="shared" si="4"/>
        <v>3138.1445654809222</v>
      </c>
      <c r="P21" s="16">
        <f t="shared" si="5"/>
        <v>2871.9593116635419</v>
      </c>
      <c r="Q21" s="36">
        <f t="shared" si="6"/>
        <v>2092.0667377389213</v>
      </c>
      <c r="R21" s="16">
        <f t="shared" si="7"/>
        <v>1981.4753132077683</v>
      </c>
      <c r="S21" s="17">
        <f t="shared" si="8"/>
        <v>1443.3973968843004</v>
      </c>
      <c r="T21" s="32">
        <f t="shared" si="9"/>
        <v>4853.43462487131</v>
      </c>
      <c r="U21" s="38">
        <f t="shared" si="10"/>
        <v>3535.464134623222</v>
      </c>
      <c r="V21" s="33">
        <f t="shared" si="16"/>
        <v>71957.0790166386</v>
      </c>
      <c r="W21" s="9"/>
      <c r="X21" s="9"/>
      <c r="Y21" s="9"/>
      <c r="Z21" s="9"/>
      <c r="AA21" s="9"/>
      <c r="AB21" s="9"/>
      <c r="AC21" s="9"/>
    </row>
    <row r="22" spans="1:29" x14ac:dyDescent="0.3">
      <c r="A22" s="9"/>
      <c r="B22" s="9"/>
      <c r="C22" s="9"/>
      <c r="D22" s="3">
        <v>17</v>
      </c>
      <c r="E22" s="9">
        <v>82</v>
      </c>
      <c r="F22" s="10">
        <v>556269.68460388086</v>
      </c>
      <c r="G22" s="31">
        <f t="shared" si="0"/>
        <v>0.63203642847652142</v>
      </c>
      <c r="H22" s="11">
        <f t="shared" si="11"/>
        <v>3.427640151839649E-2</v>
      </c>
      <c r="I22" s="16">
        <f t="shared" si="13"/>
        <v>60886.890691840417</v>
      </c>
      <c r="J22" s="16">
        <f t="shared" si="14"/>
        <v>1369.9550405664093</v>
      </c>
      <c r="K22" s="15">
        <f t="shared" si="15"/>
        <v>4308</v>
      </c>
      <c r="L22" s="16">
        <f t="shared" si="2"/>
        <v>57948.845732406829</v>
      </c>
      <c r="M22" s="73" t="str">
        <f t="shared" si="3"/>
        <v>V</v>
      </c>
      <c r="N22" s="15">
        <f t="shared" si="12"/>
        <v>54471.91498846242</v>
      </c>
      <c r="O22" s="12">
        <f t="shared" si="4"/>
        <v>3076.6123190989429</v>
      </c>
      <c r="P22" s="16">
        <f t="shared" si="5"/>
        <v>2722.8129338768545</v>
      </c>
      <c r="Q22" s="36">
        <f t="shared" si="6"/>
        <v>1944.5310619701638</v>
      </c>
      <c r="R22" s="16">
        <f t="shared" si="7"/>
        <v>1867.1012296204979</v>
      </c>
      <c r="S22" s="17">
        <f t="shared" si="8"/>
        <v>1333.4137985272071</v>
      </c>
      <c r="T22" s="32">
        <f t="shared" si="9"/>
        <v>4589.9141634973521</v>
      </c>
      <c r="U22" s="38">
        <f t="shared" si="10"/>
        <v>3277.9448604973709</v>
      </c>
      <c r="V22" s="33">
        <f t="shared" si="16"/>
        <v>75235.023877135973</v>
      </c>
      <c r="W22" s="9"/>
      <c r="X22" s="9"/>
      <c r="Y22" s="9"/>
      <c r="Z22" s="9"/>
      <c r="AA22" s="9"/>
      <c r="AB22" s="9"/>
      <c r="AC22" s="9"/>
    </row>
    <row r="23" spans="1:29" x14ac:dyDescent="0.3">
      <c r="A23" s="9"/>
      <c r="B23" s="9"/>
      <c r="C23" s="9"/>
      <c r="D23" s="3">
        <v>18</v>
      </c>
      <c r="E23" s="9">
        <v>83</v>
      </c>
      <c r="F23" s="10">
        <v>526102.24139502365</v>
      </c>
      <c r="G23" s="31">
        <f t="shared" si="0"/>
        <v>0.59776002695812491</v>
      </c>
      <c r="H23" s="11">
        <f t="shared" si="11"/>
        <v>3.5532409116426925E-2</v>
      </c>
      <c r="I23" s="16">
        <f t="shared" si="13"/>
        <v>57948.845732406829</v>
      </c>
      <c r="J23" s="16">
        <f t="shared" si="14"/>
        <v>1303.8490289791537</v>
      </c>
      <c r="K23" s="15">
        <f t="shared" si="15"/>
        <v>4308</v>
      </c>
      <c r="L23" s="16">
        <f t="shared" si="2"/>
        <v>54944.694761385981</v>
      </c>
      <c r="M23" s="73" t="str">
        <f t="shared" si="3"/>
        <v>V</v>
      </c>
      <c r="N23" s="15">
        <f t="shared" si="12"/>
        <v>51648.013075702824</v>
      </c>
      <c r="O23" s="12">
        <f t="shared" si="4"/>
        <v>3016.2865873519054</v>
      </c>
      <c r="P23" s="16">
        <f t="shared" si="5"/>
        <v>2575.1501961356021</v>
      </c>
      <c r="Q23" s="36">
        <f t="shared" si="6"/>
        <v>1803.0155517689054</v>
      </c>
      <c r="R23" s="16">
        <f t="shared" si="7"/>
        <v>1835.17833065644</v>
      </c>
      <c r="S23" s="17">
        <f t="shared" si="8"/>
        <v>1284.9173129428691</v>
      </c>
      <c r="T23" s="32">
        <f t="shared" si="9"/>
        <v>4410.3285267920419</v>
      </c>
      <c r="U23" s="38">
        <f t="shared" si="10"/>
        <v>3087.9328647117745</v>
      </c>
      <c r="V23" s="33">
        <f t="shared" si="16"/>
        <v>78322.956741847753</v>
      </c>
      <c r="W23" s="9"/>
      <c r="X23" s="9"/>
      <c r="Y23" s="9"/>
      <c r="Z23" s="9"/>
      <c r="AA23" s="9"/>
      <c r="AB23" s="9"/>
      <c r="AC23" s="9"/>
    </row>
    <row r="24" spans="1:29" x14ac:dyDescent="0.3">
      <c r="A24" s="9"/>
      <c r="B24" s="9"/>
      <c r="C24" s="9"/>
      <c r="D24" s="3">
        <v>19</v>
      </c>
      <c r="E24" s="9">
        <v>84</v>
      </c>
      <c r="F24" s="10">
        <v>494829.35723539628</v>
      </c>
      <c r="G24" s="31">
        <f t="shared" si="0"/>
        <v>0.56222761784169806</v>
      </c>
      <c r="H24" s="11">
        <f t="shared" si="11"/>
        <v>3.9765463216708652E-2</v>
      </c>
      <c r="I24" s="16">
        <f t="shared" si="13"/>
        <v>54944.694761385981</v>
      </c>
      <c r="J24" s="16">
        <f t="shared" si="14"/>
        <v>1236.2556321311845</v>
      </c>
      <c r="K24" s="15">
        <f t="shared" si="15"/>
        <v>4308</v>
      </c>
      <c r="L24" s="16">
        <f t="shared" si="2"/>
        <v>51872.950393517167</v>
      </c>
      <c r="M24" s="73" t="str">
        <f t="shared" si="3"/>
        <v>V</v>
      </c>
      <c r="N24" s="15">
        <f t="shared" si="12"/>
        <v>48760.573369906138</v>
      </c>
      <c r="O24" s="12">
        <f t="shared" si="4"/>
        <v>2957.1437130901031</v>
      </c>
      <c r="P24" s="16">
        <f t="shared" si="5"/>
        <v>2422.0765776620351</v>
      </c>
      <c r="Q24" s="36">
        <f t="shared" si="6"/>
        <v>1662.5878654262026</v>
      </c>
      <c r="R24" s="16">
        <f t="shared" si="7"/>
        <v>1938.986786766626</v>
      </c>
      <c r="S24" s="17">
        <f t="shared" si="8"/>
        <v>1330.9801732246306</v>
      </c>
      <c r="T24" s="32">
        <f t="shared" si="9"/>
        <v>4361.0633644286609</v>
      </c>
      <c r="U24" s="38">
        <f t="shared" si="10"/>
        <v>2993.5680386508329</v>
      </c>
      <c r="V24" s="33">
        <f t="shared" si="16"/>
        <v>81316.524780498585</v>
      </c>
      <c r="W24" s="9"/>
      <c r="X24" s="9"/>
      <c r="Y24" s="9"/>
      <c r="Z24" s="9"/>
      <c r="AA24" s="9"/>
      <c r="AB24" s="9"/>
      <c r="AC24" s="9"/>
    </row>
    <row r="25" spans="1:29" x14ac:dyDescent="0.3">
      <c r="A25" s="9"/>
      <c r="B25" s="9"/>
      <c r="C25" s="9"/>
      <c r="D25" s="3">
        <v>20</v>
      </c>
      <c r="E25" s="9">
        <v>85</v>
      </c>
      <c r="F25" s="10">
        <v>459830.86555825482</v>
      </c>
      <c r="G25" s="11">
        <f t="shared" si="0"/>
        <v>0.52246215462498935</v>
      </c>
      <c r="H25" s="11">
        <f t="shared" si="11"/>
        <v>3.98132910161609E-2</v>
      </c>
      <c r="I25" s="16">
        <f t="shared" si="13"/>
        <v>51872.950393517167</v>
      </c>
      <c r="J25" s="16">
        <f t="shared" si="14"/>
        <v>1167.1413838541362</v>
      </c>
      <c r="K25" s="15">
        <f t="shared" si="15"/>
        <v>4308</v>
      </c>
      <c r="L25" s="16">
        <f t="shared" si="2"/>
        <v>48732.091777371301</v>
      </c>
      <c r="M25" s="73" t="str">
        <f t="shared" si="3"/>
        <v>V</v>
      </c>
      <c r="N25" s="15">
        <f t="shared" si="12"/>
        <v>45808.166270729023</v>
      </c>
      <c r="O25" s="12">
        <f t="shared" si="4"/>
        <v>2899.1605030295127</v>
      </c>
      <c r="P25" s="16">
        <f t="shared" si="5"/>
        <v>2250.766962124454</v>
      </c>
      <c r="Q25" s="36">
        <f t="shared" si="6"/>
        <v>1514.7016430164672</v>
      </c>
      <c r="R25" s="16">
        <f t="shared" si="7"/>
        <v>1823.7738546532205</v>
      </c>
      <c r="S25" s="17">
        <f t="shared" si="8"/>
        <v>1227.347522253599</v>
      </c>
      <c r="T25" s="32">
        <f t="shared" si="9"/>
        <v>4074.5408167776745</v>
      </c>
      <c r="U25" s="38">
        <f t="shared" si="10"/>
        <v>2742.0491652700662</v>
      </c>
      <c r="V25" s="33">
        <f t="shared" si="16"/>
        <v>84058.573945768658</v>
      </c>
      <c r="W25" s="9"/>
      <c r="X25" s="9"/>
      <c r="Y25" s="9"/>
      <c r="Z25" s="9"/>
      <c r="AA25" s="9"/>
      <c r="AB25" s="9"/>
      <c r="AC25" s="9"/>
    </row>
    <row r="26" spans="1:29" x14ac:dyDescent="0.3">
      <c r="A26" s="9"/>
      <c r="B26" s="9"/>
      <c r="C26" s="9"/>
      <c r="D26" s="3">
        <v>21</v>
      </c>
      <c r="E26" s="9">
        <v>86</v>
      </c>
      <c r="F26" s="10">
        <v>424790.27954332222</v>
      </c>
      <c r="G26" s="11">
        <f t="shared" si="0"/>
        <v>0.48264886360882847</v>
      </c>
      <c r="H26" s="11">
        <f t="shared" si="11"/>
        <v>4.3490233295922706E-2</v>
      </c>
      <c r="I26" s="16">
        <f t="shared" si="13"/>
        <v>48732.091777371301</v>
      </c>
      <c r="J26" s="16">
        <f t="shared" si="14"/>
        <v>1096.4720649908543</v>
      </c>
      <c r="K26" s="15">
        <f t="shared" si="15"/>
        <v>4308</v>
      </c>
      <c r="L26" s="16">
        <f t="shared" si="2"/>
        <v>45520.563842362157</v>
      </c>
      <c r="M26" s="73" t="str">
        <f t="shared" si="3"/>
        <v>V</v>
      </c>
      <c r="N26" s="15">
        <f t="shared" si="12"/>
        <v>42789.330011820428</v>
      </c>
      <c r="O26" s="12">
        <f t="shared" si="4"/>
        <v>2842.314218656385</v>
      </c>
      <c r="P26" s="16">
        <f t="shared" si="5"/>
        <v>2079.251304426833</v>
      </c>
      <c r="Q26" s="36">
        <f t="shared" si="6"/>
        <v>1371.8397276537196</v>
      </c>
      <c r="R26" s="16">
        <f t="shared" si="7"/>
        <v>1860.9179447902975</v>
      </c>
      <c r="S26" s="17">
        <f t="shared" si="8"/>
        <v>1227.7886569708173</v>
      </c>
      <c r="T26" s="32">
        <f t="shared" si="9"/>
        <v>3940.1692492171305</v>
      </c>
      <c r="U26" s="38">
        <f t="shared" si="10"/>
        <v>2599.6283846245369</v>
      </c>
      <c r="V26" s="33">
        <f t="shared" si="16"/>
        <v>86658.202330393193</v>
      </c>
      <c r="W26" s="9"/>
      <c r="X26" s="9"/>
      <c r="Y26" s="9"/>
      <c r="Z26" s="9"/>
      <c r="AA26" s="9"/>
      <c r="AB26" s="9"/>
      <c r="AC26" s="9"/>
    </row>
    <row r="27" spans="1:29" x14ac:dyDescent="0.3">
      <c r="A27" s="9"/>
      <c r="B27" s="9"/>
      <c r="C27" s="9"/>
      <c r="D27" s="3">
        <v>22</v>
      </c>
      <c r="E27" s="9">
        <v>87</v>
      </c>
      <c r="F27" s="10">
        <v>386513.5327153175</v>
      </c>
      <c r="G27" s="11">
        <f t="shared" si="0"/>
        <v>0.43915863031290575</v>
      </c>
      <c r="H27" s="11">
        <f t="shared" si="11"/>
        <v>4.2435468114864421E-2</v>
      </c>
      <c r="I27" s="16">
        <f t="shared" si="13"/>
        <v>45520.563842362157</v>
      </c>
      <c r="J27" s="16">
        <f t="shared" si="14"/>
        <v>1024.2126864531485</v>
      </c>
      <c r="K27" s="15">
        <f t="shared" si="15"/>
        <v>4308</v>
      </c>
      <c r="L27" s="16">
        <f t="shared" si="2"/>
        <v>42236.776528815302</v>
      </c>
      <c r="M27" s="73" t="str">
        <f t="shared" si="3"/>
        <v>V</v>
      </c>
      <c r="N27" s="15">
        <f t="shared" si="12"/>
        <v>39702.569937086388</v>
      </c>
      <c r="O27" s="12">
        <f t="shared" si="4"/>
        <v>2786.5825673101813</v>
      </c>
      <c r="P27" s="16">
        <f t="shared" si="5"/>
        <v>1891.895379387998</v>
      </c>
      <c r="Q27" s="36">
        <f t="shared" si="6"/>
        <v>1223.7517835137598</v>
      </c>
      <c r="R27" s="16">
        <f t="shared" si="7"/>
        <v>1684.7971406434042</v>
      </c>
      <c r="S27" s="17">
        <f t="shared" si="8"/>
        <v>1089.7925583962281</v>
      </c>
      <c r="T27" s="32">
        <f t="shared" si="9"/>
        <v>3576.6925200314022</v>
      </c>
      <c r="U27" s="38">
        <f t="shared" si="10"/>
        <v>2313.5443419099879</v>
      </c>
      <c r="V27" s="33">
        <f t="shared" si="16"/>
        <v>88971.746672303183</v>
      </c>
      <c r="W27" s="9"/>
      <c r="X27" s="9"/>
      <c r="Y27" s="9"/>
      <c r="Z27" s="9"/>
      <c r="AA27" s="9"/>
      <c r="AB27" s="9"/>
      <c r="AC27" s="9"/>
    </row>
    <row r="28" spans="1:29" x14ac:dyDescent="0.3">
      <c r="A28" s="9"/>
      <c r="B28" s="9"/>
      <c r="C28" s="9"/>
      <c r="D28" s="3">
        <v>23</v>
      </c>
      <c r="E28" s="9">
        <v>88</v>
      </c>
      <c r="F28" s="10">
        <v>349165.10879428941</v>
      </c>
      <c r="G28" s="11">
        <f t="shared" si="0"/>
        <v>0.39672316219804132</v>
      </c>
      <c r="H28" s="11">
        <f t="shared" si="11"/>
        <v>4.4253973827393177E-2</v>
      </c>
      <c r="I28" s="16">
        <f t="shared" si="13"/>
        <v>42236.776528815302</v>
      </c>
      <c r="J28" s="16">
        <f t="shared" si="14"/>
        <v>950.32747189834424</v>
      </c>
      <c r="K28" s="15">
        <f t="shared" si="15"/>
        <v>4308</v>
      </c>
      <c r="L28" s="16">
        <f t="shared" si="2"/>
        <v>38879.104000713647</v>
      </c>
      <c r="M28" s="73" t="str">
        <f t="shared" si="3"/>
        <v>V</v>
      </c>
      <c r="N28" s="15">
        <f t="shared" si="12"/>
        <v>36546.357760670828</v>
      </c>
      <c r="O28" s="12">
        <f t="shared" si="4"/>
        <v>2731.9436934413548</v>
      </c>
      <c r="P28" s="16">
        <f t="shared" si="5"/>
        <v>1709.083382749162</v>
      </c>
      <c r="Q28" s="36">
        <f t="shared" si="6"/>
        <v>1083.8253410090506</v>
      </c>
      <c r="R28" s="16">
        <f t="shared" si="7"/>
        <v>1617.3215598272743</v>
      </c>
      <c r="S28" s="17">
        <f t="shared" si="8"/>
        <v>1025.6340379844144</v>
      </c>
      <c r="T28" s="32">
        <f t="shared" si="9"/>
        <v>3326.404942576436</v>
      </c>
      <c r="U28" s="38">
        <f t="shared" si="10"/>
        <v>2109.4593789934652</v>
      </c>
      <c r="V28" s="33">
        <f t="shared" si="16"/>
        <v>91081.206051296642</v>
      </c>
      <c r="W28" s="9"/>
      <c r="X28" s="9"/>
      <c r="Y28" s="9"/>
      <c r="Z28" s="9"/>
      <c r="AA28" s="9"/>
      <c r="AB28" s="9"/>
      <c r="AC28" s="9"/>
    </row>
    <row r="29" spans="1:29" x14ac:dyDescent="0.3">
      <c r="A29" s="9"/>
      <c r="B29" s="9"/>
      <c r="C29" s="9"/>
      <c r="D29" s="3">
        <v>24</v>
      </c>
      <c r="E29" s="9">
        <v>89</v>
      </c>
      <c r="F29" s="10">
        <v>310216.17649497517</v>
      </c>
      <c r="G29" s="11">
        <f t="shared" si="0"/>
        <v>0.35246918837064817</v>
      </c>
      <c r="H29" s="11">
        <f t="shared" si="11"/>
        <v>4.4291012544623025E-2</v>
      </c>
      <c r="I29" s="16">
        <f t="shared" si="13"/>
        <v>38879.104000713647</v>
      </c>
      <c r="J29" s="16">
        <f t="shared" si="14"/>
        <v>874.77984001605705</v>
      </c>
      <c r="K29" s="15">
        <f t="shared" si="15"/>
        <v>4308</v>
      </c>
      <c r="L29" s="16">
        <f t="shared" si="2"/>
        <v>35445.883840729701</v>
      </c>
      <c r="M29" s="73" t="str">
        <f t="shared" si="3"/>
        <v>V</v>
      </c>
      <c r="N29" s="15">
        <f t="shared" si="12"/>
        <v>33319.130810285918</v>
      </c>
      <c r="O29" s="12">
        <f t="shared" si="4"/>
        <v>2678.3761700405439</v>
      </c>
      <c r="P29" s="16">
        <f t="shared" si="5"/>
        <v>1518.4372635007524</v>
      </c>
      <c r="Q29" s="36">
        <f t="shared" si="6"/>
        <v>944.04507480547568</v>
      </c>
      <c r="R29" s="16">
        <f t="shared" si="7"/>
        <v>1475.7380406943091</v>
      </c>
      <c r="S29" s="17">
        <f t="shared" si="8"/>
        <v>917.49805046842152</v>
      </c>
      <c r="T29" s="32">
        <f t="shared" si="9"/>
        <v>2994.1753041950615</v>
      </c>
      <c r="U29" s="38">
        <f t="shared" si="10"/>
        <v>1861.5431252738972</v>
      </c>
      <c r="V29" s="33">
        <f t="shared" si="16"/>
        <v>92942.749176570534</v>
      </c>
      <c r="W29" s="9"/>
      <c r="X29" s="9"/>
      <c r="Y29" s="9"/>
      <c r="Z29" s="9"/>
      <c r="AA29" s="9"/>
      <c r="AB29" s="9"/>
      <c r="AC29" s="9"/>
    </row>
    <row r="30" spans="1:29" x14ac:dyDescent="0.3">
      <c r="A30" s="9"/>
      <c r="B30" s="9"/>
      <c r="C30" s="9"/>
      <c r="D30" s="3">
        <v>25</v>
      </c>
      <c r="E30" s="9">
        <v>90</v>
      </c>
      <c r="F30" s="10">
        <v>271234.64557535475</v>
      </c>
      <c r="G30" s="11">
        <f t="shared" si="0"/>
        <v>0.30817817582602514</v>
      </c>
      <c r="H30" s="11">
        <f t="shared" si="11"/>
        <v>4.3640254678262033E-2</v>
      </c>
      <c r="I30" s="16">
        <f t="shared" si="13"/>
        <v>35445.883840729701</v>
      </c>
      <c r="J30" s="16">
        <f t="shared" si="14"/>
        <v>797.53238641641826</v>
      </c>
      <c r="K30" s="15">
        <f t="shared" si="15"/>
        <v>4308</v>
      </c>
      <c r="L30" s="16">
        <f t="shared" si="2"/>
        <v>31935.416227146117</v>
      </c>
      <c r="M30" s="73" t="str">
        <f t="shared" si="3"/>
        <v>V</v>
      </c>
      <c r="N30" s="15">
        <f t="shared" si="12"/>
        <v>30019.291253517349</v>
      </c>
      <c r="O30" s="12">
        <f t="shared" si="4"/>
        <v>2625.8589902358272</v>
      </c>
      <c r="P30" s="16">
        <f t="shared" si="5"/>
        <v>1327.6315814585164</v>
      </c>
      <c r="Q30" s="36">
        <f t="shared" si="6"/>
        <v>809.23243358724562</v>
      </c>
      <c r="R30" s="16">
        <f t="shared" si="7"/>
        <v>1310.049515564421</v>
      </c>
      <c r="S30" s="17">
        <f t="shared" si="8"/>
        <v>798.5156216571321</v>
      </c>
      <c r="T30" s="32">
        <f t="shared" si="9"/>
        <v>2637.6810970229371</v>
      </c>
      <c r="U30" s="38">
        <f t="shared" si="10"/>
        <v>1607.7480552443776</v>
      </c>
      <c r="V30" s="33">
        <f t="shared" si="16"/>
        <v>94550.497231814908</v>
      </c>
      <c r="W30" s="9"/>
      <c r="X30" s="9"/>
      <c r="Y30" s="9"/>
      <c r="Z30" s="9"/>
      <c r="AA30" s="9"/>
      <c r="AB30" s="9"/>
      <c r="AC30" s="9"/>
    </row>
    <row r="31" spans="1:29" x14ac:dyDescent="0.3">
      <c r="A31" s="9"/>
      <c r="B31" s="9"/>
      <c r="C31" s="9"/>
      <c r="D31" s="3">
        <v>26</v>
      </c>
      <c r="E31" s="9">
        <v>91</v>
      </c>
      <c r="F31" s="10">
        <v>232825.86150506814</v>
      </c>
      <c r="G31" s="11">
        <f t="shared" si="0"/>
        <v>0.26453792114776309</v>
      </c>
      <c r="H31" s="11">
        <f t="shared" si="11"/>
        <v>4.0495862910376608E-2</v>
      </c>
      <c r="I31" s="16">
        <f t="shared" si="13"/>
        <v>31935.416227146117</v>
      </c>
      <c r="J31" s="16">
        <f t="shared" si="14"/>
        <v>718.54686511078762</v>
      </c>
      <c r="K31" s="15">
        <f t="shared" si="15"/>
        <v>4308</v>
      </c>
      <c r="L31" s="16">
        <f t="shared" si="2"/>
        <v>28345.963092256905</v>
      </c>
      <c r="M31" s="73" t="str">
        <f t="shared" si="3"/>
        <v>V</v>
      </c>
      <c r="N31" s="15">
        <f t="shared" si="12"/>
        <v>26645.205306721491</v>
      </c>
      <c r="O31" s="12">
        <f t="shared" si="4"/>
        <v>2574.3715590547322</v>
      </c>
      <c r="P31" s="16">
        <f t="shared" si="5"/>
        <v>1139.6293643045633</v>
      </c>
      <c r="Q31" s="36">
        <f t="shared" si="6"/>
        <v>681.0189004942647</v>
      </c>
      <c r="R31" s="16">
        <f t="shared" si="7"/>
        <v>1079.0205813198329</v>
      </c>
      <c r="S31" s="17">
        <f t="shared" si="8"/>
        <v>644.80034730373302</v>
      </c>
      <c r="T31" s="32">
        <f t="shared" si="9"/>
        <v>2218.6499456243964</v>
      </c>
      <c r="U31" s="38">
        <f t="shared" si="10"/>
        <v>1325.8192477979978</v>
      </c>
      <c r="V31" s="33">
        <f t="shared" si="16"/>
        <v>95876.316479612913</v>
      </c>
      <c r="W31" s="9"/>
      <c r="X31" s="9"/>
      <c r="Y31" s="9"/>
      <c r="Z31" s="9"/>
      <c r="AA31" s="9"/>
      <c r="AB31" s="9"/>
      <c r="AC31" s="9"/>
    </row>
    <row r="32" spans="1:29" x14ac:dyDescent="0.3">
      <c r="A32" s="9"/>
      <c r="B32" s="9"/>
      <c r="C32" s="9"/>
      <c r="D32" s="3">
        <v>27</v>
      </c>
      <c r="E32" s="9">
        <v>92</v>
      </c>
      <c r="F32" s="10">
        <v>197184.52838884888</v>
      </c>
      <c r="G32" s="11">
        <f t="shared" si="0"/>
        <v>0.22404205823738649</v>
      </c>
      <c r="H32" s="11">
        <f t="shared" si="11"/>
        <v>3.9864321014227135E-2</v>
      </c>
      <c r="I32" s="16">
        <f t="shared" si="13"/>
        <v>28345.963092256905</v>
      </c>
      <c r="J32" s="16">
        <f t="shared" si="14"/>
        <v>637.78416957578031</v>
      </c>
      <c r="K32" s="15">
        <f t="shared" si="15"/>
        <v>4308</v>
      </c>
      <c r="L32" s="16">
        <f t="shared" si="2"/>
        <v>24675.747261832686</v>
      </c>
      <c r="M32" s="73" t="str">
        <f t="shared" si="3"/>
        <v>V</v>
      </c>
      <c r="N32" s="15">
        <f t="shared" si="12"/>
        <v>23195.202426122727</v>
      </c>
      <c r="O32" s="12">
        <f t="shared" si="4"/>
        <v>2523.8936853477771</v>
      </c>
      <c r="P32" s="16">
        <f t="shared" si="5"/>
        <v>965.17318688666103</v>
      </c>
      <c r="Q32" s="36">
        <f t="shared" si="6"/>
        <v>565.4583360376588</v>
      </c>
      <c r="R32" s="16">
        <f t="shared" si="7"/>
        <v>924.66099550493641</v>
      </c>
      <c r="S32" s="17">
        <f t="shared" si="8"/>
        <v>541.72378078976283</v>
      </c>
      <c r="T32" s="32">
        <f t="shared" si="9"/>
        <v>1889.8341823915976</v>
      </c>
      <c r="U32" s="38">
        <f t="shared" si="10"/>
        <v>1107.1821168274216</v>
      </c>
      <c r="V32" s="33">
        <f t="shared" si="16"/>
        <v>96983.498596440331</v>
      </c>
      <c r="W32" s="9"/>
      <c r="X32" s="9"/>
      <c r="Y32" s="9"/>
      <c r="Z32" s="9"/>
      <c r="AA32" s="9"/>
      <c r="AB32" s="9"/>
      <c r="AC32" s="9"/>
    </row>
    <row r="33" spans="1:29" x14ac:dyDescent="0.3">
      <c r="A33" s="9"/>
      <c r="B33" s="9"/>
      <c r="C33" s="9"/>
      <c r="D33" s="3">
        <v>28</v>
      </c>
      <c r="E33" s="9">
        <v>93</v>
      </c>
      <c r="F33" s="10">
        <v>162099.02970804658</v>
      </c>
      <c r="G33" s="11">
        <f t="shared" si="0"/>
        <v>0.18417773722315936</v>
      </c>
      <c r="H33" s="11">
        <f t="shared" si="11"/>
        <v>3.5893483021063079E-2</v>
      </c>
      <c r="I33" s="16">
        <f t="shared" si="13"/>
        <v>24675.747261832686</v>
      </c>
      <c r="J33" s="16">
        <f t="shared" si="14"/>
        <v>555.20431339123547</v>
      </c>
      <c r="K33" s="15">
        <f t="shared" si="15"/>
        <v>4308</v>
      </c>
      <c r="L33" s="16">
        <f t="shared" si="2"/>
        <v>20922.95157522392</v>
      </c>
      <c r="M33" s="73" t="str">
        <f t="shared" si="3"/>
        <v>V</v>
      </c>
      <c r="N33" s="15">
        <f t="shared" si="12"/>
        <v>19667.574480710486</v>
      </c>
      <c r="O33" s="12">
        <f t="shared" si="4"/>
        <v>2474.4055738703692</v>
      </c>
      <c r="P33" s="16">
        <f t="shared" si="5"/>
        <v>793.43769195737048</v>
      </c>
      <c r="Q33" s="36">
        <f t="shared" si="6"/>
        <v>455.73041956781771</v>
      </c>
      <c r="R33" s="16">
        <f t="shared" si="7"/>
        <v>705.93775068887533</v>
      </c>
      <c r="S33" s="17">
        <f t="shared" si="8"/>
        <v>405.47267992341324</v>
      </c>
      <c r="T33" s="32">
        <f t="shared" si="9"/>
        <v>1499.3754426462458</v>
      </c>
      <c r="U33" s="38">
        <f t="shared" si="10"/>
        <v>861.20309949123089</v>
      </c>
      <c r="V33" s="33">
        <f t="shared" si="16"/>
        <v>97844.701695931566</v>
      </c>
      <c r="W33" s="9"/>
      <c r="X33" s="9"/>
      <c r="Y33" s="9"/>
      <c r="Z33" s="9"/>
      <c r="AA33" s="9"/>
      <c r="AB33" s="9"/>
      <c r="AC33" s="9"/>
    </row>
    <row r="34" spans="1:29" x14ac:dyDescent="0.3">
      <c r="A34" s="9"/>
      <c r="B34" s="9"/>
      <c r="C34" s="9"/>
      <c r="D34" s="3">
        <v>29</v>
      </c>
      <c r="E34" s="9">
        <v>94</v>
      </c>
      <c r="F34" s="10">
        <v>130508.35616476803</v>
      </c>
      <c r="G34" s="11">
        <f t="shared" si="0"/>
        <v>0.14828425420209629</v>
      </c>
      <c r="H34" s="11">
        <f t="shared" si="11"/>
        <v>3.2800360912344437E-2</v>
      </c>
      <c r="I34" s="16">
        <f t="shared" si="13"/>
        <v>20922.95157522392</v>
      </c>
      <c r="J34" s="16">
        <f t="shared" si="14"/>
        <v>470.76641044253819</v>
      </c>
      <c r="K34" s="15">
        <f t="shared" si="15"/>
        <v>4308</v>
      </c>
      <c r="L34" s="16">
        <f t="shared" si="2"/>
        <v>17085.717985666459</v>
      </c>
      <c r="M34" s="73" t="str">
        <f t="shared" si="3"/>
        <v>V</v>
      </c>
      <c r="N34" s="15">
        <f t="shared" si="12"/>
        <v>16060.574906526472</v>
      </c>
      <c r="O34" s="12">
        <f t="shared" si="4"/>
        <v>2425.8878175199702</v>
      </c>
      <c r="P34" s="16">
        <f t="shared" si="5"/>
        <v>638.80856710263083</v>
      </c>
      <c r="Q34" s="36">
        <f t="shared" si="6"/>
        <v>359.7209657988999</v>
      </c>
      <c r="R34" s="16">
        <f t="shared" si="7"/>
        <v>526.79265339381084</v>
      </c>
      <c r="S34" s="17">
        <f t="shared" si="8"/>
        <v>296.64342623655199</v>
      </c>
      <c r="T34" s="32">
        <f t="shared" si="9"/>
        <v>1165.6012204964418</v>
      </c>
      <c r="U34" s="38">
        <f t="shared" si="10"/>
        <v>656.36439203545183</v>
      </c>
      <c r="V34" s="33">
        <f t="shared" si="16"/>
        <v>98501.066087967018</v>
      </c>
      <c r="W34" s="9"/>
      <c r="X34" s="9"/>
      <c r="Y34" s="9"/>
      <c r="Z34" s="9"/>
      <c r="AA34" s="9"/>
      <c r="AB34" s="9"/>
      <c r="AC34" s="9"/>
    </row>
    <row r="35" spans="1:29" x14ac:dyDescent="0.3">
      <c r="A35" s="9"/>
      <c r="B35" s="9"/>
      <c r="C35" s="9"/>
      <c r="D35" s="3">
        <v>30</v>
      </c>
      <c r="E35" s="9">
        <v>95</v>
      </c>
      <c r="F35" s="10">
        <v>101640.00997848315</v>
      </c>
      <c r="G35" s="11">
        <f t="shared" si="0"/>
        <v>0.11548389328975185</v>
      </c>
      <c r="H35" s="11">
        <f t="shared" si="11"/>
        <v>2.6321049663064523E-2</v>
      </c>
      <c r="I35" s="16">
        <f t="shared" si="13"/>
        <v>17085.717985666459</v>
      </c>
      <c r="J35" s="16">
        <f t="shared" si="14"/>
        <v>384.42865467749533</v>
      </c>
      <c r="K35" s="15">
        <f t="shared" si="15"/>
        <v>4308</v>
      </c>
      <c r="L35" s="16">
        <f t="shared" si="2"/>
        <v>13162.146640343955</v>
      </c>
      <c r="M35" s="73" t="str">
        <f t="shared" si="3"/>
        <v>V</v>
      </c>
      <c r="N35" s="15">
        <f t="shared" si="12"/>
        <v>12372.417841923318</v>
      </c>
      <c r="O35" s="12">
        <f t="shared" si="4"/>
        <v>2378.3213897254609</v>
      </c>
      <c r="P35" s="16">
        <f t="shared" si="5"/>
        <v>497.50461229225095</v>
      </c>
      <c r="Q35" s="36">
        <f t="shared" si="6"/>
        <v>274.65781357978943</v>
      </c>
      <c r="R35" s="16">
        <f t="shared" si="7"/>
        <v>325.65502446944924</v>
      </c>
      <c r="S35" s="17">
        <f t="shared" si="8"/>
        <v>179.78465885962385</v>
      </c>
      <c r="T35" s="32">
        <f t="shared" si="9"/>
        <v>823.1596367617002</v>
      </c>
      <c r="U35" s="38">
        <f t="shared" si="10"/>
        <v>454.44247243941328</v>
      </c>
      <c r="V35" s="33">
        <f t="shared" si="16"/>
        <v>98955.508560406437</v>
      </c>
      <c r="W35" s="9"/>
      <c r="X35" s="9"/>
      <c r="Y35" s="9"/>
      <c r="Z35" s="9"/>
      <c r="AA35" s="9"/>
      <c r="AB35" s="9"/>
      <c r="AC35" s="9"/>
    </row>
    <row r="36" spans="1:29" x14ac:dyDescent="0.3">
      <c r="A36" s="9"/>
      <c r="B36" s="9"/>
      <c r="C36" s="9"/>
      <c r="D36" s="3">
        <v>31</v>
      </c>
      <c r="E36" s="9">
        <v>96</v>
      </c>
      <c r="F36" s="10">
        <v>78474.253489085037</v>
      </c>
      <c r="G36" s="11">
        <f t="shared" si="0"/>
        <v>8.9162843626687333E-2</v>
      </c>
      <c r="H36" s="11">
        <f t="shared" si="11"/>
        <v>2.2608331882167643E-2</v>
      </c>
      <c r="I36" s="16">
        <f t="shared" si="13"/>
        <v>13162.146640343955</v>
      </c>
      <c r="J36" s="16">
        <f t="shared" si="14"/>
        <v>296.14829940773899</v>
      </c>
      <c r="K36" s="15">
        <f t="shared" si="15"/>
        <v>4308</v>
      </c>
      <c r="L36" s="16">
        <f t="shared" si="2"/>
        <v>9150.294939751695</v>
      </c>
      <c r="M36" s="73" t="str">
        <f t="shared" si="3"/>
        <v>V</v>
      </c>
      <c r="N36" s="15">
        <f t="shared" si="12"/>
        <v>8601.2772433665941</v>
      </c>
      <c r="O36" s="12">
        <f t="shared" si="4"/>
        <v>2331.6876369857464</v>
      </c>
      <c r="P36" s="16">
        <f t="shared" si="5"/>
        <v>384.11353034376901</v>
      </c>
      <c r="Q36" s="36">
        <f t="shared" si="6"/>
        <v>207.8999001628402</v>
      </c>
      <c r="R36" s="16">
        <f t="shared" si="7"/>
        <v>194.460530528568</v>
      </c>
      <c r="S36" s="17">
        <f t="shared" si="8"/>
        <v>105.25097839256067</v>
      </c>
      <c r="T36" s="32">
        <f t="shared" si="9"/>
        <v>578.57406087233699</v>
      </c>
      <c r="U36" s="38">
        <f t="shared" si="10"/>
        <v>313.15087855540088</v>
      </c>
      <c r="V36" s="33">
        <f t="shared" si="16"/>
        <v>99268.65943896184</v>
      </c>
      <c r="W36" s="9"/>
      <c r="X36" s="9"/>
      <c r="Y36" s="9"/>
      <c r="Z36" s="9"/>
      <c r="AA36" s="9"/>
      <c r="AB36" s="9"/>
      <c r="AC36" s="9"/>
    </row>
    <row r="37" spans="1:29" x14ac:dyDescent="0.3">
      <c r="A37" s="9"/>
      <c r="B37" s="9"/>
      <c r="C37" s="9"/>
      <c r="D37" s="3">
        <v>32</v>
      </c>
      <c r="E37" s="9">
        <v>97</v>
      </c>
      <c r="F37" s="10">
        <v>58576.144647751949</v>
      </c>
      <c r="G37" s="11">
        <f t="shared" si="0"/>
        <v>6.6554511744519679E-2</v>
      </c>
      <c r="H37" s="11">
        <f t="shared" si="11"/>
        <v>1.8023962815628396E-2</v>
      </c>
      <c r="I37" s="16">
        <f t="shared" si="13"/>
        <v>9150.294939751695</v>
      </c>
      <c r="J37" s="16">
        <f t="shared" si="14"/>
        <v>205.88163614441314</v>
      </c>
      <c r="K37" s="15">
        <f t="shared" si="15"/>
        <v>4308</v>
      </c>
      <c r="L37" s="16">
        <f t="shared" si="2"/>
        <v>5048.1765758961083</v>
      </c>
      <c r="M37" s="73" t="str">
        <f t="shared" si="3"/>
        <v>V</v>
      </c>
      <c r="N37" s="15">
        <f t="shared" si="12"/>
        <v>4745.285981342342</v>
      </c>
      <c r="O37" s="12">
        <f t="shared" si="4"/>
        <v>2285.9682715546528</v>
      </c>
      <c r="P37" s="16">
        <f t="shared" si="5"/>
        <v>286.71683659539076</v>
      </c>
      <c r="Q37" s="36">
        <f t="shared" si="6"/>
        <v>152.14150217678349</v>
      </c>
      <c r="R37" s="16">
        <f t="shared" si="7"/>
        <v>85.528858077237075</v>
      </c>
      <c r="S37" s="17">
        <f t="shared" si="8"/>
        <v>45.384460507628795</v>
      </c>
      <c r="T37" s="32">
        <f t="shared" si="9"/>
        <v>372.24569467262785</v>
      </c>
      <c r="U37" s="38">
        <f t="shared" si="10"/>
        <v>197.52596268441229</v>
      </c>
      <c r="V37" s="33">
        <f t="shared" si="16"/>
        <v>99466.185401646246</v>
      </c>
      <c r="W37" s="9"/>
      <c r="X37" s="9"/>
      <c r="Y37" s="9"/>
      <c r="Z37" s="9"/>
      <c r="AA37" s="9"/>
      <c r="AB37" s="9"/>
      <c r="AC37" s="9"/>
    </row>
    <row r="38" spans="1:29" x14ac:dyDescent="0.3">
      <c r="A38" s="9"/>
      <c r="B38" s="9"/>
      <c r="C38" s="9"/>
      <c r="D38" s="3">
        <v>33</v>
      </c>
      <c r="E38" s="9">
        <v>98</v>
      </c>
      <c r="F38" s="10">
        <v>42712.843643205291</v>
      </c>
      <c r="G38" s="11">
        <f t="shared" si="0"/>
        <v>4.853054892889129E-2</v>
      </c>
      <c r="H38" s="11">
        <f t="shared" si="11"/>
        <v>1.4054736449484394E-2</v>
      </c>
      <c r="I38" s="16">
        <f t="shared" si="13"/>
        <v>5048.1765758961083</v>
      </c>
      <c r="J38" s="16">
        <f t="shared" si="14"/>
        <v>113.58397295766243</v>
      </c>
      <c r="K38" s="15">
        <f t="shared" si="15"/>
        <v>4308</v>
      </c>
      <c r="L38" s="16">
        <f t="shared" si="2"/>
        <v>853.76054885377107</v>
      </c>
      <c r="M38" s="73" t="str">
        <f t="shared" si="3"/>
        <v>V</v>
      </c>
      <c r="N38" s="15">
        <f t="shared" si="12"/>
        <v>802.53491592254477</v>
      </c>
      <c r="O38" s="12">
        <f t="shared" si="4"/>
        <v>2241.1453642692677</v>
      </c>
      <c r="P38" s="16">
        <f t="shared" si="5"/>
        <v>209.06960478566367</v>
      </c>
      <c r="Q38" s="36">
        <f t="shared" si="6"/>
        <v>108.76401475742757</v>
      </c>
      <c r="R38" s="16">
        <f t="shared" si="7"/>
        <v>11.279416734800483</v>
      </c>
      <c r="S38" s="17">
        <f t="shared" si="8"/>
        <v>5.8678766311186861</v>
      </c>
      <c r="T38" s="32">
        <f t="shared" si="9"/>
        <v>220.34902152046416</v>
      </c>
      <c r="U38" s="38">
        <f t="shared" si="10"/>
        <v>114.63189138854626</v>
      </c>
      <c r="V38" s="33">
        <f t="shared" si="16"/>
        <v>99580.817293034794</v>
      </c>
      <c r="W38" s="9"/>
      <c r="X38" s="9"/>
      <c r="Y38" s="9"/>
      <c r="Z38" s="9"/>
      <c r="AA38" s="9"/>
      <c r="AB38" s="9"/>
      <c r="AC38" s="9"/>
    </row>
    <row r="39" spans="1:29" x14ac:dyDescent="0.3">
      <c r="A39" s="9"/>
      <c r="B39" s="9"/>
      <c r="C39" s="9"/>
      <c r="D39" s="3">
        <v>34</v>
      </c>
      <c r="E39" s="9">
        <v>99</v>
      </c>
      <c r="F39" s="10">
        <v>30342.949346462585</v>
      </c>
      <c r="G39" s="11">
        <f t="shared" si="0"/>
        <v>3.4475812479406891E-2</v>
      </c>
      <c r="H39" s="11">
        <f t="shared" si="11"/>
        <v>1.2078340678644967E-2</v>
      </c>
      <c r="I39" s="16">
        <f t="shared" si="13"/>
        <v>853.76054885377107</v>
      </c>
      <c r="J39" s="16">
        <f t="shared" si="14"/>
        <v>19.209612349209849</v>
      </c>
      <c r="K39" s="15">
        <f t="shared" si="15"/>
        <v>853.76054885377107</v>
      </c>
      <c r="L39" s="16">
        <f t="shared" si="2"/>
        <v>19.209612349209806</v>
      </c>
      <c r="M39" s="73" t="str">
        <f t="shared" si="3"/>
        <v>V</v>
      </c>
      <c r="N39" s="15">
        <f t="shared" si="12"/>
        <v>18.057035608257216</v>
      </c>
      <c r="O39" s="12">
        <f t="shared" si="4"/>
        <v>435.44192661614841</v>
      </c>
      <c r="P39" s="16">
        <f t="shared" si="5"/>
        <v>29.434088584598118</v>
      </c>
      <c r="Q39" s="36">
        <f t="shared" si="6"/>
        <v>15.01221420768999</v>
      </c>
      <c r="R39" s="16">
        <f t="shared" si="7"/>
        <v>0.21809902772295378</v>
      </c>
      <c r="S39" s="17">
        <f t="shared" si="8"/>
        <v>0.11123664703445764</v>
      </c>
      <c r="T39" s="32">
        <f t="shared" si="9"/>
        <v>29.652187612321072</v>
      </c>
      <c r="U39" s="38">
        <f t="shared" si="10"/>
        <v>15.123450854724448</v>
      </c>
      <c r="V39" s="33">
        <f t="shared" si="16"/>
        <v>99595.940743889514</v>
      </c>
      <c r="W39" s="9"/>
      <c r="X39" s="9"/>
      <c r="Y39" s="9"/>
      <c r="Z39" s="9"/>
      <c r="AA39" s="9"/>
      <c r="AB39" s="9"/>
      <c r="AC39" s="9"/>
    </row>
    <row r="40" spans="1:29" x14ac:dyDescent="0.3">
      <c r="A40" s="9"/>
      <c r="B40" s="9"/>
      <c r="C40" s="9"/>
      <c r="D40" s="3">
        <v>35</v>
      </c>
      <c r="E40" s="9">
        <v>100</v>
      </c>
      <c r="F40" s="10">
        <v>19712.526071583823</v>
      </c>
      <c r="G40" s="11">
        <f t="shared" si="0"/>
        <v>2.2397471800761928E-2</v>
      </c>
      <c r="H40" s="11">
        <f t="shared" si="11"/>
        <v>7.7340571375581106E-3</v>
      </c>
      <c r="I40" s="16">
        <f t="shared" si="13"/>
        <v>19.209612349209806</v>
      </c>
      <c r="J40" s="16">
        <f t="shared" si="14"/>
        <v>0.43221627785722061</v>
      </c>
      <c r="K40" s="15">
        <f t="shared" si="15"/>
        <v>19.209612349209806</v>
      </c>
      <c r="L40" s="16">
        <f t="shared" si="2"/>
        <v>0.43221627785722205</v>
      </c>
      <c r="M40" s="73" t="str">
        <f t="shared" si="3"/>
        <v>RUINE</v>
      </c>
      <c r="N40" s="15">
        <f t="shared" si="12"/>
        <v>0.4062833011857887</v>
      </c>
      <c r="O40" s="12">
        <f t="shared" si="4"/>
        <v>9.6053366165326644</v>
      </c>
      <c r="P40" s="16">
        <f t="shared" si="5"/>
        <v>0.4302467508949947</v>
      </c>
      <c r="Q40" s="36">
        <f t="shared" si="6"/>
        <v>0.21513525600561631</v>
      </c>
      <c r="R40" s="16">
        <f t="shared" si="7"/>
        <v>3.1422182654066207E-3</v>
      </c>
      <c r="S40" s="17">
        <f t="shared" si="8"/>
        <v>1.5711958999052636E-3</v>
      </c>
      <c r="T40" s="32">
        <f t="shared" si="9"/>
        <v>0.43338896916040132</v>
      </c>
      <c r="U40" s="38">
        <f t="shared" si="10"/>
        <v>0.21670645190552157</v>
      </c>
      <c r="V40" s="33">
        <f t="shared" si="16"/>
        <v>99596.157450341416</v>
      </c>
      <c r="W40" s="9"/>
      <c r="X40" s="9"/>
      <c r="Y40" s="9"/>
      <c r="Z40" s="9"/>
      <c r="AA40" s="9"/>
      <c r="AB40" s="9"/>
      <c r="AC40" s="9"/>
    </row>
    <row r="41" spans="1:29" x14ac:dyDescent="0.3">
      <c r="A41" s="9"/>
      <c r="B41" s="9"/>
      <c r="C41" s="9"/>
      <c r="D41" s="3">
        <v>36</v>
      </c>
      <c r="E41" s="9">
        <v>101</v>
      </c>
      <c r="F41" s="10">
        <v>12905.605883473716</v>
      </c>
      <c r="G41" s="11">
        <f t="shared" si="0"/>
        <v>1.4663414663203818E-2</v>
      </c>
      <c r="H41" s="11">
        <f t="shared" si="11"/>
        <v>5.3801550549508522E-3</v>
      </c>
      <c r="I41" s="16">
        <f t="shared" si="13"/>
        <v>0.43221627785722205</v>
      </c>
      <c r="J41" s="16">
        <f t="shared" si="14"/>
        <v>9.7248662517874958E-3</v>
      </c>
      <c r="K41" s="15">
        <f t="shared" si="15"/>
        <v>0.43221627785722205</v>
      </c>
      <c r="L41" s="16">
        <f t="shared" si="2"/>
        <v>9.7248662517874784E-3</v>
      </c>
      <c r="M41" s="73" t="str">
        <f t="shared" si="3"/>
        <v>RUINE</v>
      </c>
      <c r="N41" s="15">
        <f t="shared" si="12"/>
        <v>9.1413742766802298E-3</v>
      </c>
      <c r="O41" s="12">
        <f t="shared" si="4"/>
        <v>0.21188242536469182</v>
      </c>
      <c r="P41" s="16">
        <f t="shared" si="5"/>
        <v>6.3377665064069657E-3</v>
      </c>
      <c r="Q41" s="36">
        <f t="shared" si="6"/>
        <v>3.106919862967811E-3</v>
      </c>
      <c r="R41" s="16">
        <f t="shared" si="7"/>
        <v>4.9182011023878829E-5</v>
      </c>
      <c r="S41" s="17">
        <f t="shared" si="8"/>
        <v>2.4110160384785081E-5</v>
      </c>
      <c r="T41" s="32">
        <f t="shared" si="9"/>
        <v>6.3869485174308446E-3</v>
      </c>
      <c r="U41" s="38">
        <f t="shared" si="10"/>
        <v>3.1310300233525963E-3</v>
      </c>
      <c r="V41" s="33">
        <f t="shared" si="16"/>
        <v>99596.160581371441</v>
      </c>
      <c r="W41" s="9"/>
      <c r="X41" s="9"/>
      <c r="Y41" s="9"/>
      <c r="Z41" s="9"/>
      <c r="AA41" s="9"/>
      <c r="AB41" s="9"/>
      <c r="AC41" s="9"/>
    </row>
    <row r="42" spans="1:29" x14ac:dyDescent="0.3">
      <c r="A42" s="9"/>
      <c r="B42" s="9"/>
      <c r="C42" s="9"/>
      <c r="D42" s="3">
        <v>37</v>
      </c>
      <c r="E42" s="9">
        <v>102</v>
      </c>
      <c r="F42" s="10">
        <v>8170.4086374044391</v>
      </c>
      <c r="G42" s="11">
        <f t="shared" si="0"/>
        <v>9.2832596082529657E-3</v>
      </c>
      <c r="H42" s="11">
        <f t="shared" si="11"/>
        <v>3.786961441842351E-3</v>
      </c>
      <c r="I42" s="16">
        <f t="shared" si="13"/>
        <v>9.7248662517874784E-3</v>
      </c>
      <c r="J42" s="16">
        <f t="shared" si="14"/>
        <v>2.1880949066521827E-4</v>
      </c>
      <c r="K42" s="15">
        <f t="shared" si="15"/>
        <v>9.7248662517874784E-3</v>
      </c>
      <c r="L42" s="16">
        <f t="shared" si="2"/>
        <v>2.1880949066521889E-4</v>
      </c>
      <c r="M42" s="73" t="str">
        <f t="shared" si="3"/>
        <v>RUINE</v>
      </c>
      <c r="N42" s="15">
        <f t="shared" si="12"/>
        <v>2.0568092122530575E-4</v>
      </c>
      <c r="O42" s="12">
        <f t="shared" si="4"/>
        <v>4.6738770301034873E-3</v>
      </c>
      <c r="P42" s="16">
        <f t="shared" si="5"/>
        <v>9.0278458070881118E-5</v>
      </c>
      <c r="Q42" s="36">
        <f t="shared" si="6"/>
        <v>4.3388813847501034E-5</v>
      </c>
      <c r="R42" s="16">
        <f t="shared" si="7"/>
        <v>7.7890571800284694E-7</v>
      </c>
      <c r="S42" s="17">
        <f t="shared" si="8"/>
        <v>3.7435060284974374E-7</v>
      </c>
      <c r="T42" s="32">
        <f t="shared" si="9"/>
        <v>9.1057363788883965E-5</v>
      </c>
      <c r="U42" s="38">
        <f t="shared" si="10"/>
        <v>4.3763164450350778E-5</v>
      </c>
      <c r="V42" s="33">
        <f t="shared" si="16"/>
        <v>99596.160625134609</v>
      </c>
      <c r="W42" s="9"/>
      <c r="X42" s="9"/>
      <c r="Y42" s="9"/>
      <c r="Z42" s="9"/>
      <c r="AA42" s="9"/>
      <c r="AB42" s="9"/>
      <c r="AC42" s="9"/>
    </row>
    <row r="43" spans="1:29" x14ac:dyDescent="0.3">
      <c r="A43" s="9"/>
      <c r="B43" s="9"/>
      <c r="C43" s="9"/>
      <c r="D43" s="3">
        <v>38</v>
      </c>
      <c r="E43" s="9">
        <v>103</v>
      </c>
      <c r="F43" s="10">
        <v>4837.4174490034111</v>
      </c>
      <c r="G43" s="11">
        <f t="shared" si="0"/>
        <v>5.4962981664106146E-3</v>
      </c>
      <c r="H43" s="11">
        <f t="shared" si="11"/>
        <v>2.36240187428309E-3</v>
      </c>
      <c r="I43" s="16">
        <f t="shared" si="13"/>
        <v>2.1880949066521889E-4</v>
      </c>
      <c r="J43" s="16">
        <f t="shared" si="14"/>
        <v>4.9232135399674249E-6</v>
      </c>
      <c r="K43" s="15">
        <f t="shared" si="15"/>
        <v>2.1880949066521889E-4</v>
      </c>
      <c r="L43" s="16">
        <f t="shared" si="2"/>
        <v>4.9232135399674131E-6</v>
      </c>
      <c r="M43" s="73" t="str">
        <f t="shared" si="3"/>
        <v>RUINE</v>
      </c>
      <c r="N43" s="15">
        <f t="shared" si="12"/>
        <v>4.6278207275693682E-6</v>
      </c>
      <c r="O43" s="12">
        <f t="shared" si="4"/>
        <v>1.0310022860522427E-4</v>
      </c>
      <c r="P43" s="16">
        <f t="shared" si="5"/>
        <v>1.2026422023364831E-6</v>
      </c>
      <c r="Q43" s="36">
        <f t="shared" si="6"/>
        <v>5.666695974394093E-7</v>
      </c>
      <c r="R43" s="16">
        <f t="shared" si="7"/>
        <v>1.0932772360656009E-8</v>
      </c>
      <c r="S43" s="17">
        <f t="shared" si="8"/>
        <v>5.1513822652103207E-9</v>
      </c>
      <c r="T43" s="32">
        <f t="shared" si="9"/>
        <v>1.2135749746971392E-6</v>
      </c>
      <c r="U43" s="38">
        <f t="shared" si="10"/>
        <v>5.7182097970461966E-7</v>
      </c>
      <c r="V43" s="33">
        <f t="shared" si="16"/>
        <v>99596.160625706427</v>
      </c>
      <c r="W43" s="9"/>
      <c r="X43" s="9"/>
      <c r="Y43" s="9"/>
      <c r="Z43" s="9"/>
      <c r="AA43" s="9"/>
      <c r="AB43" s="9"/>
      <c r="AC43" s="9"/>
    </row>
    <row r="44" spans="1:29" x14ac:dyDescent="0.3">
      <c r="A44" s="9"/>
      <c r="B44" s="9"/>
      <c r="C44" s="9"/>
      <c r="D44" s="3">
        <v>39</v>
      </c>
      <c r="E44" s="9">
        <v>104</v>
      </c>
      <c r="F44" s="10">
        <v>2758.2136463322677</v>
      </c>
      <c r="G44" s="11">
        <f t="shared" si="0"/>
        <v>3.1338962921275246E-3</v>
      </c>
      <c r="H44" s="11">
        <f t="shared" si="11"/>
        <v>1.5905642869763353E-3</v>
      </c>
      <c r="I44" s="16">
        <f t="shared" si="13"/>
        <v>4.9232135399674131E-6</v>
      </c>
      <c r="J44" s="16">
        <f t="shared" si="14"/>
        <v>1.1077230464926679E-7</v>
      </c>
      <c r="K44" s="15">
        <f t="shared" si="15"/>
        <v>4.9232135399674131E-6</v>
      </c>
      <c r="L44" s="16">
        <f t="shared" si="2"/>
        <v>1.1077230464926703E-7</v>
      </c>
      <c r="M44" s="73" t="str">
        <f t="shared" si="3"/>
        <v>RUINE</v>
      </c>
      <c r="N44" s="15">
        <f t="shared" si="12"/>
        <v>1.0412596637031101E-7</v>
      </c>
      <c r="O44" s="12">
        <f t="shared" si="4"/>
        <v>2.2742697486446483E-6</v>
      </c>
      <c r="P44" s="16">
        <f t="shared" si="5"/>
        <v>1.5428840658255899E-8</v>
      </c>
      <c r="Q44" s="36">
        <f t="shared" si="6"/>
        <v>7.1273255325752595E-9</v>
      </c>
      <c r="R44" s="16">
        <f t="shared" si="7"/>
        <v>1.6561904345551561E-10</v>
      </c>
      <c r="S44" s="17">
        <f t="shared" si="8"/>
        <v>7.6507422900213204E-11</v>
      </c>
      <c r="T44" s="32">
        <f t="shared" si="9"/>
        <v>1.5594459701711417E-8</v>
      </c>
      <c r="U44" s="38">
        <f t="shared" si="10"/>
        <v>7.2038329554754725E-9</v>
      </c>
      <c r="V44" s="33">
        <f t="shared" si="16"/>
        <v>99596.16062571363</v>
      </c>
      <c r="W44" s="9"/>
      <c r="X44" s="9"/>
      <c r="Y44" s="9"/>
      <c r="Z44" s="9"/>
      <c r="AA44" s="9"/>
      <c r="AB44" s="9"/>
      <c r="AC44" s="9"/>
    </row>
    <row r="45" spans="1:29" x14ac:dyDescent="0.3">
      <c r="A45" s="9"/>
      <c r="B45" s="9"/>
      <c r="C45" s="9"/>
      <c r="D45" s="3">
        <v>40</v>
      </c>
      <c r="E45" s="9">
        <v>105</v>
      </c>
      <c r="F45" s="10">
        <v>1358.3217185976148</v>
      </c>
      <c r="G45" s="11">
        <f t="shared" si="0"/>
        <v>1.5433320051511893E-3</v>
      </c>
      <c r="H45" s="11">
        <f t="shared" si="11"/>
        <v>7.8329610858774692E-4</v>
      </c>
      <c r="I45" s="16">
        <f t="shared" si="13"/>
        <v>1.1077230464926703E-7</v>
      </c>
      <c r="J45" s="16">
        <f t="shared" si="14"/>
        <v>2.492376854608508E-9</v>
      </c>
      <c r="K45" s="15">
        <f t="shared" si="15"/>
        <v>1.1077230464926703E-7</v>
      </c>
      <c r="L45" s="16">
        <f t="shared" si="2"/>
        <v>2.492376854608513E-9</v>
      </c>
      <c r="M45" s="73" t="str">
        <f t="shared" si="3"/>
        <v>RUINE</v>
      </c>
      <c r="N45" s="15">
        <f t="shared" si="12"/>
        <v>2.3428342433320023E-9</v>
      </c>
      <c r="O45" s="12">
        <f t="shared" si="4"/>
        <v>5.0167715043632038E-8</v>
      </c>
      <c r="P45" s="16">
        <f t="shared" si="5"/>
        <v>1.709584430495717E-10</v>
      </c>
      <c r="Q45" s="36">
        <f t="shared" si="6"/>
        <v>7.7425440252142127E-11</v>
      </c>
      <c r="R45" s="16">
        <f t="shared" si="7"/>
        <v>1.8351329458680759E-12</v>
      </c>
      <c r="S45" s="17">
        <f t="shared" si="8"/>
        <v>8.3111412177429887E-13</v>
      </c>
      <c r="T45" s="32">
        <f t="shared" si="9"/>
        <v>1.7279357599543978E-10</v>
      </c>
      <c r="U45" s="38">
        <f t="shared" si="10"/>
        <v>7.8256554373916421E-11</v>
      </c>
      <c r="V45" s="33">
        <f t="shared" si="16"/>
        <v>99596.160625713703</v>
      </c>
      <c r="W45" s="9"/>
      <c r="X45" s="9"/>
      <c r="Y45" s="9"/>
      <c r="Z45" s="9"/>
      <c r="AA45" s="9"/>
      <c r="AB45" s="9"/>
      <c r="AC45" s="9"/>
    </row>
    <row r="46" spans="1:29" x14ac:dyDescent="0.3">
      <c r="A46" s="9"/>
      <c r="B46" s="9"/>
      <c r="C46" s="9"/>
      <c r="D46" s="3">
        <v>41</v>
      </c>
      <c r="E46" s="9">
        <v>106</v>
      </c>
      <c r="F46" s="10">
        <f>F45*($F$45/$F$44)</f>
        <v>668.9249375832128</v>
      </c>
      <c r="G46" s="11">
        <f t="shared" si="0"/>
        <v>7.6003589656344224E-4</v>
      </c>
      <c r="H46" s="11">
        <f t="shared" si="11"/>
        <v>3.8574536015458519E-4</v>
      </c>
      <c r="I46" s="16">
        <f t="shared" si="13"/>
        <v>2.492376854608513E-9</v>
      </c>
      <c r="J46" s="16">
        <f t="shared" si="14"/>
        <v>5.6078479228691538E-11</v>
      </c>
      <c r="K46" s="15">
        <f t="shared" si="15"/>
        <v>2.492376854608513E-9</v>
      </c>
      <c r="L46" s="16">
        <f t="shared" si="2"/>
        <v>5.6078479228691641E-11</v>
      </c>
      <c r="M46" s="73" t="str">
        <f t="shared" si="3"/>
        <v>RUINE</v>
      </c>
      <c r="N46" s="15">
        <f t="shared" si="12"/>
        <v>5.2713770474970142E-11</v>
      </c>
      <c r="O46" s="12">
        <f t="shared" si="4"/>
        <v>1.1066407730212972E-9</v>
      </c>
      <c r="P46" s="16">
        <f t="shared" si="5"/>
        <v>1.8942958772663535E-12</v>
      </c>
      <c r="Q46" s="36">
        <f t="shared" si="6"/>
        <v>8.4108671209690245E-13</v>
      </c>
      <c r="R46" s="16">
        <f t="shared" si="7"/>
        <v>2.0334092376973496E-14</v>
      </c>
      <c r="S46" s="17">
        <f t="shared" si="8"/>
        <v>9.0285446461004686E-15</v>
      </c>
      <c r="T46" s="32">
        <f t="shared" si="9"/>
        <v>1.9146299696433269E-12</v>
      </c>
      <c r="U46" s="38">
        <f t="shared" si="10"/>
        <v>8.5011525674300288E-13</v>
      </c>
      <c r="V46" s="33">
        <f t="shared" si="16"/>
        <v>99596.160625713703</v>
      </c>
      <c r="W46" s="9"/>
      <c r="X46" s="9"/>
      <c r="Y46" s="9"/>
      <c r="Z46" s="9"/>
      <c r="AA46" s="9"/>
      <c r="AB46" s="9"/>
      <c r="AC46" s="9"/>
    </row>
    <row r="47" spans="1:29" x14ac:dyDescent="0.3">
      <c r="A47" s="9"/>
      <c r="B47" s="9"/>
      <c r="C47" s="9"/>
      <c r="D47" s="3">
        <v>42</v>
      </c>
      <c r="E47" s="9">
        <v>107</v>
      </c>
      <c r="F47" s="10">
        <f>F46*($F$45/$F$44)</f>
        <v>329.42164289523487</v>
      </c>
      <c r="G47" s="11">
        <f t="shared" si="0"/>
        <v>3.7429053640885705E-4</v>
      </c>
      <c r="H47" s="11">
        <f t="shared" si="11"/>
        <v>1.8996581401262223E-4</v>
      </c>
      <c r="I47" s="16">
        <f t="shared" si="13"/>
        <v>5.6078479228691641E-11</v>
      </c>
      <c r="J47" s="16">
        <f t="shared" si="14"/>
        <v>1.2617657826455619E-12</v>
      </c>
      <c r="K47" s="15">
        <f t="shared" si="15"/>
        <v>5.6078479228691641E-11</v>
      </c>
      <c r="L47" s="16">
        <f t="shared" si="2"/>
        <v>1.2617657826455591E-12</v>
      </c>
      <c r="M47" s="73" t="str">
        <f t="shared" si="3"/>
        <v>RUINE</v>
      </c>
      <c r="N47" s="15">
        <f t="shared" si="12"/>
        <v>1.1860598356868256E-12</v>
      </c>
      <c r="O47" s="12">
        <f t="shared" si="4"/>
        <v>2.4411193522528658E-11</v>
      </c>
      <c r="P47" s="16">
        <f t="shared" si="5"/>
        <v>2.0989644071499943E-14</v>
      </c>
      <c r="Q47" s="36">
        <f t="shared" si="6"/>
        <v>9.1368787179276684E-15</v>
      </c>
      <c r="R47" s="16">
        <f t="shared" si="7"/>
        <v>2.253108221539248E-16</v>
      </c>
      <c r="S47" s="17">
        <f t="shared" si="8"/>
        <v>9.8078731056341775E-17</v>
      </c>
      <c r="T47" s="32">
        <f t="shared" si="9"/>
        <v>2.1214954893653869E-14</v>
      </c>
      <c r="U47" s="38">
        <f t="shared" si="10"/>
        <v>9.2349574489840096E-15</v>
      </c>
      <c r="V47" s="33">
        <f t="shared" si="16"/>
        <v>99596.160625713703</v>
      </c>
      <c r="W47" s="9"/>
      <c r="X47" s="9"/>
      <c r="Y47" s="9"/>
      <c r="Z47" s="9"/>
      <c r="AA47" s="9"/>
      <c r="AB47" s="9"/>
      <c r="AC47" s="9"/>
    </row>
    <row r="48" spans="1:29" x14ac:dyDescent="0.3">
      <c r="A48" s="9"/>
      <c r="B48" s="9"/>
      <c r="C48" s="9"/>
      <c r="D48" s="3">
        <v>43</v>
      </c>
      <c r="E48" s="9">
        <v>108</v>
      </c>
      <c r="F48" s="10">
        <f>F47*($F$45/$F$44)</f>
        <v>162.22839471326506</v>
      </c>
      <c r="G48" s="11">
        <f t="shared" si="0"/>
        <v>1.8432472239623482E-4</v>
      </c>
      <c r="H48" s="11">
        <f t="shared" si="11"/>
        <v>9.3551379280405395E-5</v>
      </c>
      <c r="I48" s="16">
        <f t="shared" si="13"/>
        <v>1.2617657826455591E-12</v>
      </c>
      <c r="J48" s="16">
        <f t="shared" si="14"/>
        <v>2.838973010952508E-14</v>
      </c>
      <c r="K48" s="15">
        <f t="shared" si="15"/>
        <v>1.2617657826455591E-12</v>
      </c>
      <c r="L48" s="16">
        <f t="shared" si="2"/>
        <v>2.8389730109525023E-14</v>
      </c>
      <c r="M48" s="73" t="str">
        <f t="shared" si="3"/>
        <v>RUINE</v>
      </c>
      <c r="N48" s="15">
        <f t="shared" si="12"/>
        <v>2.6686346302953523E-14</v>
      </c>
      <c r="O48" s="12">
        <f t="shared" si="4"/>
        <v>5.3848221005577803E-13</v>
      </c>
      <c r="P48" s="16">
        <f t="shared" si="5"/>
        <v>2.3257462761521063E-16</v>
      </c>
      <c r="Q48" s="36">
        <f t="shared" si="6"/>
        <v>9.9255583883842286E-17</v>
      </c>
      <c r="R48" s="16">
        <f t="shared" si="7"/>
        <v>2.4965445045958493E-18</v>
      </c>
      <c r="S48" s="17">
        <f t="shared" si="8"/>
        <v>1.0654471858625592E-18</v>
      </c>
      <c r="T48" s="32">
        <f t="shared" si="9"/>
        <v>2.3507117211980649E-16</v>
      </c>
      <c r="U48" s="38">
        <f t="shared" si="10"/>
        <v>1.0032103106970485E-16</v>
      </c>
      <c r="V48" s="33">
        <f t="shared" si="16"/>
        <v>99596.160625713703</v>
      </c>
      <c r="W48" s="9"/>
      <c r="X48" s="9"/>
      <c r="Y48" s="9"/>
      <c r="Z48" s="9"/>
      <c r="AA48" s="9"/>
      <c r="AB48" s="9"/>
      <c r="AC48" s="9"/>
    </row>
    <row r="49" spans="1:29" x14ac:dyDescent="0.3">
      <c r="A49" s="9"/>
      <c r="B49" s="9"/>
      <c r="C49" s="9"/>
      <c r="D49" s="3">
        <v>44</v>
      </c>
      <c r="E49" s="9">
        <v>109</v>
      </c>
      <c r="F49" s="10">
        <f t="shared" ref="F49:F55" si="17">F48*($F$45/$F$44)</f>
        <v>79.891690843193288</v>
      </c>
      <c r="G49" s="11">
        <f t="shared" si="0"/>
        <v>9.0773343115829429E-5</v>
      </c>
      <c r="H49" s="11">
        <f t="shared" si="11"/>
        <v>4.6070713358376931E-5</v>
      </c>
      <c r="I49" s="16">
        <f t="shared" si="13"/>
        <v>2.8389730109525023E-14</v>
      </c>
      <c r="J49" s="16">
        <f t="shared" si="14"/>
        <v>6.3876892746431304E-16</v>
      </c>
      <c r="K49" s="15">
        <f t="shared" si="15"/>
        <v>2.8389730109525023E-14</v>
      </c>
      <c r="L49" s="16">
        <f t="shared" si="2"/>
        <v>6.3876892746431402E-16</v>
      </c>
      <c r="M49" s="73" t="str">
        <f t="shared" si="3"/>
        <v>RUINE</v>
      </c>
      <c r="N49" s="15">
        <f t="shared" si="12"/>
        <v>6.0044279181645522E-16</v>
      </c>
      <c r="O49" s="12">
        <f t="shared" si="4"/>
        <v>1.187828404534802E-14</v>
      </c>
      <c r="P49" s="16">
        <f t="shared" si="5"/>
        <v>2.5770307121977086E-18</v>
      </c>
      <c r="Q49" s="36">
        <f t="shared" si="6"/>
        <v>1.0782315532756583E-18</v>
      </c>
      <c r="R49" s="16">
        <f t="shared" si="7"/>
        <v>2.7662827749879505E-20</v>
      </c>
      <c r="S49" s="17">
        <f t="shared" si="8"/>
        <v>1.1574147561211234E-20</v>
      </c>
      <c r="T49" s="32">
        <f t="shared" si="9"/>
        <v>2.6046935399475882E-18</v>
      </c>
      <c r="U49" s="38">
        <f t="shared" si="10"/>
        <v>1.0898057008368696E-18</v>
      </c>
      <c r="V49" s="33">
        <f t="shared" si="16"/>
        <v>99596.160625713703</v>
      </c>
      <c r="W49" s="9"/>
      <c r="X49" s="9"/>
      <c r="Y49" s="9"/>
      <c r="Z49" s="9"/>
      <c r="AA49" s="9"/>
      <c r="AB49" s="9"/>
      <c r="AC49" s="9"/>
    </row>
    <row r="50" spans="1:29" x14ac:dyDescent="0.3">
      <c r="A50" s="9"/>
      <c r="B50" s="9"/>
      <c r="C50" s="9"/>
      <c r="D50" s="3">
        <v>45</v>
      </c>
      <c r="E50" s="9">
        <v>110</v>
      </c>
      <c r="F50" s="10">
        <f t="shared" si="17"/>
        <v>39.34380462227724</v>
      </c>
      <c r="G50" s="11">
        <f t="shared" si="0"/>
        <v>4.4702629757452505E-5</v>
      </c>
      <c r="H50" s="11">
        <f t="shared" si="11"/>
        <v>2.2688181036731078E-5</v>
      </c>
      <c r="I50" s="16">
        <f t="shared" si="13"/>
        <v>6.3876892746431402E-16</v>
      </c>
      <c r="J50" s="16">
        <f t="shared" si="14"/>
        <v>1.4372300867947066E-17</v>
      </c>
      <c r="K50" s="15">
        <f t="shared" si="15"/>
        <v>6.3876892746431402E-16</v>
      </c>
      <c r="L50" s="16">
        <f t="shared" si="2"/>
        <v>1.4372300867947026E-17</v>
      </c>
      <c r="M50" s="73" t="str">
        <f t="shared" si="3"/>
        <v>RUINE</v>
      </c>
      <c r="N50" s="15">
        <f t="shared" si="12"/>
        <v>1.3509962815870205E-17</v>
      </c>
      <c r="O50" s="12">
        <f t="shared" si="4"/>
        <v>2.6202097158855971E-16</v>
      </c>
      <c r="P50" s="16">
        <f t="shared" si="5"/>
        <v>2.8554650865002266E-20</v>
      </c>
      <c r="Q50" s="36">
        <f t="shared" si="6"/>
        <v>1.1713026481611367E-20</v>
      </c>
      <c r="R50" s="16">
        <f t="shared" si="7"/>
        <v>3.0651648216596838E-22</v>
      </c>
      <c r="S50" s="17">
        <f t="shared" si="8"/>
        <v>1.2573208090107255E-22</v>
      </c>
      <c r="T50" s="32">
        <f t="shared" si="9"/>
        <v>2.8861167347168233E-20</v>
      </c>
      <c r="U50" s="38">
        <f t="shared" si="10"/>
        <v>1.183875856251244E-20</v>
      </c>
      <c r="V50" s="33">
        <f t="shared" si="16"/>
        <v>99596.160625713703</v>
      </c>
      <c r="W50" s="9"/>
      <c r="X50" s="9"/>
      <c r="Y50" s="9"/>
      <c r="Z50" s="9"/>
      <c r="AA50" s="9"/>
      <c r="AB50" s="9"/>
      <c r="AC50" s="9"/>
    </row>
    <row r="51" spans="1:29" x14ac:dyDescent="0.3">
      <c r="A51" s="9"/>
      <c r="B51" s="9"/>
      <c r="C51" s="9"/>
      <c r="D51" s="3">
        <v>46</v>
      </c>
      <c r="E51" s="9">
        <v>111</v>
      </c>
      <c r="F51" s="10">
        <f t="shared" si="17"/>
        <v>19.375418717750257</v>
      </c>
      <c r="G51" s="11">
        <f t="shared" si="0"/>
        <v>2.2014448720721424E-5</v>
      </c>
      <c r="H51" s="11">
        <f t="shared" si="11"/>
        <v>1.1173118912904513E-5</v>
      </c>
      <c r="I51" s="16">
        <f t="shared" si="13"/>
        <v>1.4372300867947026E-17</v>
      </c>
      <c r="J51" s="16">
        <f t="shared" si="14"/>
        <v>3.233767695288081E-19</v>
      </c>
      <c r="K51" s="15">
        <f t="shared" si="15"/>
        <v>1.4372300867947026E-17</v>
      </c>
      <c r="L51" s="16">
        <f t="shared" si="2"/>
        <v>3.2337676952880747E-19</v>
      </c>
      <c r="M51" s="73" t="str">
        <f t="shared" si="3"/>
        <v>RUINE</v>
      </c>
      <c r="N51" s="15">
        <f t="shared" si="12"/>
        <v>3.0397416335707904E-19</v>
      </c>
      <c r="O51" s="12">
        <f t="shared" si="4"/>
        <v>5.7798743732770357E-18</v>
      </c>
      <c r="P51" s="16">
        <f t="shared" si="5"/>
        <v>3.1639828045619981E-22</v>
      </c>
      <c r="Q51" s="36">
        <f t="shared" si="6"/>
        <v>1.2724074800271917E-22</v>
      </c>
      <c r="R51" s="16">
        <f t="shared" si="7"/>
        <v>3.3963394736393058E-24</v>
      </c>
      <c r="S51" s="17">
        <f t="shared" si="8"/>
        <v>1.3658505807108876E-24</v>
      </c>
      <c r="T51" s="32">
        <f t="shared" si="9"/>
        <v>3.197946199298391E-22</v>
      </c>
      <c r="U51" s="38">
        <f t="shared" si="10"/>
        <v>1.2860659858343006E-22</v>
      </c>
      <c r="V51" s="33">
        <f t="shared" si="16"/>
        <v>99596.160625713703</v>
      </c>
      <c r="W51" s="9"/>
      <c r="X51" s="9"/>
      <c r="Y51" s="9"/>
      <c r="Z51" s="9"/>
      <c r="AA51" s="9"/>
      <c r="AB51" s="9"/>
      <c r="AC51" s="9"/>
    </row>
    <row r="52" spans="1:29" x14ac:dyDescent="0.3">
      <c r="A52" s="9"/>
      <c r="B52" s="9"/>
      <c r="C52" s="9"/>
      <c r="D52" s="3">
        <v>47</v>
      </c>
      <c r="E52" s="9">
        <v>112</v>
      </c>
      <c r="F52" s="10">
        <f t="shared" si="17"/>
        <v>9.5417017772496813</v>
      </c>
      <c r="G52" s="11">
        <f t="shared" si="0"/>
        <v>1.0841329807816911E-5</v>
      </c>
      <c r="H52" s="11">
        <f t="shared" si="11"/>
        <v>5.5023620465561692E-6</v>
      </c>
      <c r="I52" s="16">
        <f t="shared" si="13"/>
        <v>3.2337676952880747E-19</v>
      </c>
      <c r="J52" s="16">
        <f t="shared" si="14"/>
        <v>7.2759773143981683E-21</v>
      </c>
      <c r="K52" s="15">
        <f t="shared" si="15"/>
        <v>3.2337676952880747E-19</v>
      </c>
      <c r="L52" s="16">
        <f t="shared" si="2"/>
        <v>7.2759773143981623E-21</v>
      </c>
      <c r="M52" s="73" t="str">
        <f t="shared" si="3"/>
        <v>RUINE</v>
      </c>
      <c r="N52" s="15">
        <f t="shared" si="12"/>
        <v>6.8394186755342718E-21</v>
      </c>
      <c r="O52" s="12">
        <f t="shared" si="4"/>
        <v>1.2749722882228734E-19</v>
      </c>
      <c r="P52" s="16">
        <f t="shared" si="5"/>
        <v>3.5058342106482001E-24</v>
      </c>
      <c r="Q52" s="36">
        <f t="shared" si="6"/>
        <v>1.3822395072451173E-24</v>
      </c>
      <c r="R52" s="16">
        <f t="shared" si="7"/>
        <v>3.7632957740767241E-26</v>
      </c>
      <c r="S52" s="17">
        <f t="shared" si="8"/>
        <v>1.4837484558106577E-26</v>
      </c>
      <c r="T52" s="32">
        <f t="shared" si="9"/>
        <v>3.5434671683889676E-24</v>
      </c>
      <c r="U52" s="38">
        <f t="shared" si="10"/>
        <v>1.3970769918032239E-24</v>
      </c>
      <c r="V52" s="33">
        <f t="shared" si="16"/>
        <v>99596.160625713703</v>
      </c>
      <c r="W52" s="9"/>
      <c r="X52" s="9"/>
      <c r="Y52" s="9"/>
      <c r="Z52" s="9"/>
      <c r="AA52" s="9"/>
      <c r="AB52" s="9"/>
      <c r="AC52" s="9"/>
    </row>
    <row r="53" spans="1:29" x14ac:dyDescent="0.3">
      <c r="A53" s="9"/>
      <c r="B53" s="9"/>
      <c r="C53" s="9"/>
      <c r="D53" s="3">
        <v>48</v>
      </c>
      <c r="E53" s="9">
        <v>113</v>
      </c>
      <c r="F53" s="10">
        <f t="shared" si="17"/>
        <v>4.6989473689444559</v>
      </c>
      <c r="G53" s="11">
        <f t="shared" si="0"/>
        <v>5.3389677612607425E-6</v>
      </c>
      <c r="H53" s="11">
        <f t="shared" si="11"/>
        <v>2.7097168057894939E-6</v>
      </c>
      <c r="I53" s="16">
        <f t="shared" si="13"/>
        <v>7.2759773143981623E-21</v>
      </c>
      <c r="J53" s="16">
        <f t="shared" si="14"/>
        <v>1.6370948957395864E-22</v>
      </c>
      <c r="K53" s="15">
        <f t="shared" si="15"/>
        <v>7.2759773143981623E-21</v>
      </c>
      <c r="L53" s="16">
        <f t="shared" si="2"/>
        <v>1.6370948957395817E-22</v>
      </c>
      <c r="M53" s="73" t="str">
        <f t="shared" si="3"/>
        <v>RUINE</v>
      </c>
      <c r="N53" s="15">
        <f t="shared" si="12"/>
        <v>1.5388692019952068E-22</v>
      </c>
      <c r="O53" s="12">
        <f t="shared" si="4"/>
        <v>2.8124388710798651E-21</v>
      </c>
      <c r="P53" s="16">
        <f t="shared" si="5"/>
        <v>3.8846208313236306E-26</v>
      </c>
      <c r="Q53" s="36">
        <f t="shared" si="6"/>
        <v>1.5015520463211959E-26</v>
      </c>
      <c r="R53" s="16">
        <f t="shared" si="7"/>
        <v>4.1698997385582789E-28</v>
      </c>
      <c r="S53" s="17">
        <f t="shared" si="8"/>
        <v>1.6118230728976822E-28</v>
      </c>
      <c r="T53" s="32">
        <f t="shared" si="9"/>
        <v>3.9263198287092133E-26</v>
      </c>
      <c r="U53" s="38">
        <f t="shared" si="10"/>
        <v>1.5176702770501729E-26</v>
      </c>
      <c r="V53" s="33">
        <f t="shared" si="16"/>
        <v>99596.160625713703</v>
      </c>
      <c r="W53" s="9"/>
      <c r="X53" s="9"/>
      <c r="Y53" s="9"/>
      <c r="Z53" s="9"/>
      <c r="AA53" s="9"/>
      <c r="AB53" s="9"/>
      <c r="AC53" s="9"/>
    </row>
    <row r="54" spans="1:29" x14ac:dyDescent="0.3">
      <c r="A54" s="9"/>
      <c r="B54" s="9"/>
      <c r="C54" s="9"/>
      <c r="D54" s="3">
        <v>49</v>
      </c>
      <c r="E54" s="9">
        <v>114</v>
      </c>
      <c r="F54" s="10">
        <f t="shared" si="17"/>
        <v>2.3140637688714722</v>
      </c>
      <c r="G54" s="11">
        <f t="shared" si="0"/>
        <v>2.6292509554712489E-6</v>
      </c>
      <c r="H54" s="11">
        <f t="shared" si="11"/>
        <v>1.3344387565652097E-6</v>
      </c>
      <c r="I54" s="16">
        <f t="shared" si="13"/>
        <v>1.6370948957395817E-22</v>
      </c>
      <c r="J54" s="16">
        <f t="shared" si="14"/>
        <v>3.6834635154140584E-24</v>
      </c>
      <c r="K54" s="15">
        <f t="shared" si="15"/>
        <v>1.6370948957395817E-22</v>
      </c>
      <c r="L54" s="16">
        <f t="shared" si="2"/>
        <v>3.683463515414057E-24</v>
      </c>
      <c r="M54" s="73" t="str">
        <f t="shared" si="3"/>
        <v>RUINE</v>
      </c>
      <c r="N54" s="15">
        <f t="shared" si="12"/>
        <v>3.4624557044892134E-24</v>
      </c>
      <c r="O54" s="12">
        <f t="shared" si="4"/>
        <v>6.2039092744408605E-23</v>
      </c>
      <c r="P54" s="16">
        <f t="shared" si="5"/>
        <v>4.3043333188204001E-28</v>
      </c>
      <c r="Q54" s="36">
        <f t="shared" si="6"/>
        <v>1.6311634387480578E-28</v>
      </c>
      <c r="R54" s="16">
        <f t="shared" si="7"/>
        <v>4.620435084960703E-30</v>
      </c>
      <c r="S54" s="17">
        <f t="shared" si="8"/>
        <v>1.7509528708529707E-30</v>
      </c>
      <c r="T54" s="32">
        <f t="shared" si="9"/>
        <v>4.3505376696700072E-28</v>
      </c>
      <c r="U54" s="38">
        <f t="shared" si="10"/>
        <v>1.6486729674565876E-28</v>
      </c>
      <c r="V54" s="33">
        <f t="shared" si="16"/>
        <v>99596.160625713703</v>
      </c>
      <c r="W54" s="9"/>
      <c r="X54" s="9"/>
      <c r="Y54" s="9"/>
      <c r="Z54" s="9"/>
      <c r="AA54" s="9"/>
      <c r="AB54" s="9"/>
      <c r="AC54" s="9"/>
    </row>
    <row r="55" spans="1:29" ht="15" thickBot="1" x14ac:dyDescent="0.35">
      <c r="A55" s="9"/>
      <c r="B55" s="9"/>
      <c r="C55" s="9"/>
      <c r="D55" s="5">
        <v>50</v>
      </c>
      <c r="E55" s="20">
        <v>115</v>
      </c>
      <c r="F55" s="21">
        <f t="shared" si="17"/>
        <v>1.1395937655727637</v>
      </c>
      <c r="G55" s="22">
        <f t="shared" si="0"/>
        <v>1.294812198906039E-6</v>
      </c>
      <c r="H55" s="22">
        <f t="shared" si="11"/>
        <v>1.294812198906039E-6</v>
      </c>
      <c r="I55" s="24">
        <f t="shared" si="13"/>
        <v>3.683463515414057E-24</v>
      </c>
      <c r="J55" s="24">
        <f t="shared" si="14"/>
        <v>8.287792909681628E-26</v>
      </c>
      <c r="K55" s="35">
        <f t="shared" si="15"/>
        <v>3.683463515414057E-24</v>
      </c>
      <c r="L55" s="24">
        <f t="shared" si="2"/>
        <v>8.2877929096815958E-26</v>
      </c>
      <c r="M55" s="74" t="str">
        <f t="shared" si="3"/>
        <v>RUINE</v>
      </c>
      <c r="N55" s="35">
        <f t="shared" si="12"/>
        <v>7.7905253351007001E-26</v>
      </c>
      <c r="O55" s="34">
        <f t="shared" si="4"/>
        <v>1.3685093987737185E-24</v>
      </c>
      <c r="P55" s="24">
        <f t="shared" si="5"/>
        <v>4.7693934939834434E-30</v>
      </c>
      <c r="Q55" s="37">
        <f t="shared" si="6"/>
        <v>1.7719626638497797E-30</v>
      </c>
      <c r="R55" s="24">
        <f t="shared" si="7"/>
        <v>1.0087267239774945E-31</v>
      </c>
      <c r="S55" s="26">
        <f t="shared" si="8"/>
        <v>3.7477010340422703E-32</v>
      </c>
      <c r="T55" s="68">
        <f t="shared" si="9"/>
        <v>4.8702661663811928E-30</v>
      </c>
      <c r="U55" s="39">
        <f t="shared" si="10"/>
        <v>1.8094396741902023E-30</v>
      </c>
      <c r="V55" s="40">
        <f>U55+V54</f>
        <v>99596.160625713703</v>
      </c>
      <c r="W55" s="9"/>
      <c r="X55" s="9"/>
      <c r="Y55" s="9"/>
      <c r="Z55" s="9"/>
      <c r="AA55" s="9"/>
      <c r="AB55" s="9"/>
      <c r="AC55" s="9"/>
    </row>
    <row r="56" spans="1:29" x14ac:dyDescent="0.3">
      <c r="A56" s="9"/>
      <c r="B56" s="9"/>
      <c r="C56" s="9"/>
      <c r="D56" s="9"/>
      <c r="E56" s="9"/>
      <c r="F56" s="9"/>
      <c r="G56" s="11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</row>
    <row r="57" spans="1:29" x14ac:dyDescent="0.3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</row>
    <row r="58" spans="1:29" x14ac:dyDescent="0.3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</row>
    <row r="59" spans="1:29" x14ac:dyDescent="0.3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</row>
  </sheetData>
  <pageMargins left="0.7" right="0.7" top="0.75" bottom="0.75" header="0.3" footer="0.3"/>
  <pageSetup paperSize="9" scale="59" fitToWidth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V55"/>
  <sheetViews>
    <sheetView workbookViewId="0"/>
  </sheetViews>
  <sheetFormatPr baseColWidth="10" defaultRowHeight="14.4" x14ac:dyDescent="0.3"/>
  <cols>
    <col min="1" max="1" width="35.33203125" customWidth="1"/>
    <col min="2" max="2" width="12.6640625" bestFit="1" customWidth="1"/>
    <col min="4" max="4" width="7.5546875" bestFit="1" customWidth="1"/>
    <col min="5" max="5" width="4.77734375" bestFit="1" customWidth="1"/>
    <col min="6" max="6" width="14.6640625" bestFit="1" customWidth="1"/>
    <col min="7" max="7" width="9.88671875" bestFit="1" customWidth="1"/>
    <col min="8" max="8" width="13.6640625" bestFit="1" customWidth="1"/>
    <col min="9" max="9" width="15.77734375" bestFit="1" customWidth="1"/>
    <col min="10" max="10" width="10.6640625" bestFit="1" customWidth="1"/>
    <col min="11" max="11" width="16.33203125" bestFit="1" customWidth="1"/>
    <col min="12" max="12" width="15.77734375" bestFit="1" customWidth="1"/>
    <col min="13" max="13" width="15.77734375" customWidth="1"/>
    <col min="14" max="14" width="26" bestFit="1" customWidth="1"/>
    <col min="15" max="15" width="27.21875" bestFit="1" customWidth="1"/>
    <col min="16" max="16" width="26.33203125" bestFit="1" customWidth="1"/>
    <col min="17" max="17" width="37.21875" bestFit="1" customWidth="1"/>
    <col min="18" max="18" width="34.77734375" bestFit="1" customWidth="1"/>
    <col min="19" max="19" width="44.44140625" bestFit="1" customWidth="1"/>
    <col min="20" max="20" width="44.44140625" customWidth="1"/>
    <col min="21" max="21" width="27" bestFit="1" customWidth="1"/>
    <col min="22" max="22" width="36.109375" bestFit="1" customWidth="1"/>
  </cols>
  <sheetData>
    <row r="1" spans="1:22" ht="17.399999999999999" x14ac:dyDescent="0.3">
      <c r="A1" s="42" t="s">
        <v>68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</row>
    <row r="2" spans="1:22" x14ac:dyDescent="0.3">
      <c r="A2" s="43"/>
      <c r="B2" s="43"/>
      <c r="C2" s="43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</row>
    <row r="3" spans="1:22" ht="15" thickBot="1" x14ac:dyDescent="0.35">
      <c r="A3" s="43"/>
      <c r="B3" s="43"/>
      <c r="C3" s="43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</row>
    <row r="4" spans="1:22" ht="17.399999999999999" x14ac:dyDescent="0.3">
      <c r="A4" s="42" t="s">
        <v>10</v>
      </c>
      <c r="B4" s="47">
        <v>100000</v>
      </c>
      <c r="C4" s="43"/>
      <c r="D4" s="6" t="s">
        <v>11</v>
      </c>
      <c r="E4" s="7" t="s">
        <v>1</v>
      </c>
      <c r="F4" s="7" t="s">
        <v>0</v>
      </c>
      <c r="G4" s="7" t="s">
        <v>2</v>
      </c>
      <c r="H4" s="7" t="s">
        <v>20</v>
      </c>
      <c r="I4" s="7" t="s">
        <v>25</v>
      </c>
      <c r="J4" s="7" t="s">
        <v>17</v>
      </c>
      <c r="K4" s="7" t="s">
        <v>6</v>
      </c>
      <c r="L4" s="7" t="s">
        <v>25</v>
      </c>
      <c r="M4" s="7" t="s">
        <v>50</v>
      </c>
      <c r="N4" s="7" t="s">
        <v>18</v>
      </c>
      <c r="O4" s="7" t="s">
        <v>7</v>
      </c>
      <c r="P4" s="7" t="s">
        <v>4</v>
      </c>
      <c r="Q4" s="7" t="s">
        <v>12</v>
      </c>
      <c r="R4" s="7" t="s">
        <v>29</v>
      </c>
      <c r="S4" s="7" t="s">
        <v>30</v>
      </c>
      <c r="T4" s="7" t="s">
        <v>47</v>
      </c>
      <c r="U4" s="7" t="s">
        <v>21</v>
      </c>
      <c r="V4" s="8" t="s">
        <v>22</v>
      </c>
    </row>
    <row r="5" spans="1:22" ht="17.399999999999999" x14ac:dyDescent="0.3">
      <c r="A5" s="42" t="s">
        <v>23</v>
      </c>
      <c r="B5" s="47">
        <v>359</v>
      </c>
      <c r="C5" s="43"/>
      <c r="D5" s="3">
        <v>0</v>
      </c>
      <c r="E5" s="9">
        <v>65</v>
      </c>
      <c r="F5" s="10">
        <v>880122.82131384278</v>
      </c>
      <c r="G5" s="31">
        <f>F5/$F$5</f>
        <v>1</v>
      </c>
      <c r="H5" s="11">
        <f>(F5-F6)/$F$5</f>
        <v>1.1104565080185305E-2</v>
      </c>
      <c r="I5" s="32">
        <v>100000</v>
      </c>
      <c r="J5" s="16">
        <v>0</v>
      </c>
      <c r="K5" s="15">
        <v>0</v>
      </c>
      <c r="L5" s="16">
        <f>MAX(0,I5+J5-K5)</f>
        <v>100000</v>
      </c>
      <c r="M5" s="73" t="str">
        <f>IF(L5&lt;=1,"RUINE","V")</f>
        <v>V</v>
      </c>
      <c r="N5" s="15">
        <f>0</f>
        <v>0</v>
      </c>
      <c r="O5" s="12">
        <f>K5/(1+$B$7)^D5</f>
        <v>0</v>
      </c>
      <c r="P5" s="16">
        <f>K5*G5</f>
        <v>0</v>
      </c>
      <c r="Q5" s="36">
        <f>P5/(1+$B$7)^D5</f>
        <v>0</v>
      </c>
      <c r="R5" s="16">
        <f>N5*H5</f>
        <v>0</v>
      </c>
      <c r="S5" s="17">
        <f>R5/(1+$B$7)^D5</f>
        <v>0</v>
      </c>
      <c r="T5" s="32">
        <f>P5+R5</f>
        <v>0</v>
      </c>
      <c r="U5" s="38">
        <f>Q5+S5</f>
        <v>0</v>
      </c>
      <c r="V5" s="33">
        <f>U5</f>
        <v>0</v>
      </c>
    </row>
    <row r="6" spans="1:22" ht="17.399999999999999" x14ac:dyDescent="0.3">
      <c r="A6" s="42" t="s">
        <v>26</v>
      </c>
      <c r="B6" s="53">
        <f>B5*12</f>
        <v>4308</v>
      </c>
      <c r="C6" s="43"/>
      <c r="D6" s="3">
        <v>1</v>
      </c>
      <c r="E6" s="9">
        <v>66</v>
      </c>
      <c r="F6" s="10">
        <v>870349.44016600691</v>
      </c>
      <c r="G6" s="31">
        <f t="shared" ref="G6:G55" si="0">F6/$F$5</f>
        <v>0.98889543491981469</v>
      </c>
      <c r="H6" s="11">
        <f>(F6-F7)/$F$5</f>
        <v>1.2469368075235601E-2</v>
      </c>
      <c r="I6" s="16">
        <f>L5</f>
        <v>100000</v>
      </c>
      <c r="J6" s="16">
        <f>I6*$B$8</f>
        <v>1400</v>
      </c>
      <c r="K6" s="15">
        <f t="shared" ref="K6" si="1">MIN($B$6,I6)</f>
        <v>4308</v>
      </c>
      <c r="L6" s="16">
        <f t="shared" ref="L6:L55" si="2">MAX(0,I6+J6-K6)</f>
        <v>97092</v>
      </c>
      <c r="M6" s="73" t="str">
        <f t="shared" ref="M6:M55" si="3">IF(L6&lt;=1,"RUINE","V")</f>
        <v>V</v>
      </c>
      <c r="N6" s="15">
        <f>L6-(L6*$B$9)</f>
        <v>91266.48</v>
      </c>
      <c r="O6" s="12">
        <f t="shared" ref="O6:O55" si="4">K6/(1+$B$7)^D6</f>
        <v>4223.5294117647054</v>
      </c>
      <c r="P6" s="16">
        <f t="shared" ref="P6:P55" si="5">K6*G6</f>
        <v>4260.1615336345612</v>
      </c>
      <c r="Q6" s="36">
        <f t="shared" ref="Q6:Q55" si="6">P6/(1+$B$7)^D6</f>
        <v>4176.6289545436875</v>
      </c>
      <c r="R6" s="16">
        <f t="shared" ref="R6:R55" si="7">N6*H6</f>
        <v>1138.0353320511283</v>
      </c>
      <c r="S6" s="17">
        <f t="shared" ref="S6:S55" si="8">R6/(1+$B$7)^D6</f>
        <v>1115.7209137756161</v>
      </c>
      <c r="T6" s="32">
        <f t="shared" ref="T6:T55" si="9">P6+R6</f>
        <v>5398.1968656856898</v>
      </c>
      <c r="U6" s="38">
        <f t="shared" ref="U6:U55" si="10">Q6+S6</f>
        <v>5292.3498683193038</v>
      </c>
      <c r="V6" s="33">
        <f>U6+V5</f>
        <v>5292.3498683193038</v>
      </c>
    </row>
    <row r="7" spans="1:22" ht="17.399999999999999" x14ac:dyDescent="0.3">
      <c r="A7" s="42" t="s">
        <v>9</v>
      </c>
      <c r="B7" s="49">
        <v>0.02</v>
      </c>
      <c r="C7" s="43"/>
      <c r="D7" s="3">
        <v>2</v>
      </c>
      <c r="E7" s="9">
        <v>67</v>
      </c>
      <c r="F7" s="10">
        <v>859374.86475562979</v>
      </c>
      <c r="G7" s="31">
        <f t="shared" si="0"/>
        <v>0.97642606684457911</v>
      </c>
      <c r="H7" s="11">
        <f t="shared" ref="H7:H55" si="11">(F7-F8)/$F$5</f>
        <v>1.4100253388138218E-2</v>
      </c>
      <c r="I7" s="16">
        <f>L6</f>
        <v>97092</v>
      </c>
      <c r="J7" s="16">
        <f>I7*$B$8</f>
        <v>1359.288</v>
      </c>
      <c r="K7" s="15">
        <f>MIN(K6*(1+$B$10),I7)</f>
        <v>4308</v>
      </c>
      <c r="L7" s="16">
        <f t="shared" si="2"/>
        <v>94143.288</v>
      </c>
      <c r="M7" s="73" t="str">
        <f t="shared" si="3"/>
        <v>V</v>
      </c>
      <c r="N7" s="15">
        <f t="shared" ref="N7:N55" si="12">L7-(L7*$B$9)</f>
        <v>88494.690719999999</v>
      </c>
      <c r="O7" s="12">
        <f t="shared" si="4"/>
        <v>4140.7151095732415</v>
      </c>
      <c r="P7" s="16">
        <f t="shared" si="5"/>
        <v>4206.4434959664468</v>
      </c>
      <c r="Q7" s="36">
        <f t="shared" si="6"/>
        <v>4043.1021683645204</v>
      </c>
      <c r="R7" s="16">
        <f t="shared" si="7"/>
        <v>1247.7975626569237</v>
      </c>
      <c r="S7" s="17">
        <f t="shared" si="8"/>
        <v>1199.3440625306841</v>
      </c>
      <c r="T7" s="32">
        <f t="shared" si="9"/>
        <v>5454.2410586233709</v>
      </c>
      <c r="U7" s="38">
        <f t="shared" si="10"/>
        <v>5242.4462308952043</v>
      </c>
      <c r="V7" s="33">
        <f>U7+V6</f>
        <v>10534.796099214509</v>
      </c>
    </row>
    <row r="8" spans="1:22" ht="17.399999999999999" x14ac:dyDescent="0.3">
      <c r="A8" s="42" t="s">
        <v>27</v>
      </c>
      <c r="B8" s="49">
        <v>1.4E-2</v>
      </c>
      <c r="C8" s="43"/>
      <c r="D8" s="3">
        <v>3</v>
      </c>
      <c r="E8" s="9">
        <v>68</v>
      </c>
      <c r="F8" s="10">
        <v>846964.90996242152</v>
      </c>
      <c r="G8" s="31">
        <f t="shared" si="0"/>
        <v>0.96232581345644086</v>
      </c>
      <c r="H8" s="11">
        <f t="shared" si="11"/>
        <v>1.4359576611957057E-2</v>
      </c>
      <c r="I8" s="16">
        <f t="shared" ref="I8:I55" si="13">L7</f>
        <v>94143.288</v>
      </c>
      <c r="J8" s="16">
        <f t="shared" ref="J8:J55" si="14">I8*$B$8</f>
        <v>1318.006032</v>
      </c>
      <c r="K8" s="15">
        <f t="shared" ref="K8:K55" si="15">MIN(K7*(1+$B$10),I8)</f>
        <v>4308</v>
      </c>
      <c r="L8" s="16">
        <f t="shared" si="2"/>
        <v>91153.294032000005</v>
      </c>
      <c r="M8" s="73" t="str">
        <f t="shared" si="3"/>
        <v>V</v>
      </c>
      <c r="N8" s="15">
        <f t="shared" si="12"/>
        <v>85684.096390079998</v>
      </c>
      <c r="O8" s="12">
        <f t="shared" si="4"/>
        <v>4059.5246172286679</v>
      </c>
      <c r="P8" s="16">
        <f t="shared" si="5"/>
        <v>4145.6996043703475</v>
      </c>
      <c r="Q8" s="36">
        <f t="shared" si="6"/>
        <v>3906.585329521025</v>
      </c>
      <c r="R8" s="16">
        <f t="shared" si="7"/>
        <v>1230.3873465396669</v>
      </c>
      <c r="S8" s="17">
        <f t="shared" si="8"/>
        <v>1159.4214767884023</v>
      </c>
      <c r="T8" s="32">
        <f t="shared" si="9"/>
        <v>5376.0869509100139</v>
      </c>
      <c r="U8" s="38">
        <f t="shared" si="10"/>
        <v>5066.0068063094277</v>
      </c>
      <c r="V8" s="33">
        <f t="shared" ref="V8:V54" si="16">U8+V7</f>
        <v>15600.802905523937</v>
      </c>
    </row>
    <row r="9" spans="1:22" ht="17.399999999999999" x14ac:dyDescent="0.3">
      <c r="A9" s="42" t="s">
        <v>28</v>
      </c>
      <c r="B9" s="49">
        <v>0.06</v>
      </c>
      <c r="C9" s="43"/>
      <c r="D9" s="3">
        <v>4</v>
      </c>
      <c r="E9" s="9">
        <v>69</v>
      </c>
      <c r="F9" s="10">
        <v>834326.7188818336</v>
      </c>
      <c r="G9" s="31">
        <f t="shared" si="0"/>
        <v>0.94796623684448378</v>
      </c>
      <c r="H9" s="11">
        <f t="shared" si="11"/>
        <v>1.7596378512726909E-2</v>
      </c>
      <c r="I9" s="16">
        <f t="shared" si="13"/>
        <v>91153.294032000005</v>
      </c>
      <c r="J9" s="16">
        <f t="shared" si="14"/>
        <v>1276.1461164480002</v>
      </c>
      <c r="K9" s="15">
        <f t="shared" si="15"/>
        <v>4308</v>
      </c>
      <c r="L9" s="16">
        <f t="shared" si="2"/>
        <v>88121.440148448004</v>
      </c>
      <c r="M9" s="73" t="str">
        <f t="shared" si="3"/>
        <v>V</v>
      </c>
      <c r="N9" s="15">
        <f t="shared" si="12"/>
        <v>82834.153739541129</v>
      </c>
      <c r="O9" s="12">
        <f t="shared" si="4"/>
        <v>3979.9260953222233</v>
      </c>
      <c r="P9" s="16">
        <f t="shared" si="5"/>
        <v>4083.8385483260363</v>
      </c>
      <c r="Q9" s="36">
        <f t="shared" si="6"/>
        <v>3772.8355635017683</v>
      </c>
      <c r="R9" s="16">
        <f t="shared" si="7"/>
        <v>1457.5811229823789</v>
      </c>
      <c r="S9" s="17">
        <f t="shared" si="8"/>
        <v>1346.5796535298609</v>
      </c>
      <c r="T9" s="32">
        <f t="shared" si="9"/>
        <v>5541.4196713084148</v>
      </c>
      <c r="U9" s="38">
        <f t="shared" si="10"/>
        <v>5119.4152170316293</v>
      </c>
      <c r="V9" s="33">
        <f t="shared" si="16"/>
        <v>20720.218122555565</v>
      </c>
    </row>
    <row r="10" spans="1:22" ht="17.399999999999999" x14ac:dyDescent="0.3">
      <c r="A10" s="42" t="s">
        <v>45</v>
      </c>
      <c r="B10" s="46">
        <v>0</v>
      </c>
      <c r="C10" s="43"/>
      <c r="D10" s="3">
        <v>5</v>
      </c>
      <c r="E10" s="9">
        <v>70</v>
      </c>
      <c r="F10" s="10">
        <v>818839.74458030611</v>
      </c>
      <c r="G10" s="31">
        <f t="shared" si="0"/>
        <v>0.93036985833175689</v>
      </c>
      <c r="H10" s="11">
        <f t="shared" si="11"/>
        <v>1.7635819008535464E-2</v>
      </c>
      <c r="I10" s="16">
        <f t="shared" si="13"/>
        <v>88121.440148448004</v>
      </c>
      <c r="J10" s="16">
        <f t="shared" si="14"/>
        <v>1233.7001620782721</v>
      </c>
      <c r="K10" s="15">
        <f t="shared" si="15"/>
        <v>4308</v>
      </c>
      <c r="L10" s="16">
        <f t="shared" si="2"/>
        <v>85047.140310526273</v>
      </c>
      <c r="M10" s="73" t="str">
        <f t="shared" si="3"/>
        <v>V</v>
      </c>
      <c r="N10" s="15">
        <f t="shared" si="12"/>
        <v>79944.3118918947</v>
      </c>
      <c r="O10" s="12">
        <f t="shared" si="4"/>
        <v>3901.8883287472777</v>
      </c>
      <c r="P10" s="16">
        <f t="shared" si="5"/>
        <v>4008.0333496932085</v>
      </c>
      <c r="Q10" s="36">
        <f t="shared" si="6"/>
        <v>3630.1992916429404</v>
      </c>
      <c r="R10" s="16">
        <f t="shared" si="7"/>
        <v>1409.8834152873644</v>
      </c>
      <c r="S10" s="17">
        <f t="shared" si="8"/>
        <v>1276.9748474939922</v>
      </c>
      <c r="T10" s="32">
        <f t="shared" si="9"/>
        <v>5417.9167649805731</v>
      </c>
      <c r="U10" s="38">
        <f t="shared" si="10"/>
        <v>4907.1741391369324</v>
      </c>
      <c r="V10" s="33">
        <f t="shared" si="16"/>
        <v>25627.392261692497</v>
      </c>
    </row>
    <row r="11" spans="1:22" ht="17.399999999999999" x14ac:dyDescent="0.3">
      <c r="A11" s="42" t="s">
        <v>34</v>
      </c>
      <c r="B11" s="54">
        <f>V55</f>
        <v>90971.22027142717</v>
      </c>
      <c r="C11" s="43"/>
      <c r="D11" s="3">
        <v>6</v>
      </c>
      <c r="E11" s="9">
        <v>71</v>
      </c>
      <c r="F11" s="10">
        <v>803318.05779833358</v>
      </c>
      <c r="G11" s="31">
        <f t="shared" si="0"/>
        <v>0.9127340393232215</v>
      </c>
      <c r="H11" s="11">
        <f t="shared" si="11"/>
        <v>1.9545690834471385E-2</v>
      </c>
      <c r="I11" s="16">
        <f t="shared" si="13"/>
        <v>85047.140310526273</v>
      </c>
      <c r="J11" s="16">
        <f t="shared" si="14"/>
        <v>1190.6599643473678</v>
      </c>
      <c r="K11" s="15">
        <f t="shared" si="15"/>
        <v>4308</v>
      </c>
      <c r="L11" s="16">
        <f t="shared" si="2"/>
        <v>81929.800274873647</v>
      </c>
      <c r="M11" s="73" t="str">
        <f t="shared" si="3"/>
        <v>V</v>
      </c>
      <c r="N11" s="15">
        <f t="shared" si="12"/>
        <v>77014.012258381234</v>
      </c>
      <c r="O11" s="12">
        <f t="shared" si="4"/>
        <v>3825.3807144581151</v>
      </c>
      <c r="P11" s="16">
        <f t="shared" si="5"/>
        <v>3932.0582414044384</v>
      </c>
      <c r="Q11" s="36">
        <f t="shared" si="6"/>
        <v>3491.5551914565067</v>
      </c>
      <c r="R11" s="16">
        <f t="shared" si="7"/>
        <v>1505.2920735245091</v>
      </c>
      <c r="S11" s="17">
        <f t="shared" si="8"/>
        <v>1336.6562831214774</v>
      </c>
      <c r="T11" s="32">
        <f t="shared" si="9"/>
        <v>5437.3503149289472</v>
      </c>
      <c r="U11" s="38">
        <f t="shared" si="10"/>
        <v>4828.2114745779836</v>
      </c>
      <c r="V11" s="33">
        <f t="shared" si="16"/>
        <v>30455.603736270481</v>
      </c>
    </row>
    <row r="12" spans="1:22" x14ac:dyDescent="0.3">
      <c r="A12" s="43"/>
      <c r="B12" s="43"/>
      <c r="C12" s="43"/>
      <c r="D12" s="3">
        <v>7</v>
      </c>
      <c r="E12" s="9">
        <v>72</v>
      </c>
      <c r="F12" s="10">
        <v>786115.44923657051</v>
      </c>
      <c r="G12" s="31">
        <f t="shared" si="0"/>
        <v>0.89318834848875006</v>
      </c>
      <c r="H12" s="11">
        <f t="shared" si="11"/>
        <v>1.9459186349815121E-2</v>
      </c>
      <c r="I12" s="16">
        <f t="shared" si="13"/>
        <v>81929.800274873647</v>
      </c>
      <c r="J12" s="16">
        <f t="shared" si="14"/>
        <v>1147.017203848231</v>
      </c>
      <c r="K12" s="15">
        <f t="shared" si="15"/>
        <v>4308</v>
      </c>
      <c r="L12" s="16">
        <f t="shared" si="2"/>
        <v>78768.817478721874</v>
      </c>
      <c r="M12" s="73" t="str">
        <f t="shared" si="3"/>
        <v>V</v>
      </c>
      <c r="N12" s="15">
        <f t="shared" si="12"/>
        <v>74042.688429998569</v>
      </c>
      <c r="O12" s="12">
        <f t="shared" si="4"/>
        <v>3750.3732494687411</v>
      </c>
      <c r="P12" s="16">
        <f t="shared" si="5"/>
        <v>3847.8554052895352</v>
      </c>
      <c r="Q12" s="36">
        <f t="shared" si="6"/>
        <v>3349.7896889093718</v>
      </c>
      <c r="R12" s="16">
        <f t="shared" si="7"/>
        <v>1440.8104720006422</v>
      </c>
      <c r="S12" s="17">
        <f t="shared" si="8"/>
        <v>1254.3122218536766</v>
      </c>
      <c r="T12" s="32">
        <f t="shared" si="9"/>
        <v>5288.6658772901774</v>
      </c>
      <c r="U12" s="38">
        <f t="shared" si="10"/>
        <v>4604.1019107630482</v>
      </c>
      <c r="V12" s="33">
        <f t="shared" si="16"/>
        <v>35059.70564703353</v>
      </c>
    </row>
    <row r="13" spans="1:22" x14ac:dyDescent="0.3">
      <c r="A13" s="43"/>
      <c r="B13" s="43"/>
      <c r="C13" s="43"/>
      <c r="D13" s="3">
        <v>8</v>
      </c>
      <c r="E13" s="9">
        <v>73</v>
      </c>
      <c r="F13" s="10">
        <v>768988.9752458994</v>
      </c>
      <c r="G13" s="31">
        <f t="shared" si="0"/>
        <v>0.87372916213893492</v>
      </c>
      <c r="H13" s="11">
        <f t="shared" si="11"/>
        <v>1.9570475432288945E-2</v>
      </c>
      <c r="I13" s="16">
        <f t="shared" si="13"/>
        <v>78768.817478721874</v>
      </c>
      <c r="J13" s="16">
        <f t="shared" si="14"/>
        <v>1102.7634447021062</v>
      </c>
      <c r="K13" s="15">
        <f t="shared" si="15"/>
        <v>4308</v>
      </c>
      <c r="L13" s="16">
        <f t="shared" si="2"/>
        <v>75563.580923423986</v>
      </c>
      <c r="M13" s="73" t="str">
        <f t="shared" si="3"/>
        <v>V</v>
      </c>
      <c r="N13" s="15">
        <f t="shared" si="12"/>
        <v>71029.766068018551</v>
      </c>
      <c r="O13" s="12">
        <f t="shared" si="4"/>
        <v>3676.8365190870009</v>
      </c>
      <c r="P13" s="16">
        <f t="shared" si="5"/>
        <v>3764.0252304945316</v>
      </c>
      <c r="Q13" s="36">
        <f t="shared" si="6"/>
        <v>3212.5592911437229</v>
      </c>
      <c r="R13" s="16">
        <f t="shared" si="7"/>
        <v>1390.086291795388</v>
      </c>
      <c r="S13" s="17">
        <f t="shared" si="8"/>
        <v>1186.4252651707316</v>
      </c>
      <c r="T13" s="32">
        <f t="shared" si="9"/>
        <v>5154.1115222899198</v>
      </c>
      <c r="U13" s="38">
        <f t="shared" si="10"/>
        <v>4398.9845563144545</v>
      </c>
      <c r="V13" s="33">
        <f t="shared" si="16"/>
        <v>39458.690203347986</v>
      </c>
    </row>
    <row r="14" spans="1:22" x14ac:dyDescent="0.3">
      <c r="A14" s="9"/>
      <c r="B14" s="9"/>
      <c r="C14" s="9"/>
      <c r="D14" s="3">
        <v>9</v>
      </c>
      <c r="E14" s="9">
        <v>74</v>
      </c>
      <c r="F14" s="10">
        <v>751764.55319398001</v>
      </c>
      <c r="G14" s="31">
        <f t="shared" si="0"/>
        <v>0.85415868670664596</v>
      </c>
      <c r="H14" s="11">
        <f t="shared" si="11"/>
        <v>2.1148116881485997E-2</v>
      </c>
      <c r="I14" s="16">
        <f t="shared" si="13"/>
        <v>75563.580923423986</v>
      </c>
      <c r="J14" s="16">
        <f t="shared" si="14"/>
        <v>1057.8901329279358</v>
      </c>
      <c r="K14" s="15">
        <f t="shared" si="15"/>
        <v>4308</v>
      </c>
      <c r="L14" s="16">
        <f t="shared" si="2"/>
        <v>72313.471056351918</v>
      </c>
      <c r="M14" s="73" t="str">
        <f t="shared" si="3"/>
        <v>V</v>
      </c>
      <c r="N14" s="15">
        <f t="shared" si="12"/>
        <v>67974.662792970805</v>
      </c>
      <c r="O14" s="12">
        <f t="shared" si="4"/>
        <v>3604.7416853794125</v>
      </c>
      <c r="P14" s="16">
        <f t="shared" si="5"/>
        <v>3679.7156223322309</v>
      </c>
      <c r="Q14" s="36">
        <f t="shared" si="6"/>
        <v>3079.0214239003808</v>
      </c>
      <c r="R14" s="16">
        <f t="shared" si="7"/>
        <v>1437.536113725344</v>
      </c>
      <c r="S14" s="17">
        <f t="shared" si="8"/>
        <v>1202.8659130417984</v>
      </c>
      <c r="T14" s="32">
        <f t="shared" si="9"/>
        <v>5117.2517360575748</v>
      </c>
      <c r="U14" s="38">
        <f t="shared" si="10"/>
        <v>4281.887336942179</v>
      </c>
      <c r="V14" s="33">
        <f t="shared" si="16"/>
        <v>43740.577540290164</v>
      </c>
    </row>
    <row r="15" spans="1:22" x14ac:dyDescent="0.3">
      <c r="A15" s="9"/>
      <c r="B15" s="9"/>
      <c r="C15" s="9"/>
      <c r="D15" s="3">
        <v>10</v>
      </c>
      <c r="E15" s="9">
        <v>75</v>
      </c>
      <c r="F15" s="10">
        <v>733151.61289877165</v>
      </c>
      <c r="G15" s="31">
        <f t="shared" si="0"/>
        <v>0.83301056982515997</v>
      </c>
      <c r="H15" s="11">
        <f t="shared" si="11"/>
        <v>2.5639925793550414E-2</v>
      </c>
      <c r="I15" s="16">
        <f t="shared" si="13"/>
        <v>72313.471056351918</v>
      </c>
      <c r="J15" s="16">
        <f t="shared" si="14"/>
        <v>1012.3885947889269</v>
      </c>
      <c r="K15" s="15">
        <f t="shared" si="15"/>
        <v>4308</v>
      </c>
      <c r="L15" s="16">
        <f t="shared" si="2"/>
        <v>69017.85965114084</v>
      </c>
      <c r="M15" s="73" t="str">
        <f t="shared" si="3"/>
        <v>V</v>
      </c>
      <c r="N15" s="15">
        <f t="shared" si="12"/>
        <v>64876.788072072392</v>
      </c>
      <c r="O15" s="12">
        <f t="shared" si="4"/>
        <v>3534.0604758621689</v>
      </c>
      <c r="P15" s="16">
        <f t="shared" si="5"/>
        <v>3588.6095348067893</v>
      </c>
      <c r="Q15" s="36">
        <f t="shared" si="6"/>
        <v>2943.9097307945217</v>
      </c>
      <c r="R15" s="16">
        <f t="shared" si="7"/>
        <v>1663.4360318918327</v>
      </c>
      <c r="S15" s="17">
        <f t="shared" si="8"/>
        <v>1364.5969207135395</v>
      </c>
      <c r="T15" s="32">
        <f t="shared" si="9"/>
        <v>5252.0455666986218</v>
      </c>
      <c r="U15" s="38">
        <f t="shared" si="10"/>
        <v>4308.5066515080616</v>
      </c>
      <c r="V15" s="33">
        <f t="shared" si="16"/>
        <v>48049.084191798225</v>
      </c>
    </row>
    <row r="16" spans="1:22" x14ac:dyDescent="0.3">
      <c r="A16" s="9"/>
      <c r="B16" s="9"/>
      <c r="C16" s="9"/>
      <c r="D16" s="3">
        <v>11</v>
      </c>
      <c r="E16" s="9">
        <v>76</v>
      </c>
      <c r="F16" s="10">
        <v>710585.32907107449</v>
      </c>
      <c r="G16" s="31">
        <f t="shared" si="0"/>
        <v>0.80737064403160963</v>
      </c>
      <c r="H16" s="11">
        <f t="shared" si="11"/>
        <v>2.3838179210346002E-2</v>
      </c>
      <c r="I16" s="16">
        <f t="shared" si="13"/>
        <v>69017.85965114084</v>
      </c>
      <c r="J16" s="16">
        <f t="shared" si="14"/>
        <v>966.25003511597174</v>
      </c>
      <c r="K16" s="15">
        <f t="shared" si="15"/>
        <v>4308</v>
      </c>
      <c r="L16" s="16">
        <f t="shared" si="2"/>
        <v>65676.109686256808</v>
      </c>
      <c r="M16" s="73" t="str">
        <f t="shared" si="3"/>
        <v>V</v>
      </c>
      <c r="N16" s="15">
        <f t="shared" si="12"/>
        <v>61735.5431050814</v>
      </c>
      <c r="O16" s="12">
        <f t="shared" si="4"/>
        <v>3464.7651724138918</v>
      </c>
      <c r="P16" s="16">
        <f t="shared" si="5"/>
        <v>3478.1527344881742</v>
      </c>
      <c r="Q16" s="36">
        <f t="shared" si="6"/>
        <v>2797.3496886700946</v>
      </c>
      <c r="R16" s="16">
        <f t="shared" si="7"/>
        <v>1471.6629401869709</v>
      </c>
      <c r="S16" s="17">
        <f t="shared" si="8"/>
        <v>1183.6041087957394</v>
      </c>
      <c r="T16" s="32">
        <f t="shared" si="9"/>
        <v>4949.8156746751447</v>
      </c>
      <c r="U16" s="38">
        <f t="shared" si="10"/>
        <v>3980.9537974658342</v>
      </c>
      <c r="V16" s="33">
        <f t="shared" si="16"/>
        <v>52030.037989264063</v>
      </c>
    </row>
    <row r="17" spans="1:22" x14ac:dyDescent="0.3">
      <c r="A17" s="9"/>
      <c r="B17" s="9"/>
      <c r="C17" s="9"/>
      <c r="D17" s="3">
        <v>12</v>
      </c>
      <c r="E17" s="9">
        <v>77</v>
      </c>
      <c r="F17" s="10">
        <v>689604.80352947977</v>
      </c>
      <c r="G17" s="31">
        <f t="shared" si="0"/>
        <v>0.7835324648212636</v>
      </c>
      <c r="H17" s="11">
        <f t="shared" si="11"/>
        <v>2.7514330499724252E-2</v>
      </c>
      <c r="I17" s="16">
        <f t="shared" si="13"/>
        <v>65676.109686256808</v>
      </c>
      <c r="J17" s="16">
        <f t="shared" si="14"/>
        <v>919.46553560759537</v>
      </c>
      <c r="K17" s="15">
        <f t="shared" si="15"/>
        <v>4308</v>
      </c>
      <c r="L17" s="16">
        <f t="shared" si="2"/>
        <v>62287.575221864405</v>
      </c>
      <c r="M17" s="73" t="str">
        <f t="shared" si="3"/>
        <v>V</v>
      </c>
      <c r="N17" s="15">
        <f t="shared" si="12"/>
        <v>58550.320708552543</v>
      </c>
      <c r="O17" s="12">
        <f t="shared" si="4"/>
        <v>3396.8286004057759</v>
      </c>
      <c r="P17" s="16">
        <f t="shared" si="5"/>
        <v>3375.4578584500036</v>
      </c>
      <c r="Q17" s="36">
        <f t="shared" si="6"/>
        <v>2661.5254858513008</v>
      </c>
      <c r="R17" s="16">
        <f t="shared" si="7"/>
        <v>1610.9728748399637</v>
      </c>
      <c r="S17" s="17">
        <f t="shared" si="8"/>
        <v>1270.2411178584732</v>
      </c>
      <c r="T17" s="32">
        <f t="shared" si="9"/>
        <v>4986.4307332899671</v>
      </c>
      <c r="U17" s="38">
        <f t="shared" si="10"/>
        <v>3931.7666037097742</v>
      </c>
      <c r="V17" s="33">
        <f t="shared" si="16"/>
        <v>55961.804592973836</v>
      </c>
    </row>
    <row r="18" spans="1:22" x14ac:dyDescent="0.3">
      <c r="A18" s="9"/>
      <c r="B18" s="9"/>
      <c r="C18" s="9"/>
      <c r="D18" s="3">
        <v>13</v>
      </c>
      <c r="E18" s="9">
        <v>78</v>
      </c>
      <c r="F18" s="10">
        <v>665388.81334350095</v>
      </c>
      <c r="G18" s="31">
        <f t="shared" si="0"/>
        <v>0.7560181343215393</v>
      </c>
      <c r="H18" s="11">
        <f t="shared" si="11"/>
        <v>2.7400875614625661E-2</v>
      </c>
      <c r="I18" s="16">
        <f t="shared" si="13"/>
        <v>62287.575221864405</v>
      </c>
      <c r="J18" s="16">
        <f t="shared" si="14"/>
        <v>872.0260531061017</v>
      </c>
      <c r="K18" s="15">
        <f t="shared" si="15"/>
        <v>4308</v>
      </c>
      <c r="L18" s="16">
        <f t="shared" si="2"/>
        <v>58851.601274970504</v>
      </c>
      <c r="M18" s="73" t="str">
        <f t="shared" si="3"/>
        <v>V</v>
      </c>
      <c r="N18" s="15">
        <f t="shared" si="12"/>
        <v>55320.505198472274</v>
      </c>
      <c r="O18" s="12">
        <f t="shared" si="4"/>
        <v>3330.2241180448782</v>
      </c>
      <c r="P18" s="16">
        <f t="shared" si="5"/>
        <v>3256.9261226571912</v>
      </c>
      <c r="Q18" s="36">
        <f t="shared" si="6"/>
        <v>2517.7098245968823</v>
      </c>
      <c r="R18" s="16">
        <f t="shared" si="7"/>
        <v>1515.830281881591</v>
      </c>
      <c r="S18" s="17">
        <f t="shared" si="8"/>
        <v>1171.7861103957382</v>
      </c>
      <c r="T18" s="32">
        <f t="shared" si="9"/>
        <v>4772.7564045387826</v>
      </c>
      <c r="U18" s="38">
        <f t="shared" si="10"/>
        <v>3689.4959349926203</v>
      </c>
      <c r="V18" s="33">
        <f t="shared" si="16"/>
        <v>59651.300527966458</v>
      </c>
    </row>
    <row r="19" spans="1:22" x14ac:dyDescent="0.3">
      <c r="A19" s="9"/>
      <c r="B19" s="9"/>
      <c r="C19" s="9"/>
      <c r="D19" s="3">
        <v>14</v>
      </c>
      <c r="E19" s="9">
        <v>79</v>
      </c>
      <c r="F19" s="10">
        <v>641272.67739108694</v>
      </c>
      <c r="G19" s="31">
        <f t="shared" si="0"/>
        <v>0.72861725870691363</v>
      </c>
      <c r="H19" s="11">
        <f t="shared" si="11"/>
        <v>3.0010244779763138E-2</v>
      </c>
      <c r="I19" s="16">
        <f t="shared" si="13"/>
        <v>58851.601274970504</v>
      </c>
      <c r="J19" s="16">
        <f t="shared" si="14"/>
        <v>823.92241784958708</v>
      </c>
      <c r="K19" s="15">
        <f t="shared" si="15"/>
        <v>4308</v>
      </c>
      <c r="L19" s="16">
        <f t="shared" si="2"/>
        <v>55367.52369282009</v>
      </c>
      <c r="M19" s="73" t="str">
        <f t="shared" si="3"/>
        <v>V</v>
      </c>
      <c r="N19" s="15">
        <f t="shared" si="12"/>
        <v>52045.472271250888</v>
      </c>
      <c r="O19" s="12">
        <f t="shared" si="4"/>
        <v>3264.9256059263512</v>
      </c>
      <c r="P19" s="16">
        <f t="shared" si="5"/>
        <v>3138.883150509384</v>
      </c>
      <c r="Q19" s="36">
        <f t="shared" si="6"/>
        <v>2378.8811448720667</v>
      </c>
      <c r="R19" s="16">
        <f t="shared" si="7"/>
        <v>1561.8973625386141</v>
      </c>
      <c r="S19" s="17">
        <f t="shared" si="8"/>
        <v>1183.7230020383365</v>
      </c>
      <c r="T19" s="32">
        <f t="shared" si="9"/>
        <v>4700.7805130479983</v>
      </c>
      <c r="U19" s="38">
        <f t="shared" si="10"/>
        <v>3562.604146910403</v>
      </c>
      <c r="V19" s="33">
        <f t="shared" si="16"/>
        <v>63213.90467487686</v>
      </c>
    </row>
    <row r="20" spans="1:22" x14ac:dyDescent="0.3">
      <c r="A20" s="9"/>
      <c r="B20" s="9"/>
      <c r="C20" s="9"/>
      <c r="D20" s="3">
        <v>15</v>
      </c>
      <c r="E20" s="9">
        <v>80</v>
      </c>
      <c r="F20" s="10">
        <v>614859.97608720278</v>
      </c>
      <c r="G20" s="31">
        <f t="shared" si="0"/>
        <v>0.69860701392715052</v>
      </c>
      <c r="H20" s="11">
        <f t="shared" si="11"/>
        <v>3.1949792092530752E-2</v>
      </c>
      <c r="I20" s="16">
        <f t="shared" si="13"/>
        <v>55367.52369282009</v>
      </c>
      <c r="J20" s="16">
        <f t="shared" si="14"/>
        <v>775.14533169948129</v>
      </c>
      <c r="K20" s="15">
        <f t="shared" si="15"/>
        <v>4308</v>
      </c>
      <c r="L20" s="16">
        <f t="shared" si="2"/>
        <v>51834.669024519571</v>
      </c>
      <c r="M20" s="73" t="str">
        <f t="shared" si="3"/>
        <v>V</v>
      </c>
      <c r="N20" s="15">
        <f t="shared" si="12"/>
        <v>48724.588883048396</v>
      </c>
      <c r="O20" s="12">
        <f t="shared" si="4"/>
        <v>3200.9074567905409</v>
      </c>
      <c r="P20" s="16">
        <f t="shared" si="5"/>
        <v>3009.5990159981643</v>
      </c>
      <c r="Q20" s="36">
        <f t="shared" si="6"/>
        <v>2236.1764002455893</v>
      </c>
      <c r="R20" s="16">
        <f t="shared" si="7"/>
        <v>1556.7404846074314</v>
      </c>
      <c r="S20" s="17">
        <f t="shared" si="8"/>
        <v>1156.6811108327872</v>
      </c>
      <c r="T20" s="32">
        <f t="shared" si="9"/>
        <v>4566.3395006055962</v>
      </c>
      <c r="U20" s="38">
        <f t="shared" si="10"/>
        <v>3392.8575110783768</v>
      </c>
      <c r="V20" s="33">
        <f t="shared" si="16"/>
        <v>66606.762185955231</v>
      </c>
    </row>
    <row r="21" spans="1:22" x14ac:dyDescent="0.3">
      <c r="A21" s="9"/>
      <c r="B21" s="9"/>
      <c r="C21" s="9"/>
      <c r="D21" s="3">
        <v>16</v>
      </c>
      <c r="E21" s="9">
        <v>81</v>
      </c>
      <c r="F21" s="10">
        <v>586740.23493033391</v>
      </c>
      <c r="G21" s="31">
        <f t="shared" si="0"/>
        <v>0.66665722183461973</v>
      </c>
      <c r="H21" s="11">
        <f t="shared" si="11"/>
        <v>3.4620793358098333E-2</v>
      </c>
      <c r="I21" s="16">
        <f t="shared" si="13"/>
        <v>51834.669024519571</v>
      </c>
      <c r="J21" s="16">
        <f t="shared" si="14"/>
        <v>725.68536634327404</v>
      </c>
      <c r="K21" s="15">
        <f t="shared" si="15"/>
        <v>4308</v>
      </c>
      <c r="L21" s="16">
        <f t="shared" si="2"/>
        <v>48252.354390862849</v>
      </c>
      <c r="M21" s="73" t="str">
        <f t="shared" si="3"/>
        <v>V</v>
      </c>
      <c r="N21" s="15">
        <f t="shared" si="12"/>
        <v>45357.21312741108</v>
      </c>
      <c r="O21" s="12">
        <f t="shared" si="4"/>
        <v>3138.1445654809222</v>
      </c>
      <c r="P21" s="16">
        <f t="shared" si="5"/>
        <v>2871.9593116635419</v>
      </c>
      <c r="Q21" s="36">
        <f t="shared" si="6"/>
        <v>2092.0667377389213</v>
      </c>
      <c r="R21" s="16">
        <f t="shared" si="7"/>
        <v>1570.302702983324</v>
      </c>
      <c r="S21" s="17">
        <f t="shared" si="8"/>
        <v>1143.8804302523492</v>
      </c>
      <c r="T21" s="32">
        <f t="shared" si="9"/>
        <v>4442.2620146468662</v>
      </c>
      <c r="U21" s="38">
        <f t="shared" si="10"/>
        <v>3235.9471679912704</v>
      </c>
      <c r="V21" s="33">
        <f t="shared" si="16"/>
        <v>69842.709353946499</v>
      </c>
    </row>
    <row r="22" spans="1:22" x14ac:dyDescent="0.3">
      <c r="A22" s="9"/>
      <c r="B22" s="9"/>
      <c r="C22" s="9"/>
      <c r="D22" s="3">
        <v>17</v>
      </c>
      <c r="E22" s="9">
        <v>82</v>
      </c>
      <c r="F22" s="10">
        <v>556269.68460388086</v>
      </c>
      <c r="G22" s="31">
        <f t="shared" si="0"/>
        <v>0.63203642847652142</v>
      </c>
      <c r="H22" s="11">
        <f t="shared" si="11"/>
        <v>3.427640151839649E-2</v>
      </c>
      <c r="I22" s="16">
        <f t="shared" si="13"/>
        <v>48252.354390862849</v>
      </c>
      <c r="J22" s="16">
        <f t="shared" si="14"/>
        <v>675.53296147207993</v>
      </c>
      <c r="K22" s="15">
        <f t="shared" si="15"/>
        <v>4308</v>
      </c>
      <c r="L22" s="16">
        <f t="shared" si="2"/>
        <v>44619.887352334932</v>
      </c>
      <c r="M22" s="73" t="str">
        <f t="shared" si="3"/>
        <v>V</v>
      </c>
      <c r="N22" s="15">
        <f t="shared" si="12"/>
        <v>41942.69411119484</v>
      </c>
      <c r="O22" s="12">
        <f t="shared" si="4"/>
        <v>3076.6123190989429</v>
      </c>
      <c r="P22" s="16">
        <f t="shared" si="5"/>
        <v>2722.8129338768545</v>
      </c>
      <c r="Q22" s="36">
        <f t="shared" si="6"/>
        <v>1944.5310619701638</v>
      </c>
      <c r="R22" s="16">
        <f t="shared" si="7"/>
        <v>1437.6446241185984</v>
      </c>
      <c r="S22" s="17">
        <f t="shared" si="8"/>
        <v>1026.7119686744775</v>
      </c>
      <c r="T22" s="32">
        <f t="shared" si="9"/>
        <v>4160.4575579954526</v>
      </c>
      <c r="U22" s="38">
        <f t="shared" si="10"/>
        <v>2971.2430306446413</v>
      </c>
      <c r="V22" s="33">
        <f t="shared" si="16"/>
        <v>72813.952384591146</v>
      </c>
    </row>
    <row r="23" spans="1:22" x14ac:dyDescent="0.3">
      <c r="A23" s="9"/>
      <c r="B23" s="9"/>
      <c r="C23" s="9"/>
      <c r="D23" s="3">
        <v>18</v>
      </c>
      <c r="E23" s="9">
        <v>83</v>
      </c>
      <c r="F23" s="10">
        <v>526102.24139502365</v>
      </c>
      <c r="G23" s="31">
        <f t="shared" si="0"/>
        <v>0.59776002695812491</v>
      </c>
      <c r="H23" s="11">
        <f t="shared" si="11"/>
        <v>3.5532409116426925E-2</v>
      </c>
      <c r="I23" s="16">
        <f t="shared" si="13"/>
        <v>44619.887352334932</v>
      </c>
      <c r="J23" s="16">
        <f t="shared" si="14"/>
        <v>624.67842293268905</v>
      </c>
      <c r="K23" s="15">
        <f t="shared" si="15"/>
        <v>4308</v>
      </c>
      <c r="L23" s="16">
        <f t="shared" si="2"/>
        <v>40936.56577526762</v>
      </c>
      <c r="M23" s="73" t="str">
        <f t="shared" si="3"/>
        <v>V</v>
      </c>
      <c r="N23" s="15">
        <f t="shared" si="12"/>
        <v>38480.371828751566</v>
      </c>
      <c r="O23" s="12">
        <f t="shared" si="4"/>
        <v>3016.2865873519054</v>
      </c>
      <c r="P23" s="16">
        <f t="shared" si="5"/>
        <v>2575.1501961356021</v>
      </c>
      <c r="Q23" s="36">
        <f t="shared" si="6"/>
        <v>1803.0155517689054</v>
      </c>
      <c r="R23" s="16">
        <f t="shared" si="7"/>
        <v>1367.3003147714298</v>
      </c>
      <c r="S23" s="17">
        <f t="shared" si="8"/>
        <v>957.3281337806643</v>
      </c>
      <c r="T23" s="32">
        <f t="shared" si="9"/>
        <v>3942.4505109070319</v>
      </c>
      <c r="U23" s="38">
        <f t="shared" si="10"/>
        <v>2760.3436855495697</v>
      </c>
      <c r="V23" s="33">
        <f t="shared" si="16"/>
        <v>75574.296070140714</v>
      </c>
    </row>
    <row r="24" spans="1:22" x14ac:dyDescent="0.3">
      <c r="A24" s="9"/>
      <c r="B24" s="9"/>
      <c r="C24" s="9"/>
      <c r="D24" s="3">
        <v>19</v>
      </c>
      <c r="E24" s="9">
        <v>84</v>
      </c>
      <c r="F24" s="10">
        <v>494829.35723539628</v>
      </c>
      <c r="G24" s="31">
        <f t="shared" si="0"/>
        <v>0.56222761784169806</v>
      </c>
      <c r="H24" s="11">
        <f t="shared" si="11"/>
        <v>3.9765463216708652E-2</v>
      </c>
      <c r="I24" s="16">
        <f t="shared" si="13"/>
        <v>40936.56577526762</v>
      </c>
      <c r="J24" s="16">
        <f t="shared" si="14"/>
        <v>573.11192085374671</v>
      </c>
      <c r="K24" s="15">
        <f t="shared" si="15"/>
        <v>4308</v>
      </c>
      <c r="L24" s="16">
        <f t="shared" si="2"/>
        <v>37201.677696121369</v>
      </c>
      <c r="M24" s="73" t="str">
        <f t="shared" si="3"/>
        <v>V</v>
      </c>
      <c r="N24" s="15">
        <f t="shared" si="12"/>
        <v>34969.577034354086</v>
      </c>
      <c r="O24" s="12">
        <f t="shared" si="4"/>
        <v>2957.1437130901031</v>
      </c>
      <c r="P24" s="16">
        <f t="shared" si="5"/>
        <v>2422.0765776620351</v>
      </c>
      <c r="Q24" s="36">
        <f t="shared" si="6"/>
        <v>1662.5878654262026</v>
      </c>
      <c r="R24" s="16">
        <f t="shared" si="7"/>
        <v>1390.581429263467</v>
      </c>
      <c r="S24" s="17">
        <f t="shared" si="8"/>
        <v>954.53786701167871</v>
      </c>
      <c r="T24" s="32">
        <f t="shared" si="9"/>
        <v>3812.6580069255024</v>
      </c>
      <c r="U24" s="38">
        <f t="shared" si="10"/>
        <v>2617.1257324378812</v>
      </c>
      <c r="V24" s="33">
        <f t="shared" si="16"/>
        <v>78191.421802578596</v>
      </c>
    </row>
    <row r="25" spans="1:22" x14ac:dyDescent="0.3">
      <c r="A25" s="9"/>
      <c r="B25" s="9"/>
      <c r="C25" s="9"/>
      <c r="D25" s="3">
        <v>20</v>
      </c>
      <c r="E25" s="9">
        <v>85</v>
      </c>
      <c r="F25" s="10">
        <v>459830.86555825482</v>
      </c>
      <c r="G25" s="11">
        <f t="shared" si="0"/>
        <v>0.52246215462498935</v>
      </c>
      <c r="H25" s="11">
        <f t="shared" si="11"/>
        <v>3.98132910161609E-2</v>
      </c>
      <c r="I25" s="16">
        <f t="shared" si="13"/>
        <v>37201.677696121369</v>
      </c>
      <c r="J25" s="16">
        <f t="shared" si="14"/>
        <v>520.82348774569914</v>
      </c>
      <c r="K25" s="15">
        <f t="shared" si="15"/>
        <v>4308</v>
      </c>
      <c r="L25" s="16">
        <f t="shared" si="2"/>
        <v>33414.501183867069</v>
      </c>
      <c r="M25" s="73" t="str">
        <f t="shared" si="3"/>
        <v>V</v>
      </c>
      <c r="N25" s="15">
        <f t="shared" si="12"/>
        <v>31409.631112835046</v>
      </c>
      <c r="O25" s="12">
        <f t="shared" si="4"/>
        <v>2899.1605030295127</v>
      </c>
      <c r="P25" s="16">
        <f t="shared" si="5"/>
        <v>2250.766962124454</v>
      </c>
      <c r="Q25" s="36">
        <f t="shared" si="6"/>
        <v>1514.7016430164672</v>
      </c>
      <c r="R25" s="16">
        <f t="shared" si="7"/>
        <v>1250.5207842055634</v>
      </c>
      <c r="S25" s="17">
        <f t="shared" si="8"/>
        <v>841.56463922615171</v>
      </c>
      <c r="T25" s="32">
        <f t="shared" si="9"/>
        <v>3501.2877463300174</v>
      </c>
      <c r="U25" s="38">
        <f t="shared" si="10"/>
        <v>2356.2662822426191</v>
      </c>
      <c r="V25" s="33">
        <f t="shared" si="16"/>
        <v>80547.688084821217</v>
      </c>
    </row>
    <row r="26" spans="1:22" x14ac:dyDescent="0.3">
      <c r="A26" s="9"/>
      <c r="B26" s="9"/>
      <c r="C26" s="9"/>
      <c r="D26" s="3">
        <v>21</v>
      </c>
      <c r="E26" s="9">
        <v>86</v>
      </c>
      <c r="F26" s="10">
        <v>424790.27954332222</v>
      </c>
      <c r="G26" s="11">
        <f t="shared" si="0"/>
        <v>0.48264886360882847</v>
      </c>
      <c r="H26" s="11">
        <f t="shared" si="11"/>
        <v>4.3490233295922706E-2</v>
      </c>
      <c r="I26" s="16">
        <f t="shared" si="13"/>
        <v>33414.501183867069</v>
      </c>
      <c r="J26" s="16">
        <f t="shared" si="14"/>
        <v>467.80301657413895</v>
      </c>
      <c r="K26" s="15">
        <f t="shared" si="15"/>
        <v>4308</v>
      </c>
      <c r="L26" s="16">
        <f t="shared" si="2"/>
        <v>29574.304200441205</v>
      </c>
      <c r="M26" s="73" t="str">
        <f t="shared" si="3"/>
        <v>V</v>
      </c>
      <c r="N26" s="15">
        <f t="shared" si="12"/>
        <v>27799.845948414732</v>
      </c>
      <c r="O26" s="12">
        <f t="shared" si="4"/>
        <v>2842.314218656385</v>
      </c>
      <c r="P26" s="16">
        <f t="shared" si="5"/>
        <v>2079.251304426833</v>
      </c>
      <c r="Q26" s="36">
        <f t="shared" si="6"/>
        <v>1371.8397276537196</v>
      </c>
      <c r="R26" s="16">
        <f t="shared" si="7"/>
        <v>1209.0217858872684</v>
      </c>
      <c r="S26" s="17">
        <f t="shared" si="8"/>
        <v>797.68333627964682</v>
      </c>
      <c r="T26" s="32">
        <f t="shared" si="9"/>
        <v>3288.2730903141014</v>
      </c>
      <c r="U26" s="38">
        <f t="shared" si="10"/>
        <v>2169.5230639333663</v>
      </c>
      <c r="V26" s="33">
        <f t="shared" si="16"/>
        <v>82717.211148754577</v>
      </c>
    </row>
    <row r="27" spans="1:22" x14ac:dyDescent="0.3">
      <c r="A27" s="9"/>
      <c r="B27" s="9"/>
      <c r="C27" s="9"/>
      <c r="D27" s="3">
        <v>22</v>
      </c>
      <c r="E27" s="9">
        <v>87</v>
      </c>
      <c r="F27" s="10">
        <v>386513.5327153175</v>
      </c>
      <c r="G27" s="11">
        <f t="shared" si="0"/>
        <v>0.43915863031290575</v>
      </c>
      <c r="H27" s="11">
        <f t="shared" si="11"/>
        <v>4.2435468114864421E-2</v>
      </c>
      <c r="I27" s="16">
        <f t="shared" si="13"/>
        <v>29574.304200441205</v>
      </c>
      <c r="J27" s="16">
        <f t="shared" si="14"/>
        <v>414.04025880617689</v>
      </c>
      <c r="K27" s="15">
        <f t="shared" si="15"/>
        <v>4308</v>
      </c>
      <c r="L27" s="16">
        <f t="shared" si="2"/>
        <v>25680.344459247382</v>
      </c>
      <c r="M27" s="73" t="str">
        <f t="shared" si="3"/>
        <v>V</v>
      </c>
      <c r="N27" s="15">
        <f t="shared" si="12"/>
        <v>24139.52379169254</v>
      </c>
      <c r="O27" s="12">
        <f t="shared" si="4"/>
        <v>2786.5825673101813</v>
      </c>
      <c r="P27" s="16">
        <f t="shared" si="5"/>
        <v>1891.895379387998</v>
      </c>
      <c r="Q27" s="36">
        <f t="shared" si="6"/>
        <v>1223.7517835137598</v>
      </c>
      <c r="R27" s="16">
        <f t="shared" si="7"/>
        <v>1024.3719921703798</v>
      </c>
      <c r="S27" s="17">
        <f t="shared" si="8"/>
        <v>662.60379197371913</v>
      </c>
      <c r="T27" s="32">
        <f t="shared" si="9"/>
        <v>2916.2673715583778</v>
      </c>
      <c r="U27" s="38">
        <f t="shared" si="10"/>
        <v>1886.355575487479</v>
      </c>
      <c r="V27" s="33">
        <f t="shared" si="16"/>
        <v>84603.56672424206</v>
      </c>
    </row>
    <row r="28" spans="1:22" x14ac:dyDescent="0.3">
      <c r="A28" s="9"/>
      <c r="B28" s="9"/>
      <c r="C28" s="9"/>
      <c r="D28" s="3">
        <v>23</v>
      </c>
      <c r="E28" s="9">
        <v>88</v>
      </c>
      <c r="F28" s="10">
        <v>349165.10879428941</v>
      </c>
      <c r="G28" s="11">
        <f t="shared" si="0"/>
        <v>0.39672316219804132</v>
      </c>
      <c r="H28" s="11">
        <f t="shared" si="11"/>
        <v>4.4253973827393177E-2</v>
      </c>
      <c r="I28" s="16">
        <f t="shared" si="13"/>
        <v>25680.344459247382</v>
      </c>
      <c r="J28" s="16">
        <f t="shared" si="14"/>
        <v>359.52482242946337</v>
      </c>
      <c r="K28" s="15">
        <f t="shared" si="15"/>
        <v>4308</v>
      </c>
      <c r="L28" s="16">
        <f t="shared" si="2"/>
        <v>21731.869281676845</v>
      </c>
      <c r="M28" s="73" t="str">
        <f t="shared" si="3"/>
        <v>V</v>
      </c>
      <c r="N28" s="15">
        <f t="shared" si="12"/>
        <v>20427.957124776236</v>
      </c>
      <c r="O28" s="12">
        <f t="shared" si="4"/>
        <v>2731.9436934413548</v>
      </c>
      <c r="P28" s="16">
        <f t="shared" si="5"/>
        <v>1709.083382749162</v>
      </c>
      <c r="Q28" s="36">
        <f t="shared" si="6"/>
        <v>1083.8253410090506</v>
      </c>
      <c r="R28" s="16">
        <f t="shared" si="7"/>
        <v>904.01827994695748</v>
      </c>
      <c r="S28" s="17">
        <f t="shared" si="8"/>
        <v>573.28854193518839</v>
      </c>
      <c r="T28" s="32">
        <f t="shared" si="9"/>
        <v>2613.1016626961195</v>
      </c>
      <c r="U28" s="38">
        <f t="shared" si="10"/>
        <v>1657.1138829442389</v>
      </c>
      <c r="V28" s="33">
        <f t="shared" si="16"/>
        <v>86260.680607186296</v>
      </c>
    </row>
    <row r="29" spans="1:22" x14ac:dyDescent="0.3">
      <c r="A29" s="9"/>
      <c r="B29" s="9"/>
      <c r="C29" s="9"/>
      <c r="D29" s="3">
        <v>24</v>
      </c>
      <c r="E29" s="9">
        <v>89</v>
      </c>
      <c r="F29" s="10">
        <v>310216.17649497517</v>
      </c>
      <c r="G29" s="11">
        <f t="shared" si="0"/>
        <v>0.35246918837064817</v>
      </c>
      <c r="H29" s="11">
        <f t="shared" si="11"/>
        <v>4.4291012544623025E-2</v>
      </c>
      <c r="I29" s="16">
        <f t="shared" si="13"/>
        <v>21731.869281676845</v>
      </c>
      <c r="J29" s="16">
        <f t="shared" si="14"/>
        <v>304.24616994347582</v>
      </c>
      <c r="K29" s="15">
        <f t="shared" si="15"/>
        <v>4308</v>
      </c>
      <c r="L29" s="16">
        <f t="shared" si="2"/>
        <v>17728.115451620321</v>
      </c>
      <c r="M29" s="73" t="str">
        <f t="shared" si="3"/>
        <v>V</v>
      </c>
      <c r="N29" s="15">
        <f t="shared" si="12"/>
        <v>16664.4285245231</v>
      </c>
      <c r="O29" s="12">
        <f t="shared" si="4"/>
        <v>2678.3761700405439</v>
      </c>
      <c r="P29" s="16">
        <f t="shared" si="5"/>
        <v>1518.4372635007524</v>
      </c>
      <c r="Q29" s="36">
        <f t="shared" si="6"/>
        <v>944.04507480547568</v>
      </c>
      <c r="R29" s="16">
        <f t="shared" si="7"/>
        <v>738.08441282862645</v>
      </c>
      <c r="S29" s="17">
        <f t="shared" si="8"/>
        <v>458.88293936828228</v>
      </c>
      <c r="T29" s="32">
        <f t="shared" si="9"/>
        <v>2256.5216763293788</v>
      </c>
      <c r="U29" s="38">
        <f t="shared" si="10"/>
        <v>1402.9280141737579</v>
      </c>
      <c r="V29" s="33">
        <f t="shared" si="16"/>
        <v>87663.60862136005</v>
      </c>
    </row>
    <row r="30" spans="1:22" x14ac:dyDescent="0.3">
      <c r="A30" s="9"/>
      <c r="B30" s="9"/>
      <c r="C30" s="9"/>
      <c r="D30" s="3">
        <v>25</v>
      </c>
      <c r="E30" s="9">
        <v>90</v>
      </c>
      <c r="F30" s="10">
        <v>271234.64557535475</v>
      </c>
      <c r="G30" s="11">
        <f t="shared" si="0"/>
        <v>0.30817817582602514</v>
      </c>
      <c r="H30" s="11">
        <f t="shared" si="11"/>
        <v>4.3640254678262033E-2</v>
      </c>
      <c r="I30" s="16">
        <f t="shared" si="13"/>
        <v>17728.115451620321</v>
      </c>
      <c r="J30" s="16">
        <f t="shared" si="14"/>
        <v>248.19361632268451</v>
      </c>
      <c r="K30" s="15">
        <f t="shared" si="15"/>
        <v>4308</v>
      </c>
      <c r="L30" s="16">
        <f t="shared" si="2"/>
        <v>13668.309067943006</v>
      </c>
      <c r="M30" s="73" t="str">
        <f t="shared" si="3"/>
        <v>V</v>
      </c>
      <c r="N30" s="15">
        <f t="shared" si="12"/>
        <v>12848.210523866426</v>
      </c>
      <c r="O30" s="12">
        <f t="shared" si="4"/>
        <v>2625.8589902358272</v>
      </c>
      <c r="P30" s="16">
        <f t="shared" si="5"/>
        <v>1327.6315814585164</v>
      </c>
      <c r="Q30" s="36">
        <f t="shared" si="6"/>
        <v>809.23243358724562</v>
      </c>
      <c r="R30" s="16">
        <f t="shared" si="7"/>
        <v>560.6991794214573</v>
      </c>
      <c r="S30" s="17">
        <f t="shared" si="8"/>
        <v>341.76345893725272</v>
      </c>
      <c r="T30" s="32">
        <f t="shared" si="9"/>
        <v>1888.3307608799737</v>
      </c>
      <c r="U30" s="38">
        <f t="shared" si="10"/>
        <v>1150.9958925244982</v>
      </c>
      <c r="V30" s="33">
        <f t="shared" si="16"/>
        <v>88814.604513884551</v>
      </c>
    </row>
    <row r="31" spans="1:22" x14ac:dyDescent="0.3">
      <c r="A31" s="9"/>
      <c r="B31" s="9"/>
      <c r="C31" s="9"/>
      <c r="D31" s="3">
        <v>26</v>
      </c>
      <c r="E31" s="9">
        <v>91</v>
      </c>
      <c r="F31" s="10">
        <v>232825.86150506814</v>
      </c>
      <c r="G31" s="11">
        <f t="shared" si="0"/>
        <v>0.26453792114776309</v>
      </c>
      <c r="H31" s="11">
        <f t="shared" si="11"/>
        <v>4.0495862910376608E-2</v>
      </c>
      <c r="I31" s="16">
        <f t="shared" si="13"/>
        <v>13668.309067943006</v>
      </c>
      <c r="J31" s="16">
        <f t="shared" si="14"/>
        <v>191.35632695120208</v>
      </c>
      <c r="K31" s="15">
        <f t="shared" si="15"/>
        <v>4308</v>
      </c>
      <c r="L31" s="16">
        <f t="shared" si="2"/>
        <v>9551.6653948942076</v>
      </c>
      <c r="M31" s="73" t="str">
        <f t="shared" si="3"/>
        <v>V</v>
      </c>
      <c r="N31" s="15">
        <f t="shared" si="12"/>
        <v>8978.5654712005544</v>
      </c>
      <c r="O31" s="12">
        <f t="shared" si="4"/>
        <v>2574.3715590547322</v>
      </c>
      <c r="P31" s="16">
        <f t="shared" si="5"/>
        <v>1139.6293643045633</v>
      </c>
      <c r="Q31" s="36">
        <f t="shared" si="6"/>
        <v>681.0189004942647</v>
      </c>
      <c r="R31" s="16">
        <f t="shared" si="7"/>
        <v>363.59475645357861</v>
      </c>
      <c r="S31" s="17">
        <f t="shared" si="8"/>
        <v>217.27669453006612</v>
      </c>
      <c r="T31" s="32">
        <f t="shared" si="9"/>
        <v>1503.2241207581419</v>
      </c>
      <c r="U31" s="38">
        <f t="shared" si="10"/>
        <v>898.29559502433085</v>
      </c>
      <c r="V31" s="33">
        <f t="shared" si="16"/>
        <v>89712.900108908885</v>
      </c>
    </row>
    <row r="32" spans="1:22" x14ac:dyDescent="0.3">
      <c r="A32" s="9"/>
      <c r="B32" s="9"/>
      <c r="C32" s="9"/>
      <c r="D32" s="3">
        <v>27</v>
      </c>
      <c r="E32" s="9">
        <v>92</v>
      </c>
      <c r="F32" s="10">
        <v>197184.52838884888</v>
      </c>
      <c r="G32" s="11">
        <f t="shared" si="0"/>
        <v>0.22404205823738649</v>
      </c>
      <c r="H32" s="11">
        <f t="shared" si="11"/>
        <v>3.9864321014227135E-2</v>
      </c>
      <c r="I32" s="16">
        <f t="shared" si="13"/>
        <v>9551.6653948942076</v>
      </c>
      <c r="J32" s="16">
        <f t="shared" si="14"/>
        <v>133.7233155285189</v>
      </c>
      <c r="K32" s="15">
        <f t="shared" si="15"/>
        <v>4308</v>
      </c>
      <c r="L32" s="16">
        <f t="shared" si="2"/>
        <v>5377.3887104227269</v>
      </c>
      <c r="M32" s="73" t="str">
        <f t="shared" si="3"/>
        <v>V</v>
      </c>
      <c r="N32" s="15">
        <f t="shared" si="12"/>
        <v>5054.745387797363</v>
      </c>
      <c r="O32" s="12">
        <f t="shared" si="4"/>
        <v>2523.8936853477771</v>
      </c>
      <c r="P32" s="16">
        <f t="shared" si="5"/>
        <v>965.17318688666103</v>
      </c>
      <c r="Q32" s="36">
        <f t="shared" si="6"/>
        <v>565.4583360376588</v>
      </c>
      <c r="R32" s="16">
        <f t="shared" si="7"/>
        <v>201.5039927843381</v>
      </c>
      <c r="S32" s="17">
        <f t="shared" si="8"/>
        <v>118.05354107724118</v>
      </c>
      <c r="T32" s="32">
        <f t="shared" si="9"/>
        <v>1166.6771796709991</v>
      </c>
      <c r="U32" s="38">
        <f t="shared" si="10"/>
        <v>683.51187711490002</v>
      </c>
      <c r="V32" s="33">
        <f t="shared" si="16"/>
        <v>90396.411986023784</v>
      </c>
    </row>
    <row r="33" spans="1:22" x14ac:dyDescent="0.3">
      <c r="A33" s="9"/>
      <c r="B33" s="9"/>
      <c r="C33" s="9"/>
      <c r="D33" s="3">
        <v>28</v>
      </c>
      <c r="E33" s="9">
        <v>93</v>
      </c>
      <c r="F33" s="10">
        <v>162099.02970804658</v>
      </c>
      <c r="G33" s="11">
        <f t="shared" si="0"/>
        <v>0.18417773722315936</v>
      </c>
      <c r="H33" s="11">
        <f t="shared" si="11"/>
        <v>3.5893483021063079E-2</v>
      </c>
      <c r="I33" s="16">
        <f t="shared" si="13"/>
        <v>5377.3887104227269</v>
      </c>
      <c r="J33" s="16">
        <f t="shared" si="14"/>
        <v>75.283441945918185</v>
      </c>
      <c r="K33" s="15">
        <f t="shared" si="15"/>
        <v>4308</v>
      </c>
      <c r="L33" s="16">
        <f t="shared" si="2"/>
        <v>1144.6721523686447</v>
      </c>
      <c r="M33" s="73" t="str">
        <f t="shared" si="3"/>
        <v>V</v>
      </c>
      <c r="N33" s="15">
        <f t="shared" si="12"/>
        <v>1075.9918232265261</v>
      </c>
      <c r="O33" s="12">
        <f t="shared" si="4"/>
        <v>2474.4055738703692</v>
      </c>
      <c r="P33" s="16">
        <f t="shared" si="5"/>
        <v>793.43769195737048</v>
      </c>
      <c r="Q33" s="36">
        <f t="shared" si="6"/>
        <v>455.73041956781771</v>
      </c>
      <c r="R33" s="16">
        <f t="shared" si="7"/>
        <v>38.621094237784021</v>
      </c>
      <c r="S33" s="17">
        <f t="shared" si="8"/>
        <v>22.182973735131288</v>
      </c>
      <c r="T33" s="32">
        <f t="shared" si="9"/>
        <v>832.05878619515454</v>
      </c>
      <c r="U33" s="38">
        <f t="shared" si="10"/>
        <v>477.91339330294898</v>
      </c>
      <c r="V33" s="33">
        <f t="shared" si="16"/>
        <v>90874.325379326736</v>
      </c>
    </row>
    <row r="34" spans="1:22" x14ac:dyDescent="0.3">
      <c r="A34" s="9"/>
      <c r="B34" s="9"/>
      <c r="C34" s="9"/>
      <c r="D34" s="3">
        <v>29</v>
      </c>
      <c r="E34" s="9">
        <v>94</v>
      </c>
      <c r="F34" s="10">
        <v>130508.35616476803</v>
      </c>
      <c r="G34" s="11">
        <f t="shared" si="0"/>
        <v>0.14828425420209629</v>
      </c>
      <c r="H34" s="11">
        <f t="shared" si="11"/>
        <v>3.2800360912344437E-2</v>
      </c>
      <c r="I34" s="16">
        <f t="shared" si="13"/>
        <v>1144.6721523686447</v>
      </c>
      <c r="J34" s="16">
        <f t="shared" si="14"/>
        <v>16.025410133161024</v>
      </c>
      <c r="K34" s="15">
        <f t="shared" si="15"/>
        <v>1144.6721523686447</v>
      </c>
      <c r="L34" s="16">
        <f t="shared" si="2"/>
        <v>16.025410133161131</v>
      </c>
      <c r="M34" s="73" t="str">
        <f t="shared" si="3"/>
        <v>V</v>
      </c>
      <c r="N34" s="15">
        <f t="shared" si="12"/>
        <v>15.063885525171463</v>
      </c>
      <c r="O34" s="12">
        <f t="shared" si="4"/>
        <v>644.57897620368112</v>
      </c>
      <c r="P34" s="16">
        <f t="shared" si="5"/>
        <v>169.7368564198928</v>
      </c>
      <c r="Q34" s="36">
        <f t="shared" si="6"/>
        <v>95.58091276071363</v>
      </c>
      <c r="R34" s="16">
        <f t="shared" si="7"/>
        <v>0.49410088196786517</v>
      </c>
      <c r="S34" s="17">
        <f t="shared" si="8"/>
        <v>0.27823428741683309</v>
      </c>
      <c r="T34" s="32">
        <f t="shared" si="9"/>
        <v>170.23095730186066</v>
      </c>
      <c r="U34" s="38">
        <f t="shared" si="10"/>
        <v>95.859147048130467</v>
      </c>
      <c r="V34" s="33">
        <f t="shared" si="16"/>
        <v>90970.184526374869</v>
      </c>
    </row>
    <row r="35" spans="1:22" x14ac:dyDescent="0.3">
      <c r="A35" s="9"/>
      <c r="B35" s="9"/>
      <c r="C35" s="9"/>
      <c r="D35" s="3">
        <v>30</v>
      </c>
      <c r="E35" s="9">
        <v>95</v>
      </c>
      <c r="F35" s="10">
        <v>101640.00997848315</v>
      </c>
      <c r="G35" s="11">
        <f t="shared" si="0"/>
        <v>0.11548389328975185</v>
      </c>
      <c r="H35" s="11">
        <f t="shared" si="11"/>
        <v>2.6321049663064523E-2</v>
      </c>
      <c r="I35" s="16">
        <f t="shared" si="13"/>
        <v>16.025410133161131</v>
      </c>
      <c r="J35" s="16">
        <f t="shared" si="14"/>
        <v>0.22435574186425583</v>
      </c>
      <c r="K35" s="15">
        <f t="shared" si="15"/>
        <v>16.025410133161131</v>
      </c>
      <c r="L35" s="16">
        <f t="shared" si="2"/>
        <v>0.22435574186425455</v>
      </c>
      <c r="M35" s="73" t="str">
        <f t="shared" si="3"/>
        <v>RUINE</v>
      </c>
      <c r="N35" s="15">
        <f t="shared" si="12"/>
        <v>0.21089439735239929</v>
      </c>
      <c r="O35" s="12">
        <f t="shared" si="4"/>
        <v>8.8471624184819557</v>
      </c>
      <c r="P35" s="16">
        <f t="shared" si="5"/>
        <v>1.850676753742488</v>
      </c>
      <c r="Q35" s="36">
        <f t="shared" si="6"/>
        <v>1.0217047606530731</v>
      </c>
      <c r="R35" s="16">
        <f t="shared" si="7"/>
        <v>5.5509619063745649E-3</v>
      </c>
      <c r="S35" s="17">
        <f t="shared" si="8"/>
        <v>3.0645244743458333E-3</v>
      </c>
      <c r="T35" s="32">
        <f t="shared" si="9"/>
        <v>1.8562277156488625</v>
      </c>
      <c r="U35" s="38">
        <f t="shared" si="10"/>
        <v>1.024769285127419</v>
      </c>
      <c r="V35" s="33">
        <f t="shared" si="16"/>
        <v>90971.209295659995</v>
      </c>
    </row>
    <row r="36" spans="1:22" x14ac:dyDescent="0.3">
      <c r="A36" s="9"/>
      <c r="B36" s="9"/>
      <c r="C36" s="9"/>
      <c r="D36" s="3">
        <v>31</v>
      </c>
      <c r="E36" s="9">
        <v>96</v>
      </c>
      <c r="F36" s="10">
        <v>78474.253489085037</v>
      </c>
      <c r="G36" s="11">
        <f t="shared" si="0"/>
        <v>8.9162843626687333E-2</v>
      </c>
      <c r="H36" s="11">
        <f t="shared" si="11"/>
        <v>2.2608331882167643E-2</v>
      </c>
      <c r="I36" s="16">
        <f t="shared" si="13"/>
        <v>0.22435574186425455</v>
      </c>
      <c r="J36" s="16">
        <f t="shared" si="14"/>
        <v>3.140980386099564E-3</v>
      </c>
      <c r="K36" s="15">
        <f t="shared" si="15"/>
        <v>0.22435574186425455</v>
      </c>
      <c r="L36" s="16">
        <f t="shared" si="2"/>
        <v>3.1409803860995567E-3</v>
      </c>
      <c r="M36" s="73" t="str">
        <f t="shared" si="3"/>
        <v>RUINE</v>
      </c>
      <c r="N36" s="15">
        <f t="shared" si="12"/>
        <v>2.952521562933583E-3</v>
      </c>
      <c r="O36" s="12">
        <f t="shared" si="4"/>
        <v>0.12143164103798697</v>
      </c>
      <c r="P36" s="16">
        <f t="shared" si="5"/>
        <v>2.0004195928591959E-2</v>
      </c>
      <c r="Q36" s="36">
        <f t="shared" si="6"/>
        <v>1.082719042120206E-2</v>
      </c>
      <c r="R36" s="16">
        <f t="shared" si="7"/>
        <v>6.6751587384058763E-5</v>
      </c>
      <c r="S36" s="17">
        <f t="shared" si="8"/>
        <v>3.6129027635232948E-5</v>
      </c>
      <c r="T36" s="32">
        <f t="shared" si="9"/>
        <v>2.0070947515976018E-2</v>
      </c>
      <c r="U36" s="38">
        <f t="shared" si="10"/>
        <v>1.0863319448837293E-2</v>
      </c>
      <c r="V36" s="33">
        <f t="shared" si="16"/>
        <v>90971.220158979442</v>
      </c>
    </row>
    <row r="37" spans="1:22" x14ac:dyDescent="0.3">
      <c r="A37" s="9"/>
      <c r="B37" s="9"/>
      <c r="C37" s="9"/>
      <c r="D37" s="3">
        <v>32</v>
      </c>
      <c r="E37" s="9">
        <v>97</v>
      </c>
      <c r="F37" s="10">
        <v>58576.144647751949</v>
      </c>
      <c r="G37" s="11">
        <f t="shared" si="0"/>
        <v>6.6554511744519679E-2</v>
      </c>
      <c r="H37" s="11">
        <f t="shared" si="11"/>
        <v>1.8023962815628396E-2</v>
      </c>
      <c r="I37" s="16">
        <f t="shared" si="13"/>
        <v>3.1409803860995567E-3</v>
      </c>
      <c r="J37" s="16">
        <f t="shared" si="14"/>
        <v>4.3973725405393794E-5</v>
      </c>
      <c r="K37" s="15">
        <f t="shared" si="15"/>
        <v>3.1409803860995567E-3</v>
      </c>
      <c r="L37" s="16">
        <f t="shared" si="2"/>
        <v>4.3973725405393842E-5</v>
      </c>
      <c r="M37" s="73" t="str">
        <f t="shared" si="3"/>
        <v>RUINE</v>
      </c>
      <c r="N37" s="15">
        <f t="shared" si="12"/>
        <v>4.1335301881070214E-5</v>
      </c>
      <c r="O37" s="12">
        <f t="shared" si="4"/>
        <v>1.6667087985606011E-3</v>
      </c>
      <c r="P37" s="16">
        <f t="shared" si="5"/>
        <v>2.090464159959689E-4</v>
      </c>
      <c r="Q37" s="36">
        <f t="shared" si="6"/>
        <v>1.1092699030849583E-4</v>
      </c>
      <c r="R37" s="16">
        <f t="shared" si="7"/>
        <v>7.4502594407718402E-7</v>
      </c>
      <c r="S37" s="17">
        <f t="shared" si="8"/>
        <v>3.953355779121388E-7</v>
      </c>
      <c r="T37" s="32">
        <f t="shared" si="9"/>
        <v>2.0979144194004608E-4</v>
      </c>
      <c r="U37" s="38">
        <f t="shared" si="10"/>
        <v>1.1132232588640796E-4</v>
      </c>
      <c r="V37" s="33">
        <f t="shared" si="16"/>
        <v>90971.220270301768</v>
      </c>
    </row>
    <row r="38" spans="1:22" x14ac:dyDescent="0.3">
      <c r="A38" s="9"/>
      <c r="B38" s="9"/>
      <c r="C38" s="9"/>
      <c r="D38" s="3">
        <v>33</v>
      </c>
      <c r="E38" s="9">
        <v>98</v>
      </c>
      <c r="F38" s="10">
        <v>42712.843643205291</v>
      </c>
      <c r="G38" s="11">
        <f t="shared" si="0"/>
        <v>4.853054892889129E-2</v>
      </c>
      <c r="H38" s="11">
        <f t="shared" si="11"/>
        <v>1.4054736449484394E-2</v>
      </c>
      <c r="I38" s="16">
        <f t="shared" si="13"/>
        <v>4.3973725405393842E-5</v>
      </c>
      <c r="J38" s="16">
        <f t="shared" si="14"/>
        <v>6.156321556755138E-7</v>
      </c>
      <c r="K38" s="15">
        <f t="shared" si="15"/>
        <v>4.3973725405393842E-5</v>
      </c>
      <c r="L38" s="16">
        <f t="shared" si="2"/>
        <v>6.1563215567551677E-7</v>
      </c>
      <c r="M38" s="73" t="str">
        <f t="shared" si="3"/>
        <v>RUINE</v>
      </c>
      <c r="N38" s="15">
        <f t="shared" si="12"/>
        <v>5.7869422633498573E-7</v>
      </c>
      <c r="O38" s="12">
        <f t="shared" si="4"/>
        <v>2.2876395274361219E-5</v>
      </c>
      <c r="P38" s="16">
        <f t="shared" si="5"/>
        <v>2.134069032372096E-6</v>
      </c>
      <c r="Q38" s="36">
        <f t="shared" si="6"/>
        <v>1.1102040201790447E-6</v>
      </c>
      <c r="R38" s="16">
        <f t="shared" si="7"/>
        <v>8.1333948359764961E-9</v>
      </c>
      <c r="S38" s="17">
        <f t="shared" si="8"/>
        <v>4.2312256574791834E-9</v>
      </c>
      <c r="T38" s="32">
        <f t="shared" si="9"/>
        <v>2.1422024272080724E-6</v>
      </c>
      <c r="U38" s="38">
        <f t="shared" si="10"/>
        <v>1.1144352458365239E-6</v>
      </c>
      <c r="V38" s="33">
        <f t="shared" si="16"/>
        <v>90971.220271416198</v>
      </c>
    </row>
    <row r="39" spans="1:22" x14ac:dyDescent="0.3">
      <c r="A39" s="9"/>
      <c r="B39" s="9"/>
      <c r="C39" s="9"/>
      <c r="D39" s="3">
        <v>34</v>
      </c>
      <c r="E39" s="9">
        <v>99</v>
      </c>
      <c r="F39" s="10">
        <v>30342.949346462585</v>
      </c>
      <c r="G39" s="11">
        <f t="shared" si="0"/>
        <v>3.4475812479406891E-2</v>
      </c>
      <c r="H39" s="11">
        <f t="shared" si="11"/>
        <v>1.2078340678644967E-2</v>
      </c>
      <c r="I39" s="16">
        <f t="shared" si="13"/>
        <v>6.1563215567551677E-7</v>
      </c>
      <c r="J39" s="16">
        <f t="shared" si="14"/>
        <v>8.6188501794572354E-9</v>
      </c>
      <c r="K39" s="15">
        <f t="shared" si="15"/>
        <v>6.1563215567551677E-7</v>
      </c>
      <c r="L39" s="16">
        <f t="shared" si="2"/>
        <v>8.6188501794572618E-9</v>
      </c>
      <c r="M39" s="73" t="str">
        <f t="shared" si="3"/>
        <v>RUINE</v>
      </c>
      <c r="N39" s="15">
        <f t="shared" si="12"/>
        <v>8.101719168689826E-9</v>
      </c>
      <c r="O39" s="12">
        <f t="shared" si="4"/>
        <v>3.1398973905986138E-7</v>
      </c>
      <c r="P39" s="16">
        <f t="shared" si="5"/>
        <v>2.1224418755362148E-8</v>
      </c>
      <c r="Q39" s="36">
        <f t="shared" si="6"/>
        <v>1.0825051364285684E-8</v>
      </c>
      <c r="R39" s="16">
        <f t="shared" si="7"/>
        <v>9.7855324202144008E-11</v>
      </c>
      <c r="S39" s="17">
        <f t="shared" si="8"/>
        <v>4.990897149960432E-11</v>
      </c>
      <c r="T39" s="32">
        <f t="shared" si="9"/>
        <v>2.1322274079564292E-8</v>
      </c>
      <c r="U39" s="38">
        <f t="shared" si="10"/>
        <v>1.0874960335785288E-8</v>
      </c>
      <c r="V39" s="33">
        <f t="shared" si="16"/>
        <v>90971.220271427068</v>
      </c>
    </row>
    <row r="40" spans="1:22" x14ac:dyDescent="0.3">
      <c r="A40" s="9"/>
      <c r="B40" s="9"/>
      <c r="C40" s="9"/>
      <c r="D40" s="3">
        <v>35</v>
      </c>
      <c r="E40" s="9">
        <v>100</v>
      </c>
      <c r="F40" s="10">
        <v>19712.526071583823</v>
      </c>
      <c r="G40" s="11">
        <f t="shared" si="0"/>
        <v>2.2397471800761928E-2</v>
      </c>
      <c r="H40" s="11">
        <f t="shared" si="11"/>
        <v>7.7340571375581106E-3</v>
      </c>
      <c r="I40" s="16">
        <f t="shared" si="13"/>
        <v>8.6188501794572618E-9</v>
      </c>
      <c r="J40" s="16">
        <f t="shared" si="14"/>
        <v>1.2066390251240167E-10</v>
      </c>
      <c r="K40" s="15">
        <f t="shared" si="15"/>
        <v>8.6188501794572618E-9</v>
      </c>
      <c r="L40" s="16">
        <f t="shared" si="2"/>
        <v>1.2066390251240092E-10</v>
      </c>
      <c r="M40" s="73" t="str">
        <f t="shared" si="3"/>
        <v>RUINE</v>
      </c>
      <c r="N40" s="15">
        <f t="shared" si="12"/>
        <v>1.1342406836165687E-10</v>
      </c>
      <c r="O40" s="12">
        <f t="shared" si="4"/>
        <v>4.3096630851353662E-9</v>
      </c>
      <c r="P40" s="16">
        <f t="shared" si="5"/>
        <v>1.930404538493859E-10</v>
      </c>
      <c r="Q40" s="36">
        <f t="shared" si="6"/>
        <v>9.6525557420104007E-11</v>
      </c>
      <c r="R40" s="16">
        <f t="shared" si="7"/>
        <v>8.7722822548335143E-13</v>
      </c>
      <c r="S40" s="17">
        <f t="shared" si="8"/>
        <v>4.3863833595985173E-13</v>
      </c>
      <c r="T40" s="32">
        <f t="shared" si="9"/>
        <v>1.9391768207486926E-10</v>
      </c>
      <c r="U40" s="38">
        <f t="shared" si="10"/>
        <v>9.6964195756063855E-11</v>
      </c>
      <c r="V40" s="33">
        <f t="shared" si="16"/>
        <v>90971.22027142717</v>
      </c>
    </row>
    <row r="41" spans="1:22" x14ac:dyDescent="0.3">
      <c r="A41" s="9"/>
      <c r="B41" s="9"/>
      <c r="C41" s="9"/>
      <c r="D41" s="3">
        <v>36</v>
      </c>
      <c r="E41" s="9">
        <v>101</v>
      </c>
      <c r="F41" s="10">
        <v>12905.605883473716</v>
      </c>
      <c r="G41" s="11">
        <f t="shared" si="0"/>
        <v>1.4663414663203818E-2</v>
      </c>
      <c r="H41" s="11">
        <f t="shared" si="11"/>
        <v>5.3801550549508522E-3</v>
      </c>
      <c r="I41" s="16">
        <f t="shared" si="13"/>
        <v>1.2066390251240092E-10</v>
      </c>
      <c r="J41" s="16">
        <f t="shared" si="14"/>
        <v>1.6892946351736129E-12</v>
      </c>
      <c r="K41" s="15">
        <f t="shared" si="15"/>
        <v>1.2066390251240092E-10</v>
      </c>
      <c r="L41" s="16">
        <f t="shared" si="2"/>
        <v>1.6892946351736028E-12</v>
      </c>
      <c r="M41" s="73" t="str">
        <f t="shared" si="3"/>
        <v>RUINE</v>
      </c>
      <c r="N41" s="15">
        <f t="shared" si="12"/>
        <v>1.5879369570631867E-12</v>
      </c>
      <c r="O41" s="12">
        <f t="shared" si="4"/>
        <v>5.915223842342623E-11</v>
      </c>
      <c r="P41" s="16">
        <f t="shared" si="5"/>
        <v>1.7693448374197358E-12</v>
      </c>
      <c r="Q41" s="36">
        <f t="shared" si="6"/>
        <v>8.6737380025939659E-13</v>
      </c>
      <c r="R41" s="16">
        <f t="shared" si="7"/>
        <v>8.5433470464867788E-15</v>
      </c>
      <c r="S41" s="17">
        <f t="shared" si="8"/>
        <v>4.1881465036813589E-15</v>
      </c>
      <c r="T41" s="32">
        <f t="shared" si="9"/>
        <v>1.7778881844662226E-12</v>
      </c>
      <c r="U41" s="38">
        <f t="shared" si="10"/>
        <v>8.7156194676307797E-13</v>
      </c>
      <c r="V41" s="33">
        <f t="shared" si="16"/>
        <v>90971.22027142717</v>
      </c>
    </row>
    <row r="42" spans="1:22" x14ac:dyDescent="0.3">
      <c r="A42" s="9"/>
      <c r="B42" s="9"/>
      <c r="C42" s="9"/>
      <c r="D42" s="3">
        <v>37</v>
      </c>
      <c r="E42" s="9">
        <v>102</v>
      </c>
      <c r="F42" s="10">
        <v>8170.4086374044391</v>
      </c>
      <c r="G42" s="11">
        <f t="shared" si="0"/>
        <v>9.2832596082529657E-3</v>
      </c>
      <c r="H42" s="11">
        <f t="shared" si="11"/>
        <v>3.786961441842351E-3</v>
      </c>
      <c r="I42" s="16">
        <f t="shared" si="13"/>
        <v>1.6892946351736028E-12</v>
      </c>
      <c r="J42" s="16">
        <f t="shared" si="14"/>
        <v>2.365012489243044E-14</v>
      </c>
      <c r="K42" s="15">
        <f t="shared" si="15"/>
        <v>1.6892946351736028E-12</v>
      </c>
      <c r="L42" s="16">
        <f t="shared" si="2"/>
        <v>2.3650124892430449E-14</v>
      </c>
      <c r="M42" s="73" t="str">
        <f t="shared" si="3"/>
        <v>RUINE</v>
      </c>
      <c r="N42" s="15">
        <f t="shared" si="12"/>
        <v>2.2231117398884621E-14</v>
      </c>
      <c r="O42" s="12">
        <f t="shared" si="4"/>
        <v>8.1189346855682563E-13</v>
      </c>
      <c r="P42" s="16">
        <f t="shared" si="5"/>
        <v>1.5682160653145535E-14</v>
      </c>
      <c r="Q42" s="36">
        <f t="shared" si="6"/>
        <v>7.5370178428579791E-15</v>
      </c>
      <c r="R42" s="16">
        <f t="shared" si="7"/>
        <v>8.4188384398646686E-17</v>
      </c>
      <c r="S42" s="17">
        <f t="shared" si="8"/>
        <v>4.0461857865657824E-17</v>
      </c>
      <c r="T42" s="32">
        <f t="shared" si="9"/>
        <v>1.5766349037544181E-14</v>
      </c>
      <c r="U42" s="38">
        <f t="shared" si="10"/>
        <v>7.5774797007236366E-15</v>
      </c>
      <c r="V42" s="33">
        <f t="shared" si="16"/>
        <v>90971.22027142717</v>
      </c>
    </row>
    <row r="43" spans="1:22" x14ac:dyDescent="0.3">
      <c r="A43" s="9"/>
      <c r="B43" s="9"/>
      <c r="C43" s="9"/>
      <c r="D43" s="3">
        <v>38</v>
      </c>
      <c r="E43" s="9">
        <v>103</v>
      </c>
      <c r="F43" s="10">
        <v>4837.4174490034111</v>
      </c>
      <c r="G43" s="11">
        <f t="shared" si="0"/>
        <v>5.4962981664106146E-3</v>
      </c>
      <c r="H43" s="11">
        <f t="shared" si="11"/>
        <v>2.36240187428309E-3</v>
      </c>
      <c r="I43" s="16">
        <f t="shared" si="13"/>
        <v>2.3650124892430449E-14</v>
      </c>
      <c r="J43" s="16">
        <f t="shared" si="14"/>
        <v>3.311017484940263E-16</v>
      </c>
      <c r="K43" s="15">
        <f t="shared" si="15"/>
        <v>2.3650124892430449E-14</v>
      </c>
      <c r="L43" s="16">
        <f t="shared" si="2"/>
        <v>3.3110174849402576E-16</v>
      </c>
      <c r="M43" s="73" t="str">
        <f t="shared" si="3"/>
        <v>RUINE</v>
      </c>
      <c r="N43" s="15">
        <f t="shared" si="12"/>
        <v>3.1123564358438422E-16</v>
      </c>
      <c r="O43" s="12">
        <f t="shared" si="4"/>
        <v>1.1143635842936827E-14</v>
      </c>
      <c r="P43" s="16">
        <f t="shared" si="5"/>
        <v>1.2998813808164752E-16</v>
      </c>
      <c r="Q43" s="36">
        <f t="shared" si="6"/>
        <v>6.1248745250681286E-17</v>
      </c>
      <c r="R43" s="16">
        <f t="shared" si="7"/>
        <v>7.352636677474531E-19</v>
      </c>
      <c r="S43" s="17">
        <f t="shared" si="8"/>
        <v>3.4644682001413697E-19</v>
      </c>
      <c r="T43" s="32">
        <f t="shared" si="9"/>
        <v>1.3072340174939496E-16</v>
      </c>
      <c r="U43" s="38">
        <f t="shared" si="10"/>
        <v>6.159519207069542E-17</v>
      </c>
      <c r="V43" s="33">
        <f t="shared" si="16"/>
        <v>90971.22027142717</v>
      </c>
    </row>
    <row r="44" spans="1:22" x14ac:dyDescent="0.3">
      <c r="A44" s="9"/>
      <c r="B44" s="9"/>
      <c r="C44" s="9"/>
      <c r="D44" s="3">
        <v>39</v>
      </c>
      <c r="E44" s="9">
        <v>104</v>
      </c>
      <c r="F44" s="10">
        <v>2758.2136463322677</v>
      </c>
      <c r="G44" s="11">
        <f t="shared" si="0"/>
        <v>3.1338962921275246E-3</v>
      </c>
      <c r="H44" s="11">
        <f t="shared" si="11"/>
        <v>1.5905642869763353E-3</v>
      </c>
      <c r="I44" s="16">
        <f t="shared" si="13"/>
        <v>3.3110174849402576E-16</v>
      </c>
      <c r="J44" s="16">
        <f t="shared" si="14"/>
        <v>4.6354244789163607E-18</v>
      </c>
      <c r="K44" s="15">
        <f t="shared" si="15"/>
        <v>3.3110174849402576E-16</v>
      </c>
      <c r="L44" s="16">
        <f t="shared" si="2"/>
        <v>4.6354244789163491E-18</v>
      </c>
      <c r="M44" s="73" t="str">
        <f t="shared" si="3"/>
        <v>RUINE</v>
      </c>
      <c r="N44" s="15">
        <f t="shared" si="12"/>
        <v>4.3572990101813682E-18</v>
      </c>
      <c r="O44" s="12">
        <f t="shared" si="4"/>
        <v>1.5295186451089742E-16</v>
      </c>
      <c r="P44" s="16">
        <f t="shared" si="5"/>
        <v>1.0376385419223675E-18</v>
      </c>
      <c r="Q44" s="36">
        <f t="shared" si="6"/>
        <v>4.7933528106469298E-19</v>
      </c>
      <c r="R44" s="16">
        <f t="shared" si="7"/>
        <v>6.9305641932718203E-21</v>
      </c>
      <c r="S44" s="17">
        <f t="shared" si="8"/>
        <v>3.2015618168579848E-21</v>
      </c>
      <c r="T44" s="32">
        <f t="shared" si="9"/>
        <v>1.0445691061156393E-18</v>
      </c>
      <c r="U44" s="38">
        <f t="shared" si="10"/>
        <v>4.8253684288155101E-19</v>
      </c>
      <c r="V44" s="33">
        <f t="shared" si="16"/>
        <v>90971.22027142717</v>
      </c>
    </row>
    <row r="45" spans="1:22" x14ac:dyDescent="0.3">
      <c r="A45" s="9"/>
      <c r="B45" s="9"/>
      <c r="C45" s="9"/>
      <c r="D45" s="3">
        <v>40</v>
      </c>
      <c r="E45" s="9">
        <v>105</v>
      </c>
      <c r="F45" s="10">
        <v>1358.3217185976148</v>
      </c>
      <c r="G45" s="11">
        <f t="shared" si="0"/>
        <v>1.5433320051511893E-3</v>
      </c>
      <c r="H45" s="11">
        <f t="shared" si="11"/>
        <v>7.8329610858774692E-4</v>
      </c>
      <c r="I45" s="16">
        <f t="shared" si="13"/>
        <v>4.6354244789163491E-18</v>
      </c>
      <c r="J45" s="16">
        <f t="shared" si="14"/>
        <v>6.4895942704828886E-20</v>
      </c>
      <c r="K45" s="15">
        <f t="shared" si="15"/>
        <v>4.6354244789163491E-18</v>
      </c>
      <c r="L45" s="16">
        <f t="shared" si="2"/>
        <v>6.4895942704829042E-20</v>
      </c>
      <c r="M45" s="73" t="str">
        <f t="shared" si="3"/>
        <v>RUINE</v>
      </c>
      <c r="N45" s="15">
        <f t="shared" si="12"/>
        <v>6.1002186142539304E-20</v>
      </c>
      <c r="O45" s="12">
        <f t="shared" si="4"/>
        <v>2.0993393168162334E-18</v>
      </c>
      <c r="P45" s="16">
        <f t="shared" si="5"/>
        <v>7.1539989557728753E-21</v>
      </c>
      <c r="Q45" s="36">
        <f t="shared" si="6"/>
        <v>3.2399775573147251E-21</v>
      </c>
      <c r="R45" s="16">
        <f t="shared" si="7"/>
        <v>4.7782775020796419E-23</v>
      </c>
      <c r="S45" s="17">
        <f t="shared" si="8"/>
        <v>2.1640360817871233E-23</v>
      </c>
      <c r="T45" s="32">
        <f t="shared" si="9"/>
        <v>7.2017817307936711E-21</v>
      </c>
      <c r="U45" s="38">
        <f t="shared" si="10"/>
        <v>3.2616179181325965E-21</v>
      </c>
      <c r="V45" s="33">
        <f t="shared" si="16"/>
        <v>90971.22027142717</v>
      </c>
    </row>
    <row r="46" spans="1:22" x14ac:dyDescent="0.3">
      <c r="A46" s="9"/>
      <c r="B46" s="9"/>
      <c r="C46" s="9"/>
      <c r="D46" s="3">
        <v>41</v>
      </c>
      <c r="E46" s="9">
        <v>106</v>
      </c>
      <c r="F46" s="10">
        <f>F45*($F$45/$F$44)</f>
        <v>668.9249375832128</v>
      </c>
      <c r="G46" s="11">
        <f t="shared" si="0"/>
        <v>7.6003589656344224E-4</v>
      </c>
      <c r="H46" s="11">
        <f t="shared" si="11"/>
        <v>3.8574536015458519E-4</v>
      </c>
      <c r="I46" s="16">
        <f t="shared" si="13"/>
        <v>6.4895942704829042E-20</v>
      </c>
      <c r="J46" s="16">
        <f t="shared" si="14"/>
        <v>9.0854319786760662E-22</v>
      </c>
      <c r="K46" s="15">
        <f t="shared" si="15"/>
        <v>6.4895942704829042E-20</v>
      </c>
      <c r="L46" s="16">
        <f t="shared" si="2"/>
        <v>9.0854319786761189E-22</v>
      </c>
      <c r="M46" s="73" t="str">
        <f t="shared" si="3"/>
        <v>RUINE</v>
      </c>
      <c r="N46" s="15">
        <f t="shared" si="12"/>
        <v>8.540306059955552E-22</v>
      </c>
      <c r="O46" s="12">
        <f t="shared" si="4"/>
        <v>2.8814461211203274E-20</v>
      </c>
      <c r="P46" s="16">
        <f t="shared" si="5"/>
        <v>4.9323245996994518E-23</v>
      </c>
      <c r="Q46" s="36">
        <f t="shared" si="6"/>
        <v>2.1900024860649411E-23</v>
      </c>
      <c r="R46" s="16">
        <f t="shared" si="7"/>
        <v>3.2943834369279409E-25</v>
      </c>
      <c r="S46" s="17">
        <f t="shared" si="8"/>
        <v>1.4627398848330013E-25</v>
      </c>
      <c r="T46" s="32">
        <f t="shared" si="9"/>
        <v>4.9652684340687314E-23</v>
      </c>
      <c r="U46" s="38">
        <f t="shared" si="10"/>
        <v>2.2046298849132709E-23</v>
      </c>
      <c r="V46" s="33">
        <f t="shared" si="16"/>
        <v>90971.22027142717</v>
      </c>
    </row>
    <row r="47" spans="1:22" x14ac:dyDescent="0.3">
      <c r="A47" s="9"/>
      <c r="B47" s="9"/>
      <c r="C47" s="9"/>
      <c r="D47" s="3">
        <v>42</v>
      </c>
      <c r="E47" s="9">
        <v>107</v>
      </c>
      <c r="F47" s="10">
        <f>F46*($F$45/$F$44)</f>
        <v>329.42164289523487</v>
      </c>
      <c r="G47" s="11">
        <f t="shared" si="0"/>
        <v>3.7429053640885705E-4</v>
      </c>
      <c r="H47" s="11">
        <f t="shared" si="11"/>
        <v>1.8996581401262223E-4</v>
      </c>
      <c r="I47" s="16">
        <f t="shared" si="13"/>
        <v>9.0854319786761189E-22</v>
      </c>
      <c r="J47" s="16">
        <f t="shared" si="14"/>
        <v>1.2719604770146566E-23</v>
      </c>
      <c r="K47" s="15">
        <f t="shared" si="15"/>
        <v>9.0854319786761189E-22</v>
      </c>
      <c r="L47" s="16">
        <f t="shared" si="2"/>
        <v>1.2719604770146622E-23</v>
      </c>
      <c r="M47" s="73" t="str">
        <f t="shared" si="3"/>
        <v>RUINE</v>
      </c>
      <c r="N47" s="15">
        <f t="shared" si="12"/>
        <v>1.1956428483937825E-23</v>
      </c>
      <c r="O47" s="12">
        <f t="shared" si="4"/>
        <v>3.9549260485965513E-22</v>
      </c>
      <c r="P47" s="16">
        <f t="shared" si="5"/>
        <v>3.4005912088048681E-25</v>
      </c>
      <c r="Q47" s="36">
        <f t="shared" si="6"/>
        <v>1.4802913921865646E-25</v>
      </c>
      <c r="R47" s="16">
        <f t="shared" si="7"/>
        <v>2.2713126696349515E-27</v>
      </c>
      <c r="S47" s="17">
        <f t="shared" si="8"/>
        <v>9.8871178197468371E-28</v>
      </c>
      <c r="T47" s="32">
        <f t="shared" si="9"/>
        <v>3.4233043355012174E-25</v>
      </c>
      <c r="U47" s="38">
        <f t="shared" si="10"/>
        <v>1.4901785100063113E-25</v>
      </c>
      <c r="V47" s="33">
        <f t="shared" si="16"/>
        <v>90971.22027142717</v>
      </c>
    </row>
    <row r="48" spans="1:22" x14ac:dyDescent="0.3">
      <c r="A48" s="9"/>
      <c r="B48" s="9"/>
      <c r="C48" s="9"/>
      <c r="D48" s="3">
        <v>43</v>
      </c>
      <c r="E48" s="9">
        <v>108</v>
      </c>
      <c r="F48" s="10">
        <f>F47*($F$45/$F$44)</f>
        <v>162.22839471326506</v>
      </c>
      <c r="G48" s="11">
        <f t="shared" si="0"/>
        <v>1.8432472239623482E-4</v>
      </c>
      <c r="H48" s="11">
        <f t="shared" si="11"/>
        <v>9.3551379280405395E-5</v>
      </c>
      <c r="I48" s="16">
        <f t="shared" si="13"/>
        <v>1.2719604770146622E-23</v>
      </c>
      <c r="J48" s="16">
        <f t="shared" si="14"/>
        <v>1.7807446678205271E-25</v>
      </c>
      <c r="K48" s="15">
        <f t="shared" si="15"/>
        <v>1.2719604770146622E-23</v>
      </c>
      <c r="L48" s="16">
        <f t="shared" si="2"/>
        <v>1.7807446678205292E-25</v>
      </c>
      <c r="M48" s="73" t="str">
        <f t="shared" si="3"/>
        <v>RUINE</v>
      </c>
      <c r="N48" s="15">
        <f t="shared" si="12"/>
        <v>1.6738999877512975E-25</v>
      </c>
      <c r="O48" s="12">
        <f t="shared" si="4"/>
        <v>5.4283298706227418E-24</v>
      </c>
      <c r="P48" s="16">
        <f t="shared" si="5"/>
        <v>2.3445376182471004E-27</v>
      </c>
      <c r="Q48" s="36">
        <f t="shared" si="6"/>
        <v>1.0005753964777261E-27</v>
      </c>
      <c r="R48" s="16">
        <f t="shared" si="7"/>
        <v>1.5659565263158756E-29</v>
      </c>
      <c r="S48" s="17">
        <f t="shared" si="8"/>
        <v>6.6830131450688987E-30</v>
      </c>
      <c r="T48" s="32">
        <f t="shared" si="9"/>
        <v>2.3601971835102592E-27</v>
      </c>
      <c r="U48" s="38">
        <f t="shared" si="10"/>
        <v>1.0072584096227949E-27</v>
      </c>
      <c r="V48" s="33">
        <f t="shared" si="16"/>
        <v>90971.22027142717</v>
      </c>
    </row>
    <row r="49" spans="1:22" x14ac:dyDescent="0.3">
      <c r="A49" s="9"/>
      <c r="B49" s="9"/>
      <c r="C49" s="9"/>
      <c r="D49" s="3">
        <v>44</v>
      </c>
      <c r="E49" s="9">
        <v>109</v>
      </c>
      <c r="F49" s="10">
        <f t="shared" ref="F49:F55" si="17">F48*($F$45/$F$44)</f>
        <v>79.891690843193288</v>
      </c>
      <c r="G49" s="11">
        <f t="shared" si="0"/>
        <v>9.0773343115829429E-5</v>
      </c>
      <c r="H49" s="11">
        <f t="shared" si="11"/>
        <v>4.6070713358376931E-5</v>
      </c>
      <c r="I49" s="16">
        <f t="shared" si="13"/>
        <v>1.7807446678205292E-25</v>
      </c>
      <c r="J49" s="16">
        <f t="shared" si="14"/>
        <v>2.4930425349487408E-27</v>
      </c>
      <c r="K49" s="15">
        <f t="shared" si="15"/>
        <v>1.7807446678205292E-25</v>
      </c>
      <c r="L49" s="16">
        <f t="shared" si="2"/>
        <v>2.4930425349487512E-27</v>
      </c>
      <c r="M49" s="73" t="str">
        <f t="shared" si="3"/>
        <v>RUINE</v>
      </c>
      <c r="N49" s="15">
        <f t="shared" si="12"/>
        <v>2.3434599828518262E-27</v>
      </c>
      <c r="O49" s="12">
        <f t="shared" si="4"/>
        <v>7.4506488420312209E-26</v>
      </c>
      <c r="P49" s="16">
        <f t="shared" si="5"/>
        <v>1.6164414673375659E-29</v>
      </c>
      <c r="Q49" s="36">
        <f t="shared" si="6"/>
        <v>6.7632030377325732E-30</v>
      </c>
      <c r="R49" s="16">
        <f t="shared" si="7"/>
        <v>1.0796487313679341E-31</v>
      </c>
      <c r="S49" s="17">
        <f t="shared" si="8"/>
        <v>4.5172582658985065E-32</v>
      </c>
      <c r="T49" s="32">
        <f t="shared" si="9"/>
        <v>1.6272379546512453E-29</v>
      </c>
      <c r="U49" s="38">
        <f t="shared" si="10"/>
        <v>6.8083756203915585E-30</v>
      </c>
      <c r="V49" s="33">
        <f t="shared" si="16"/>
        <v>90971.22027142717</v>
      </c>
    </row>
    <row r="50" spans="1:22" x14ac:dyDescent="0.3">
      <c r="A50" s="9"/>
      <c r="B50" s="9"/>
      <c r="C50" s="9"/>
      <c r="D50" s="3">
        <v>45</v>
      </c>
      <c r="E50" s="9">
        <v>110</v>
      </c>
      <c r="F50" s="10">
        <f t="shared" si="17"/>
        <v>39.34380462227724</v>
      </c>
      <c r="G50" s="11">
        <f t="shared" si="0"/>
        <v>4.4702629757452505E-5</v>
      </c>
      <c r="H50" s="11">
        <f t="shared" si="11"/>
        <v>2.2688181036731078E-5</v>
      </c>
      <c r="I50" s="16">
        <f t="shared" si="13"/>
        <v>2.4930425349487512E-27</v>
      </c>
      <c r="J50" s="16">
        <f t="shared" si="14"/>
        <v>3.4902595489282515E-29</v>
      </c>
      <c r="K50" s="15">
        <f t="shared" si="15"/>
        <v>2.4930425349487512E-27</v>
      </c>
      <c r="L50" s="16">
        <f t="shared" si="2"/>
        <v>3.4902595489282442E-29</v>
      </c>
      <c r="M50" s="73" t="str">
        <f t="shared" si="3"/>
        <v>RUINE</v>
      </c>
      <c r="N50" s="15">
        <f t="shared" si="12"/>
        <v>3.2808439759925493E-29</v>
      </c>
      <c r="O50" s="12">
        <f t="shared" si="4"/>
        <v>1.0226380763572308E-27</v>
      </c>
      <c r="P50" s="16">
        <f t="shared" si="5"/>
        <v>1.1144555740939486E-31</v>
      </c>
      <c r="Q50" s="36">
        <f t="shared" si="6"/>
        <v>4.5714611303270726E-32</v>
      </c>
      <c r="R50" s="16">
        <f t="shared" si="7"/>
        <v>7.4436382080587551E-34</v>
      </c>
      <c r="S50" s="17">
        <f t="shared" si="8"/>
        <v>3.0533565919864544E-34</v>
      </c>
      <c r="T50" s="32">
        <f t="shared" si="9"/>
        <v>1.1218992123020073E-31</v>
      </c>
      <c r="U50" s="38">
        <f t="shared" si="10"/>
        <v>4.601994696246937E-32</v>
      </c>
      <c r="V50" s="33">
        <f t="shared" si="16"/>
        <v>90971.22027142717</v>
      </c>
    </row>
    <row r="51" spans="1:22" x14ac:dyDescent="0.3">
      <c r="A51" s="9"/>
      <c r="B51" s="9"/>
      <c r="C51" s="9"/>
      <c r="D51" s="3">
        <v>46</v>
      </c>
      <c r="E51" s="9">
        <v>111</v>
      </c>
      <c r="F51" s="10">
        <f t="shared" si="17"/>
        <v>19.375418717750257</v>
      </c>
      <c r="G51" s="11">
        <f t="shared" si="0"/>
        <v>2.2014448720721424E-5</v>
      </c>
      <c r="H51" s="11">
        <f t="shared" si="11"/>
        <v>1.1173118912904513E-5</v>
      </c>
      <c r="I51" s="16">
        <f t="shared" si="13"/>
        <v>3.4902595489282442E-29</v>
      </c>
      <c r="J51" s="16">
        <f t="shared" si="14"/>
        <v>4.8863633684995423E-31</v>
      </c>
      <c r="K51" s="15">
        <f t="shared" si="15"/>
        <v>3.4902595489282442E-29</v>
      </c>
      <c r="L51" s="16">
        <f t="shared" si="2"/>
        <v>4.8863633684995607E-31</v>
      </c>
      <c r="M51" s="73" t="str">
        <f t="shared" si="3"/>
        <v>RUINE</v>
      </c>
      <c r="N51" s="15">
        <f t="shared" si="12"/>
        <v>4.5931815663895872E-31</v>
      </c>
      <c r="O51" s="12">
        <f t="shared" si="4"/>
        <v>1.4036208891177644E-29</v>
      </c>
      <c r="P51" s="16">
        <f t="shared" si="5"/>
        <v>7.6836139861889116E-34</v>
      </c>
      <c r="Q51" s="36">
        <f t="shared" si="6"/>
        <v>3.0899940086816437E-34</v>
      </c>
      <c r="R51" s="16">
        <f t="shared" si="7"/>
        <v>5.1320163829831872E-36</v>
      </c>
      <c r="S51" s="17">
        <f t="shared" si="8"/>
        <v>2.0638595203218479E-36</v>
      </c>
      <c r="T51" s="32">
        <f t="shared" si="9"/>
        <v>7.7349341500187439E-34</v>
      </c>
      <c r="U51" s="38">
        <f t="shared" si="10"/>
        <v>3.1106326038848623E-34</v>
      </c>
      <c r="V51" s="33">
        <f t="shared" si="16"/>
        <v>90971.22027142717</v>
      </c>
    </row>
    <row r="52" spans="1:22" x14ac:dyDescent="0.3">
      <c r="A52" s="9"/>
      <c r="B52" s="9"/>
      <c r="C52" s="9"/>
      <c r="D52" s="3">
        <v>47</v>
      </c>
      <c r="E52" s="9">
        <v>112</v>
      </c>
      <c r="F52" s="10">
        <f t="shared" si="17"/>
        <v>9.5417017772496813</v>
      </c>
      <c r="G52" s="11">
        <f t="shared" si="0"/>
        <v>1.0841329807816911E-5</v>
      </c>
      <c r="H52" s="11">
        <f t="shared" si="11"/>
        <v>5.5023620465561692E-6</v>
      </c>
      <c r="I52" s="16">
        <f t="shared" si="13"/>
        <v>4.8863633684995607E-31</v>
      </c>
      <c r="J52" s="16">
        <f t="shared" si="14"/>
        <v>6.8409087158993852E-33</v>
      </c>
      <c r="K52" s="15">
        <f t="shared" si="15"/>
        <v>4.8863633684995607E-31</v>
      </c>
      <c r="L52" s="16">
        <f t="shared" si="2"/>
        <v>6.8409087158993934E-33</v>
      </c>
      <c r="M52" s="73" t="str">
        <f t="shared" si="3"/>
        <v>RUINE</v>
      </c>
      <c r="N52" s="15">
        <f t="shared" si="12"/>
        <v>6.4304541929454301E-33</v>
      </c>
      <c r="O52" s="12">
        <f t="shared" si="4"/>
        <v>1.926538475259685E-31</v>
      </c>
      <c r="P52" s="16">
        <f t="shared" si="5"/>
        <v>5.2974676838738934E-36</v>
      </c>
      <c r="Q52" s="36">
        <f t="shared" si="6"/>
        <v>2.0886238997738965E-36</v>
      </c>
      <c r="R52" s="16">
        <f t="shared" si="7"/>
        <v>3.5382687093380919E-38</v>
      </c>
      <c r="S52" s="17">
        <f t="shared" si="8"/>
        <v>1.3950274038748809E-38</v>
      </c>
      <c r="T52" s="32">
        <f t="shared" si="9"/>
        <v>5.3328503709672745E-36</v>
      </c>
      <c r="U52" s="38">
        <f t="shared" si="10"/>
        <v>2.1025741738126453E-36</v>
      </c>
      <c r="V52" s="33">
        <f t="shared" si="16"/>
        <v>90971.22027142717</v>
      </c>
    </row>
    <row r="53" spans="1:22" x14ac:dyDescent="0.3">
      <c r="A53" s="9"/>
      <c r="B53" s="9"/>
      <c r="C53" s="9"/>
      <c r="D53" s="3">
        <v>48</v>
      </c>
      <c r="E53" s="9">
        <v>113</v>
      </c>
      <c r="F53" s="10">
        <f t="shared" si="17"/>
        <v>4.6989473689444559</v>
      </c>
      <c r="G53" s="11">
        <f t="shared" si="0"/>
        <v>5.3389677612607425E-6</v>
      </c>
      <c r="H53" s="11">
        <f t="shared" si="11"/>
        <v>2.7097168057894939E-6</v>
      </c>
      <c r="I53" s="16">
        <f t="shared" si="13"/>
        <v>6.8409087158993934E-33</v>
      </c>
      <c r="J53" s="16">
        <f t="shared" si="14"/>
        <v>9.5772722022591514E-35</v>
      </c>
      <c r="K53" s="15">
        <f t="shared" si="15"/>
        <v>6.8409087158993934E-33</v>
      </c>
      <c r="L53" s="16">
        <f t="shared" si="2"/>
        <v>9.5772722022590883E-35</v>
      </c>
      <c r="M53" s="73" t="str">
        <f t="shared" si="3"/>
        <v>RUINE</v>
      </c>
      <c r="N53" s="15">
        <f t="shared" si="12"/>
        <v>9.0026358701235434E-35</v>
      </c>
      <c r="O53" s="12">
        <f t="shared" si="4"/>
        <v>2.6442684954544723E-33</v>
      </c>
      <c r="P53" s="16">
        <f t="shared" si="5"/>
        <v>3.6523391091914483E-38</v>
      </c>
      <c r="Q53" s="36">
        <f t="shared" si="6"/>
        <v>1.4117664249348876E-38</v>
      </c>
      <c r="R53" s="16">
        <f t="shared" si="7"/>
        <v>2.4394593713677088E-40</v>
      </c>
      <c r="S53" s="17">
        <f t="shared" si="8"/>
        <v>9.4294279159968699E-41</v>
      </c>
      <c r="T53" s="32">
        <f t="shared" si="9"/>
        <v>3.6767337029051251E-38</v>
      </c>
      <c r="U53" s="38">
        <f t="shared" si="10"/>
        <v>1.4211958528508845E-38</v>
      </c>
      <c r="V53" s="33">
        <f t="shared" si="16"/>
        <v>90971.22027142717</v>
      </c>
    </row>
    <row r="54" spans="1:22" x14ac:dyDescent="0.3">
      <c r="A54" s="9"/>
      <c r="B54" s="9"/>
      <c r="C54" s="9"/>
      <c r="D54" s="3">
        <v>49</v>
      </c>
      <c r="E54" s="9">
        <v>114</v>
      </c>
      <c r="F54" s="10">
        <f t="shared" si="17"/>
        <v>2.3140637688714722</v>
      </c>
      <c r="G54" s="11">
        <f t="shared" si="0"/>
        <v>2.6292509554712489E-6</v>
      </c>
      <c r="H54" s="11">
        <f t="shared" si="11"/>
        <v>1.3344387565652097E-6</v>
      </c>
      <c r="I54" s="16">
        <f t="shared" si="13"/>
        <v>9.5772722022590883E-35</v>
      </c>
      <c r="J54" s="16">
        <f t="shared" si="14"/>
        <v>1.3408181083162724E-36</v>
      </c>
      <c r="K54" s="15">
        <f t="shared" si="15"/>
        <v>9.5772722022590883E-35</v>
      </c>
      <c r="L54" s="16">
        <f t="shared" si="2"/>
        <v>1.3408181083162725E-36</v>
      </c>
      <c r="M54" s="73" t="str">
        <f t="shared" si="3"/>
        <v>RUINE</v>
      </c>
      <c r="N54" s="15">
        <f t="shared" si="12"/>
        <v>1.2603690218172962E-36</v>
      </c>
      <c r="O54" s="12">
        <f t="shared" si="4"/>
        <v>3.6293881310159188E-35</v>
      </c>
      <c r="P54" s="16">
        <f t="shared" si="5"/>
        <v>2.5181052088597939E-40</v>
      </c>
      <c r="Q54" s="36">
        <f t="shared" si="6"/>
        <v>9.5425722112496139E-41</v>
      </c>
      <c r="R54" s="16">
        <f t="shared" si="7"/>
        <v>1.6818852702871825E-42</v>
      </c>
      <c r="S54" s="17">
        <f t="shared" si="8"/>
        <v>6.3736461789933645E-43</v>
      </c>
      <c r="T54" s="32">
        <f t="shared" si="9"/>
        <v>2.5349240615626657E-40</v>
      </c>
      <c r="U54" s="38">
        <f t="shared" si="10"/>
        <v>9.6063086730395484E-41</v>
      </c>
      <c r="V54" s="33">
        <f t="shared" si="16"/>
        <v>90971.22027142717</v>
      </c>
    </row>
    <row r="55" spans="1:22" ht="15" thickBot="1" x14ac:dyDescent="0.35">
      <c r="A55" s="9"/>
      <c r="B55" s="9"/>
      <c r="C55" s="9"/>
      <c r="D55" s="5">
        <v>50</v>
      </c>
      <c r="E55" s="20">
        <v>115</v>
      </c>
      <c r="F55" s="21">
        <f t="shared" si="17"/>
        <v>1.1395937655727637</v>
      </c>
      <c r="G55" s="22">
        <f t="shared" si="0"/>
        <v>1.294812198906039E-6</v>
      </c>
      <c r="H55" s="22">
        <f t="shared" si="11"/>
        <v>1.294812198906039E-6</v>
      </c>
      <c r="I55" s="24">
        <f t="shared" si="13"/>
        <v>1.3408181083162725E-36</v>
      </c>
      <c r="J55" s="24">
        <f t="shared" si="14"/>
        <v>1.8771453516427815E-38</v>
      </c>
      <c r="K55" s="35">
        <f t="shared" si="15"/>
        <v>1.3408181083162725E-36</v>
      </c>
      <c r="L55" s="24">
        <f t="shared" si="2"/>
        <v>1.8771453516427747E-38</v>
      </c>
      <c r="M55" s="74" t="str">
        <f t="shared" si="3"/>
        <v>RUINE</v>
      </c>
      <c r="N55" s="35">
        <f t="shared" si="12"/>
        <v>1.7645166305442084E-38</v>
      </c>
      <c r="O55" s="34">
        <f t="shared" si="4"/>
        <v>4.9815131210022417E-37</v>
      </c>
      <c r="P55" s="24">
        <f t="shared" si="5"/>
        <v>1.7361076431620286E-42</v>
      </c>
      <c r="Q55" s="37">
        <f t="shared" si="6"/>
        <v>6.4501239580841987E-43</v>
      </c>
      <c r="R55" s="24">
        <f t="shared" si="7"/>
        <v>2.2847176584012213E-44</v>
      </c>
      <c r="S55" s="26">
        <f t="shared" si="8"/>
        <v>8.4883631288387746E-45</v>
      </c>
      <c r="T55" s="68">
        <f t="shared" si="9"/>
        <v>1.758954819746041E-42</v>
      </c>
      <c r="U55" s="39">
        <f t="shared" si="10"/>
        <v>6.5350075893725862E-43</v>
      </c>
      <c r="V55" s="40">
        <f>U55+V54</f>
        <v>90971.22027142717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V55"/>
  <sheetViews>
    <sheetView workbookViewId="0"/>
  </sheetViews>
  <sheetFormatPr baseColWidth="10" defaultRowHeight="14.4" x14ac:dyDescent="0.3"/>
  <cols>
    <col min="1" max="1" width="35.33203125" customWidth="1"/>
    <col min="2" max="2" width="12.6640625" bestFit="1" customWidth="1"/>
    <col min="4" max="4" width="7.5546875" bestFit="1" customWidth="1"/>
    <col min="5" max="5" width="4.77734375" bestFit="1" customWidth="1"/>
    <col min="6" max="6" width="14.6640625" bestFit="1" customWidth="1"/>
    <col min="7" max="7" width="9.88671875" bestFit="1" customWidth="1"/>
    <col min="8" max="8" width="13.6640625" bestFit="1" customWidth="1"/>
    <col min="9" max="9" width="15.77734375" bestFit="1" customWidth="1"/>
    <col min="10" max="10" width="10.6640625" bestFit="1" customWidth="1"/>
    <col min="11" max="11" width="16.33203125" bestFit="1" customWidth="1"/>
    <col min="12" max="12" width="15.77734375" bestFit="1" customWidth="1"/>
    <col min="13" max="13" width="15.77734375" customWidth="1"/>
    <col min="14" max="14" width="26" bestFit="1" customWidth="1"/>
    <col min="15" max="15" width="27.21875" bestFit="1" customWidth="1"/>
    <col min="16" max="16" width="26.33203125" bestFit="1" customWidth="1"/>
    <col min="17" max="17" width="37.21875" bestFit="1" customWidth="1"/>
    <col min="18" max="18" width="34.77734375" bestFit="1" customWidth="1"/>
    <col min="19" max="19" width="44.44140625" bestFit="1" customWidth="1"/>
    <col min="20" max="20" width="18.88671875" bestFit="1" customWidth="1"/>
    <col min="21" max="21" width="27" bestFit="1" customWidth="1"/>
    <col min="22" max="22" width="36.109375" bestFit="1" customWidth="1"/>
  </cols>
  <sheetData>
    <row r="1" spans="1:22" ht="17.399999999999999" x14ac:dyDescent="0.3">
      <c r="A1" s="42" t="s">
        <v>70</v>
      </c>
      <c r="B1" s="42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</row>
    <row r="2" spans="1:22" x14ac:dyDescent="0.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</row>
    <row r="3" spans="1:22" ht="15" thickBot="1" x14ac:dyDescent="0.3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</row>
    <row r="4" spans="1:22" ht="17.399999999999999" x14ac:dyDescent="0.3">
      <c r="A4" s="42" t="s">
        <v>10</v>
      </c>
      <c r="B4" s="47">
        <v>100000</v>
      </c>
      <c r="C4" s="9"/>
      <c r="D4" s="6" t="s">
        <v>11</v>
      </c>
      <c r="E4" s="7" t="s">
        <v>1</v>
      </c>
      <c r="F4" s="7" t="s">
        <v>0</v>
      </c>
      <c r="G4" s="7" t="s">
        <v>2</v>
      </c>
      <c r="H4" s="7" t="s">
        <v>20</v>
      </c>
      <c r="I4" s="7" t="s">
        <v>25</v>
      </c>
      <c r="J4" s="7" t="s">
        <v>17</v>
      </c>
      <c r="K4" s="7" t="s">
        <v>6</v>
      </c>
      <c r="L4" s="7" t="s">
        <v>25</v>
      </c>
      <c r="M4" s="7" t="s">
        <v>50</v>
      </c>
      <c r="N4" s="7" t="s">
        <v>18</v>
      </c>
      <c r="O4" s="7" t="s">
        <v>7</v>
      </c>
      <c r="P4" s="7" t="s">
        <v>4</v>
      </c>
      <c r="Q4" s="7" t="s">
        <v>12</v>
      </c>
      <c r="R4" s="7" t="s">
        <v>29</v>
      </c>
      <c r="S4" s="7" t="s">
        <v>30</v>
      </c>
      <c r="T4" s="69" t="s">
        <v>47</v>
      </c>
      <c r="U4" s="7" t="s">
        <v>21</v>
      </c>
      <c r="V4" s="8" t="s">
        <v>22</v>
      </c>
    </row>
    <row r="5" spans="1:22" ht="17.399999999999999" x14ac:dyDescent="0.3">
      <c r="A5" s="42" t="s">
        <v>40</v>
      </c>
      <c r="B5" s="47">
        <v>282</v>
      </c>
      <c r="C5" s="9"/>
      <c r="D5" s="3">
        <v>0</v>
      </c>
      <c r="E5" s="9">
        <v>65</v>
      </c>
      <c r="F5" s="10">
        <v>880122.82131384278</v>
      </c>
      <c r="G5" s="31">
        <f>F5/$F$5</f>
        <v>1</v>
      </c>
      <c r="H5" s="11">
        <f>(F5-F6)/$F$5</f>
        <v>1.1104565080185305E-2</v>
      </c>
      <c r="I5" s="32">
        <v>100000</v>
      </c>
      <c r="J5" s="16">
        <v>0</v>
      </c>
      <c r="K5" s="15">
        <v>0</v>
      </c>
      <c r="L5" s="16">
        <f>MAX(0,I5+J5-K5)</f>
        <v>100000</v>
      </c>
      <c r="M5" s="73" t="str">
        <f>IF(L5&lt;=1,"RUINE","V")</f>
        <v>V</v>
      </c>
      <c r="N5" s="15">
        <f>0</f>
        <v>0</v>
      </c>
      <c r="O5" s="12">
        <f>K5/(1+$B$7)^D5</f>
        <v>0</v>
      </c>
      <c r="P5" s="16">
        <f>K5*G5</f>
        <v>0</v>
      </c>
      <c r="Q5" s="36">
        <f>P5/(1+$B$7)^D5</f>
        <v>0</v>
      </c>
      <c r="R5" s="16">
        <f>N5*H5</f>
        <v>0</v>
      </c>
      <c r="S5" s="17">
        <f>R5/(1+$B$7)^D5</f>
        <v>0</v>
      </c>
      <c r="T5" s="32">
        <f>P5+R5</f>
        <v>0</v>
      </c>
      <c r="U5" s="38">
        <f>Q5+S5</f>
        <v>0</v>
      </c>
      <c r="V5" s="33">
        <f>U5</f>
        <v>0</v>
      </c>
    </row>
    <row r="6" spans="1:22" ht="17.399999999999999" x14ac:dyDescent="0.3">
      <c r="A6" s="42" t="s">
        <v>42</v>
      </c>
      <c r="B6" s="53">
        <f>B5*12</f>
        <v>3384</v>
      </c>
      <c r="C6" s="9"/>
      <c r="D6" s="3">
        <v>1</v>
      </c>
      <c r="E6" s="9">
        <v>66</v>
      </c>
      <c r="F6" s="10">
        <v>870349.44016600691</v>
      </c>
      <c r="G6" s="31">
        <f t="shared" ref="G6:G55" si="0">F6/$F$5</f>
        <v>0.98889543491981469</v>
      </c>
      <c r="H6" s="11">
        <f>(F6-F7)/$F$5</f>
        <v>1.2469368075235601E-2</v>
      </c>
      <c r="I6" s="16">
        <f>L5</f>
        <v>100000</v>
      </c>
      <c r="J6" s="16">
        <f>I6*$B$8</f>
        <v>1400</v>
      </c>
      <c r="K6" s="15">
        <f>MIN($B$6,I6)</f>
        <v>3384</v>
      </c>
      <c r="L6" s="16">
        <f t="shared" ref="L6:L55" si="1">MAX(0,I6+J6-K6)</f>
        <v>98016</v>
      </c>
      <c r="M6" s="73" t="str">
        <f t="shared" ref="M6:M55" si="2">IF(L6&lt;=1,"RUINE","V")</f>
        <v>V</v>
      </c>
      <c r="N6" s="15">
        <f>L6-(L6*$B$9)</f>
        <v>92135.039999999994</v>
      </c>
      <c r="O6" s="12">
        <f t="shared" ref="O6:O55" si="3">K6/(1+$B$7)^D6</f>
        <v>3317.6470588235293</v>
      </c>
      <c r="P6" s="16">
        <f t="shared" ref="P6:P55" si="4">K6*G6</f>
        <v>3346.4221517686528</v>
      </c>
      <c r="Q6" s="36">
        <f t="shared" ref="Q6:Q55" si="5">P6/(1+$B$7)^D6</f>
        <v>3280.806031145738</v>
      </c>
      <c r="R6" s="16">
        <f t="shared" ref="R6:R55" si="6">N6*H6</f>
        <v>1148.865726386555</v>
      </c>
      <c r="S6" s="17">
        <f t="shared" ref="S6:S55" si="7">R6/(1+$B$7)^D6</f>
        <v>1126.3389474377991</v>
      </c>
      <c r="T6" s="32">
        <f t="shared" ref="T6:T55" si="8">P6+R6</f>
        <v>4495.2878781552081</v>
      </c>
      <c r="U6" s="38">
        <f t="shared" ref="U6:U55" si="9">Q6+S6</f>
        <v>4407.1449785835375</v>
      </c>
      <c r="V6" s="33">
        <f>U6+V5</f>
        <v>4407.1449785835375</v>
      </c>
    </row>
    <row r="7" spans="1:22" ht="17.399999999999999" x14ac:dyDescent="0.3">
      <c r="A7" s="42" t="s">
        <v>9</v>
      </c>
      <c r="B7" s="49">
        <v>0.02</v>
      </c>
      <c r="C7" s="9"/>
      <c r="D7" s="3">
        <v>2</v>
      </c>
      <c r="E7" s="9">
        <v>67</v>
      </c>
      <c r="F7" s="10">
        <v>859374.86475562979</v>
      </c>
      <c r="G7" s="31">
        <f t="shared" si="0"/>
        <v>0.97642606684457911</v>
      </c>
      <c r="H7" s="11">
        <f t="shared" ref="H7:H55" si="10">(F7-F8)/$F$5</f>
        <v>1.4100253388138218E-2</v>
      </c>
      <c r="I7" s="16">
        <f>L6</f>
        <v>98016</v>
      </c>
      <c r="J7" s="16">
        <f>I7*$B$8</f>
        <v>1372.2239999999999</v>
      </c>
      <c r="K7" s="15">
        <f>MIN(K6*(1+$B$10),I7)</f>
        <v>3451.68</v>
      </c>
      <c r="L7" s="16">
        <f t="shared" si="1"/>
        <v>95936.544000000009</v>
      </c>
      <c r="M7" s="73" t="str">
        <f t="shared" si="2"/>
        <v>V</v>
      </c>
      <c r="N7" s="15">
        <f t="shared" ref="N7:N55" si="11">L7-(L7*$B$9)</f>
        <v>90180.351360000015</v>
      </c>
      <c r="O7" s="12">
        <f t="shared" si="3"/>
        <v>3317.6470588235293</v>
      </c>
      <c r="P7" s="16">
        <f t="shared" si="4"/>
        <v>3370.3103264060965</v>
      </c>
      <c r="Q7" s="36">
        <f t="shared" si="5"/>
        <v>3239.4370688255444</v>
      </c>
      <c r="R7" s="16">
        <f t="shared" si="6"/>
        <v>1271.5658048073351</v>
      </c>
      <c r="S7" s="17">
        <f t="shared" si="7"/>
        <v>1222.1893548705643</v>
      </c>
      <c r="T7" s="32">
        <f t="shared" si="8"/>
        <v>4641.876131213432</v>
      </c>
      <c r="U7" s="38">
        <f t="shared" si="9"/>
        <v>4461.6264236961088</v>
      </c>
      <c r="V7" s="33">
        <f>U7+V6</f>
        <v>8868.7714022796463</v>
      </c>
    </row>
    <row r="8" spans="1:22" ht="17.399999999999999" x14ac:dyDescent="0.3">
      <c r="A8" s="42" t="s">
        <v>27</v>
      </c>
      <c r="B8" s="49">
        <v>1.4E-2</v>
      </c>
      <c r="C8" s="9"/>
      <c r="D8" s="3">
        <v>3</v>
      </c>
      <c r="E8" s="9">
        <v>68</v>
      </c>
      <c r="F8" s="10">
        <v>846964.90996242152</v>
      </c>
      <c r="G8" s="31">
        <f t="shared" si="0"/>
        <v>0.96232581345644086</v>
      </c>
      <c r="H8" s="11">
        <f t="shared" si="10"/>
        <v>1.4359576611957057E-2</v>
      </c>
      <c r="I8" s="16">
        <f t="shared" ref="I8:I55" si="12">L7</f>
        <v>95936.544000000009</v>
      </c>
      <c r="J8" s="16">
        <f t="shared" ref="J8:J55" si="13">I8*$B$8</f>
        <v>1343.1116160000001</v>
      </c>
      <c r="K8" s="15">
        <f t="shared" ref="K8:K55" si="14">MIN(K7*(1+$B$10),I8)</f>
        <v>3520.7136</v>
      </c>
      <c r="L8" s="16">
        <f t="shared" si="1"/>
        <v>93758.942016000001</v>
      </c>
      <c r="M8" s="73" t="str">
        <f t="shared" si="2"/>
        <v>V</v>
      </c>
      <c r="N8" s="15">
        <f t="shared" si="11"/>
        <v>88133.405495040002</v>
      </c>
      <c r="O8" s="12">
        <f t="shared" si="3"/>
        <v>3317.6470588235297</v>
      </c>
      <c r="P8" s="16">
        <f t="shared" si="4"/>
        <v>3388.0735790671542</v>
      </c>
      <c r="Q8" s="36">
        <f t="shared" si="5"/>
        <v>3192.6574046437217</v>
      </c>
      <c r="R8" s="16">
        <f t="shared" si="6"/>
        <v>1265.5583882787039</v>
      </c>
      <c r="S8" s="17">
        <f t="shared" si="7"/>
        <v>1192.5639349483833</v>
      </c>
      <c r="T8" s="32">
        <f t="shared" si="8"/>
        <v>4653.6319673458584</v>
      </c>
      <c r="U8" s="38">
        <f t="shared" si="9"/>
        <v>4385.2213395921053</v>
      </c>
      <c r="V8" s="33">
        <f t="shared" ref="V8:V54" si="15">U8+V7</f>
        <v>13253.992741871753</v>
      </c>
    </row>
    <row r="9" spans="1:22" ht="17.399999999999999" x14ac:dyDescent="0.3">
      <c r="A9" s="42" t="s">
        <v>28</v>
      </c>
      <c r="B9" s="49">
        <v>0.06</v>
      </c>
      <c r="C9" s="9"/>
      <c r="D9" s="3">
        <v>4</v>
      </c>
      <c r="E9" s="9">
        <v>69</v>
      </c>
      <c r="F9" s="10">
        <v>834326.7188818336</v>
      </c>
      <c r="G9" s="31">
        <f t="shared" si="0"/>
        <v>0.94796623684448378</v>
      </c>
      <c r="H9" s="11">
        <f t="shared" si="10"/>
        <v>1.7596378512726909E-2</v>
      </c>
      <c r="I9" s="16">
        <f t="shared" si="12"/>
        <v>93758.942016000001</v>
      </c>
      <c r="J9" s="16">
        <f t="shared" si="13"/>
        <v>1312.6251882240001</v>
      </c>
      <c r="K9" s="15">
        <f t="shared" si="14"/>
        <v>3591.127872</v>
      </c>
      <c r="L9" s="16">
        <f t="shared" si="1"/>
        <v>91480.439332224007</v>
      </c>
      <c r="M9" s="73" t="str">
        <f t="shared" si="2"/>
        <v>V</v>
      </c>
      <c r="N9" s="15">
        <f t="shared" si="11"/>
        <v>85991.612972290561</v>
      </c>
      <c r="O9" s="12">
        <f t="shared" si="3"/>
        <v>3317.6470588235297</v>
      </c>
      <c r="P9" s="16">
        <f t="shared" si="4"/>
        <v>3404.2679748471792</v>
      </c>
      <c r="Q9" s="36">
        <f t="shared" si="5"/>
        <v>3145.0173975311109</v>
      </c>
      <c r="R9" s="16">
        <f t="shared" si="6"/>
        <v>1513.1409707803421</v>
      </c>
      <c r="S9" s="17">
        <f t="shared" si="7"/>
        <v>1397.9083647887385</v>
      </c>
      <c r="T9" s="32">
        <f t="shared" si="8"/>
        <v>4917.4089456275215</v>
      </c>
      <c r="U9" s="38">
        <f t="shared" si="9"/>
        <v>4542.9257623198491</v>
      </c>
      <c r="V9" s="33">
        <f t="shared" si="15"/>
        <v>17796.918504191603</v>
      </c>
    </row>
    <row r="10" spans="1:22" ht="17.399999999999999" x14ac:dyDescent="0.3">
      <c r="A10" s="42" t="s">
        <v>43</v>
      </c>
      <c r="B10" s="48">
        <v>0.02</v>
      </c>
      <c r="C10" s="9"/>
      <c r="D10" s="3">
        <v>5</v>
      </c>
      <c r="E10" s="9">
        <v>70</v>
      </c>
      <c r="F10" s="10">
        <v>818839.74458030611</v>
      </c>
      <c r="G10" s="31">
        <f t="shared" si="0"/>
        <v>0.93036985833175689</v>
      </c>
      <c r="H10" s="11">
        <f t="shared" si="10"/>
        <v>1.7635819008535464E-2</v>
      </c>
      <c r="I10" s="16">
        <f t="shared" si="12"/>
        <v>91480.439332224007</v>
      </c>
      <c r="J10" s="16">
        <f t="shared" si="13"/>
        <v>1280.7261506511361</v>
      </c>
      <c r="K10" s="15">
        <f t="shared" si="14"/>
        <v>3662.9504294399999</v>
      </c>
      <c r="L10" s="16">
        <f t="shared" si="1"/>
        <v>89098.215053435153</v>
      </c>
      <c r="M10" s="73" t="str">
        <f t="shared" si="2"/>
        <v>V</v>
      </c>
      <c r="N10" s="15">
        <f t="shared" si="11"/>
        <v>83752.32215022904</v>
      </c>
      <c r="O10" s="12">
        <f t="shared" si="3"/>
        <v>3317.6470588235293</v>
      </c>
      <c r="P10" s="16">
        <f t="shared" si="4"/>
        <v>3407.8986721143406</v>
      </c>
      <c r="Q10" s="36">
        <f t="shared" si="5"/>
        <v>3086.6388241124168</v>
      </c>
      <c r="R10" s="16">
        <f t="shared" si="6"/>
        <v>1477.040794985995</v>
      </c>
      <c r="S10" s="17">
        <f t="shared" si="7"/>
        <v>1337.8013553944882</v>
      </c>
      <c r="T10" s="32">
        <f t="shared" si="8"/>
        <v>4884.9394671003356</v>
      </c>
      <c r="U10" s="38">
        <f t="shared" si="9"/>
        <v>4424.4401795069052</v>
      </c>
      <c r="V10" s="33">
        <f t="shared" si="15"/>
        <v>22221.358683698509</v>
      </c>
    </row>
    <row r="11" spans="1:22" ht="17.399999999999999" x14ac:dyDescent="0.3">
      <c r="A11" s="42" t="s">
        <v>34</v>
      </c>
      <c r="B11" s="55">
        <f>V55</f>
        <v>90419.995839501236</v>
      </c>
      <c r="C11" s="9"/>
      <c r="D11" s="3">
        <v>6</v>
      </c>
      <c r="E11" s="9">
        <v>71</v>
      </c>
      <c r="F11" s="10">
        <v>803318.05779833358</v>
      </c>
      <c r="G11" s="31">
        <f t="shared" si="0"/>
        <v>0.9127340393232215</v>
      </c>
      <c r="H11" s="11">
        <f t="shared" si="10"/>
        <v>1.9545690834471385E-2</v>
      </c>
      <c r="I11" s="16">
        <f t="shared" si="12"/>
        <v>89098.215053435153</v>
      </c>
      <c r="J11" s="16">
        <f t="shared" si="13"/>
        <v>1247.3750107480921</v>
      </c>
      <c r="K11" s="15">
        <f t="shared" si="14"/>
        <v>3736.2094380287999</v>
      </c>
      <c r="L11" s="16">
        <f t="shared" si="1"/>
        <v>86609.380626154438</v>
      </c>
      <c r="M11" s="73" t="str">
        <f t="shared" si="2"/>
        <v>V</v>
      </c>
      <c r="N11" s="15">
        <f t="shared" si="11"/>
        <v>81412.817788585176</v>
      </c>
      <c r="O11" s="12">
        <f t="shared" si="3"/>
        <v>3317.6470588235293</v>
      </c>
      <c r="P11" s="16">
        <f t="shared" si="4"/>
        <v>3410.1655321295698</v>
      </c>
      <c r="Q11" s="36">
        <f t="shared" si="5"/>
        <v>3028.129401048805</v>
      </c>
      <c r="R11" s="16">
        <f t="shared" si="6"/>
        <v>1591.2697664588381</v>
      </c>
      <c r="S11" s="17">
        <f t="shared" si="7"/>
        <v>1413.0020139535534</v>
      </c>
      <c r="T11" s="32">
        <f t="shared" si="8"/>
        <v>5001.4352985884079</v>
      </c>
      <c r="U11" s="38">
        <f t="shared" si="9"/>
        <v>4441.1314150023582</v>
      </c>
      <c r="V11" s="33">
        <f t="shared" si="15"/>
        <v>26662.490098700866</v>
      </c>
    </row>
    <row r="12" spans="1:22" x14ac:dyDescent="0.3">
      <c r="A12" s="9"/>
      <c r="B12" s="9"/>
      <c r="C12" s="9"/>
      <c r="D12" s="3">
        <v>7</v>
      </c>
      <c r="E12" s="9">
        <v>72</v>
      </c>
      <c r="F12" s="10">
        <v>786115.44923657051</v>
      </c>
      <c r="G12" s="31">
        <f t="shared" si="0"/>
        <v>0.89318834848875006</v>
      </c>
      <c r="H12" s="11">
        <f t="shared" si="10"/>
        <v>1.9459186349815121E-2</v>
      </c>
      <c r="I12" s="16">
        <f t="shared" si="12"/>
        <v>86609.380626154438</v>
      </c>
      <c r="J12" s="16">
        <f t="shared" si="13"/>
        <v>1212.5313287661622</v>
      </c>
      <c r="K12" s="15">
        <f t="shared" si="14"/>
        <v>3810.9336267893759</v>
      </c>
      <c r="L12" s="16">
        <f t="shared" si="1"/>
        <v>84010.978328131212</v>
      </c>
      <c r="M12" s="73" t="str">
        <f t="shared" si="2"/>
        <v>V</v>
      </c>
      <c r="N12" s="15">
        <f t="shared" si="11"/>
        <v>78970.319628443336</v>
      </c>
      <c r="O12" s="12">
        <f t="shared" si="3"/>
        <v>3317.6470588235297</v>
      </c>
      <c r="P12" s="16">
        <f t="shared" si="4"/>
        <v>3403.8815123122454</v>
      </c>
      <c r="Q12" s="36">
        <f t="shared" si="5"/>
        <v>2963.2836973391477</v>
      </c>
      <c r="R12" s="16">
        <f t="shared" si="6"/>
        <v>1536.6981657543417</v>
      </c>
      <c r="S12" s="17">
        <f t="shared" si="7"/>
        <v>1337.7882296547737</v>
      </c>
      <c r="T12" s="32">
        <f t="shared" si="8"/>
        <v>4940.5796780665869</v>
      </c>
      <c r="U12" s="38">
        <f t="shared" si="9"/>
        <v>4301.0719269939218</v>
      </c>
      <c r="V12" s="33">
        <f t="shared" si="15"/>
        <v>30963.562025694788</v>
      </c>
    </row>
    <row r="13" spans="1:22" x14ac:dyDescent="0.3">
      <c r="A13" s="9"/>
      <c r="B13" s="9"/>
      <c r="C13" s="9"/>
      <c r="D13" s="3">
        <v>8</v>
      </c>
      <c r="E13" s="9">
        <v>73</v>
      </c>
      <c r="F13" s="10">
        <v>768988.9752458994</v>
      </c>
      <c r="G13" s="31">
        <f t="shared" si="0"/>
        <v>0.87372916213893492</v>
      </c>
      <c r="H13" s="11">
        <f t="shared" si="10"/>
        <v>1.9570475432288945E-2</v>
      </c>
      <c r="I13" s="16">
        <f t="shared" si="12"/>
        <v>84010.978328131212</v>
      </c>
      <c r="J13" s="16">
        <f t="shared" si="13"/>
        <v>1176.1536965938369</v>
      </c>
      <c r="K13" s="15">
        <f t="shared" si="14"/>
        <v>3887.1522993251633</v>
      </c>
      <c r="L13" s="16">
        <f t="shared" si="1"/>
        <v>81299.979725399899</v>
      </c>
      <c r="M13" s="73" t="str">
        <f t="shared" si="2"/>
        <v>V</v>
      </c>
      <c r="N13" s="15">
        <f t="shared" si="11"/>
        <v>76421.980941875911</v>
      </c>
      <c r="O13" s="12">
        <f t="shared" si="3"/>
        <v>3317.6470588235293</v>
      </c>
      <c r="P13" s="16">
        <f t="shared" si="4"/>
        <v>3396.3183215958093</v>
      </c>
      <c r="Q13" s="36">
        <f t="shared" si="5"/>
        <v>2898.724984978584</v>
      </c>
      <c r="R13" s="16">
        <f t="shared" si="6"/>
        <v>1495.6145005098365</v>
      </c>
      <c r="S13" s="17">
        <f t="shared" si="7"/>
        <v>1276.4925751974538</v>
      </c>
      <c r="T13" s="32">
        <f t="shared" si="8"/>
        <v>4891.9328221056458</v>
      </c>
      <c r="U13" s="38">
        <f t="shared" si="9"/>
        <v>4175.2175601760373</v>
      </c>
      <c r="V13" s="33">
        <f t="shared" si="15"/>
        <v>35138.779585870827</v>
      </c>
    </row>
    <row r="14" spans="1:22" x14ac:dyDescent="0.3">
      <c r="A14" s="9"/>
      <c r="B14" s="9"/>
      <c r="C14" s="9"/>
      <c r="D14" s="3">
        <v>9</v>
      </c>
      <c r="E14" s="9">
        <v>74</v>
      </c>
      <c r="F14" s="10">
        <v>751764.55319398001</v>
      </c>
      <c r="G14" s="31">
        <f t="shared" si="0"/>
        <v>0.85415868670664596</v>
      </c>
      <c r="H14" s="11">
        <f t="shared" si="10"/>
        <v>2.1148116881485997E-2</v>
      </c>
      <c r="I14" s="16">
        <f t="shared" si="12"/>
        <v>81299.979725399899</v>
      </c>
      <c r="J14" s="16">
        <f t="shared" si="13"/>
        <v>1138.1997161555987</v>
      </c>
      <c r="K14" s="15">
        <f t="shared" si="14"/>
        <v>3964.8953453116665</v>
      </c>
      <c r="L14" s="16">
        <f t="shared" si="1"/>
        <v>78473.28409624382</v>
      </c>
      <c r="M14" s="73" t="str">
        <f t="shared" si="2"/>
        <v>V</v>
      </c>
      <c r="N14" s="15">
        <f t="shared" si="11"/>
        <v>73764.887050469188</v>
      </c>
      <c r="O14" s="12">
        <f t="shared" si="3"/>
        <v>3317.6470588235293</v>
      </c>
      <c r="P14" s="16">
        <f t="shared" si="4"/>
        <v>3386.6498010807068</v>
      </c>
      <c r="Q14" s="36">
        <f t="shared" si="5"/>
        <v>2833.7970547208724</v>
      </c>
      <c r="R14" s="16">
        <f t="shared" si="6"/>
        <v>1559.9884530929353</v>
      </c>
      <c r="S14" s="17">
        <f t="shared" si="7"/>
        <v>1305.3285528260562</v>
      </c>
      <c r="T14" s="32">
        <f t="shared" si="8"/>
        <v>4946.6382541736421</v>
      </c>
      <c r="U14" s="38">
        <f t="shared" si="9"/>
        <v>4139.1256075469282</v>
      </c>
      <c r="V14" s="33">
        <f t="shared" si="15"/>
        <v>39277.905193417755</v>
      </c>
    </row>
    <row r="15" spans="1:22" x14ac:dyDescent="0.3">
      <c r="A15" s="9"/>
      <c r="B15" s="9"/>
      <c r="C15" s="9"/>
      <c r="D15" s="3">
        <v>10</v>
      </c>
      <c r="E15" s="9">
        <v>75</v>
      </c>
      <c r="F15" s="10">
        <v>733151.61289877165</v>
      </c>
      <c r="G15" s="31">
        <f t="shared" si="0"/>
        <v>0.83301056982515997</v>
      </c>
      <c r="H15" s="11">
        <f t="shared" si="10"/>
        <v>2.5639925793550414E-2</v>
      </c>
      <c r="I15" s="16">
        <f t="shared" si="12"/>
        <v>78473.28409624382</v>
      </c>
      <c r="J15" s="16">
        <f t="shared" si="13"/>
        <v>1098.6259773474135</v>
      </c>
      <c r="K15" s="15">
        <f t="shared" si="14"/>
        <v>4044.1932522179</v>
      </c>
      <c r="L15" s="16">
        <f t="shared" si="1"/>
        <v>75527.716821373338</v>
      </c>
      <c r="M15" s="73" t="str">
        <f t="shared" si="2"/>
        <v>V</v>
      </c>
      <c r="N15" s="15">
        <f t="shared" si="11"/>
        <v>70996.053812090933</v>
      </c>
      <c r="O15" s="12">
        <f t="shared" si="3"/>
        <v>3317.6470588235293</v>
      </c>
      <c r="P15" s="16">
        <f t="shared" si="4"/>
        <v>3368.8557255131</v>
      </c>
      <c r="Q15" s="36">
        <f t="shared" si="5"/>
        <v>2763.6350669493545</v>
      </c>
      <c r="R15" s="16">
        <f t="shared" si="6"/>
        <v>1820.3335513769234</v>
      </c>
      <c r="S15" s="17">
        <f t="shared" si="7"/>
        <v>1493.3075340777627</v>
      </c>
      <c r="T15" s="32">
        <f t="shared" si="8"/>
        <v>5189.1892768900234</v>
      </c>
      <c r="U15" s="38">
        <f t="shared" si="9"/>
        <v>4256.9426010271172</v>
      </c>
      <c r="V15" s="33">
        <f t="shared" si="15"/>
        <v>43534.847794444875</v>
      </c>
    </row>
    <row r="16" spans="1:22" x14ac:dyDescent="0.3">
      <c r="A16" s="9"/>
      <c r="B16" s="9"/>
      <c r="C16" s="9"/>
      <c r="D16" s="3">
        <v>11</v>
      </c>
      <c r="E16" s="9">
        <v>76</v>
      </c>
      <c r="F16" s="10">
        <v>710585.32907107449</v>
      </c>
      <c r="G16" s="31">
        <f t="shared" si="0"/>
        <v>0.80737064403160963</v>
      </c>
      <c r="H16" s="11">
        <f t="shared" si="10"/>
        <v>2.3838179210346002E-2</v>
      </c>
      <c r="I16" s="16">
        <f t="shared" si="12"/>
        <v>75527.716821373338</v>
      </c>
      <c r="J16" s="16">
        <f t="shared" si="13"/>
        <v>1057.3880354992268</v>
      </c>
      <c r="K16" s="15">
        <f t="shared" si="14"/>
        <v>4125.0771172622581</v>
      </c>
      <c r="L16" s="16">
        <f t="shared" si="1"/>
        <v>72460.027739610305</v>
      </c>
      <c r="M16" s="73" t="str">
        <f t="shared" si="2"/>
        <v>V</v>
      </c>
      <c r="N16" s="15">
        <f t="shared" si="11"/>
        <v>68112.426075233685</v>
      </c>
      <c r="O16" s="12">
        <f t="shared" si="3"/>
        <v>3317.6470588235302</v>
      </c>
      <c r="P16" s="16">
        <f t="shared" si="4"/>
        <v>3330.4661688440851</v>
      </c>
      <c r="Q16" s="36">
        <f t="shared" si="5"/>
        <v>2678.5708425519292</v>
      </c>
      <c r="R16" s="16">
        <f t="shared" si="6"/>
        <v>1623.6762192328645</v>
      </c>
      <c r="S16" s="17">
        <f t="shared" si="7"/>
        <v>1305.8627705837259</v>
      </c>
      <c r="T16" s="32">
        <f t="shared" si="8"/>
        <v>4954.1423880769498</v>
      </c>
      <c r="U16" s="38">
        <f t="shared" si="9"/>
        <v>3984.4336131356549</v>
      </c>
      <c r="V16" s="33">
        <f t="shared" si="15"/>
        <v>47519.281407580529</v>
      </c>
    </row>
    <row r="17" spans="1:22" x14ac:dyDescent="0.3">
      <c r="A17" s="9"/>
      <c r="B17" s="9"/>
      <c r="C17" s="9"/>
      <c r="D17" s="3">
        <v>12</v>
      </c>
      <c r="E17" s="9">
        <v>77</v>
      </c>
      <c r="F17" s="10">
        <v>689604.80352947977</v>
      </c>
      <c r="G17" s="31">
        <f t="shared" si="0"/>
        <v>0.7835324648212636</v>
      </c>
      <c r="H17" s="11">
        <f t="shared" si="10"/>
        <v>2.7514330499724252E-2</v>
      </c>
      <c r="I17" s="16">
        <f t="shared" si="12"/>
        <v>72460.027739610305</v>
      </c>
      <c r="J17" s="16">
        <f t="shared" si="13"/>
        <v>1014.4403883545443</v>
      </c>
      <c r="K17" s="15">
        <f t="shared" si="14"/>
        <v>4207.5786596075031</v>
      </c>
      <c r="L17" s="16">
        <f t="shared" si="1"/>
        <v>69266.889468357345</v>
      </c>
      <c r="M17" s="73" t="str">
        <f t="shared" si="2"/>
        <v>V</v>
      </c>
      <c r="N17" s="15">
        <f t="shared" si="11"/>
        <v>65110.876100255904</v>
      </c>
      <c r="O17" s="12">
        <f t="shared" si="3"/>
        <v>3317.6470588235293</v>
      </c>
      <c r="P17" s="16">
        <f t="shared" si="4"/>
        <v>3296.7744780916155</v>
      </c>
      <c r="Q17" s="36">
        <f t="shared" si="5"/>
        <v>2599.484177407016</v>
      </c>
      <c r="R17" s="16">
        <f t="shared" si="6"/>
        <v>1791.4821641490378</v>
      </c>
      <c r="S17" s="17">
        <f t="shared" si="7"/>
        <v>1412.5714606077729</v>
      </c>
      <c r="T17" s="32">
        <f t="shared" si="8"/>
        <v>5088.2566422406535</v>
      </c>
      <c r="U17" s="38">
        <f t="shared" si="9"/>
        <v>4012.0556380147891</v>
      </c>
      <c r="V17" s="33">
        <f t="shared" si="15"/>
        <v>51531.337045595319</v>
      </c>
    </row>
    <row r="18" spans="1:22" x14ac:dyDescent="0.3">
      <c r="A18" s="9"/>
      <c r="B18" s="9"/>
      <c r="C18" s="9"/>
      <c r="D18" s="3">
        <v>13</v>
      </c>
      <c r="E18" s="9">
        <v>78</v>
      </c>
      <c r="F18" s="10">
        <v>665388.81334350095</v>
      </c>
      <c r="G18" s="31">
        <f t="shared" si="0"/>
        <v>0.7560181343215393</v>
      </c>
      <c r="H18" s="11">
        <f t="shared" si="10"/>
        <v>2.7400875614625661E-2</v>
      </c>
      <c r="I18" s="16">
        <f t="shared" si="12"/>
        <v>69266.889468357345</v>
      </c>
      <c r="J18" s="16">
        <f t="shared" si="13"/>
        <v>969.73645255700285</v>
      </c>
      <c r="K18" s="15">
        <f t="shared" si="14"/>
        <v>4291.7302327996531</v>
      </c>
      <c r="L18" s="16">
        <f t="shared" si="1"/>
        <v>65944.895688114688</v>
      </c>
      <c r="M18" s="73" t="str">
        <f t="shared" si="2"/>
        <v>V</v>
      </c>
      <c r="N18" s="15">
        <f t="shared" si="11"/>
        <v>61988.201946827809</v>
      </c>
      <c r="O18" s="12">
        <f t="shared" si="3"/>
        <v>3317.6470588235297</v>
      </c>
      <c r="P18" s="16">
        <f t="shared" si="4"/>
        <v>3244.6258836125394</v>
      </c>
      <c r="Q18" s="36">
        <f t="shared" si="5"/>
        <v>2508.2013397491069</v>
      </c>
      <c r="R18" s="16">
        <f t="shared" si="6"/>
        <v>1698.5310111193251</v>
      </c>
      <c r="S18" s="17">
        <f t="shared" si="7"/>
        <v>1313.0197164523513</v>
      </c>
      <c r="T18" s="32">
        <f t="shared" si="8"/>
        <v>4943.1568947318647</v>
      </c>
      <c r="U18" s="38">
        <f t="shared" si="9"/>
        <v>3821.2210562014579</v>
      </c>
      <c r="V18" s="33">
        <f t="shared" si="15"/>
        <v>55352.558101796778</v>
      </c>
    </row>
    <row r="19" spans="1:22" x14ac:dyDescent="0.3">
      <c r="A19" s="9"/>
      <c r="B19" s="9"/>
      <c r="C19" s="9"/>
      <c r="D19" s="3">
        <v>14</v>
      </c>
      <c r="E19" s="9">
        <v>79</v>
      </c>
      <c r="F19" s="10">
        <v>641272.67739108694</v>
      </c>
      <c r="G19" s="31">
        <f t="shared" si="0"/>
        <v>0.72861725870691363</v>
      </c>
      <c r="H19" s="11">
        <f t="shared" si="10"/>
        <v>3.0010244779763138E-2</v>
      </c>
      <c r="I19" s="16">
        <f t="shared" si="12"/>
        <v>65944.895688114688</v>
      </c>
      <c r="J19" s="16">
        <f t="shared" si="13"/>
        <v>923.22853963360569</v>
      </c>
      <c r="K19" s="15">
        <f t="shared" si="14"/>
        <v>4377.5648374556458</v>
      </c>
      <c r="L19" s="16">
        <f t="shared" si="1"/>
        <v>62490.559390292648</v>
      </c>
      <c r="M19" s="73" t="str">
        <f t="shared" si="2"/>
        <v>V</v>
      </c>
      <c r="N19" s="15">
        <f t="shared" si="11"/>
        <v>58741.12582687509</v>
      </c>
      <c r="O19" s="12">
        <f t="shared" si="3"/>
        <v>3317.6470588235288</v>
      </c>
      <c r="P19" s="16">
        <f t="shared" si="4"/>
        <v>3189.5692916787084</v>
      </c>
      <c r="Q19" s="36">
        <f t="shared" si="5"/>
        <v>2417.2949053570542</v>
      </c>
      <c r="R19" s="16">
        <f t="shared" si="6"/>
        <v>1762.8355647033877</v>
      </c>
      <c r="S19" s="17">
        <f t="shared" si="7"/>
        <v>1336.0090469446911</v>
      </c>
      <c r="T19" s="32">
        <f t="shared" si="8"/>
        <v>4952.4048563820961</v>
      </c>
      <c r="U19" s="38">
        <f t="shared" si="9"/>
        <v>3753.3039523017451</v>
      </c>
      <c r="V19" s="33">
        <f t="shared" si="15"/>
        <v>59105.862054098521</v>
      </c>
    </row>
    <row r="20" spans="1:22" x14ac:dyDescent="0.3">
      <c r="A20" s="9"/>
      <c r="B20" s="9"/>
      <c r="C20" s="9"/>
      <c r="D20" s="3">
        <v>15</v>
      </c>
      <c r="E20" s="9">
        <v>80</v>
      </c>
      <c r="F20" s="10">
        <v>614859.97608720278</v>
      </c>
      <c r="G20" s="31">
        <f t="shared" si="0"/>
        <v>0.69860701392715052</v>
      </c>
      <c r="H20" s="11">
        <f t="shared" si="10"/>
        <v>3.1949792092530752E-2</v>
      </c>
      <c r="I20" s="16">
        <f t="shared" si="12"/>
        <v>62490.559390292648</v>
      </c>
      <c r="J20" s="16">
        <f t="shared" si="13"/>
        <v>874.86783146409709</v>
      </c>
      <c r="K20" s="15">
        <f t="shared" si="14"/>
        <v>4465.116134204759</v>
      </c>
      <c r="L20" s="16">
        <f t="shared" si="1"/>
        <v>58900.311087551992</v>
      </c>
      <c r="M20" s="73" t="str">
        <f t="shared" si="2"/>
        <v>V</v>
      </c>
      <c r="N20" s="15">
        <f t="shared" si="11"/>
        <v>55366.292422298873</v>
      </c>
      <c r="O20" s="12">
        <f t="shared" si="3"/>
        <v>3317.6470588235302</v>
      </c>
      <c r="P20" s="16">
        <f t="shared" si="4"/>
        <v>3119.3614493547284</v>
      </c>
      <c r="Q20" s="36">
        <f t="shared" si="5"/>
        <v>2317.7315050288998</v>
      </c>
      <c r="R20" s="16">
        <f t="shared" si="6"/>
        <v>1768.9415318267097</v>
      </c>
      <c r="S20" s="17">
        <f t="shared" si="7"/>
        <v>1314.3496146357004</v>
      </c>
      <c r="T20" s="32">
        <f t="shared" si="8"/>
        <v>4888.3029811814376</v>
      </c>
      <c r="U20" s="38">
        <f t="shared" si="9"/>
        <v>3632.0811196646</v>
      </c>
      <c r="V20" s="33">
        <f t="shared" si="15"/>
        <v>62737.943173763124</v>
      </c>
    </row>
    <row r="21" spans="1:22" x14ac:dyDescent="0.3">
      <c r="A21" s="9"/>
      <c r="B21" s="9"/>
      <c r="C21" s="9"/>
      <c r="D21" s="3">
        <v>16</v>
      </c>
      <c r="E21" s="9">
        <v>81</v>
      </c>
      <c r="F21" s="10">
        <v>586740.23493033391</v>
      </c>
      <c r="G21" s="31">
        <f t="shared" si="0"/>
        <v>0.66665722183461973</v>
      </c>
      <c r="H21" s="11">
        <f t="shared" si="10"/>
        <v>3.4620793358098333E-2</v>
      </c>
      <c r="I21" s="16">
        <f t="shared" si="12"/>
        <v>58900.311087551992</v>
      </c>
      <c r="J21" s="16">
        <f t="shared" si="13"/>
        <v>824.60435522572789</v>
      </c>
      <c r="K21" s="15">
        <f t="shared" si="14"/>
        <v>4554.4184568888541</v>
      </c>
      <c r="L21" s="16">
        <f t="shared" si="1"/>
        <v>55170.496985888865</v>
      </c>
      <c r="M21" s="73" t="str">
        <f t="shared" si="2"/>
        <v>V</v>
      </c>
      <c r="N21" s="15">
        <f t="shared" si="11"/>
        <v>51860.267166735532</v>
      </c>
      <c r="O21" s="12">
        <f t="shared" si="3"/>
        <v>3317.6470588235293</v>
      </c>
      <c r="P21" s="16">
        <f t="shared" si="4"/>
        <v>3036.2359555418393</v>
      </c>
      <c r="Q21" s="36">
        <f t="shared" si="5"/>
        <v>2211.7333712630912</v>
      </c>
      <c r="R21" s="16">
        <f t="shared" si="6"/>
        <v>1795.4435930753225</v>
      </c>
      <c r="S21" s="17">
        <f t="shared" si="7"/>
        <v>1307.8833691357622</v>
      </c>
      <c r="T21" s="32">
        <f t="shared" si="8"/>
        <v>4831.6795486171613</v>
      </c>
      <c r="U21" s="38">
        <f t="shared" si="9"/>
        <v>3519.6167403988534</v>
      </c>
      <c r="V21" s="33">
        <f t="shared" si="15"/>
        <v>66257.559914161975</v>
      </c>
    </row>
    <row r="22" spans="1:22" x14ac:dyDescent="0.3">
      <c r="A22" s="9"/>
      <c r="B22" s="9"/>
      <c r="C22" s="9"/>
      <c r="D22" s="3">
        <v>17</v>
      </c>
      <c r="E22" s="9">
        <v>82</v>
      </c>
      <c r="F22" s="10">
        <v>556269.68460388086</v>
      </c>
      <c r="G22" s="31">
        <f t="shared" si="0"/>
        <v>0.63203642847652142</v>
      </c>
      <c r="H22" s="11">
        <f t="shared" si="10"/>
        <v>3.427640151839649E-2</v>
      </c>
      <c r="I22" s="16">
        <f t="shared" si="12"/>
        <v>55170.496985888865</v>
      </c>
      <c r="J22" s="16">
        <f t="shared" si="13"/>
        <v>772.38695780244416</v>
      </c>
      <c r="K22" s="15">
        <f t="shared" si="14"/>
        <v>4645.5068260266316</v>
      </c>
      <c r="L22" s="16">
        <f t="shared" si="1"/>
        <v>51297.377117664677</v>
      </c>
      <c r="M22" s="73" t="str">
        <f t="shared" si="2"/>
        <v>V</v>
      </c>
      <c r="N22" s="15">
        <f t="shared" si="11"/>
        <v>48219.534490604798</v>
      </c>
      <c r="O22" s="12">
        <f t="shared" si="3"/>
        <v>3317.6470588235293</v>
      </c>
      <c r="P22" s="16">
        <f t="shared" si="4"/>
        <v>2936.1295427851733</v>
      </c>
      <c r="Q22" s="36">
        <f t="shared" si="5"/>
        <v>2096.8737980044593</v>
      </c>
      <c r="R22" s="16">
        <f t="shared" si="6"/>
        <v>1652.7921252301383</v>
      </c>
      <c r="S22" s="17">
        <f t="shared" si="7"/>
        <v>1180.3622593762225</v>
      </c>
      <c r="T22" s="32">
        <f t="shared" si="8"/>
        <v>4588.9216680153113</v>
      </c>
      <c r="U22" s="38">
        <f t="shared" si="9"/>
        <v>3277.2360573806818</v>
      </c>
      <c r="V22" s="33">
        <f t="shared" si="15"/>
        <v>69534.795971542655</v>
      </c>
    </row>
    <row r="23" spans="1:22" x14ac:dyDescent="0.3">
      <c r="A23" s="9"/>
      <c r="B23" s="9"/>
      <c r="C23" s="9"/>
      <c r="D23" s="3">
        <v>18</v>
      </c>
      <c r="E23" s="9">
        <v>83</v>
      </c>
      <c r="F23" s="10">
        <v>526102.24139502365</v>
      </c>
      <c r="G23" s="31">
        <f t="shared" si="0"/>
        <v>0.59776002695812491</v>
      </c>
      <c r="H23" s="11">
        <f t="shared" si="10"/>
        <v>3.5532409116426925E-2</v>
      </c>
      <c r="I23" s="16">
        <f t="shared" si="12"/>
        <v>51297.377117664677</v>
      </c>
      <c r="J23" s="16">
        <f t="shared" si="13"/>
        <v>718.16327964730544</v>
      </c>
      <c r="K23" s="15">
        <f t="shared" si="14"/>
        <v>4738.4169625471641</v>
      </c>
      <c r="L23" s="16">
        <f t="shared" si="1"/>
        <v>47277.123434764821</v>
      </c>
      <c r="M23" s="73" t="str">
        <f t="shared" si="2"/>
        <v>V</v>
      </c>
      <c r="N23" s="15">
        <f t="shared" si="11"/>
        <v>44440.496028678928</v>
      </c>
      <c r="O23" s="12">
        <f t="shared" si="3"/>
        <v>3317.6470588235297</v>
      </c>
      <c r="P23" s="16">
        <f t="shared" si="4"/>
        <v>2832.4362512710291</v>
      </c>
      <c r="Q23" s="36">
        <f t="shared" si="5"/>
        <v>1983.1567953198969</v>
      </c>
      <c r="R23" s="16">
        <f t="shared" si="6"/>
        <v>1579.0778862279658</v>
      </c>
      <c r="S23" s="17">
        <f t="shared" si="7"/>
        <v>1105.6061858434102</v>
      </c>
      <c r="T23" s="32">
        <f t="shared" si="8"/>
        <v>4411.5141374989944</v>
      </c>
      <c r="U23" s="38">
        <f t="shared" si="9"/>
        <v>3088.7629811633069</v>
      </c>
      <c r="V23" s="33">
        <f t="shared" si="15"/>
        <v>72623.558952705964</v>
      </c>
    </row>
    <row r="24" spans="1:22" x14ac:dyDescent="0.3">
      <c r="A24" s="9"/>
      <c r="B24" s="9"/>
      <c r="C24" s="9"/>
      <c r="D24" s="3">
        <v>19</v>
      </c>
      <c r="E24" s="9">
        <v>84</v>
      </c>
      <c r="F24" s="10">
        <v>494829.35723539628</v>
      </c>
      <c r="G24" s="31">
        <f t="shared" si="0"/>
        <v>0.56222761784169806</v>
      </c>
      <c r="H24" s="11">
        <f t="shared" si="10"/>
        <v>3.9765463216708652E-2</v>
      </c>
      <c r="I24" s="16">
        <f t="shared" si="12"/>
        <v>47277.123434764821</v>
      </c>
      <c r="J24" s="16">
        <f t="shared" si="13"/>
        <v>661.87972808670747</v>
      </c>
      <c r="K24" s="15">
        <f t="shared" si="14"/>
        <v>4833.1853017981075</v>
      </c>
      <c r="L24" s="16">
        <f t="shared" si="1"/>
        <v>43105.817861053423</v>
      </c>
      <c r="M24" s="73" t="str">
        <f t="shared" si="2"/>
        <v>V</v>
      </c>
      <c r="N24" s="15">
        <f t="shared" si="11"/>
        <v>40519.468789390216</v>
      </c>
      <c r="O24" s="12">
        <f t="shared" si="3"/>
        <v>3317.6470588235297</v>
      </c>
      <c r="P24" s="16">
        <f t="shared" si="4"/>
        <v>2717.3502588174583</v>
      </c>
      <c r="Q24" s="36">
        <f t="shared" si="5"/>
        <v>1865.2728027218691</v>
      </c>
      <c r="R24" s="16">
        <f t="shared" si="6"/>
        <v>1611.275445705071</v>
      </c>
      <c r="S24" s="17">
        <f t="shared" si="7"/>
        <v>1106.02902839443</v>
      </c>
      <c r="T24" s="32">
        <f t="shared" si="8"/>
        <v>4328.6257045225293</v>
      </c>
      <c r="U24" s="38">
        <f t="shared" si="9"/>
        <v>2971.3018311162991</v>
      </c>
      <c r="V24" s="33">
        <f t="shared" si="15"/>
        <v>75594.860783822267</v>
      </c>
    </row>
    <row r="25" spans="1:22" x14ac:dyDescent="0.3">
      <c r="A25" s="9"/>
      <c r="B25" s="9"/>
      <c r="C25" s="9"/>
      <c r="D25" s="3">
        <v>20</v>
      </c>
      <c r="E25" s="9">
        <v>85</v>
      </c>
      <c r="F25" s="10">
        <v>459830.86555825482</v>
      </c>
      <c r="G25" s="11">
        <f t="shared" si="0"/>
        <v>0.52246215462498935</v>
      </c>
      <c r="H25" s="11">
        <f t="shared" si="10"/>
        <v>3.98132910161609E-2</v>
      </c>
      <c r="I25" s="16">
        <f t="shared" si="12"/>
        <v>43105.817861053423</v>
      </c>
      <c r="J25" s="16">
        <f t="shared" si="13"/>
        <v>603.48145005474794</v>
      </c>
      <c r="K25" s="15">
        <f t="shared" si="14"/>
        <v>4929.8490078340701</v>
      </c>
      <c r="L25" s="16">
        <f t="shared" si="1"/>
        <v>38779.450303274105</v>
      </c>
      <c r="M25" s="73" t="str">
        <f t="shared" si="2"/>
        <v>V</v>
      </c>
      <c r="N25" s="15">
        <f t="shared" si="11"/>
        <v>36452.683285077655</v>
      </c>
      <c r="O25" s="12">
        <f t="shared" si="3"/>
        <v>3317.6470588235297</v>
      </c>
      <c r="P25" s="16">
        <f t="shared" si="4"/>
        <v>2575.6595346088543</v>
      </c>
      <c r="Q25" s="36">
        <f t="shared" si="5"/>
        <v>1733.3450306382003</v>
      </c>
      <c r="R25" s="16">
        <f t="shared" si="6"/>
        <v>1451.3012879487408</v>
      </c>
      <c r="S25" s="17">
        <f t="shared" si="7"/>
        <v>976.68416249230529</v>
      </c>
      <c r="T25" s="32">
        <f t="shared" si="8"/>
        <v>4026.9608225575948</v>
      </c>
      <c r="U25" s="38">
        <f t="shared" si="9"/>
        <v>2710.0291931305055</v>
      </c>
      <c r="V25" s="33">
        <f t="shared" si="15"/>
        <v>78304.889976952778</v>
      </c>
    </row>
    <row r="26" spans="1:22" x14ac:dyDescent="0.3">
      <c r="A26" s="9"/>
      <c r="B26" s="9"/>
      <c r="C26" s="9"/>
      <c r="D26" s="3">
        <v>21</v>
      </c>
      <c r="E26" s="9">
        <v>86</v>
      </c>
      <c r="F26" s="10">
        <v>424790.27954332222</v>
      </c>
      <c r="G26" s="11">
        <f t="shared" si="0"/>
        <v>0.48264886360882847</v>
      </c>
      <c r="H26" s="11">
        <f t="shared" si="10"/>
        <v>4.3490233295922706E-2</v>
      </c>
      <c r="I26" s="16">
        <f t="shared" si="12"/>
        <v>38779.450303274105</v>
      </c>
      <c r="J26" s="16">
        <f t="shared" si="13"/>
        <v>542.9123042458375</v>
      </c>
      <c r="K26" s="15">
        <f t="shared" si="14"/>
        <v>5028.4459879907517</v>
      </c>
      <c r="L26" s="16">
        <f t="shared" si="1"/>
        <v>34293.916619529191</v>
      </c>
      <c r="M26" s="73" t="str">
        <f t="shared" si="2"/>
        <v>V</v>
      </c>
      <c r="N26" s="15">
        <f t="shared" si="11"/>
        <v>32236.281622357441</v>
      </c>
      <c r="O26" s="12">
        <f t="shared" si="3"/>
        <v>3317.6470588235302</v>
      </c>
      <c r="P26" s="16">
        <f t="shared" si="4"/>
        <v>2426.9737418221089</v>
      </c>
      <c r="Q26" s="36">
        <f t="shared" si="5"/>
        <v>1601.2585827963489</v>
      </c>
      <c r="R26" s="16">
        <f t="shared" si="6"/>
        <v>1401.9634083493909</v>
      </c>
      <c r="S26" s="17">
        <f t="shared" si="7"/>
        <v>924.98155282902542</v>
      </c>
      <c r="T26" s="32">
        <f t="shared" si="8"/>
        <v>3828.9371501714995</v>
      </c>
      <c r="U26" s="38">
        <f t="shared" si="9"/>
        <v>2526.2401356253745</v>
      </c>
      <c r="V26" s="33">
        <f t="shared" si="15"/>
        <v>80831.130112578147</v>
      </c>
    </row>
    <row r="27" spans="1:22" x14ac:dyDescent="0.3">
      <c r="A27" s="9"/>
      <c r="B27" s="9"/>
      <c r="C27" s="9"/>
      <c r="D27" s="3">
        <v>22</v>
      </c>
      <c r="E27" s="9">
        <v>87</v>
      </c>
      <c r="F27" s="10">
        <v>386513.5327153175</v>
      </c>
      <c r="G27" s="11">
        <f t="shared" si="0"/>
        <v>0.43915863031290575</v>
      </c>
      <c r="H27" s="11">
        <f t="shared" si="10"/>
        <v>4.2435468114864421E-2</v>
      </c>
      <c r="I27" s="16">
        <f t="shared" si="12"/>
        <v>34293.916619529191</v>
      </c>
      <c r="J27" s="16">
        <f t="shared" si="13"/>
        <v>480.11483267340867</v>
      </c>
      <c r="K27" s="15">
        <f t="shared" si="14"/>
        <v>5129.0149077505666</v>
      </c>
      <c r="L27" s="16">
        <f t="shared" si="1"/>
        <v>29645.016544452035</v>
      </c>
      <c r="M27" s="73" t="str">
        <f t="shared" si="2"/>
        <v>V</v>
      </c>
      <c r="N27" s="15">
        <f t="shared" si="11"/>
        <v>27866.315551784912</v>
      </c>
      <c r="O27" s="12">
        <f t="shared" si="3"/>
        <v>3317.6470588235302</v>
      </c>
      <c r="P27" s="16">
        <f t="shared" si="4"/>
        <v>2252.4511617422136</v>
      </c>
      <c r="Q27" s="36">
        <f t="shared" si="5"/>
        <v>1456.9733382145819</v>
      </c>
      <c r="R27" s="16">
        <f t="shared" si="6"/>
        <v>1182.5201450765192</v>
      </c>
      <c r="S27" s="17">
        <f t="shared" si="7"/>
        <v>764.9001907528633</v>
      </c>
      <c r="T27" s="32">
        <f t="shared" si="8"/>
        <v>3434.971306818733</v>
      </c>
      <c r="U27" s="38">
        <f t="shared" si="9"/>
        <v>2221.8735289674451</v>
      </c>
      <c r="V27" s="33">
        <f t="shared" si="15"/>
        <v>83053.003641545598</v>
      </c>
    </row>
    <row r="28" spans="1:22" x14ac:dyDescent="0.3">
      <c r="A28" s="9"/>
      <c r="B28" s="9"/>
      <c r="C28" s="9"/>
      <c r="D28" s="3">
        <v>23</v>
      </c>
      <c r="E28" s="9">
        <v>88</v>
      </c>
      <c r="F28" s="10">
        <v>349165.10879428941</v>
      </c>
      <c r="G28" s="11">
        <f t="shared" si="0"/>
        <v>0.39672316219804132</v>
      </c>
      <c r="H28" s="11">
        <f t="shared" si="10"/>
        <v>4.4253973827393177E-2</v>
      </c>
      <c r="I28" s="16">
        <f t="shared" si="12"/>
        <v>29645.016544452035</v>
      </c>
      <c r="J28" s="16">
        <f t="shared" si="13"/>
        <v>415.03023162232853</v>
      </c>
      <c r="K28" s="15">
        <f t="shared" si="14"/>
        <v>5231.595205905578</v>
      </c>
      <c r="L28" s="16">
        <f t="shared" si="1"/>
        <v>24828.451570168785</v>
      </c>
      <c r="M28" s="73" t="str">
        <f t="shared" si="2"/>
        <v>V</v>
      </c>
      <c r="N28" s="15">
        <f t="shared" si="11"/>
        <v>23338.744475958658</v>
      </c>
      <c r="O28" s="12">
        <f t="shared" si="3"/>
        <v>3317.6470588235306</v>
      </c>
      <c r="P28" s="16">
        <f t="shared" si="4"/>
        <v>2075.4949934269739</v>
      </c>
      <c r="Q28" s="36">
        <f t="shared" si="5"/>
        <v>1316.1874322335022</v>
      </c>
      <c r="R28" s="16">
        <f t="shared" si="6"/>
        <v>1032.8321872032916</v>
      </c>
      <c r="S28" s="17">
        <f t="shared" si="7"/>
        <v>654.97664350354535</v>
      </c>
      <c r="T28" s="32">
        <f t="shared" si="8"/>
        <v>3108.3271806302655</v>
      </c>
      <c r="U28" s="38">
        <f t="shared" si="9"/>
        <v>1971.1640757370476</v>
      </c>
      <c r="V28" s="33">
        <f t="shared" si="15"/>
        <v>85024.167717282646</v>
      </c>
    </row>
    <row r="29" spans="1:22" x14ac:dyDescent="0.3">
      <c r="A29" s="9"/>
      <c r="B29" s="9"/>
      <c r="C29" s="9"/>
      <c r="D29" s="3">
        <v>24</v>
      </c>
      <c r="E29" s="9">
        <v>89</v>
      </c>
      <c r="F29" s="10">
        <v>310216.17649497517</v>
      </c>
      <c r="G29" s="11">
        <f t="shared" si="0"/>
        <v>0.35246918837064817</v>
      </c>
      <c r="H29" s="11">
        <f t="shared" si="10"/>
        <v>4.4291012544623025E-2</v>
      </c>
      <c r="I29" s="16">
        <f t="shared" si="12"/>
        <v>24828.451570168785</v>
      </c>
      <c r="J29" s="16">
        <f t="shared" si="13"/>
        <v>347.59832198236302</v>
      </c>
      <c r="K29" s="15">
        <f t="shared" si="14"/>
        <v>5336.2271100236894</v>
      </c>
      <c r="L29" s="16">
        <f t="shared" si="1"/>
        <v>19839.82278212746</v>
      </c>
      <c r="M29" s="73" t="str">
        <f t="shared" si="2"/>
        <v>V</v>
      </c>
      <c r="N29" s="15">
        <f t="shared" si="11"/>
        <v>18649.433415199812</v>
      </c>
      <c r="O29" s="12">
        <f t="shared" si="3"/>
        <v>3317.6470588235306</v>
      </c>
      <c r="P29" s="16">
        <f t="shared" si="4"/>
        <v>1880.8556384314993</v>
      </c>
      <c r="Q29" s="36">
        <f t="shared" si="5"/>
        <v>1169.3683661237978</v>
      </c>
      <c r="R29" s="16">
        <f t="shared" si="6"/>
        <v>826.00228934272673</v>
      </c>
      <c r="S29" s="17">
        <f t="shared" si="7"/>
        <v>513.54337237105233</v>
      </c>
      <c r="T29" s="32">
        <f t="shared" si="8"/>
        <v>2706.857927774226</v>
      </c>
      <c r="U29" s="38">
        <f t="shared" si="9"/>
        <v>1682.9117384948502</v>
      </c>
      <c r="V29" s="33">
        <f t="shared" si="15"/>
        <v>86707.079455777493</v>
      </c>
    </row>
    <row r="30" spans="1:22" x14ac:dyDescent="0.3">
      <c r="A30" s="9"/>
      <c r="B30" s="9"/>
      <c r="C30" s="9"/>
      <c r="D30" s="3">
        <v>25</v>
      </c>
      <c r="E30" s="9">
        <v>90</v>
      </c>
      <c r="F30" s="10">
        <v>271234.64557535475</v>
      </c>
      <c r="G30" s="11">
        <f t="shared" si="0"/>
        <v>0.30817817582602514</v>
      </c>
      <c r="H30" s="11">
        <f t="shared" si="10"/>
        <v>4.3640254678262033E-2</v>
      </c>
      <c r="I30" s="16">
        <f t="shared" si="12"/>
        <v>19839.82278212746</v>
      </c>
      <c r="J30" s="16">
        <f t="shared" si="13"/>
        <v>277.75751894978441</v>
      </c>
      <c r="K30" s="15">
        <f t="shared" si="14"/>
        <v>5442.9516522241629</v>
      </c>
      <c r="L30" s="16">
        <f t="shared" si="1"/>
        <v>14674.62864885308</v>
      </c>
      <c r="M30" s="73" t="str">
        <f t="shared" si="2"/>
        <v>V</v>
      </c>
      <c r="N30" s="15">
        <f t="shared" si="11"/>
        <v>13794.150929921896</v>
      </c>
      <c r="O30" s="12">
        <f t="shared" si="3"/>
        <v>3317.6470588235302</v>
      </c>
      <c r="P30" s="16">
        <f t="shared" si="4"/>
        <v>1677.398911291692</v>
      </c>
      <c r="Q30" s="36">
        <f t="shared" si="5"/>
        <v>1022.426418622813</v>
      </c>
      <c r="R30" s="16">
        <f t="shared" si="6"/>
        <v>601.98025965217664</v>
      </c>
      <c r="S30" s="17">
        <f t="shared" si="7"/>
        <v>366.92555170663087</v>
      </c>
      <c r="T30" s="32">
        <f t="shared" si="8"/>
        <v>2279.3791709438688</v>
      </c>
      <c r="U30" s="38">
        <f t="shared" si="9"/>
        <v>1389.3519703294439</v>
      </c>
      <c r="V30" s="33">
        <f t="shared" si="15"/>
        <v>88096.431426106938</v>
      </c>
    </row>
    <row r="31" spans="1:22" x14ac:dyDescent="0.3">
      <c r="A31" s="9"/>
      <c r="B31" s="9"/>
      <c r="C31" s="9"/>
      <c r="D31" s="3">
        <v>26</v>
      </c>
      <c r="E31" s="9">
        <v>91</v>
      </c>
      <c r="F31" s="10">
        <v>232825.86150506814</v>
      </c>
      <c r="G31" s="11">
        <f t="shared" si="0"/>
        <v>0.26453792114776309</v>
      </c>
      <c r="H31" s="11">
        <f t="shared" si="10"/>
        <v>4.0495862910376608E-2</v>
      </c>
      <c r="I31" s="16">
        <f t="shared" si="12"/>
        <v>14674.62864885308</v>
      </c>
      <c r="J31" s="16">
        <f t="shared" si="13"/>
        <v>205.44480108394313</v>
      </c>
      <c r="K31" s="15">
        <f t="shared" si="14"/>
        <v>5551.810685268646</v>
      </c>
      <c r="L31" s="16">
        <f t="shared" si="1"/>
        <v>9328.2627646683759</v>
      </c>
      <c r="M31" s="73" t="str">
        <f t="shared" si="2"/>
        <v>V</v>
      </c>
      <c r="N31" s="15">
        <f t="shared" si="11"/>
        <v>8768.5669987882738</v>
      </c>
      <c r="O31" s="12">
        <f t="shared" si="3"/>
        <v>3317.6470588235297</v>
      </c>
      <c r="P31" s="16">
        <f t="shared" si="4"/>
        <v>1468.6644572869056</v>
      </c>
      <c r="Q31" s="36">
        <f t="shared" si="5"/>
        <v>877.64345604316702</v>
      </c>
      <c r="R31" s="16">
        <f t="shared" si="6"/>
        <v>355.09068710338238</v>
      </c>
      <c r="S31" s="17">
        <f t="shared" si="7"/>
        <v>212.19483884961713</v>
      </c>
      <c r="T31" s="32">
        <f t="shared" si="8"/>
        <v>1823.755144390288</v>
      </c>
      <c r="U31" s="38">
        <f t="shared" si="9"/>
        <v>1089.8382948927842</v>
      </c>
      <c r="V31" s="33">
        <f t="shared" si="15"/>
        <v>89186.269720999728</v>
      </c>
    </row>
    <row r="32" spans="1:22" x14ac:dyDescent="0.3">
      <c r="A32" s="9"/>
      <c r="B32" s="9"/>
      <c r="C32" s="9"/>
      <c r="D32" s="3">
        <v>27</v>
      </c>
      <c r="E32" s="9">
        <v>92</v>
      </c>
      <c r="F32" s="10">
        <v>197184.52838884888</v>
      </c>
      <c r="G32" s="11">
        <f t="shared" si="0"/>
        <v>0.22404205823738649</v>
      </c>
      <c r="H32" s="11">
        <f t="shared" si="10"/>
        <v>3.9864321014227135E-2</v>
      </c>
      <c r="I32" s="16">
        <f t="shared" si="12"/>
        <v>9328.2627646683759</v>
      </c>
      <c r="J32" s="16">
        <f t="shared" si="13"/>
        <v>130.59567870535727</v>
      </c>
      <c r="K32" s="15">
        <f t="shared" si="14"/>
        <v>5662.8468989740186</v>
      </c>
      <c r="L32" s="16">
        <f t="shared" si="1"/>
        <v>3796.0115443997138</v>
      </c>
      <c r="M32" s="73" t="str">
        <f t="shared" si="2"/>
        <v>V</v>
      </c>
      <c r="N32" s="15">
        <f t="shared" si="11"/>
        <v>3568.250851735731</v>
      </c>
      <c r="O32" s="12">
        <f t="shared" si="3"/>
        <v>3317.6470588235302</v>
      </c>
      <c r="P32" s="16">
        <f t="shared" si="4"/>
        <v>1268.7158747293406</v>
      </c>
      <c r="Q32" s="36">
        <f t="shared" si="5"/>
        <v>743.29247556403539</v>
      </c>
      <c r="R32" s="16">
        <f t="shared" si="6"/>
        <v>142.24589741288258</v>
      </c>
      <c r="S32" s="17">
        <f t="shared" si="7"/>
        <v>83.336472202182478</v>
      </c>
      <c r="T32" s="32">
        <f t="shared" si="8"/>
        <v>1410.9617721422233</v>
      </c>
      <c r="U32" s="38">
        <f t="shared" si="9"/>
        <v>826.62894776621783</v>
      </c>
      <c r="V32" s="33">
        <f t="shared" si="15"/>
        <v>90012.898668765949</v>
      </c>
    </row>
    <row r="33" spans="1:22" x14ac:dyDescent="0.3">
      <c r="A33" s="9"/>
      <c r="B33" s="9"/>
      <c r="C33" s="9"/>
      <c r="D33" s="3">
        <v>28</v>
      </c>
      <c r="E33" s="9">
        <v>93</v>
      </c>
      <c r="F33" s="10">
        <v>162099.02970804658</v>
      </c>
      <c r="G33" s="11">
        <f t="shared" si="0"/>
        <v>0.18417773722315936</v>
      </c>
      <c r="H33" s="11">
        <f t="shared" si="10"/>
        <v>3.5893483021063079E-2</v>
      </c>
      <c r="I33" s="16">
        <f t="shared" si="12"/>
        <v>3796.0115443997138</v>
      </c>
      <c r="J33" s="16">
        <f t="shared" si="13"/>
        <v>53.144161621595991</v>
      </c>
      <c r="K33" s="15">
        <f t="shared" si="14"/>
        <v>3796.0115443997138</v>
      </c>
      <c r="L33" s="16">
        <f t="shared" si="1"/>
        <v>53.14416162159614</v>
      </c>
      <c r="M33" s="73" t="str">
        <f t="shared" si="2"/>
        <v>V</v>
      </c>
      <c r="N33" s="15">
        <f t="shared" si="11"/>
        <v>49.955511924300374</v>
      </c>
      <c r="O33" s="12">
        <f t="shared" si="3"/>
        <v>2180.3324335977068</v>
      </c>
      <c r="P33" s="16">
        <f t="shared" si="4"/>
        <v>699.14081672052987</v>
      </c>
      <c r="Q33" s="36">
        <f t="shared" si="5"/>
        <v>401.56869401429003</v>
      </c>
      <c r="R33" s="16">
        <f t="shared" si="6"/>
        <v>1.7930773190633897</v>
      </c>
      <c r="S33" s="17">
        <f t="shared" si="7"/>
        <v>1.0298979834426625</v>
      </c>
      <c r="T33" s="32">
        <f t="shared" si="8"/>
        <v>700.93389403959327</v>
      </c>
      <c r="U33" s="38">
        <f t="shared" si="9"/>
        <v>402.59859199773268</v>
      </c>
      <c r="V33" s="33">
        <f t="shared" si="15"/>
        <v>90415.497260763688</v>
      </c>
    </row>
    <row r="34" spans="1:22" x14ac:dyDescent="0.3">
      <c r="A34" s="9"/>
      <c r="B34" s="9"/>
      <c r="C34" s="9"/>
      <c r="D34" s="3">
        <v>29</v>
      </c>
      <c r="E34" s="9">
        <v>94</v>
      </c>
      <c r="F34" s="10">
        <v>130508.35616476803</v>
      </c>
      <c r="G34" s="11">
        <f t="shared" si="0"/>
        <v>0.14828425420209629</v>
      </c>
      <c r="H34" s="11">
        <f t="shared" si="10"/>
        <v>3.2800360912344437E-2</v>
      </c>
      <c r="I34" s="16">
        <f t="shared" si="12"/>
        <v>53.14416162159614</v>
      </c>
      <c r="J34" s="16">
        <f t="shared" si="13"/>
        <v>0.74401826270234594</v>
      </c>
      <c r="K34" s="15">
        <f t="shared" si="14"/>
        <v>53.14416162159614</v>
      </c>
      <c r="L34" s="16">
        <f t="shared" si="1"/>
        <v>0.7440182627023475</v>
      </c>
      <c r="M34" s="73" t="str">
        <f t="shared" si="2"/>
        <v>RUINE</v>
      </c>
      <c r="N34" s="15">
        <f t="shared" si="11"/>
        <v>0.69937716694020668</v>
      </c>
      <c r="O34" s="12">
        <f t="shared" si="3"/>
        <v>29.92613144153724</v>
      </c>
      <c r="P34" s="16">
        <f t="shared" si="4"/>
        <v>7.8804423712540519</v>
      </c>
      <c r="Q34" s="36">
        <f t="shared" si="5"/>
        <v>4.4375740819622544</v>
      </c>
      <c r="R34" s="16">
        <f t="shared" si="6"/>
        <v>2.2939823489491744E-2</v>
      </c>
      <c r="S34" s="17">
        <f t="shared" si="7"/>
        <v>1.2917696921823695E-2</v>
      </c>
      <c r="T34" s="32">
        <f t="shared" si="8"/>
        <v>7.9033821947435436</v>
      </c>
      <c r="U34" s="38">
        <f t="shared" si="9"/>
        <v>4.4504917788840785</v>
      </c>
      <c r="V34" s="33">
        <f t="shared" si="15"/>
        <v>90419.947752542575</v>
      </c>
    </row>
    <row r="35" spans="1:22" x14ac:dyDescent="0.3">
      <c r="A35" s="9"/>
      <c r="B35" s="9"/>
      <c r="C35" s="9"/>
      <c r="D35" s="3">
        <v>30</v>
      </c>
      <c r="E35" s="9">
        <v>95</v>
      </c>
      <c r="F35" s="10">
        <v>101640.00997848315</v>
      </c>
      <c r="G35" s="11">
        <f t="shared" si="0"/>
        <v>0.11548389328975185</v>
      </c>
      <c r="H35" s="11">
        <f t="shared" si="10"/>
        <v>2.6321049663064523E-2</v>
      </c>
      <c r="I35" s="16">
        <f t="shared" si="12"/>
        <v>0.7440182627023475</v>
      </c>
      <c r="J35" s="16">
        <f t="shared" si="13"/>
        <v>1.0416255677832865E-2</v>
      </c>
      <c r="K35" s="15">
        <f t="shared" si="14"/>
        <v>0.7440182627023475</v>
      </c>
      <c r="L35" s="16">
        <f t="shared" si="1"/>
        <v>1.0416255677832886E-2</v>
      </c>
      <c r="M35" s="73" t="str">
        <f t="shared" si="2"/>
        <v>RUINE</v>
      </c>
      <c r="N35" s="15">
        <f t="shared" si="11"/>
        <v>9.7912803371629133E-3</v>
      </c>
      <c r="O35" s="12">
        <f t="shared" si="3"/>
        <v>0.4107508237073747</v>
      </c>
      <c r="P35" s="16">
        <f t="shared" si="4"/>
        <v>8.5922125655544454E-2</v>
      </c>
      <c r="Q35" s="36">
        <f t="shared" si="5"/>
        <v>4.7435104293700132E-2</v>
      </c>
      <c r="R35" s="16">
        <f t="shared" si="6"/>
        <v>2.5771677601945216E-4</v>
      </c>
      <c r="S35" s="17">
        <f t="shared" si="7"/>
        <v>1.4227792964209581E-4</v>
      </c>
      <c r="T35" s="32">
        <f t="shared" si="8"/>
        <v>8.6179842431563902E-2</v>
      </c>
      <c r="U35" s="38">
        <f t="shared" si="9"/>
        <v>4.7577382223342228E-2</v>
      </c>
      <c r="V35" s="33">
        <f t="shared" si="15"/>
        <v>90419.995329924801</v>
      </c>
    </row>
    <row r="36" spans="1:22" x14ac:dyDescent="0.3">
      <c r="A36" s="9"/>
      <c r="B36" s="9"/>
      <c r="C36" s="9"/>
      <c r="D36" s="3">
        <v>31</v>
      </c>
      <c r="E36" s="9">
        <v>96</v>
      </c>
      <c r="F36" s="10">
        <v>78474.253489085037</v>
      </c>
      <c r="G36" s="11">
        <f t="shared" si="0"/>
        <v>8.9162843626687333E-2</v>
      </c>
      <c r="H36" s="11">
        <f t="shared" si="10"/>
        <v>2.2608331882167643E-2</v>
      </c>
      <c r="I36" s="16">
        <f t="shared" si="12"/>
        <v>1.0416255677832886E-2</v>
      </c>
      <c r="J36" s="16">
        <f t="shared" si="13"/>
        <v>1.4582757948966042E-4</v>
      </c>
      <c r="K36" s="15">
        <f t="shared" si="14"/>
        <v>1.0416255677832886E-2</v>
      </c>
      <c r="L36" s="16">
        <f t="shared" si="1"/>
        <v>1.4582757948966053E-4</v>
      </c>
      <c r="M36" s="73" t="str">
        <f t="shared" si="2"/>
        <v>RUINE</v>
      </c>
      <c r="N36" s="15">
        <f t="shared" si="11"/>
        <v>1.3707792472028091E-4</v>
      </c>
      <c r="O36" s="12">
        <f t="shared" si="3"/>
        <v>5.6377564038267245E-3</v>
      </c>
      <c r="P36" s="16">
        <f t="shared" si="4"/>
        <v>9.2874297617820769E-4</v>
      </c>
      <c r="Q36" s="36">
        <f t="shared" si="5"/>
        <v>5.026783926397573E-4</v>
      </c>
      <c r="R36" s="16">
        <f t="shared" si="6"/>
        <v>3.0991032157949032E-6</v>
      </c>
      <c r="S36" s="17">
        <f t="shared" si="7"/>
        <v>1.6773771248866633E-6</v>
      </c>
      <c r="T36" s="32">
        <f t="shared" si="8"/>
        <v>9.3184207939400255E-4</v>
      </c>
      <c r="U36" s="38">
        <f t="shared" si="9"/>
        <v>5.0435576976464401E-4</v>
      </c>
      <c r="V36" s="33">
        <f t="shared" si="15"/>
        <v>90419.995834280577</v>
      </c>
    </row>
    <row r="37" spans="1:22" x14ac:dyDescent="0.3">
      <c r="A37" s="9"/>
      <c r="B37" s="9"/>
      <c r="C37" s="9"/>
      <c r="D37" s="3">
        <v>32</v>
      </c>
      <c r="E37" s="9">
        <v>97</v>
      </c>
      <c r="F37" s="10">
        <v>58576.144647751949</v>
      </c>
      <c r="G37" s="11">
        <f t="shared" si="0"/>
        <v>6.6554511744519679E-2</v>
      </c>
      <c r="H37" s="11">
        <f t="shared" si="10"/>
        <v>1.8023962815628396E-2</v>
      </c>
      <c r="I37" s="16">
        <f t="shared" si="12"/>
        <v>1.4582757948966053E-4</v>
      </c>
      <c r="J37" s="16">
        <f t="shared" si="13"/>
        <v>2.0415861128552476E-6</v>
      </c>
      <c r="K37" s="15">
        <f t="shared" si="14"/>
        <v>1.4582757948966053E-4</v>
      </c>
      <c r="L37" s="16">
        <f t="shared" si="1"/>
        <v>2.0415861128552607E-6</v>
      </c>
      <c r="M37" s="73" t="str">
        <f t="shared" si="2"/>
        <v>RUINE</v>
      </c>
      <c r="N37" s="15">
        <f t="shared" si="11"/>
        <v>1.9190909460839452E-6</v>
      </c>
      <c r="O37" s="12">
        <f t="shared" si="3"/>
        <v>7.7380970248602145E-5</v>
      </c>
      <c r="P37" s="16">
        <f t="shared" si="4"/>
        <v>9.7054833518194891E-6</v>
      </c>
      <c r="Q37" s="36">
        <f t="shared" si="5"/>
        <v>5.1500526932129198E-6</v>
      </c>
      <c r="R37" s="16">
        <f t="shared" si="6"/>
        <v>3.4589623852026143E-8</v>
      </c>
      <c r="S37" s="17">
        <f t="shared" si="7"/>
        <v>1.8354406372038487E-8</v>
      </c>
      <c r="T37" s="32">
        <f t="shared" si="8"/>
        <v>9.7400729756715159E-6</v>
      </c>
      <c r="U37" s="38">
        <f t="shared" si="9"/>
        <v>5.1684070995849584E-6</v>
      </c>
      <c r="V37" s="33">
        <f t="shared" si="15"/>
        <v>90419.99583944898</v>
      </c>
    </row>
    <row r="38" spans="1:22" x14ac:dyDescent="0.3">
      <c r="A38" s="9"/>
      <c r="B38" s="9"/>
      <c r="C38" s="9"/>
      <c r="D38" s="3">
        <v>33</v>
      </c>
      <c r="E38" s="9">
        <v>98</v>
      </c>
      <c r="F38" s="10">
        <v>42712.843643205291</v>
      </c>
      <c r="G38" s="11">
        <f t="shared" si="0"/>
        <v>4.853054892889129E-2</v>
      </c>
      <c r="H38" s="11">
        <f t="shared" si="10"/>
        <v>1.4054736449484394E-2</v>
      </c>
      <c r="I38" s="16">
        <f t="shared" si="12"/>
        <v>2.0415861128552607E-6</v>
      </c>
      <c r="J38" s="16">
        <f t="shared" si="13"/>
        <v>2.858220557997365E-8</v>
      </c>
      <c r="K38" s="15">
        <f t="shared" si="14"/>
        <v>2.0415861128552607E-6</v>
      </c>
      <c r="L38" s="16">
        <f t="shared" si="1"/>
        <v>2.8582205579973795E-8</v>
      </c>
      <c r="M38" s="73" t="str">
        <f t="shared" si="2"/>
        <v>RUINE</v>
      </c>
      <c r="N38" s="15">
        <f t="shared" si="11"/>
        <v>2.6867273245175367E-8</v>
      </c>
      <c r="O38" s="12">
        <f t="shared" si="3"/>
        <v>1.0620917485102324E-6</v>
      </c>
      <c r="P38" s="16">
        <f t="shared" si="4"/>
        <v>9.9079294742467198E-8</v>
      </c>
      <c r="Q38" s="36">
        <f t="shared" si="5"/>
        <v>5.154389556804753E-8</v>
      </c>
      <c r="R38" s="16">
        <f t="shared" si="6"/>
        <v>3.7761244457722311E-10</v>
      </c>
      <c r="S38" s="17">
        <f t="shared" si="7"/>
        <v>1.9644484207396224E-10</v>
      </c>
      <c r="T38" s="32">
        <f t="shared" si="8"/>
        <v>9.9456907187044418E-8</v>
      </c>
      <c r="U38" s="38">
        <f t="shared" si="9"/>
        <v>5.1740340410121489E-8</v>
      </c>
      <c r="V38" s="33">
        <f t="shared" si="15"/>
        <v>90419.995839500727</v>
      </c>
    </row>
    <row r="39" spans="1:22" x14ac:dyDescent="0.3">
      <c r="A39" s="9"/>
      <c r="B39" s="9"/>
      <c r="C39" s="9"/>
      <c r="D39" s="3">
        <v>34</v>
      </c>
      <c r="E39" s="9">
        <v>99</v>
      </c>
      <c r="F39" s="10">
        <v>30342.949346462585</v>
      </c>
      <c r="G39" s="11">
        <f t="shared" si="0"/>
        <v>3.4475812479406891E-2</v>
      </c>
      <c r="H39" s="11">
        <f t="shared" si="10"/>
        <v>1.2078340678644967E-2</v>
      </c>
      <c r="I39" s="16">
        <f t="shared" si="12"/>
        <v>2.8582205579973795E-8</v>
      </c>
      <c r="J39" s="16">
        <f t="shared" si="13"/>
        <v>4.0015087811963313E-10</v>
      </c>
      <c r="K39" s="15">
        <f t="shared" si="14"/>
        <v>2.8582205579973795E-8</v>
      </c>
      <c r="L39" s="16">
        <f t="shared" si="1"/>
        <v>4.001508781196339E-10</v>
      </c>
      <c r="M39" s="73" t="str">
        <f t="shared" si="2"/>
        <v>RUINE</v>
      </c>
      <c r="N39" s="15">
        <f t="shared" si="11"/>
        <v>3.7614182543245589E-10</v>
      </c>
      <c r="O39" s="12">
        <f t="shared" si="3"/>
        <v>1.4577729881513069E-8</v>
      </c>
      <c r="P39" s="16">
        <f t="shared" si="4"/>
        <v>9.8539475982303376E-10</v>
      </c>
      <c r="Q39" s="36">
        <f t="shared" si="5"/>
        <v>5.0257908177049094E-10</v>
      </c>
      <c r="R39" s="16">
        <f t="shared" si="6"/>
        <v>4.5431691110606054E-12</v>
      </c>
      <c r="S39" s="17">
        <f t="shared" si="7"/>
        <v>2.3171442078451412E-12</v>
      </c>
      <c r="T39" s="32">
        <f t="shared" si="8"/>
        <v>9.8993792893409432E-10</v>
      </c>
      <c r="U39" s="38">
        <f t="shared" si="9"/>
        <v>5.048962259783361E-10</v>
      </c>
      <c r="V39" s="33">
        <f t="shared" si="15"/>
        <v>90419.995839501236</v>
      </c>
    </row>
    <row r="40" spans="1:22" x14ac:dyDescent="0.3">
      <c r="A40" s="9"/>
      <c r="B40" s="9"/>
      <c r="C40" s="9"/>
      <c r="D40" s="3">
        <v>35</v>
      </c>
      <c r="E40" s="9">
        <v>100</v>
      </c>
      <c r="F40" s="10">
        <v>19712.526071583823</v>
      </c>
      <c r="G40" s="11">
        <f t="shared" si="0"/>
        <v>2.2397471800761928E-2</v>
      </c>
      <c r="H40" s="11">
        <f t="shared" si="10"/>
        <v>7.7340571375581106E-3</v>
      </c>
      <c r="I40" s="16">
        <f t="shared" si="12"/>
        <v>4.001508781196339E-10</v>
      </c>
      <c r="J40" s="16">
        <f t="shared" si="13"/>
        <v>5.6021122936748745E-12</v>
      </c>
      <c r="K40" s="15">
        <f t="shared" si="14"/>
        <v>4.001508781196339E-10</v>
      </c>
      <c r="L40" s="16">
        <f t="shared" si="1"/>
        <v>5.6021122936748535E-12</v>
      </c>
      <c r="M40" s="73" t="str">
        <f t="shared" si="2"/>
        <v>RUINE</v>
      </c>
      <c r="N40" s="15">
        <f t="shared" si="11"/>
        <v>5.265985556054362E-12</v>
      </c>
      <c r="O40" s="12">
        <f t="shared" si="3"/>
        <v>2.0008648856978762E-10</v>
      </c>
      <c r="P40" s="16">
        <f t="shared" si="4"/>
        <v>8.9623680087346241E-12</v>
      </c>
      <c r="Q40" s="36">
        <f t="shared" si="5"/>
        <v>4.4814314854552918E-12</v>
      </c>
      <c r="R40" s="16">
        <f t="shared" si="6"/>
        <v>4.0727433176080155E-14</v>
      </c>
      <c r="S40" s="17">
        <f t="shared" si="7"/>
        <v>2.0364841209285625E-14</v>
      </c>
      <c r="T40" s="32">
        <f t="shared" si="8"/>
        <v>9.0030954419107048E-12</v>
      </c>
      <c r="U40" s="38">
        <f t="shared" si="9"/>
        <v>4.5017963266645778E-12</v>
      </c>
      <c r="V40" s="33">
        <f t="shared" si="15"/>
        <v>90419.995839501236</v>
      </c>
    </row>
    <row r="41" spans="1:22" x14ac:dyDescent="0.3">
      <c r="A41" s="9"/>
      <c r="B41" s="9"/>
      <c r="C41" s="9"/>
      <c r="D41" s="3">
        <v>36</v>
      </c>
      <c r="E41" s="9">
        <v>101</v>
      </c>
      <c r="F41" s="10">
        <v>12905.605883473716</v>
      </c>
      <c r="G41" s="11">
        <f t="shared" si="0"/>
        <v>1.4663414663203818E-2</v>
      </c>
      <c r="H41" s="11">
        <f t="shared" si="10"/>
        <v>5.3801550549508522E-3</v>
      </c>
      <c r="I41" s="16">
        <f t="shared" si="12"/>
        <v>5.6021122936748535E-12</v>
      </c>
      <c r="J41" s="16">
        <f t="shared" si="13"/>
        <v>7.8429572111447948E-14</v>
      </c>
      <c r="K41" s="15">
        <f t="shared" si="14"/>
        <v>5.6021122936748535E-12</v>
      </c>
      <c r="L41" s="16">
        <f t="shared" si="1"/>
        <v>7.8429572111447594E-14</v>
      </c>
      <c r="M41" s="73" t="str">
        <f t="shared" si="2"/>
        <v>RUINE</v>
      </c>
      <c r="N41" s="15">
        <f t="shared" si="11"/>
        <v>7.3723797784760739E-14</v>
      </c>
      <c r="O41" s="12">
        <f t="shared" si="3"/>
        <v>2.7462851372323687E-12</v>
      </c>
      <c r="P41" s="16">
        <f t="shared" si="4"/>
        <v>8.2146095551986219E-14</v>
      </c>
      <c r="Q41" s="36">
        <f t="shared" si="5"/>
        <v>4.0269917750631826E-14</v>
      </c>
      <c r="R41" s="16">
        <f t="shared" si="6"/>
        <v>3.9664546332185494E-16</v>
      </c>
      <c r="S41" s="17">
        <f t="shared" si="7"/>
        <v>1.9444478860256846E-16</v>
      </c>
      <c r="T41" s="32">
        <f t="shared" si="8"/>
        <v>8.2542741015308079E-14</v>
      </c>
      <c r="U41" s="38">
        <f t="shared" si="9"/>
        <v>4.0464362539234394E-14</v>
      </c>
      <c r="V41" s="33">
        <f t="shared" si="15"/>
        <v>90419.995839501236</v>
      </c>
    </row>
    <row r="42" spans="1:22" x14ac:dyDescent="0.3">
      <c r="A42" s="9"/>
      <c r="B42" s="9"/>
      <c r="C42" s="9"/>
      <c r="D42" s="3">
        <v>37</v>
      </c>
      <c r="E42" s="9">
        <v>102</v>
      </c>
      <c r="F42" s="10">
        <v>8170.4086374044391</v>
      </c>
      <c r="G42" s="11">
        <f t="shared" si="0"/>
        <v>9.2832596082529657E-3</v>
      </c>
      <c r="H42" s="11">
        <f t="shared" si="10"/>
        <v>3.786961441842351E-3</v>
      </c>
      <c r="I42" s="16">
        <f t="shared" si="12"/>
        <v>7.8429572111447594E-14</v>
      </c>
      <c r="J42" s="16">
        <f t="shared" si="13"/>
        <v>1.0980140095602664E-15</v>
      </c>
      <c r="K42" s="15">
        <f t="shared" si="14"/>
        <v>7.8429572111447594E-14</v>
      </c>
      <c r="L42" s="16">
        <f t="shared" si="1"/>
        <v>1.0980140095602691E-15</v>
      </c>
      <c r="M42" s="73" t="str">
        <f t="shared" si="2"/>
        <v>RUINE</v>
      </c>
      <c r="N42" s="15">
        <f t="shared" si="11"/>
        <v>1.032133168986653E-15</v>
      </c>
      <c r="O42" s="12">
        <f t="shared" si="3"/>
        <v>3.7694109726718608E-14</v>
      </c>
      <c r="P42" s="16">
        <f t="shared" si="4"/>
        <v>7.2808207887476467E-16</v>
      </c>
      <c r="Q42" s="36">
        <f t="shared" si="5"/>
        <v>3.4992420629510209E-16</v>
      </c>
      <c r="R42" s="16">
        <f t="shared" si="6"/>
        <v>3.9086485137990103E-18</v>
      </c>
      <c r="S42" s="17">
        <f t="shared" si="7"/>
        <v>1.8785392039747053E-18</v>
      </c>
      <c r="T42" s="32">
        <f t="shared" si="8"/>
        <v>7.3199072738856369E-16</v>
      </c>
      <c r="U42" s="38">
        <f t="shared" si="9"/>
        <v>3.5180274549907681E-16</v>
      </c>
      <c r="V42" s="33">
        <f t="shared" si="15"/>
        <v>90419.995839501236</v>
      </c>
    </row>
    <row r="43" spans="1:22" x14ac:dyDescent="0.3">
      <c r="A43" s="9"/>
      <c r="B43" s="9"/>
      <c r="C43" s="9"/>
      <c r="D43" s="3">
        <v>38</v>
      </c>
      <c r="E43" s="9">
        <v>103</v>
      </c>
      <c r="F43" s="10">
        <v>4837.4174490034111</v>
      </c>
      <c r="G43" s="11">
        <f t="shared" si="0"/>
        <v>5.4962981664106146E-3</v>
      </c>
      <c r="H43" s="11">
        <f t="shared" si="10"/>
        <v>2.36240187428309E-3</v>
      </c>
      <c r="I43" s="16">
        <f t="shared" si="12"/>
        <v>1.0980140095602691E-15</v>
      </c>
      <c r="J43" s="16">
        <f t="shared" si="13"/>
        <v>1.5372196133843769E-17</v>
      </c>
      <c r="K43" s="15">
        <f t="shared" si="14"/>
        <v>1.0980140095602691E-15</v>
      </c>
      <c r="L43" s="16">
        <f t="shared" si="1"/>
        <v>1.5372196133843673E-17</v>
      </c>
      <c r="M43" s="73" t="str">
        <f t="shared" si="2"/>
        <v>RUINE</v>
      </c>
      <c r="N43" s="15">
        <f t="shared" si="11"/>
        <v>1.4449864365813054E-17</v>
      </c>
      <c r="O43" s="12">
        <f t="shared" si="3"/>
        <v>5.1737013350398223E-16</v>
      </c>
      <c r="P43" s="16">
        <f t="shared" si="4"/>
        <v>6.0350123874392747E-18</v>
      </c>
      <c r="Q43" s="36">
        <f t="shared" si="5"/>
        <v>2.8436205161335525E-18</v>
      </c>
      <c r="R43" s="16">
        <f t="shared" si="6"/>
        <v>3.4136386660933195E-20</v>
      </c>
      <c r="S43" s="17">
        <f t="shared" si="7"/>
        <v>1.6084628037836669E-20</v>
      </c>
      <c r="T43" s="32">
        <f t="shared" si="8"/>
        <v>6.0691487741002076E-18</v>
      </c>
      <c r="U43" s="38">
        <f t="shared" si="9"/>
        <v>2.8597051441713891E-18</v>
      </c>
      <c r="V43" s="33">
        <f t="shared" si="15"/>
        <v>90419.995839501236</v>
      </c>
    </row>
    <row r="44" spans="1:22" x14ac:dyDescent="0.3">
      <c r="A44" s="9"/>
      <c r="B44" s="9"/>
      <c r="C44" s="9"/>
      <c r="D44" s="3">
        <v>39</v>
      </c>
      <c r="E44" s="9">
        <v>104</v>
      </c>
      <c r="F44" s="10">
        <v>2758.2136463322677</v>
      </c>
      <c r="G44" s="11">
        <f t="shared" si="0"/>
        <v>3.1338962921275246E-3</v>
      </c>
      <c r="H44" s="11">
        <f t="shared" si="10"/>
        <v>1.5905642869763353E-3</v>
      </c>
      <c r="I44" s="16">
        <f t="shared" si="12"/>
        <v>1.5372196133843673E-17</v>
      </c>
      <c r="J44" s="16">
        <f t="shared" si="13"/>
        <v>2.1521074587381144E-19</v>
      </c>
      <c r="K44" s="15">
        <f t="shared" si="14"/>
        <v>1.5372196133843673E-17</v>
      </c>
      <c r="L44" s="16">
        <f t="shared" si="1"/>
        <v>2.1521074587381293E-19</v>
      </c>
      <c r="M44" s="73" t="str">
        <f t="shared" si="2"/>
        <v>RUINE</v>
      </c>
      <c r="N44" s="15">
        <f t="shared" si="11"/>
        <v>2.0229810112138416E-19</v>
      </c>
      <c r="O44" s="12">
        <f t="shared" si="3"/>
        <v>7.1011586951526553E-18</v>
      </c>
      <c r="P44" s="16">
        <f t="shared" si="4"/>
        <v>4.8174868465709759E-20</v>
      </c>
      <c r="Q44" s="36">
        <f t="shared" si="5"/>
        <v>2.2254294904548039E-20</v>
      </c>
      <c r="R44" s="16">
        <f t="shared" si="6"/>
        <v>3.2176813496680099E-22</v>
      </c>
      <c r="S44" s="17">
        <f t="shared" si="7"/>
        <v>1.486402183232636E-22</v>
      </c>
      <c r="T44" s="32">
        <f t="shared" si="8"/>
        <v>4.8496636600676557E-20</v>
      </c>
      <c r="U44" s="38">
        <f t="shared" si="9"/>
        <v>2.2402935122871303E-20</v>
      </c>
      <c r="V44" s="33">
        <f t="shared" si="15"/>
        <v>90419.995839501236</v>
      </c>
    </row>
    <row r="45" spans="1:22" x14ac:dyDescent="0.3">
      <c r="A45" s="9"/>
      <c r="B45" s="9"/>
      <c r="C45" s="9"/>
      <c r="D45" s="3">
        <v>40</v>
      </c>
      <c r="E45" s="9">
        <v>105</v>
      </c>
      <c r="F45" s="10">
        <v>1358.3217185976148</v>
      </c>
      <c r="G45" s="11">
        <f t="shared" si="0"/>
        <v>1.5433320051511893E-3</v>
      </c>
      <c r="H45" s="11">
        <f t="shared" si="10"/>
        <v>7.8329610858774692E-4</v>
      </c>
      <c r="I45" s="16">
        <f t="shared" si="12"/>
        <v>2.1521074587381293E-19</v>
      </c>
      <c r="J45" s="16">
        <f t="shared" si="13"/>
        <v>3.012950442233381E-21</v>
      </c>
      <c r="K45" s="15">
        <f t="shared" si="14"/>
        <v>2.1521074587381293E-19</v>
      </c>
      <c r="L45" s="16">
        <f t="shared" si="1"/>
        <v>3.0129504422333803E-21</v>
      </c>
      <c r="M45" s="73" t="str">
        <f t="shared" si="2"/>
        <v>RUINE</v>
      </c>
      <c r="N45" s="15">
        <f t="shared" si="11"/>
        <v>2.8321734156993775E-21</v>
      </c>
      <c r="O45" s="12">
        <f t="shared" si="3"/>
        <v>9.746688405111555E-20</v>
      </c>
      <c r="P45" s="16">
        <f t="shared" si="4"/>
        <v>3.3214163195951474E-22</v>
      </c>
      <c r="Q45" s="36">
        <f t="shared" si="5"/>
        <v>1.5042376159844662E-22</v>
      </c>
      <c r="R45" s="16">
        <f t="shared" si="6"/>
        <v>2.2184304153629896E-24</v>
      </c>
      <c r="S45" s="17">
        <f t="shared" si="7"/>
        <v>1.0047058718733008E-24</v>
      </c>
      <c r="T45" s="32">
        <f t="shared" si="8"/>
        <v>3.3436006237487773E-22</v>
      </c>
      <c r="U45" s="38">
        <f t="shared" si="9"/>
        <v>1.514284674703199E-22</v>
      </c>
      <c r="V45" s="33">
        <f t="shared" si="15"/>
        <v>90419.995839501236</v>
      </c>
    </row>
    <row r="46" spans="1:22" x14ac:dyDescent="0.3">
      <c r="A46" s="9"/>
      <c r="B46" s="9"/>
      <c r="C46" s="9"/>
      <c r="D46" s="3">
        <v>41</v>
      </c>
      <c r="E46" s="9">
        <v>106</v>
      </c>
      <c r="F46" s="10">
        <f>F45*($F$45/$F$44)</f>
        <v>668.9249375832128</v>
      </c>
      <c r="G46" s="11">
        <f t="shared" si="0"/>
        <v>7.6003589656344224E-4</v>
      </c>
      <c r="H46" s="11">
        <f t="shared" si="10"/>
        <v>3.8574536015458519E-4</v>
      </c>
      <c r="I46" s="16">
        <f t="shared" si="12"/>
        <v>3.0129504422333803E-21</v>
      </c>
      <c r="J46" s="16">
        <f t="shared" si="13"/>
        <v>4.2181306191267327E-23</v>
      </c>
      <c r="K46" s="15">
        <f t="shared" si="14"/>
        <v>3.0129504422333803E-21</v>
      </c>
      <c r="L46" s="16">
        <f t="shared" si="1"/>
        <v>4.2181306191267227E-23</v>
      </c>
      <c r="M46" s="73" t="str">
        <f t="shared" si="2"/>
        <v>RUINE</v>
      </c>
      <c r="N46" s="15">
        <f t="shared" si="11"/>
        <v>3.9650427819791196E-23</v>
      </c>
      <c r="O46" s="12">
        <f t="shared" si="3"/>
        <v>1.3377807614858993E-21</v>
      </c>
      <c r="P46" s="16">
        <f t="shared" si="4"/>
        <v>2.289950490664067E-24</v>
      </c>
      <c r="Q46" s="36">
        <f t="shared" si="5"/>
        <v>1.0167614004612601E-24</v>
      </c>
      <c r="R46" s="16">
        <f t="shared" si="6"/>
        <v>1.529496855962874E-26</v>
      </c>
      <c r="S46" s="17">
        <f t="shared" si="7"/>
        <v>6.7911222168778409E-27</v>
      </c>
      <c r="T46" s="32">
        <f t="shared" si="8"/>
        <v>2.3052454592236956E-24</v>
      </c>
      <c r="U46" s="38">
        <f t="shared" si="9"/>
        <v>1.0235525226781379E-24</v>
      </c>
      <c r="V46" s="33">
        <f t="shared" si="15"/>
        <v>90419.995839501236</v>
      </c>
    </row>
    <row r="47" spans="1:22" x14ac:dyDescent="0.3">
      <c r="A47" s="9"/>
      <c r="B47" s="9"/>
      <c r="C47" s="9"/>
      <c r="D47" s="3">
        <v>42</v>
      </c>
      <c r="E47" s="9">
        <v>107</v>
      </c>
      <c r="F47" s="10">
        <f>F46*($F$45/$F$44)</f>
        <v>329.42164289523487</v>
      </c>
      <c r="G47" s="11">
        <f t="shared" si="0"/>
        <v>3.7429053640885705E-4</v>
      </c>
      <c r="H47" s="11">
        <f t="shared" si="10"/>
        <v>1.8996581401262223E-4</v>
      </c>
      <c r="I47" s="16">
        <f t="shared" si="12"/>
        <v>4.2181306191267227E-23</v>
      </c>
      <c r="J47" s="16">
        <f t="shared" si="13"/>
        <v>5.9053828667774117E-25</v>
      </c>
      <c r="K47" s="15">
        <f t="shared" si="14"/>
        <v>4.2181306191267227E-23</v>
      </c>
      <c r="L47" s="16">
        <f t="shared" si="1"/>
        <v>5.9053828667774274E-25</v>
      </c>
      <c r="M47" s="73" t="str">
        <f t="shared" si="2"/>
        <v>RUINE</v>
      </c>
      <c r="N47" s="15">
        <f t="shared" si="11"/>
        <v>5.5510598947707817E-25</v>
      </c>
      <c r="O47" s="12">
        <f t="shared" si="3"/>
        <v>1.836169672627701E-23</v>
      </c>
      <c r="P47" s="16">
        <f t="shared" si="4"/>
        <v>1.5788063720755653E-26</v>
      </c>
      <c r="Q47" s="36">
        <f t="shared" si="5"/>
        <v>6.8726093170549751E-27</v>
      </c>
      <c r="R47" s="16">
        <f t="shared" si="6"/>
        <v>1.0545116115429526E-28</v>
      </c>
      <c r="S47" s="17">
        <f t="shared" si="7"/>
        <v>4.59033257948232E-29</v>
      </c>
      <c r="T47" s="32">
        <f t="shared" si="8"/>
        <v>1.5893514881909947E-26</v>
      </c>
      <c r="U47" s="38">
        <f t="shared" si="9"/>
        <v>6.9185126428497981E-27</v>
      </c>
      <c r="V47" s="33">
        <f t="shared" si="15"/>
        <v>90419.995839501236</v>
      </c>
    </row>
    <row r="48" spans="1:22" x14ac:dyDescent="0.3">
      <c r="A48" s="9"/>
      <c r="B48" s="9"/>
      <c r="C48" s="9"/>
      <c r="D48" s="3">
        <v>43</v>
      </c>
      <c r="E48" s="9">
        <v>108</v>
      </c>
      <c r="F48" s="10">
        <f>F47*($F$45/$F$44)</f>
        <v>162.22839471326506</v>
      </c>
      <c r="G48" s="11">
        <f t="shared" si="0"/>
        <v>1.8432472239623482E-4</v>
      </c>
      <c r="H48" s="11">
        <f t="shared" si="10"/>
        <v>9.3551379280405395E-5</v>
      </c>
      <c r="I48" s="16">
        <f t="shared" si="12"/>
        <v>5.9053828667774274E-25</v>
      </c>
      <c r="J48" s="16">
        <f t="shared" si="13"/>
        <v>8.2675360134883987E-27</v>
      </c>
      <c r="K48" s="15">
        <f t="shared" si="14"/>
        <v>5.9053828667774274E-25</v>
      </c>
      <c r="L48" s="16">
        <f t="shared" si="1"/>
        <v>8.2675360134884145E-27</v>
      </c>
      <c r="M48" s="73" t="str">
        <f t="shared" si="2"/>
        <v>RUINE</v>
      </c>
      <c r="N48" s="15">
        <f t="shared" si="11"/>
        <v>7.7714838526791102E-27</v>
      </c>
      <c r="O48" s="12">
        <f t="shared" si="3"/>
        <v>2.5202328839988117E-25</v>
      </c>
      <c r="P48" s="16">
        <f t="shared" si="4"/>
        <v>1.0885080575622306E-28</v>
      </c>
      <c r="Q48" s="36">
        <f t="shared" si="5"/>
        <v>4.6454122671694329E-29</v>
      </c>
      <c r="R48" s="16">
        <f t="shared" si="6"/>
        <v>7.2703303347352959E-31</v>
      </c>
      <c r="S48" s="17">
        <f t="shared" si="7"/>
        <v>3.1027498132619502E-31</v>
      </c>
      <c r="T48" s="32">
        <f t="shared" si="8"/>
        <v>1.0957783878969659E-28</v>
      </c>
      <c r="U48" s="38">
        <f t="shared" si="9"/>
        <v>4.6764397653020527E-29</v>
      </c>
      <c r="V48" s="33">
        <f t="shared" si="15"/>
        <v>90419.995839501236</v>
      </c>
    </row>
    <row r="49" spans="1:22" x14ac:dyDescent="0.3">
      <c r="A49" s="9"/>
      <c r="B49" s="9"/>
      <c r="C49" s="9"/>
      <c r="D49" s="3">
        <v>44</v>
      </c>
      <c r="E49" s="9">
        <v>109</v>
      </c>
      <c r="F49" s="10">
        <f t="shared" ref="F49:F55" si="16">F48*($F$45/$F$44)</f>
        <v>79.891690843193288</v>
      </c>
      <c r="G49" s="11">
        <f t="shared" si="0"/>
        <v>9.0773343115829429E-5</v>
      </c>
      <c r="H49" s="11">
        <f t="shared" si="10"/>
        <v>4.6070713358376931E-5</v>
      </c>
      <c r="I49" s="16">
        <f t="shared" si="12"/>
        <v>8.2675360134884145E-27</v>
      </c>
      <c r="J49" s="16">
        <f t="shared" si="13"/>
        <v>1.1574550418883781E-28</v>
      </c>
      <c r="K49" s="15">
        <f t="shared" si="14"/>
        <v>8.2675360134884145E-27</v>
      </c>
      <c r="L49" s="16">
        <f t="shared" si="1"/>
        <v>1.1574550418883732E-28</v>
      </c>
      <c r="M49" s="73" t="str">
        <f t="shared" si="2"/>
        <v>RUINE</v>
      </c>
      <c r="N49" s="15">
        <f t="shared" si="11"/>
        <v>1.0880077393750709E-28</v>
      </c>
      <c r="O49" s="12">
        <f t="shared" si="3"/>
        <v>3.4591431741160227E-27</v>
      </c>
      <c r="P49" s="16">
        <f t="shared" si="4"/>
        <v>7.5047188327486044E-31</v>
      </c>
      <c r="Q49" s="36">
        <f t="shared" si="5"/>
        <v>3.1399799023081299E-31</v>
      </c>
      <c r="R49" s="16">
        <f t="shared" si="6"/>
        <v>5.0125292692444568E-33</v>
      </c>
      <c r="S49" s="17">
        <f t="shared" si="7"/>
        <v>2.0972459483061477E-33</v>
      </c>
      <c r="T49" s="32">
        <f t="shared" si="8"/>
        <v>7.554844125441049E-31</v>
      </c>
      <c r="U49" s="38">
        <f t="shared" si="9"/>
        <v>3.1609523617911914E-31</v>
      </c>
      <c r="V49" s="33">
        <f t="shared" si="15"/>
        <v>90419.995839501236</v>
      </c>
    </row>
    <row r="50" spans="1:22" x14ac:dyDescent="0.3">
      <c r="A50" s="9"/>
      <c r="B50" s="9"/>
      <c r="C50" s="9"/>
      <c r="D50" s="3">
        <v>45</v>
      </c>
      <c r="E50" s="9">
        <v>110</v>
      </c>
      <c r="F50" s="10">
        <f t="shared" si="16"/>
        <v>39.34380462227724</v>
      </c>
      <c r="G50" s="11">
        <f t="shared" si="0"/>
        <v>4.4702629757452505E-5</v>
      </c>
      <c r="H50" s="11">
        <f t="shared" si="10"/>
        <v>2.2688181036731078E-5</v>
      </c>
      <c r="I50" s="16">
        <f t="shared" si="12"/>
        <v>1.1574550418883732E-28</v>
      </c>
      <c r="J50" s="16">
        <f t="shared" si="13"/>
        <v>1.6204370586437224E-30</v>
      </c>
      <c r="K50" s="15">
        <f t="shared" si="14"/>
        <v>1.1574550418883732E-28</v>
      </c>
      <c r="L50" s="16">
        <f t="shared" si="1"/>
        <v>1.6204370586437189E-30</v>
      </c>
      <c r="M50" s="73" t="str">
        <f t="shared" si="2"/>
        <v>RUINE</v>
      </c>
      <c r="N50" s="15">
        <f t="shared" si="11"/>
        <v>1.5232108351250958E-30</v>
      </c>
      <c r="O50" s="12">
        <f t="shared" si="3"/>
        <v>4.74784357231609E-29</v>
      </c>
      <c r="P50" s="16">
        <f t="shared" si="4"/>
        <v>5.1741284198432628E-33</v>
      </c>
      <c r="Q50" s="36">
        <f t="shared" si="5"/>
        <v>2.1224109335954685E-33</v>
      </c>
      <c r="R50" s="16">
        <f t="shared" si="6"/>
        <v>3.4558883184428507E-35</v>
      </c>
      <c r="S50" s="17">
        <f t="shared" si="7"/>
        <v>1.4175943380566798E-35</v>
      </c>
      <c r="T50" s="32">
        <f t="shared" si="8"/>
        <v>5.2086873030276915E-33</v>
      </c>
      <c r="U50" s="38">
        <f t="shared" si="9"/>
        <v>2.1365868769760353E-33</v>
      </c>
      <c r="V50" s="33">
        <f t="shared" si="15"/>
        <v>90419.995839501236</v>
      </c>
    </row>
    <row r="51" spans="1:22" x14ac:dyDescent="0.3">
      <c r="A51" s="9"/>
      <c r="B51" s="9"/>
      <c r="C51" s="9"/>
      <c r="D51" s="3">
        <v>46</v>
      </c>
      <c r="E51" s="9">
        <v>111</v>
      </c>
      <c r="F51" s="10">
        <f t="shared" si="16"/>
        <v>19.375418717750257</v>
      </c>
      <c r="G51" s="11">
        <f t="shared" si="0"/>
        <v>2.2014448720721424E-5</v>
      </c>
      <c r="H51" s="11">
        <f t="shared" si="10"/>
        <v>1.1173118912904513E-5</v>
      </c>
      <c r="I51" s="16">
        <f t="shared" si="12"/>
        <v>1.6204370586437189E-30</v>
      </c>
      <c r="J51" s="16">
        <f t="shared" si="13"/>
        <v>2.2686118821012064E-32</v>
      </c>
      <c r="K51" s="15">
        <f t="shared" si="14"/>
        <v>1.6204370586437189E-30</v>
      </c>
      <c r="L51" s="16">
        <f t="shared" si="1"/>
        <v>2.268611882101191E-32</v>
      </c>
      <c r="M51" s="73" t="str">
        <f t="shared" si="2"/>
        <v>RUINE</v>
      </c>
      <c r="N51" s="15">
        <f t="shared" si="11"/>
        <v>2.1324951691751195E-32</v>
      </c>
      <c r="O51" s="12">
        <f t="shared" si="3"/>
        <v>6.5166480404338336E-31</v>
      </c>
      <c r="P51" s="16">
        <f t="shared" si="4"/>
        <v>3.5673028532668806E-35</v>
      </c>
      <c r="Q51" s="36">
        <f t="shared" si="5"/>
        <v>1.4346041411712038E-35</v>
      </c>
      <c r="R51" s="16">
        <f t="shared" si="6"/>
        <v>2.3826622106388039E-37</v>
      </c>
      <c r="S51" s="17">
        <f t="shared" si="7"/>
        <v>9.5819649045615781E-38</v>
      </c>
      <c r="T51" s="32">
        <f t="shared" si="8"/>
        <v>3.5911294753732686E-35</v>
      </c>
      <c r="U51" s="38">
        <f t="shared" si="9"/>
        <v>1.4441861060757655E-35</v>
      </c>
      <c r="V51" s="33">
        <f t="shared" si="15"/>
        <v>90419.995839501236</v>
      </c>
    </row>
    <row r="52" spans="1:22" x14ac:dyDescent="0.3">
      <c r="A52" s="9"/>
      <c r="B52" s="9"/>
      <c r="C52" s="9"/>
      <c r="D52" s="3">
        <v>47</v>
      </c>
      <c r="E52" s="9">
        <v>112</v>
      </c>
      <c r="F52" s="10">
        <f t="shared" si="16"/>
        <v>9.5417017772496813</v>
      </c>
      <c r="G52" s="11">
        <f t="shared" si="0"/>
        <v>1.0841329807816911E-5</v>
      </c>
      <c r="H52" s="11">
        <f t="shared" si="10"/>
        <v>5.5023620465561692E-6</v>
      </c>
      <c r="I52" s="16">
        <f t="shared" si="12"/>
        <v>2.268611882101191E-32</v>
      </c>
      <c r="J52" s="16">
        <f t="shared" si="13"/>
        <v>3.1760566349416676E-34</v>
      </c>
      <c r="K52" s="15">
        <f t="shared" si="14"/>
        <v>2.268611882101191E-32</v>
      </c>
      <c r="L52" s="16">
        <f t="shared" si="1"/>
        <v>3.1760566349416642E-34</v>
      </c>
      <c r="M52" s="73" t="str">
        <f t="shared" si="2"/>
        <v>RUINE</v>
      </c>
      <c r="N52" s="15">
        <f t="shared" si="11"/>
        <v>2.9854932368451645E-34</v>
      </c>
      <c r="O52" s="12">
        <f t="shared" si="3"/>
        <v>8.944418879026773E-33</v>
      </c>
      <c r="P52" s="16">
        <f t="shared" si="4"/>
        <v>2.4594769619791265E-37</v>
      </c>
      <c r="Q52" s="36">
        <f t="shared" si="5"/>
        <v>9.6969395006793263E-38</v>
      </c>
      <c r="R52" s="16">
        <f t="shared" si="6"/>
        <v>1.6427264676666961E-39</v>
      </c>
      <c r="S52" s="17">
        <f t="shared" si="7"/>
        <v>6.4767507154489859E-40</v>
      </c>
      <c r="T52" s="32">
        <f t="shared" si="8"/>
        <v>2.4759042266557935E-37</v>
      </c>
      <c r="U52" s="38">
        <f t="shared" si="9"/>
        <v>9.7617070078338156E-38</v>
      </c>
      <c r="V52" s="33">
        <f t="shared" si="15"/>
        <v>90419.995839501236</v>
      </c>
    </row>
    <row r="53" spans="1:22" x14ac:dyDescent="0.3">
      <c r="A53" s="9"/>
      <c r="B53" s="9"/>
      <c r="C53" s="9"/>
      <c r="D53" s="3">
        <v>48</v>
      </c>
      <c r="E53" s="9">
        <v>113</v>
      </c>
      <c r="F53" s="10">
        <f t="shared" si="16"/>
        <v>4.6989473689444559</v>
      </c>
      <c r="G53" s="11">
        <f t="shared" si="0"/>
        <v>5.3389677612607425E-6</v>
      </c>
      <c r="H53" s="11">
        <f t="shared" si="10"/>
        <v>2.7097168057894939E-6</v>
      </c>
      <c r="I53" s="16">
        <f t="shared" si="12"/>
        <v>3.1760566349416642E-34</v>
      </c>
      <c r="J53" s="16">
        <f t="shared" si="13"/>
        <v>4.4464792889183298E-36</v>
      </c>
      <c r="K53" s="15">
        <f t="shared" si="14"/>
        <v>3.1760566349416642E-34</v>
      </c>
      <c r="L53" s="16">
        <f t="shared" si="1"/>
        <v>4.4464792889183124E-36</v>
      </c>
      <c r="M53" s="73" t="str">
        <f t="shared" si="2"/>
        <v>RUINE</v>
      </c>
      <c r="N53" s="15">
        <f t="shared" si="11"/>
        <v>4.1796905315832137E-36</v>
      </c>
      <c r="O53" s="12">
        <f t="shared" si="3"/>
        <v>1.2276653363370066E-34</v>
      </c>
      <c r="P53" s="16">
        <f t="shared" si="4"/>
        <v>1.6956863981891824E-39</v>
      </c>
      <c r="Q53" s="36">
        <f t="shared" si="5"/>
        <v>6.554465652320604E-40</v>
      </c>
      <c r="R53" s="16">
        <f t="shared" si="6"/>
        <v>1.1325777676430258E-41</v>
      </c>
      <c r="S53" s="17">
        <f t="shared" si="7"/>
        <v>4.3778390181849824E-42</v>
      </c>
      <c r="T53" s="32">
        <f t="shared" si="8"/>
        <v>1.7070121758656127E-39</v>
      </c>
      <c r="U53" s="38">
        <f t="shared" si="9"/>
        <v>6.5982440425024534E-40</v>
      </c>
      <c r="V53" s="33">
        <f t="shared" si="15"/>
        <v>90419.995839501236</v>
      </c>
    </row>
    <row r="54" spans="1:22" x14ac:dyDescent="0.3">
      <c r="A54" s="9"/>
      <c r="B54" s="9"/>
      <c r="C54" s="9"/>
      <c r="D54" s="3">
        <v>49</v>
      </c>
      <c r="E54" s="9">
        <v>114</v>
      </c>
      <c r="F54" s="10">
        <f t="shared" si="16"/>
        <v>2.3140637688714722</v>
      </c>
      <c r="G54" s="11">
        <f t="shared" si="0"/>
        <v>2.6292509554712489E-6</v>
      </c>
      <c r="H54" s="11">
        <f t="shared" si="10"/>
        <v>1.3344387565652097E-6</v>
      </c>
      <c r="I54" s="16">
        <f t="shared" si="12"/>
        <v>4.4464792889183124E-36</v>
      </c>
      <c r="J54" s="16">
        <f t="shared" si="13"/>
        <v>6.2250710044856376E-38</v>
      </c>
      <c r="K54" s="15">
        <f t="shared" si="14"/>
        <v>4.4464792889183124E-36</v>
      </c>
      <c r="L54" s="16">
        <f t="shared" si="1"/>
        <v>6.2250710044856689E-38</v>
      </c>
      <c r="M54" s="73" t="str">
        <f t="shared" si="2"/>
        <v>RUINE</v>
      </c>
      <c r="N54" s="15">
        <f t="shared" si="11"/>
        <v>5.8515667442165283E-38</v>
      </c>
      <c r="O54" s="12">
        <f t="shared" si="3"/>
        <v>1.6850308537958848E-36</v>
      </c>
      <c r="P54" s="16">
        <f t="shared" si="4"/>
        <v>1.1690909918871594E-41</v>
      </c>
      <c r="Q54" s="36">
        <f t="shared" si="5"/>
        <v>4.4303689823413648E-42</v>
      </c>
      <c r="R54" s="16">
        <f t="shared" si="6"/>
        <v>7.8085574501106361E-44</v>
      </c>
      <c r="S54" s="17">
        <f t="shared" si="7"/>
        <v>2.9591187481444412E-44</v>
      </c>
      <c r="T54" s="32">
        <f t="shared" si="8"/>
        <v>1.1768995493372701E-41</v>
      </c>
      <c r="U54" s="38">
        <f t="shared" si="9"/>
        <v>4.4599601698228093E-42</v>
      </c>
      <c r="V54" s="33">
        <f t="shared" si="15"/>
        <v>90419.995839501236</v>
      </c>
    </row>
    <row r="55" spans="1:22" ht="15" thickBot="1" x14ac:dyDescent="0.35">
      <c r="A55" s="9"/>
      <c r="B55" s="9"/>
      <c r="C55" s="9"/>
      <c r="D55" s="5">
        <v>50</v>
      </c>
      <c r="E55" s="20">
        <v>115</v>
      </c>
      <c r="F55" s="21">
        <f t="shared" si="16"/>
        <v>1.1395937655727637</v>
      </c>
      <c r="G55" s="22">
        <f t="shared" si="0"/>
        <v>1.294812198906039E-6</v>
      </c>
      <c r="H55" s="22">
        <f t="shared" si="10"/>
        <v>1.294812198906039E-6</v>
      </c>
      <c r="I55" s="24">
        <f t="shared" si="12"/>
        <v>6.2250710044856689E-38</v>
      </c>
      <c r="J55" s="24">
        <f t="shared" si="13"/>
        <v>8.7150994062799361E-40</v>
      </c>
      <c r="K55" s="35">
        <f t="shared" si="14"/>
        <v>6.2250710044856689E-38</v>
      </c>
      <c r="L55" s="24">
        <f t="shared" si="1"/>
        <v>8.7150994062798855E-40</v>
      </c>
      <c r="M55" s="75" t="str">
        <f t="shared" si="2"/>
        <v>RUINE</v>
      </c>
      <c r="N55" s="35">
        <f t="shared" si="11"/>
        <v>8.1921934419030926E-40</v>
      </c>
      <c r="O55" s="34">
        <f t="shared" si="3"/>
        <v>2.3127874463865201E-38</v>
      </c>
      <c r="P55" s="24">
        <f t="shared" si="4"/>
        <v>8.0602978756643143E-44</v>
      </c>
      <c r="Q55" s="37">
        <f t="shared" si="5"/>
        <v>2.9946253990580129E-44</v>
      </c>
      <c r="R55" s="24">
        <f t="shared" si="6"/>
        <v>1.0607352004374175E-45</v>
      </c>
      <c r="S55" s="26">
        <f t="shared" si="7"/>
        <v>3.9409270251603222E-46</v>
      </c>
      <c r="T55" s="68">
        <f t="shared" si="8"/>
        <v>8.1663713957080558E-44</v>
      </c>
      <c r="U55" s="39">
        <f t="shared" si="9"/>
        <v>3.0340346693096163E-44</v>
      </c>
      <c r="V55" s="40">
        <f>U55+V54</f>
        <v>90419.995839501236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W55"/>
  <sheetViews>
    <sheetView workbookViewId="0"/>
  </sheetViews>
  <sheetFormatPr baseColWidth="10" defaultRowHeight="14.4" x14ac:dyDescent="0.3"/>
  <cols>
    <col min="1" max="1" width="35.33203125" customWidth="1"/>
    <col min="2" max="2" width="12.6640625" bestFit="1" customWidth="1"/>
    <col min="4" max="4" width="7.5546875" bestFit="1" customWidth="1"/>
    <col min="5" max="5" width="4.77734375" bestFit="1" customWidth="1"/>
    <col min="6" max="6" width="14.6640625" bestFit="1" customWidth="1"/>
    <col min="7" max="7" width="9.88671875" bestFit="1" customWidth="1"/>
    <col min="8" max="8" width="13.6640625" bestFit="1" customWidth="1"/>
    <col min="9" max="9" width="15.77734375" bestFit="1" customWidth="1"/>
    <col min="10" max="10" width="5.88671875" bestFit="1" customWidth="1"/>
    <col min="11" max="11" width="10.6640625" bestFit="1" customWidth="1"/>
    <col min="12" max="12" width="16.33203125" bestFit="1" customWidth="1"/>
    <col min="13" max="13" width="15.77734375" bestFit="1" customWidth="1"/>
    <col min="14" max="14" width="15.77734375" customWidth="1"/>
    <col min="15" max="15" width="26" bestFit="1" customWidth="1"/>
    <col min="16" max="16" width="27.21875" bestFit="1" customWidth="1"/>
    <col min="17" max="17" width="26.33203125" bestFit="1" customWidth="1"/>
    <col min="18" max="18" width="37.21875" bestFit="1" customWidth="1"/>
    <col min="19" max="19" width="34.77734375" bestFit="1" customWidth="1"/>
    <col min="20" max="20" width="44.44140625" bestFit="1" customWidth="1"/>
    <col min="21" max="21" width="17.33203125" bestFit="1" customWidth="1"/>
    <col min="22" max="22" width="27" bestFit="1" customWidth="1"/>
    <col min="23" max="23" width="36.109375" bestFit="1" customWidth="1"/>
  </cols>
  <sheetData>
    <row r="1" spans="1:23" ht="17.399999999999999" x14ac:dyDescent="0.3">
      <c r="A1" s="42" t="s">
        <v>72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</row>
    <row r="2" spans="1:23" x14ac:dyDescent="0.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5" thickBot="1" x14ac:dyDescent="0.3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3" ht="17.399999999999999" x14ac:dyDescent="0.3">
      <c r="A4" s="42" t="s">
        <v>10</v>
      </c>
      <c r="B4" s="47">
        <v>100000</v>
      </c>
      <c r="C4" s="9"/>
      <c r="D4" s="6" t="s">
        <v>11</v>
      </c>
      <c r="E4" s="7" t="s">
        <v>1</v>
      </c>
      <c r="F4" s="7" t="s">
        <v>0</v>
      </c>
      <c r="G4" s="7" t="s">
        <v>2</v>
      </c>
      <c r="H4" s="7" t="s">
        <v>20</v>
      </c>
      <c r="I4" s="7" t="s">
        <v>25</v>
      </c>
      <c r="J4" s="7" t="s">
        <v>35</v>
      </c>
      <c r="K4" s="7" t="s">
        <v>17</v>
      </c>
      <c r="L4" s="7" t="s">
        <v>6</v>
      </c>
      <c r="M4" s="7" t="s">
        <v>25</v>
      </c>
      <c r="N4" s="7" t="s">
        <v>50</v>
      </c>
      <c r="O4" s="7" t="s">
        <v>18</v>
      </c>
      <c r="P4" s="7" t="s">
        <v>7</v>
      </c>
      <c r="Q4" s="7" t="s">
        <v>4</v>
      </c>
      <c r="R4" s="7" t="s">
        <v>12</v>
      </c>
      <c r="S4" s="7" t="s">
        <v>29</v>
      </c>
      <c r="T4" s="7" t="s">
        <v>30</v>
      </c>
      <c r="U4" s="7" t="s">
        <v>47</v>
      </c>
      <c r="V4" s="7" t="s">
        <v>21</v>
      </c>
      <c r="W4" s="8" t="s">
        <v>22</v>
      </c>
    </row>
    <row r="5" spans="1:23" ht="17.399999999999999" x14ac:dyDescent="0.3">
      <c r="A5" s="42" t="s">
        <v>23</v>
      </c>
      <c r="B5" s="47">
        <v>359</v>
      </c>
      <c r="C5" s="9"/>
      <c r="D5" s="3">
        <v>0</v>
      </c>
      <c r="E5" s="9">
        <v>65</v>
      </c>
      <c r="F5" s="10">
        <v>880122.82131384278</v>
      </c>
      <c r="G5" s="31">
        <f>F5/$F$5</f>
        <v>1</v>
      </c>
      <c r="H5" s="11">
        <f>(F5-F6)/$F$5</f>
        <v>1.1104565080185305E-2</v>
      </c>
      <c r="I5" s="32">
        <v>100000</v>
      </c>
      <c r="J5" s="41">
        <f>$B$8</f>
        <v>1.7000000000000001E-2</v>
      </c>
      <c r="K5" s="16">
        <v>0</v>
      </c>
      <c r="L5" s="15">
        <v>0</v>
      </c>
      <c r="M5" s="16">
        <f>MAX(0,I5+K5-L5)</f>
        <v>100000</v>
      </c>
      <c r="N5" s="73" t="str">
        <f>IF(M5&lt;=1,"RUINE","V")</f>
        <v>V</v>
      </c>
      <c r="O5" s="15">
        <f>0</f>
        <v>0</v>
      </c>
      <c r="P5" s="12">
        <f>L5/(1+$B$7)^D5</f>
        <v>0</v>
      </c>
      <c r="Q5" s="16">
        <f>L5*G5</f>
        <v>0</v>
      </c>
      <c r="R5" s="36">
        <f>Q5/(1+$B$7)^D5</f>
        <v>0</v>
      </c>
      <c r="S5" s="16">
        <f>O5*H5</f>
        <v>0</v>
      </c>
      <c r="T5" s="17">
        <f>S5/(1+$B$7)^D5</f>
        <v>0</v>
      </c>
      <c r="U5" s="32">
        <f>Q5+S5</f>
        <v>0</v>
      </c>
      <c r="V5" s="38">
        <f>R5+T5</f>
        <v>0</v>
      </c>
      <c r="W5" s="33">
        <f>V5</f>
        <v>0</v>
      </c>
    </row>
    <row r="6" spans="1:23" ht="17.399999999999999" x14ac:dyDescent="0.3">
      <c r="A6" s="42" t="s">
        <v>26</v>
      </c>
      <c r="B6" s="53">
        <f>B5*12</f>
        <v>4308</v>
      </c>
      <c r="C6" s="9"/>
      <c r="D6" s="3">
        <v>1</v>
      </c>
      <c r="E6" s="9">
        <v>66</v>
      </c>
      <c r="F6" s="10">
        <v>870349.44016600691</v>
      </c>
      <c r="G6" s="31">
        <f t="shared" ref="G6:G55" si="0">F6/$F$5</f>
        <v>0.98889543491981469</v>
      </c>
      <c r="H6" s="11">
        <f>(F6-F7)/$F$5</f>
        <v>1.2469368075235601E-2</v>
      </c>
      <c r="I6" s="16">
        <f>M5</f>
        <v>100000</v>
      </c>
      <c r="J6" s="41">
        <f t="shared" ref="J6:J55" si="1">$B$8</f>
        <v>1.7000000000000001E-2</v>
      </c>
      <c r="K6" s="16">
        <f>I6*$B$8</f>
        <v>1700.0000000000002</v>
      </c>
      <c r="L6" s="15">
        <f t="shared" ref="L6" si="2">MIN($B$6,I6)</f>
        <v>4308</v>
      </c>
      <c r="M6" s="16">
        <f t="shared" ref="M6:M55" si="3">MAX(0,I6+K6-L6)</f>
        <v>97392</v>
      </c>
      <c r="N6" s="73" t="str">
        <f t="shared" ref="N6:N55" si="4">IF(M6&lt;=1,"RUINE","V")</f>
        <v>V</v>
      </c>
      <c r="O6" s="15">
        <f>M6-(M6*$B$9)</f>
        <v>91548.479999999996</v>
      </c>
      <c r="P6" s="12">
        <f t="shared" ref="P6:P55" si="5">L6/(1+$B$7)^D6</f>
        <v>4223.5294117647054</v>
      </c>
      <c r="Q6" s="16">
        <f t="shared" ref="Q6:Q55" si="6">L6*G6</f>
        <v>4260.1615336345612</v>
      </c>
      <c r="R6" s="36">
        <f t="shared" ref="R6:R55" si="7">Q6/(1+$B$7)^D6</f>
        <v>4176.6289545436875</v>
      </c>
      <c r="S6" s="16">
        <f t="shared" ref="S6:S55" si="8">O6*H6</f>
        <v>1141.5516938483447</v>
      </c>
      <c r="T6" s="17">
        <f t="shared" ref="T6:T55" si="9">S6/(1+$B$7)^D6</f>
        <v>1119.1683273022986</v>
      </c>
      <c r="U6" s="32">
        <f t="shared" ref="U6:U55" si="10">Q6+S6</f>
        <v>5401.7132274829055</v>
      </c>
      <c r="V6" s="38">
        <f t="shared" ref="V6:V55" si="11">R6+T6</f>
        <v>5295.7972818459857</v>
      </c>
      <c r="W6" s="33">
        <f>V6+W5</f>
        <v>5295.7972818459857</v>
      </c>
    </row>
    <row r="7" spans="1:23" ht="17.399999999999999" x14ac:dyDescent="0.3">
      <c r="A7" s="42" t="s">
        <v>9</v>
      </c>
      <c r="B7" s="49">
        <v>0.02</v>
      </c>
      <c r="C7" s="9"/>
      <c r="D7" s="3">
        <v>2</v>
      </c>
      <c r="E7" s="9">
        <v>67</v>
      </c>
      <c r="F7" s="10">
        <v>859374.86475562979</v>
      </c>
      <c r="G7" s="31">
        <f t="shared" si="0"/>
        <v>0.97642606684457911</v>
      </c>
      <c r="H7" s="11">
        <f t="shared" ref="H7:H55" si="12">(F7-F8)/$F$5</f>
        <v>1.4100253388138218E-2</v>
      </c>
      <c r="I7" s="16">
        <f>M6</f>
        <v>97392</v>
      </c>
      <c r="J7" s="41">
        <f t="shared" si="1"/>
        <v>1.7000000000000001E-2</v>
      </c>
      <c r="K7" s="16">
        <f>I7*$B$8</f>
        <v>1655.6640000000002</v>
      </c>
      <c r="L7" s="15">
        <f>MIN(L6*(1+$B$10),I7)</f>
        <v>4308</v>
      </c>
      <c r="M7" s="16">
        <f t="shared" si="3"/>
        <v>94739.664000000004</v>
      </c>
      <c r="N7" s="73" t="str">
        <f t="shared" si="4"/>
        <v>V</v>
      </c>
      <c r="O7" s="15">
        <f t="shared" ref="O7:O55" si="13">M7-(M7*$B$9)</f>
        <v>89055.28416000001</v>
      </c>
      <c r="P7" s="12">
        <f t="shared" si="5"/>
        <v>4140.7151095732415</v>
      </c>
      <c r="Q7" s="16">
        <f t="shared" si="6"/>
        <v>4206.4434959664468</v>
      </c>
      <c r="R7" s="36">
        <f t="shared" si="7"/>
        <v>4043.1021683645204</v>
      </c>
      <c r="S7" s="16">
        <f t="shared" si="8"/>
        <v>1255.702072208652</v>
      </c>
      <c r="T7" s="17">
        <f t="shared" si="9"/>
        <v>1206.9416303428027</v>
      </c>
      <c r="U7" s="32">
        <f t="shared" si="10"/>
        <v>5462.1455681750986</v>
      </c>
      <c r="V7" s="38">
        <f t="shared" si="11"/>
        <v>5250.0437987073228</v>
      </c>
      <c r="W7" s="33">
        <f>V7+W6</f>
        <v>10545.841080553309</v>
      </c>
    </row>
    <row r="8" spans="1:23" ht="17.399999999999999" x14ac:dyDescent="0.3">
      <c r="A8" s="42" t="s">
        <v>36</v>
      </c>
      <c r="B8" s="49">
        <v>1.7000000000000001E-2</v>
      </c>
      <c r="C8" s="9"/>
      <c r="D8" s="3">
        <v>3</v>
      </c>
      <c r="E8" s="9">
        <v>68</v>
      </c>
      <c r="F8" s="10">
        <v>846964.90996242152</v>
      </c>
      <c r="G8" s="31">
        <f t="shared" si="0"/>
        <v>0.96232581345644086</v>
      </c>
      <c r="H8" s="11">
        <f t="shared" si="12"/>
        <v>1.4359576611957057E-2</v>
      </c>
      <c r="I8" s="16">
        <f t="shared" ref="I8:I55" si="14">M7</f>
        <v>94739.664000000004</v>
      </c>
      <c r="J8" s="41">
        <f t="shared" si="1"/>
        <v>1.7000000000000001E-2</v>
      </c>
      <c r="K8" s="16">
        <f t="shared" ref="K8:K55" si="15">I8*$B$8</f>
        <v>1610.5742880000003</v>
      </c>
      <c r="L8" s="15">
        <f t="shared" ref="L8:L55" si="16">MIN(L7*(1+$B$10),I8)</f>
        <v>4308</v>
      </c>
      <c r="M8" s="16">
        <f t="shared" si="3"/>
        <v>92042.238288000008</v>
      </c>
      <c r="N8" s="73" t="str">
        <f t="shared" si="4"/>
        <v>V</v>
      </c>
      <c r="O8" s="15">
        <f t="shared" si="13"/>
        <v>86519.703990720009</v>
      </c>
      <c r="P8" s="12">
        <f t="shared" si="5"/>
        <v>4059.5246172286679</v>
      </c>
      <c r="Q8" s="16">
        <f t="shared" si="6"/>
        <v>4145.6996043703475</v>
      </c>
      <c r="R8" s="36">
        <f t="shared" si="7"/>
        <v>3906.585329521025</v>
      </c>
      <c r="S8" s="16">
        <f t="shared" si="8"/>
        <v>1242.3863178985907</v>
      </c>
      <c r="T8" s="17">
        <f t="shared" si="9"/>
        <v>1170.7283754915068</v>
      </c>
      <c r="U8" s="32">
        <f t="shared" si="10"/>
        <v>5388.0859222689378</v>
      </c>
      <c r="V8" s="38">
        <f t="shared" si="11"/>
        <v>5077.3137050125315</v>
      </c>
      <c r="W8" s="33">
        <f t="shared" ref="W8:W54" si="17">V8+W7</f>
        <v>15623.154785565841</v>
      </c>
    </row>
    <row r="9" spans="1:23" ht="17.399999999999999" x14ac:dyDescent="0.3">
      <c r="A9" s="42" t="s">
        <v>28</v>
      </c>
      <c r="B9" s="49">
        <v>0.06</v>
      </c>
      <c r="C9" s="9"/>
      <c r="D9" s="3">
        <v>4</v>
      </c>
      <c r="E9" s="9">
        <v>69</v>
      </c>
      <c r="F9" s="10">
        <v>834326.7188818336</v>
      </c>
      <c r="G9" s="31">
        <f t="shared" si="0"/>
        <v>0.94796623684448378</v>
      </c>
      <c r="H9" s="11">
        <f t="shared" si="12"/>
        <v>1.7596378512726909E-2</v>
      </c>
      <c r="I9" s="16">
        <f t="shared" si="14"/>
        <v>92042.238288000008</v>
      </c>
      <c r="J9" s="41">
        <f t="shared" si="1"/>
        <v>1.7000000000000001E-2</v>
      </c>
      <c r="K9" s="16">
        <f t="shared" si="15"/>
        <v>1564.7180508960002</v>
      </c>
      <c r="L9" s="15">
        <f t="shared" si="16"/>
        <v>4308</v>
      </c>
      <c r="M9" s="16">
        <f t="shared" si="3"/>
        <v>89298.956338896009</v>
      </c>
      <c r="N9" s="73" t="str">
        <f t="shared" si="4"/>
        <v>V</v>
      </c>
      <c r="O9" s="15">
        <f t="shared" si="13"/>
        <v>83941.018958562243</v>
      </c>
      <c r="P9" s="12">
        <f t="shared" si="5"/>
        <v>3979.9260953222233</v>
      </c>
      <c r="Q9" s="16">
        <f t="shared" si="6"/>
        <v>4083.8385483260363</v>
      </c>
      <c r="R9" s="36">
        <f t="shared" si="7"/>
        <v>3772.8355635017683</v>
      </c>
      <c r="S9" s="16">
        <f t="shared" si="8"/>
        <v>1477.0579423388467</v>
      </c>
      <c r="T9" s="17">
        <f t="shared" si="9"/>
        <v>1364.5732240058783</v>
      </c>
      <c r="U9" s="32">
        <f t="shared" si="10"/>
        <v>5560.8964906648835</v>
      </c>
      <c r="V9" s="38">
        <f t="shared" si="11"/>
        <v>5137.4087875076466</v>
      </c>
      <c r="W9" s="33">
        <f t="shared" si="17"/>
        <v>20760.563573073487</v>
      </c>
    </row>
    <row r="10" spans="1:23" ht="17.399999999999999" x14ac:dyDescent="0.3">
      <c r="A10" s="42" t="s">
        <v>43</v>
      </c>
      <c r="B10" s="57">
        <v>0</v>
      </c>
      <c r="C10" s="9"/>
      <c r="D10" s="3">
        <v>5</v>
      </c>
      <c r="E10" s="9">
        <v>70</v>
      </c>
      <c r="F10" s="10">
        <v>818839.74458030611</v>
      </c>
      <c r="G10" s="31">
        <f t="shared" si="0"/>
        <v>0.93036985833175689</v>
      </c>
      <c r="H10" s="11">
        <f t="shared" si="12"/>
        <v>1.7635819008535464E-2</v>
      </c>
      <c r="I10" s="16">
        <f t="shared" si="14"/>
        <v>89298.956338896009</v>
      </c>
      <c r="J10" s="41">
        <f t="shared" si="1"/>
        <v>1.7000000000000001E-2</v>
      </c>
      <c r="K10" s="16">
        <f t="shared" si="15"/>
        <v>1518.0822577612323</v>
      </c>
      <c r="L10" s="15">
        <f t="shared" si="16"/>
        <v>4308</v>
      </c>
      <c r="M10" s="16">
        <f t="shared" si="3"/>
        <v>86509.038596657236</v>
      </c>
      <c r="N10" s="73" t="str">
        <f t="shared" si="4"/>
        <v>V</v>
      </c>
      <c r="O10" s="15">
        <f t="shared" si="13"/>
        <v>81318.496280857798</v>
      </c>
      <c r="P10" s="12">
        <f t="shared" si="5"/>
        <v>3901.8883287472777</v>
      </c>
      <c r="Q10" s="16">
        <f t="shared" si="6"/>
        <v>4008.0333496932085</v>
      </c>
      <c r="R10" s="36">
        <f t="shared" si="7"/>
        <v>3630.1992916429404</v>
      </c>
      <c r="S10" s="16">
        <f t="shared" si="8"/>
        <v>1434.1182824554724</v>
      </c>
      <c r="T10" s="17">
        <f t="shared" si="9"/>
        <v>1298.9251133602829</v>
      </c>
      <c r="U10" s="32">
        <f t="shared" si="10"/>
        <v>5442.1516321486806</v>
      </c>
      <c r="V10" s="38">
        <f t="shared" si="11"/>
        <v>4929.1244050032237</v>
      </c>
      <c r="W10" s="33">
        <f t="shared" si="17"/>
        <v>25689.687978076712</v>
      </c>
    </row>
    <row r="11" spans="1:23" ht="17.399999999999999" x14ac:dyDescent="0.3">
      <c r="A11" s="42" t="s">
        <v>34</v>
      </c>
      <c r="B11" s="54">
        <f>W55</f>
        <v>93816.14782857387</v>
      </c>
      <c r="C11" s="9"/>
      <c r="D11" s="3">
        <v>6</v>
      </c>
      <c r="E11" s="9">
        <v>71</v>
      </c>
      <c r="F11" s="10">
        <v>803318.05779833358</v>
      </c>
      <c r="G11" s="31">
        <f t="shared" si="0"/>
        <v>0.9127340393232215</v>
      </c>
      <c r="H11" s="11">
        <f t="shared" si="12"/>
        <v>1.9545690834471385E-2</v>
      </c>
      <c r="I11" s="16">
        <f t="shared" si="14"/>
        <v>86509.038596657236</v>
      </c>
      <c r="J11" s="41">
        <f t="shared" si="1"/>
        <v>1.7000000000000001E-2</v>
      </c>
      <c r="K11" s="16">
        <f t="shared" si="15"/>
        <v>1470.6536561431731</v>
      </c>
      <c r="L11" s="15">
        <f t="shared" si="16"/>
        <v>4308</v>
      </c>
      <c r="M11" s="16">
        <f t="shared" si="3"/>
        <v>83671.692252800407</v>
      </c>
      <c r="N11" s="73" t="str">
        <f t="shared" si="4"/>
        <v>V</v>
      </c>
      <c r="O11" s="15">
        <f t="shared" si="13"/>
        <v>78651.390717632385</v>
      </c>
      <c r="P11" s="12">
        <f t="shared" si="5"/>
        <v>3825.3807144581151</v>
      </c>
      <c r="Q11" s="16">
        <f t="shared" si="6"/>
        <v>3932.0582414044384</v>
      </c>
      <c r="R11" s="36">
        <f t="shared" si="7"/>
        <v>3491.5551914565067</v>
      </c>
      <c r="S11" s="16">
        <f t="shared" si="8"/>
        <v>1537.2957666680552</v>
      </c>
      <c r="T11" s="17">
        <f t="shared" si="9"/>
        <v>1365.0746467572146</v>
      </c>
      <c r="U11" s="32">
        <f t="shared" si="10"/>
        <v>5469.3540080724933</v>
      </c>
      <c r="V11" s="38">
        <f t="shared" si="11"/>
        <v>4856.6298382137211</v>
      </c>
      <c r="W11" s="33">
        <f t="shared" si="17"/>
        <v>30546.317816290433</v>
      </c>
    </row>
    <row r="12" spans="1:23" x14ac:dyDescent="0.3">
      <c r="A12" s="9"/>
      <c r="B12" s="9"/>
      <c r="C12" s="9"/>
      <c r="D12" s="3">
        <v>7</v>
      </c>
      <c r="E12" s="9">
        <v>72</v>
      </c>
      <c r="F12" s="10">
        <v>786115.44923657051</v>
      </c>
      <c r="G12" s="31">
        <f t="shared" si="0"/>
        <v>0.89318834848875006</v>
      </c>
      <c r="H12" s="11">
        <f t="shared" si="12"/>
        <v>1.9459186349815121E-2</v>
      </c>
      <c r="I12" s="16">
        <f t="shared" si="14"/>
        <v>83671.692252800407</v>
      </c>
      <c r="J12" s="41">
        <f t="shared" si="1"/>
        <v>1.7000000000000001E-2</v>
      </c>
      <c r="K12" s="16">
        <f t="shared" si="15"/>
        <v>1422.4187682976071</v>
      </c>
      <c r="L12" s="15">
        <f t="shared" si="16"/>
        <v>4308</v>
      </c>
      <c r="M12" s="16">
        <f t="shared" si="3"/>
        <v>80786.111021098011</v>
      </c>
      <c r="N12" s="73" t="str">
        <f t="shared" si="4"/>
        <v>V</v>
      </c>
      <c r="O12" s="15">
        <f t="shared" si="13"/>
        <v>75938.944359832138</v>
      </c>
      <c r="P12" s="12">
        <f t="shared" si="5"/>
        <v>3750.3732494687411</v>
      </c>
      <c r="Q12" s="16">
        <f t="shared" si="6"/>
        <v>3847.8554052895352</v>
      </c>
      <c r="R12" s="36">
        <f t="shared" si="7"/>
        <v>3349.7896889093718</v>
      </c>
      <c r="S12" s="16">
        <f t="shared" si="8"/>
        <v>1477.7100695062156</v>
      </c>
      <c r="T12" s="17">
        <f t="shared" si="9"/>
        <v>1286.4355420489103</v>
      </c>
      <c r="U12" s="32">
        <f t="shared" si="10"/>
        <v>5325.5654747957506</v>
      </c>
      <c r="V12" s="38">
        <f t="shared" si="11"/>
        <v>4636.2252309582818</v>
      </c>
      <c r="W12" s="33">
        <f t="shared" si="17"/>
        <v>35182.543047248713</v>
      </c>
    </row>
    <row r="13" spans="1:23" x14ac:dyDescent="0.3">
      <c r="A13" s="9"/>
      <c r="B13" s="9"/>
      <c r="C13" s="9"/>
      <c r="D13" s="3">
        <v>8</v>
      </c>
      <c r="E13" s="9">
        <v>73</v>
      </c>
      <c r="F13" s="10">
        <v>768988.9752458994</v>
      </c>
      <c r="G13" s="31">
        <f t="shared" si="0"/>
        <v>0.87372916213893492</v>
      </c>
      <c r="H13" s="11">
        <f t="shared" si="12"/>
        <v>1.9570475432288945E-2</v>
      </c>
      <c r="I13" s="16">
        <f t="shared" si="14"/>
        <v>80786.111021098011</v>
      </c>
      <c r="J13" s="41">
        <f t="shared" si="1"/>
        <v>1.7000000000000001E-2</v>
      </c>
      <c r="K13" s="16">
        <f t="shared" si="15"/>
        <v>1373.3638873586663</v>
      </c>
      <c r="L13" s="15">
        <f t="shared" si="16"/>
        <v>4308</v>
      </c>
      <c r="M13" s="16">
        <f t="shared" si="3"/>
        <v>77851.474908456672</v>
      </c>
      <c r="N13" s="73" t="str">
        <f t="shared" si="4"/>
        <v>V</v>
      </c>
      <c r="O13" s="15">
        <f t="shared" si="13"/>
        <v>73180.386413949265</v>
      </c>
      <c r="P13" s="12">
        <f t="shared" si="5"/>
        <v>3676.8365190870009</v>
      </c>
      <c r="Q13" s="16">
        <f t="shared" si="6"/>
        <v>3764.0252304945316</v>
      </c>
      <c r="R13" s="36">
        <f t="shared" si="7"/>
        <v>3212.5592911437229</v>
      </c>
      <c r="S13" s="16">
        <f t="shared" si="8"/>
        <v>1432.1749544396057</v>
      </c>
      <c r="T13" s="17">
        <f t="shared" si="9"/>
        <v>1222.3475334738403</v>
      </c>
      <c r="U13" s="32">
        <f t="shared" si="10"/>
        <v>5196.2001849341377</v>
      </c>
      <c r="V13" s="38">
        <f t="shared" si="11"/>
        <v>4434.906824617563</v>
      </c>
      <c r="W13" s="33">
        <f t="shared" si="17"/>
        <v>39617.44987186628</v>
      </c>
    </row>
    <row r="14" spans="1:23" x14ac:dyDescent="0.3">
      <c r="A14" s="9"/>
      <c r="B14" s="9"/>
      <c r="C14" s="9"/>
      <c r="D14" s="3">
        <v>9</v>
      </c>
      <c r="E14" s="9">
        <v>74</v>
      </c>
      <c r="F14" s="10">
        <v>751764.55319398001</v>
      </c>
      <c r="G14" s="31">
        <f t="shared" si="0"/>
        <v>0.85415868670664596</v>
      </c>
      <c r="H14" s="11">
        <f t="shared" si="12"/>
        <v>2.1148116881485997E-2</v>
      </c>
      <c r="I14" s="16">
        <f t="shared" si="14"/>
        <v>77851.474908456672</v>
      </c>
      <c r="J14" s="41">
        <f t="shared" si="1"/>
        <v>1.7000000000000001E-2</v>
      </c>
      <c r="K14" s="16">
        <f t="shared" si="15"/>
        <v>1323.4750734437634</v>
      </c>
      <c r="L14" s="15">
        <f t="shared" si="16"/>
        <v>4308</v>
      </c>
      <c r="M14" s="16">
        <f t="shared" si="3"/>
        <v>74866.949981900441</v>
      </c>
      <c r="N14" s="73" t="str">
        <f t="shared" si="4"/>
        <v>V</v>
      </c>
      <c r="O14" s="15">
        <f t="shared" si="13"/>
        <v>70374.932982986415</v>
      </c>
      <c r="P14" s="12">
        <f t="shared" si="5"/>
        <v>3604.7416853794125</v>
      </c>
      <c r="Q14" s="16">
        <f t="shared" si="6"/>
        <v>3679.7156223322309</v>
      </c>
      <c r="R14" s="36">
        <f t="shared" si="7"/>
        <v>3079.0214239003808</v>
      </c>
      <c r="S14" s="16">
        <f t="shared" si="8"/>
        <v>1488.2973082509407</v>
      </c>
      <c r="T14" s="17">
        <f t="shared" si="9"/>
        <v>1245.3406098630778</v>
      </c>
      <c r="U14" s="32">
        <f t="shared" si="10"/>
        <v>5168.0129305831715</v>
      </c>
      <c r="V14" s="38">
        <f t="shared" si="11"/>
        <v>4324.3620337634584</v>
      </c>
      <c r="W14" s="33">
        <f t="shared" si="17"/>
        <v>43941.811905629736</v>
      </c>
    </row>
    <row r="15" spans="1:23" x14ac:dyDescent="0.3">
      <c r="A15" s="9"/>
      <c r="B15" s="9"/>
      <c r="C15" s="9"/>
      <c r="D15" s="3">
        <v>10</v>
      </c>
      <c r="E15" s="9">
        <v>75</v>
      </c>
      <c r="F15" s="10">
        <v>733151.61289877165</v>
      </c>
      <c r="G15" s="31">
        <f t="shared" si="0"/>
        <v>0.83301056982515997</v>
      </c>
      <c r="H15" s="11">
        <f t="shared" si="12"/>
        <v>2.5639925793550414E-2</v>
      </c>
      <c r="I15" s="16">
        <f t="shared" si="14"/>
        <v>74866.949981900441</v>
      </c>
      <c r="J15" s="41">
        <f t="shared" si="1"/>
        <v>1.7000000000000001E-2</v>
      </c>
      <c r="K15" s="16">
        <f t="shared" si="15"/>
        <v>1272.7381496923076</v>
      </c>
      <c r="L15" s="15">
        <f t="shared" si="16"/>
        <v>4308</v>
      </c>
      <c r="M15" s="16">
        <f t="shared" si="3"/>
        <v>71831.688131592746</v>
      </c>
      <c r="N15" s="73" t="str">
        <f t="shared" si="4"/>
        <v>V</v>
      </c>
      <c r="O15" s="15">
        <f t="shared" si="13"/>
        <v>67521.786843697177</v>
      </c>
      <c r="P15" s="12">
        <f t="shared" si="5"/>
        <v>3534.0604758621689</v>
      </c>
      <c r="Q15" s="16">
        <f t="shared" si="6"/>
        <v>3588.6095348067893</v>
      </c>
      <c r="R15" s="36">
        <f t="shared" si="7"/>
        <v>2943.9097307945217</v>
      </c>
      <c r="S15" s="16">
        <f t="shared" si="8"/>
        <v>1731.2536041203243</v>
      </c>
      <c r="T15" s="17">
        <f t="shared" si="9"/>
        <v>1420.2309507928433</v>
      </c>
      <c r="U15" s="32">
        <f t="shared" si="10"/>
        <v>5319.8631389271141</v>
      </c>
      <c r="V15" s="38">
        <f t="shared" si="11"/>
        <v>4364.1406815873652</v>
      </c>
      <c r="W15" s="33">
        <f t="shared" si="17"/>
        <v>48305.9525872171</v>
      </c>
    </row>
    <row r="16" spans="1:23" x14ac:dyDescent="0.3">
      <c r="A16" s="9"/>
      <c r="B16" s="9"/>
      <c r="C16" s="9"/>
      <c r="D16" s="3">
        <v>11</v>
      </c>
      <c r="E16" s="9">
        <v>76</v>
      </c>
      <c r="F16" s="10">
        <v>710585.32907107449</v>
      </c>
      <c r="G16" s="31">
        <f t="shared" si="0"/>
        <v>0.80737064403160963</v>
      </c>
      <c r="H16" s="11">
        <f t="shared" si="12"/>
        <v>2.3838179210346002E-2</v>
      </c>
      <c r="I16" s="16">
        <f t="shared" si="14"/>
        <v>71831.688131592746</v>
      </c>
      <c r="J16" s="41">
        <f t="shared" si="1"/>
        <v>1.7000000000000001E-2</v>
      </c>
      <c r="K16" s="16">
        <f t="shared" si="15"/>
        <v>1221.1386982370768</v>
      </c>
      <c r="L16" s="15">
        <f t="shared" si="16"/>
        <v>4308</v>
      </c>
      <c r="M16" s="16">
        <f t="shared" si="3"/>
        <v>68744.826829829821</v>
      </c>
      <c r="N16" s="73" t="str">
        <f t="shared" si="4"/>
        <v>V</v>
      </c>
      <c r="O16" s="15">
        <f t="shared" si="13"/>
        <v>64620.137220040029</v>
      </c>
      <c r="P16" s="12">
        <f t="shared" si="5"/>
        <v>3464.7651724138918</v>
      </c>
      <c r="Q16" s="16">
        <f t="shared" si="6"/>
        <v>3478.1527344881742</v>
      </c>
      <c r="R16" s="36">
        <f t="shared" si="7"/>
        <v>2797.3496886700946</v>
      </c>
      <c r="S16" s="16">
        <f t="shared" si="8"/>
        <v>1540.4264116484642</v>
      </c>
      <c r="T16" s="17">
        <f t="shared" si="9"/>
        <v>1238.9080273319646</v>
      </c>
      <c r="U16" s="32">
        <f t="shared" si="10"/>
        <v>5018.5791461366389</v>
      </c>
      <c r="V16" s="38">
        <f t="shared" si="11"/>
        <v>4036.2577160020592</v>
      </c>
      <c r="W16" s="33">
        <f t="shared" si="17"/>
        <v>52342.210303219159</v>
      </c>
    </row>
    <row r="17" spans="1:23" x14ac:dyDescent="0.3">
      <c r="A17" s="9"/>
      <c r="B17" s="9"/>
      <c r="C17" s="9"/>
      <c r="D17" s="3">
        <v>12</v>
      </c>
      <c r="E17" s="9">
        <v>77</v>
      </c>
      <c r="F17" s="10">
        <v>689604.80352947977</v>
      </c>
      <c r="G17" s="31">
        <f t="shared" si="0"/>
        <v>0.7835324648212636</v>
      </c>
      <c r="H17" s="11">
        <f t="shared" si="12"/>
        <v>2.7514330499724252E-2</v>
      </c>
      <c r="I17" s="16">
        <f t="shared" si="14"/>
        <v>68744.826829829821</v>
      </c>
      <c r="J17" s="41">
        <f t="shared" si="1"/>
        <v>1.7000000000000001E-2</v>
      </c>
      <c r="K17" s="16">
        <f t="shared" si="15"/>
        <v>1168.662056107107</v>
      </c>
      <c r="L17" s="15">
        <f t="shared" si="16"/>
        <v>4308</v>
      </c>
      <c r="M17" s="16">
        <f t="shared" si="3"/>
        <v>65605.488885936924</v>
      </c>
      <c r="N17" s="73" t="str">
        <f t="shared" si="4"/>
        <v>V</v>
      </c>
      <c r="O17" s="15">
        <f t="shared" si="13"/>
        <v>61669.159552780708</v>
      </c>
      <c r="P17" s="12">
        <f t="shared" si="5"/>
        <v>3396.8286004057759</v>
      </c>
      <c r="Q17" s="16">
        <f t="shared" si="6"/>
        <v>3375.4578584500036</v>
      </c>
      <c r="R17" s="36">
        <f t="shared" si="7"/>
        <v>2661.5254858513008</v>
      </c>
      <c r="S17" s="16">
        <f t="shared" si="8"/>
        <v>1696.7856375754354</v>
      </c>
      <c r="T17" s="17">
        <f t="shared" si="9"/>
        <v>1337.9038956532006</v>
      </c>
      <c r="U17" s="32">
        <f t="shared" si="10"/>
        <v>5072.2434960254395</v>
      </c>
      <c r="V17" s="38">
        <f t="shared" si="11"/>
        <v>3999.4293815045012</v>
      </c>
      <c r="W17" s="33">
        <f t="shared" si="17"/>
        <v>56341.639684723661</v>
      </c>
    </row>
    <row r="18" spans="1:23" x14ac:dyDescent="0.3">
      <c r="A18" s="9"/>
      <c r="B18" s="9"/>
      <c r="C18" s="9"/>
      <c r="D18" s="3">
        <v>13</v>
      </c>
      <c r="E18" s="9">
        <v>78</v>
      </c>
      <c r="F18" s="10">
        <v>665388.81334350095</v>
      </c>
      <c r="G18" s="31">
        <f t="shared" si="0"/>
        <v>0.7560181343215393</v>
      </c>
      <c r="H18" s="11">
        <f t="shared" si="12"/>
        <v>2.7400875614625661E-2</v>
      </c>
      <c r="I18" s="16">
        <f t="shared" si="14"/>
        <v>65605.488885936924</v>
      </c>
      <c r="J18" s="41">
        <f t="shared" si="1"/>
        <v>1.7000000000000001E-2</v>
      </c>
      <c r="K18" s="16">
        <f t="shared" si="15"/>
        <v>1115.2933110609279</v>
      </c>
      <c r="L18" s="15">
        <f t="shared" si="16"/>
        <v>4308</v>
      </c>
      <c r="M18" s="16">
        <f t="shared" si="3"/>
        <v>62412.782196997854</v>
      </c>
      <c r="N18" s="73" t="str">
        <f t="shared" si="4"/>
        <v>V</v>
      </c>
      <c r="O18" s="15">
        <f t="shared" si="13"/>
        <v>58668.015265177986</v>
      </c>
      <c r="P18" s="12">
        <f t="shared" si="5"/>
        <v>3330.2241180448782</v>
      </c>
      <c r="Q18" s="16">
        <f t="shared" si="6"/>
        <v>3256.9261226571912</v>
      </c>
      <c r="R18" s="36">
        <f t="shared" si="7"/>
        <v>2517.7098245968823</v>
      </c>
      <c r="S18" s="16">
        <f t="shared" si="8"/>
        <v>1607.5549888381015</v>
      </c>
      <c r="T18" s="17">
        <f t="shared" si="9"/>
        <v>1242.6922922265578</v>
      </c>
      <c r="U18" s="32">
        <f t="shared" si="10"/>
        <v>4864.4811114952927</v>
      </c>
      <c r="V18" s="38">
        <f t="shared" si="11"/>
        <v>3760.4021168234403</v>
      </c>
      <c r="W18" s="33">
        <f t="shared" si="17"/>
        <v>60102.0418015471</v>
      </c>
    </row>
    <row r="19" spans="1:23" x14ac:dyDescent="0.3">
      <c r="A19" s="9"/>
      <c r="B19" s="9"/>
      <c r="C19" s="9"/>
      <c r="D19" s="3">
        <v>14</v>
      </c>
      <c r="E19" s="9">
        <v>79</v>
      </c>
      <c r="F19" s="10">
        <v>641272.67739108694</v>
      </c>
      <c r="G19" s="31">
        <f t="shared" si="0"/>
        <v>0.72861725870691363</v>
      </c>
      <c r="H19" s="11">
        <f t="shared" si="12"/>
        <v>3.0010244779763138E-2</v>
      </c>
      <c r="I19" s="16">
        <f t="shared" si="14"/>
        <v>62412.782196997854</v>
      </c>
      <c r="J19" s="41">
        <f t="shared" si="1"/>
        <v>1.7000000000000001E-2</v>
      </c>
      <c r="K19" s="16">
        <f t="shared" si="15"/>
        <v>1061.0172973489637</v>
      </c>
      <c r="L19" s="15">
        <f t="shared" si="16"/>
        <v>4308</v>
      </c>
      <c r="M19" s="16">
        <f t="shared" si="3"/>
        <v>59165.799494346815</v>
      </c>
      <c r="N19" s="73" t="str">
        <f t="shared" si="4"/>
        <v>V</v>
      </c>
      <c r="O19" s="15">
        <f t="shared" si="13"/>
        <v>55615.851524686004</v>
      </c>
      <c r="P19" s="12">
        <f t="shared" si="5"/>
        <v>3264.9256059263512</v>
      </c>
      <c r="Q19" s="16">
        <f t="shared" si="6"/>
        <v>3138.883150509384</v>
      </c>
      <c r="R19" s="36">
        <f t="shared" si="7"/>
        <v>2378.8811448720667</v>
      </c>
      <c r="S19" s="16">
        <f t="shared" si="8"/>
        <v>1669.0453178907899</v>
      </c>
      <c r="T19" s="17">
        <f t="shared" si="9"/>
        <v>1264.9277613354518</v>
      </c>
      <c r="U19" s="32">
        <f t="shared" si="10"/>
        <v>4807.9284684001741</v>
      </c>
      <c r="V19" s="38">
        <f t="shared" si="11"/>
        <v>3643.8089062075187</v>
      </c>
      <c r="W19" s="33">
        <f t="shared" si="17"/>
        <v>63745.850707754616</v>
      </c>
    </row>
    <row r="20" spans="1:23" x14ac:dyDescent="0.3">
      <c r="A20" s="9"/>
      <c r="B20" s="9"/>
      <c r="C20" s="9"/>
      <c r="D20" s="3">
        <v>15</v>
      </c>
      <c r="E20" s="9">
        <v>80</v>
      </c>
      <c r="F20" s="10">
        <v>614859.97608720278</v>
      </c>
      <c r="G20" s="31">
        <f t="shared" si="0"/>
        <v>0.69860701392715052</v>
      </c>
      <c r="H20" s="11">
        <f t="shared" si="12"/>
        <v>3.1949792092530752E-2</v>
      </c>
      <c r="I20" s="16">
        <f t="shared" si="14"/>
        <v>59165.799494346815</v>
      </c>
      <c r="J20" s="41">
        <f t="shared" si="1"/>
        <v>1.7000000000000001E-2</v>
      </c>
      <c r="K20" s="16">
        <f t="shared" si="15"/>
        <v>1005.8185914038959</v>
      </c>
      <c r="L20" s="15">
        <f t="shared" si="16"/>
        <v>4308</v>
      </c>
      <c r="M20" s="16">
        <f t="shared" si="3"/>
        <v>55863.618085750713</v>
      </c>
      <c r="N20" s="73" t="str">
        <f t="shared" si="4"/>
        <v>V</v>
      </c>
      <c r="O20" s="15">
        <f t="shared" si="13"/>
        <v>52511.801000605672</v>
      </c>
      <c r="P20" s="12">
        <f t="shared" si="5"/>
        <v>3200.9074567905409</v>
      </c>
      <c r="Q20" s="16">
        <f t="shared" si="6"/>
        <v>3009.5990159981643</v>
      </c>
      <c r="R20" s="36">
        <f t="shared" si="7"/>
        <v>2236.1764002455893</v>
      </c>
      <c r="S20" s="16">
        <f t="shared" si="8"/>
        <v>1677.7411243736994</v>
      </c>
      <c r="T20" s="17">
        <f t="shared" si="9"/>
        <v>1246.5863685171591</v>
      </c>
      <c r="U20" s="32">
        <f t="shared" si="10"/>
        <v>4687.3401403718635</v>
      </c>
      <c r="V20" s="38">
        <f t="shared" si="11"/>
        <v>3482.7627687627482</v>
      </c>
      <c r="W20" s="33">
        <f t="shared" si="17"/>
        <v>67228.613476517363</v>
      </c>
    </row>
    <row r="21" spans="1:23" x14ac:dyDescent="0.3">
      <c r="A21" s="9"/>
      <c r="B21" s="9"/>
      <c r="C21" s="9"/>
      <c r="D21" s="3">
        <v>16</v>
      </c>
      <c r="E21" s="9">
        <v>81</v>
      </c>
      <c r="F21" s="10">
        <v>586740.23493033391</v>
      </c>
      <c r="G21" s="31">
        <f t="shared" si="0"/>
        <v>0.66665722183461973</v>
      </c>
      <c r="H21" s="11">
        <f t="shared" si="12"/>
        <v>3.4620793358098333E-2</v>
      </c>
      <c r="I21" s="16">
        <f t="shared" si="14"/>
        <v>55863.618085750713</v>
      </c>
      <c r="J21" s="41">
        <f t="shared" si="1"/>
        <v>1.7000000000000001E-2</v>
      </c>
      <c r="K21" s="16">
        <f t="shared" si="15"/>
        <v>949.68150745776222</v>
      </c>
      <c r="L21" s="15">
        <f t="shared" si="16"/>
        <v>4308</v>
      </c>
      <c r="M21" s="16">
        <f t="shared" si="3"/>
        <v>52505.299593208474</v>
      </c>
      <c r="N21" s="73" t="str">
        <f t="shared" si="4"/>
        <v>V</v>
      </c>
      <c r="O21" s="15">
        <f t="shared" si="13"/>
        <v>49354.981617615966</v>
      </c>
      <c r="P21" s="12">
        <f t="shared" si="5"/>
        <v>3138.1445654809222</v>
      </c>
      <c r="Q21" s="16">
        <f t="shared" si="6"/>
        <v>2871.9593116635419</v>
      </c>
      <c r="R21" s="36">
        <f t="shared" si="7"/>
        <v>2092.0667377389213</v>
      </c>
      <c r="S21" s="16">
        <f t="shared" si="8"/>
        <v>1708.7086197762242</v>
      </c>
      <c r="T21" s="17">
        <f t="shared" si="9"/>
        <v>1244.701640933418</v>
      </c>
      <c r="U21" s="32">
        <f t="shared" si="10"/>
        <v>4580.6679314397661</v>
      </c>
      <c r="V21" s="38">
        <f t="shared" si="11"/>
        <v>3336.7683786723392</v>
      </c>
      <c r="W21" s="33">
        <f t="shared" si="17"/>
        <v>70565.381855189698</v>
      </c>
    </row>
    <row r="22" spans="1:23" x14ac:dyDescent="0.3">
      <c r="A22" s="9"/>
      <c r="B22" s="9"/>
      <c r="C22" s="9"/>
      <c r="D22" s="3">
        <v>17</v>
      </c>
      <c r="E22" s="9">
        <v>82</v>
      </c>
      <c r="F22" s="10">
        <v>556269.68460388086</v>
      </c>
      <c r="G22" s="31">
        <f t="shared" si="0"/>
        <v>0.63203642847652142</v>
      </c>
      <c r="H22" s="11">
        <f t="shared" si="12"/>
        <v>3.427640151839649E-2</v>
      </c>
      <c r="I22" s="16">
        <f t="shared" si="14"/>
        <v>52505.299593208474</v>
      </c>
      <c r="J22" s="41">
        <f t="shared" si="1"/>
        <v>1.7000000000000001E-2</v>
      </c>
      <c r="K22" s="16">
        <f t="shared" si="15"/>
        <v>892.59009308454415</v>
      </c>
      <c r="L22" s="15">
        <f t="shared" si="16"/>
        <v>4308</v>
      </c>
      <c r="M22" s="16">
        <f t="shared" si="3"/>
        <v>49089.88968629302</v>
      </c>
      <c r="N22" s="73" t="str">
        <f t="shared" si="4"/>
        <v>V</v>
      </c>
      <c r="O22" s="15">
        <f t="shared" si="13"/>
        <v>46144.496305115441</v>
      </c>
      <c r="P22" s="12">
        <f t="shared" si="5"/>
        <v>3076.6123190989429</v>
      </c>
      <c r="Q22" s="16">
        <f t="shared" si="6"/>
        <v>2722.8129338768545</v>
      </c>
      <c r="R22" s="36">
        <f t="shared" si="7"/>
        <v>1944.5310619701638</v>
      </c>
      <c r="S22" s="16">
        <f t="shared" si="8"/>
        <v>1581.6672832183001</v>
      </c>
      <c r="T22" s="17">
        <f t="shared" si="9"/>
        <v>1129.5675599501344</v>
      </c>
      <c r="U22" s="32">
        <f t="shared" si="10"/>
        <v>4304.4802170951543</v>
      </c>
      <c r="V22" s="38">
        <f t="shared" si="11"/>
        <v>3074.0986219202982</v>
      </c>
      <c r="W22" s="33">
        <f t="shared" si="17"/>
        <v>73639.480477110003</v>
      </c>
    </row>
    <row r="23" spans="1:23" x14ac:dyDescent="0.3">
      <c r="A23" s="9"/>
      <c r="B23" s="9"/>
      <c r="C23" s="9"/>
      <c r="D23" s="3">
        <v>18</v>
      </c>
      <c r="E23" s="9">
        <v>83</v>
      </c>
      <c r="F23" s="10">
        <v>526102.24139502365</v>
      </c>
      <c r="G23" s="31">
        <f t="shared" si="0"/>
        <v>0.59776002695812491</v>
      </c>
      <c r="H23" s="11">
        <f t="shared" si="12"/>
        <v>3.5532409116426925E-2</v>
      </c>
      <c r="I23" s="16">
        <f t="shared" si="14"/>
        <v>49089.88968629302</v>
      </c>
      <c r="J23" s="41">
        <f t="shared" si="1"/>
        <v>1.7000000000000001E-2</v>
      </c>
      <c r="K23" s="16">
        <f t="shared" si="15"/>
        <v>834.5281246669814</v>
      </c>
      <c r="L23" s="15">
        <f t="shared" si="16"/>
        <v>4308</v>
      </c>
      <c r="M23" s="16">
        <f t="shared" si="3"/>
        <v>45616.417810960003</v>
      </c>
      <c r="N23" s="73" t="str">
        <f t="shared" si="4"/>
        <v>V</v>
      </c>
      <c r="O23" s="15">
        <f t="shared" si="13"/>
        <v>42879.432742302401</v>
      </c>
      <c r="P23" s="12">
        <f t="shared" si="5"/>
        <v>3016.2865873519054</v>
      </c>
      <c r="Q23" s="16">
        <f t="shared" si="6"/>
        <v>2575.1501961356021</v>
      </c>
      <c r="R23" s="36">
        <f t="shared" si="7"/>
        <v>1803.0155517689054</v>
      </c>
      <c r="S23" s="16">
        <f t="shared" si="8"/>
        <v>1523.609546879801</v>
      </c>
      <c r="T23" s="17">
        <f t="shared" si="9"/>
        <v>1066.7695080350179</v>
      </c>
      <c r="U23" s="32">
        <f t="shared" si="10"/>
        <v>4098.7597430154028</v>
      </c>
      <c r="V23" s="38">
        <f t="shared" si="11"/>
        <v>2869.7850598039231</v>
      </c>
      <c r="W23" s="33">
        <f t="shared" si="17"/>
        <v>76509.265536913925</v>
      </c>
    </row>
    <row r="24" spans="1:23" x14ac:dyDescent="0.3">
      <c r="A24" s="9"/>
      <c r="B24" s="9"/>
      <c r="C24" s="9"/>
      <c r="D24" s="3">
        <v>19</v>
      </c>
      <c r="E24" s="9">
        <v>84</v>
      </c>
      <c r="F24" s="10">
        <v>494829.35723539628</v>
      </c>
      <c r="G24" s="31">
        <f t="shared" si="0"/>
        <v>0.56222761784169806</v>
      </c>
      <c r="H24" s="11">
        <f t="shared" si="12"/>
        <v>3.9765463216708652E-2</v>
      </c>
      <c r="I24" s="16">
        <f t="shared" si="14"/>
        <v>45616.417810960003</v>
      </c>
      <c r="J24" s="41">
        <f t="shared" si="1"/>
        <v>1.7000000000000001E-2</v>
      </c>
      <c r="K24" s="16">
        <f t="shared" si="15"/>
        <v>775.47910278632014</v>
      </c>
      <c r="L24" s="15">
        <f t="shared" si="16"/>
        <v>4308</v>
      </c>
      <c r="M24" s="16">
        <f t="shared" si="3"/>
        <v>42083.896913746321</v>
      </c>
      <c r="N24" s="73" t="str">
        <f t="shared" si="4"/>
        <v>V</v>
      </c>
      <c r="O24" s="15">
        <f t="shared" si="13"/>
        <v>39558.863098921545</v>
      </c>
      <c r="P24" s="12">
        <f t="shared" si="5"/>
        <v>2957.1437130901031</v>
      </c>
      <c r="Q24" s="16">
        <f t="shared" si="6"/>
        <v>2422.0765776620351</v>
      </c>
      <c r="R24" s="36">
        <f t="shared" si="7"/>
        <v>1662.5878654262026</v>
      </c>
      <c r="S24" s="16">
        <f t="shared" si="8"/>
        <v>1573.0765154549779</v>
      </c>
      <c r="T24" s="17">
        <f t="shared" si="9"/>
        <v>1079.808107680449</v>
      </c>
      <c r="U24" s="32">
        <f t="shared" si="10"/>
        <v>3995.1530931170128</v>
      </c>
      <c r="V24" s="38">
        <f t="shared" si="11"/>
        <v>2742.3959731066516</v>
      </c>
      <c r="W24" s="33">
        <f t="shared" si="17"/>
        <v>79251.661510020582</v>
      </c>
    </row>
    <row r="25" spans="1:23" x14ac:dyDescent="0.3">
      <c r="A25" s="9"/>
      <c r="B25" s="9"/>
      <c r="C25" s="9"/>
      <c r="D25" s="3">
        <v>20</v>
      </c>
      <c r="E25" s="9">
        <v>85</v>
      </c>
      <c r="F25" s="10">
        <v>459830.86555825482</v>
      </c>
      <c r="G25" s="11">
        <f t="shared" si="0"/>
        <v>0.52246215462498935</v>
      </c>
      <c r="H25" s="11">
        <f t="shared" si="12"/>
        <v>3.98132910161609E-2</v>
      </c>
      <c r="I25" s="16">
        <f t="shared" si="14"/>
        <v>42083.896913746321</v>
      </c>
      <c r="J25" s="41">
        <f t="shared" si="1"/>
        <v>1.7000000000000001E-2</v>
      </c>
      <c r="K25" s="16">
        <f t="shared" si="15"/>
        <v>715.4262475336875</v>
      </c>
      <c r="L25" s="15">
        <f t="shared" si="16"/>
        <v>4308</v>
      </c>
      <c r="M25" s="16">
        <f t="shared" si="3"/>
        <v>38491.323161280008</v>
      </c>
      <c r="N25" s="73" t="str">
        <f t="shared" si="4"/>
        <v>V</v>
      </c>
      <c r="O25" s="15">
        <f t="shared" si="13"/>
        <v>36181.843771603206</v>
      </c>
      <c r="P25" s="12">
        <f t="shared" si="5"/>
        <v>2899.1605030295127</v>
      </c>
      <c r="Q25" s="16">
        <f t="shared" si="6"/>
        <v>2250.766962124454</v>
      </c>
      <c r="R25" s="36">
        <f t="shared" si="7"/>
        <v>1514.7016430164672</v>
      </c>
      <c r="S25" s="16">
        <f t="shared" si="8"/>
        <v>1440.5182755801072</v>
      </c>
      <c r="T25" s="17">
        <f t="shared" si="9"/>
        <v>969.42750428366526</v>
      </c>
      <c r="U25" s="32">
        <f t="shared" si="10"/>
        <v>3691.285237704561</v>
      </c>
      <c r="V25" s="38">
        <f t="shared" si="11"/>
        <v>2484.1291473001324</v>
      </c>
      <c r="W25" s="33">
        <f t="shared" si="17"/>
        <v>81735.790657320715</v>
      </c>
    </row>
    <row r="26" spans="1:23" x14ac:dyDescent="0.3">
      <c r="A26" s="9"/>
      <c r="B26" s="9"/>
      <c r="C26" s="9"/>
      <c r="D26" s="3">
        <v>21</v>
      </c>
      <c r="E26" s="9">
        <v>86</v>
      </c>
      <c r="F26" s="10">
        <v>424790.27954332222</v>
      </c>
      <c r="G26" s="11">
        <f t="shared" si="0"/>
        <v>0.48264886360882847</v>
      </c>
      <c r="H26" s="11">
        <f t="shared" si="12"/>
        <v>4.3490233295922706E-2</v>
      </c>
      <c r="I26" s="16">
        <f t="shared" si="14"/>
        <v>38491.323161280008</v>
      </c>
      <c r="J26" s="41">
        <f t="shared" si="1"/>
        <v>1.7000000000000001E-2</v>
      </c>
      <c r="K26" s="16">
        <f t="shared" si="15"/>
        <v>654.35249374176021</v>
      </c>
      <c r="L26" s="15">
        <f t="shared" si="16"/>
        <v>4308</v>
      </c>
      <c r="M26" s="16">
        <f t="shared" si="3"/>
        <v>34837.675655021769</v>
      </c>
      <c r="N26" s="73" t="str">
        <f t="shared" si="4"/>
        <v>V</v>
      </c>
      <c r="O26" s="15">
        <f t="shared" si="13"/>
        <v>32747.415115720461</v>
      </c>
      <c r="P26" s="12">
        <f t="shared" si="5"/>
        <v>2842.314218656385</v>
      </c>
      <c r="Q26" s="16">
        <f t="shared" si="6"/>
        <v>2079.251304426833</v>
      </c>
      <c r="R26" s="36">
        <f t="shared" si="7"/>
        <v>1371.8397276537196</v>
      </c>
      <c r="S26" s="16">
        <f t="shared" si="8"/>
        <v>1424.1927232211085</v>
      </c>
      <c r="T26" s="17">
        <f t="shared" si="9"/>
        <v>939.64791720480844</v>
      </c>
      <c r="U26" s="32">
        <f t="shared" si="10"/>
        <v>3503.4440276479418</v>
      </c>
      <c r="V26" s="38">
        <f t="shared" si="11"/>
        <v>2311.4876448585283</v>
      </c>
      <c r="W26" s="33">
        <f t="shared" si="17"/>
        <v>84047.278302179242</v>
      </c>
    </row>
    <row r="27" spans="1:23" x14ac:dyDescent="0.3">
      <c r="A27" s="9"/>
      <c r="B27" s="9"/>
      <c r="C27" s="9"/>
      <c r="D27" s="3">
        <v>22</v>
      </c>
      <c r="E27" s="9">
        <v>87</v>
      </c>
      <c r="F27" s="10">
        <v>386513.5327153175</v>
      </c>
      <c r="G27" s="11">
        <f t="shared" si="0"/>
        <v>0.43915863031290575</v>
      </c>
      <c r="H27" s="11">
        <f t="shared" si="12"/>
        <v>4.2435468114864421E-2</v>
      </c>
      <c r="I27" s="16">
        <f t="shared" si="14"/>
        <v>34837.675655021769</v>
      </c>
      <c r="J27" s="41">
        <f t="shared" si="1"/>
        <v>1.7000000000000001E-2</v>
      </c>
      <c r="K27" s="16">
        <f t="shared" si="15"/>
        <v>592.24048613537013</v>
      </c>
      <c r="L27" s="15">
        <f t="shared" si="16"/>
        <v>4308</v>
      </c>
      <c r="M27" s="16">
        <f t="shared" si="3"/>
        <v>31121.91614115714</v>
      </c>
      <c r="N27" s="73" t="str">
        <f t="shared" si="4"/>
        <v>V</v>
      </c>
      <c r="O27" s="15">
        <f t="shared" si="13"/>
        <v>29254.601172687711</v>
      </c>
      <c r="P27" s="12">
        <f t="shared" si="5"/>
        <v>2786.5825673101813</v>
      </c>
      <c r="Q27" s="16">
        <f t="shared" si="6"/>
        <v>1891.895379387998</v>
      </c>
      <c r="R27" s="36">
        <f t="shared" si="7"/>
        <v>1223.7517835137598</v>
      </c>
      <c r="S27" s="16">
        <f t="shared" si="8"/>
        <v>1241.4326952766646</v>
      </c>
      <c r="T27" s="17">
        <f t="shared" si="9"/>
        <v>803.00712793566538</v>
      </c>
      <c r="U27" s="32">
        <f t="shared" si="10"/>
        <v>3133.3280746646624</v>
      </c>
      <c r="V27" s="38">
        <f t="shared" si="11"/>
        <v>2026.7589114494253</v>
      </c>
      <c r="W27" s="33">
        <f t="shared" si="17"/>
        <v>86074.037213628661</v>
      </c>
    </row>
    <row r="28" spans="1:23" x14ac:dyDescent="0.3">
      <c r="A28" s="9"/>
      <c r="B28" s="9"/>
      <c r="C28" s="9"/>
      <c r="D28" s="3">
        <v>23</v>
      </c>
      <c r="E28" s="9">
        <v>88</v>
      </c>
      <c r="F28" s="10">
        <v>349165.10879428941</v>
      </c>
      <c r="G28" s="11">
        <f t="shared" si="0"/>
        <v>0.39672316219804132</v>
      </c>
      <c r="H28" s="11">
        <f t="shared" si="12"/>
        <v>4.4253973827393177E-2</v>
      </c>
      <c r="I28" s="16">
        <f t="shared" si="14"/>
        <v>31121.91614115714</v>
      </c>
      <c r="J28" s="41">
        <f t="shared" si="1"/>
        <v>1.7000000000000001E-2</v>
      </c>
      <c r="K28" s="16">
        <f t="shared" si="15"/>
        <v>529.07257439967145</v>
      </c>
      <c r="L28" s="15">
        <f t="shared" si="16"/>
        <v>4308</v>
      </c>
      <c r="M28" s="16">
        <f t="shared" si="3"/>
        <v>27342.98871555681</v>
      </c>
      <c r="N28" s="73" t="str">
        <f t="shared" si="4"/>
        <v>V</v>
      </c>
      <c r="O28" s="15">
        <f t="shared" si="13"/>
        <v>25702.409392623402</v>
      </c>
      <c r="P28" s="12">
        <f t="shared" si="5"/>
        <v>2731.9436934413548</v>
      </c>
      <c r="Q28" s="16">
        <f t="shared" si="6"/>
        <v>1709.083382749162</v>
      </c>
      <c r="R28" s="36">
        <f t="shared" si="7"/>
        <v>1083.8253410090506</v>
      </c>
      <c r="S28" s="16">
        <f t="shared" si="8"/>
        <v>1137.4337525621006</v>
      </c>
      <c r="T28" s="17">
        <f t="shared" si="9"/>
        <v>721.31034517626858</v>
      </c>
      <c r="U28" s="32">
        <f t="shared" si="10"/>
        <v>2846.5171353112628</v>
      </c>
      <c r="V28" s="38">
        <f t="shared" si="11"/>
        <v>1805.1356861853192</v>
      </c>
      <c r="W28" s="33">
        <f t="shared" si="17"/>
        <v>87879.172899813973</v>
      </c>
    </row>
    <row r="29" spans="1:23" x14ac:dyDescent="0.3">
      <c r="A29" s="9"/>
      <c r="B29" s="9"/>
      <c r="C29" s="9"/>
      <c r="D29" s="3">
        <v>24</v>
      </c>
      <c r="E29" s="9">
        <v>89</v>
      </c>
      <c r="F29" s="10">
        <v>310216.17649497517</v>
      </c>
      <c r="G29" s="11">
        <f t="shared" si="0"/>
        <v>0.35246918837064817</v>
      </c>
      <c r="H29" s="11">
        <f t="shared" si="12"/>
        <v>4.4291012544623025E-2</v>
      </c>
      <c r="I29" s="16">
        <f t="shared" si="14"/>
        <v>27342.98871555681</v>
      </c>
      <c r="J29" s="41">
        <f t="shared" si="1"/>
        <v>1.7000000000000001E-2</v>
      </c>
      <c r="K29" s="16">
        <f t="shared" si="15"/>
        <v>464.83080816446579</v>
      </c>
      <c r="L29" s="15">
        <f t="shared" si="16"/>
        <v>4308</v>
      </c>
      <c r="M29" s="16">
        <f t="shared" si="3"/>
        <v>23499.819523721275</v>
      </c>
      <c r="N29" s="73" t="str">
        <f t="shared" si="4"/>
        <v>V</v>
      </c>
      <c r="O29" s="15">
        <f t="shared" si="13"/>
        <v>22089.830352297999</v>
      </c>
      <c r="P29" s="12">
        <f t="shared" si="5"/>
        <v>2678.3761700405439</v>
      </c>
      <c r="Q29" s="16">
        <f t="shared" si="6"/>
        <v>1518.4372635007524</v>
      </c>
      <c r="R29" s="36">
        <f t="shared" si="7"/>
        <v>944.04507480547568</v>
      </c>
      <c r="S29" s="16">
        <f t="shared" si="8"/>
        <v>978.38095324222513</v>
      </c>
      <c r="T29" s="17">
        <f t="shared" si="9"/>
        <v>608.28046202078167</v>
      </c>
      <c r="U29" s="32">
        <f t="shared" si="10"/>
        <v>2496.8182167429777</v>
      </c>
      <c r="V29" s="38">
        <f t="shared" si="11"/>
        <v>1552.3255368262573</v>
      </c>
      <c r="W29" s="33">
        <f t="shared" si="17"/>
        <v>89431.498436640235</v>
      </c>
    </row>
    <row r="30" spans="1:23" x14ac:dyDescent="0.3">
      <c r="A30" s="9"/>
      <c r="B30" s="9"/>
      <c r="C30" s="9"/>
      <c r="D30" s="3">
        <v>25</v>
      </c>
      <c r="E30" s="9">
        <v>90</v>
      </c>
      <c r="F30" s="10">
        <v>271234.64557535475</v>
      </c>
      <c r="G30" s="11">
        <f t="shared" si="0"/>
        <v>0.30817817582602514</v>
      </c>
      <c r="H30" s="11">
        <f t="shared" si="12"/>
        <v>4.3640254678262033E-2</v>
      </c>
      <c r="I30" s="16">
        <f t="shared" si="14"/>
        <v>23499.819523721275</v>
      </c>
      <c r="J30" s="41">
        <f t="shared" si="1"/>
        <v>1.7000000000000001E-2</v>
      </c>
      <c r="K30" s="16">
        <f t="shared" si="15"/>
        <v>399.49693190326172</v>
      </c>
      <c r="L30" s="15">
        <f t="shared" si="16"/>
        <v>4308</v>
      </c>
      <c r="M30" s="16">
        <f t="shared" si="3"/>
        <v>19591.316455624536</v>
      </c>
      <c r="N30" s="73" t="str">
        <f t="shared" si="4"/>
        <v>V</v>
      </c>
      <c r="O30" s="15">
        <f t="shared" si="13"/>
        <v>18415.837468287064</v>
      </c>
      <c r="P30" s="12">
        <f t="shared" si="5"/>
        <v>2625.8589902358272</v>
      </c>
      <c r="Q30" s="16">
        <f t="shared" si="6"/>
        <v>1327.6315814585164</v>
      </c>
      <c r="R30" s="36">
        <f t="shared" si="7"/>
        <v>809.23243358724562</v>
      </c>
      <c r="S30" s="16">
        <f t="shared" si="8"/>
        <v>803.6718372295278</v>
      </c>
      <c r="T30" s="17">
        <f t="shared" si="9"/>
        <v>489.86279456557565</v>
      </c>
      <c r="U30" s="32">
        <f t="shared" si="10"/>
        <v>2131.3034186880441</v>
      </c>
      <c r="V30" s="38">
        <f t="shared" si="11"/>
        <v>1299.0952281528212</v>
      </c>
      <c r="W30" s="33">
        <f t="shared" si="17"/>
        <v>90730.59366479305</v>
      </c>
    </row>
    <row r="31" spans="1:23" x14ac:dyDescent="0.3">
      <c r="A31" s="9"/>
      <c r="B31" s="9"/>
      <c r="C31" s="9"/>
      <c r="D31" s="3">
        <v>26</v>
      </c>
      <c r="E31" s="9">
        <v>91</v>
      </c>
      <c r="F31" s="10">
        <v>232825.86150506814</v>
      </c>
      <c r="G31" s="11">
        <f t="shared" si="0"/>
        <v>0.26453792114776309</v>
      </c>
      <c r="H31" s="11">
        <f t="shared" si="12"/>
        <v>4.0495862910376608E-2</v>
      </c>
      <c r="I31" s="16">
        <f t="shared" si="14"/>
        <v>19591.316455624536</v>
      </c>
      <c r="J31" s="41">
        <f t="shared" si="1"/>
        <v>1.7000000000000001E-2</v>
      </c>
      <c r="K31" s="16">
        <f t="shared" si="15"/>
        <v>333.05237974561715</v>
      </c>
      <c r="L31" s="15">
        <f t="shared" si="16"/>
        <v>4308</v>
      </c>
      <c r="M31" s="16">
        <f t="shared" si="3"/>
        <v>15616.368835370151</v>
      </c>
      <c r="N31" s="73" t="str">
        <f t="shared" si="4"/>
        <v>V</v>
      </c>
      <c r="O31" s="15">
        <f t="shared" si="13"/>
        <v>14679.386705247942</v>
      </c>
      <c r="P31" s="12">
        <f t="shared" si="5"/>
        <v>2574.3715590547322</v>
      </c>
      <c r="Q31" s="16">
        <f t="shared" si="6"/>
        <v>1139.6293643045633</v>
      </c>
      <c r="R31" s="36">
        <f t="shared" si="7"/>
        <v>681.0189004942647</v>
      </c>
      <c r="S31" s="16">
        <f t="shared" si="8"/>
        <v>594.45443162412562</v>
      </c>
      <c r="T31" s="17">
        <f t="shared" si="9"/>
        <v>355.2336541149478</v>
      </c>
      <c r="U31" s="32">
        <f t="shared" si="10"/>
        <v>1734.0837959286889</v>
      </c>
      <c r="V31" s="38">
        <f t="shared" si="11"/>
        <v>1036.2525546092124</v>
      </c>
      <c r="W31" s="33">
        <f t="shared" si="17"/>
        <v>91766.846219402258</v>
      </c>
    </row>
    <row r="32" spans="1:23" x14ac:dyDescent="0.3">
      <c r="A32" s="9"/>
      <c r="B32" s="9"/>
      <c r="C32" s="9"/>
      <c r="D32" s="3">
        <v>27</v>
      </c>
      <c r="E32" s="9">
        <v>92</v>
      </c>
      <c r="F32" s="10">
        <v>197184.52838884888</v>
      </c>
      <c r="G32" s="11">
        <f t="shared" si="0"/>
        <v>0.22404205823738649</v>
      </c>
      <c r="H32" s="11">
        <f t="shared" si="12"/>
        <v>3.9864321014227135E-2</v>
      </c>
      <c r="I32" s="16">
        <f t="shared" si="14"/>
        <v>15616.368835370151</v>
      </c>
      <c r="J32" s="41">
        <f t="shared" si="1"/>
        <v>1.7000000000000001E-2</v>
      </c>
      <c r="K32" s="16">
        <f t="shared" si="15"/>
        <v>265.47827020129256</v>
      </c>
      <c r="L32" s="15">
        <f t="shared" si="16"/>
        <v>4308</v>
      </c>
      <c r="M32" s="16">
        <f t="shared" si="3"/>
        <v>11573.847105571444</v>
      </c>
      <c r="N32" s="73" t="str">
        <f t="shared" si="4"/>
        <v>V</v>
      </c>
      <c r="O32" s="15">
        <f t="shared" si="13"/>
        <v>10879.416279237157</v>
      </c>
      <c r="P32" s="12">
        <f t="shared" si="5"/>
        <v>2523.8936853477771</v>
      </c>
      <c r="Q32" s="16">
        <f t="shared" si="6"/>
        <v>965.17318688666103</v>
      </c>
      <c r="R32" s="36">
        <f t="shared" si="7"/>
        <v>565.4583360376588</v>
      </c>
      <c r="S32" s="16">
        <f t="shared" si="8"/>
        <v>433.70054300291861</v>
      </c>
      <c r="T32" s="17">
        <f t="shared" si="9"/>
        <v>254.08868658704003</v>
      </c>
      <c r="U32" s="32">
        <f t="shared" si="10"/>
        <v>1398.8737298895796</v>
      </c>
      <c r="V32" s="38">
        <f t="shared" si="11"/>
        <v>819.5470226246988</v>
      </c>
      <c r="W32" s="33">
        <f t="shared" si="17"/>
        <v>92586.393242026956</v>
      </c>
    </row>
    <row r="33" spans="1:23" x14ac:dyDescent="0.3">
      <c r="A33" s="9"/>
      <c r="B33" s="9"/>
      <c r="C33" s="9"/>
      <c r="D33" s="3">
        <v>28</v>
      </c>
      <c r="E33" s="9">
        <v>93</v>
      </c>
      <c r="F33" s="10">
        <v>162099.02970804658</v>
      </c>
      <c r="G33" s="11">
        <f t="shared" si="0"/>
        <v>0.18417773722315936</v>
      </c>
      <c r="H33" s="11">
        <f t="shared" si="12"/>
        <v>3.5893483021063079E-2</v>
      </c>
      <c r="I33" s="16">
        <f t="shared" si="14"/>
        <v>11573.847105571444</v>
      </c>
      <c r="J33" s="41">
        <f t="shared" si="1"/>
        <v>1.7000000000000001E-2</v>
      </c>
      <c r="K33" s="16">
        <f t="shared" si="15"/>
        <v>196.75540079471455</v>
      </c>
      <c r="L33" s="15">
        <f t="shared" si="16"/>
        <v>4308</v>
      </c>
      <c r="M33" s="16">
        <f t="shared" si="3"/>
        <v>7462.6025063661582</v>
      </c>
      <c r="N33" s="73" t="str">
        <f t="shared" si="4"/>
        <v>V</v>
      </c>
      <c r="O33" s="15">
        <f t="shared" si="13"/>
        <v>7014.8463559841884</v>
      </c>
      <c r="P33" s="12">
        <f t="shared" si="5"/>
        <v>2474.4055738703692</v>
      </c>
      <c r="Q33" s="16">
        <f t="shared" si="6"/>
        <v>793.43769195737048</v>
      </c>
      <c r="R33" s="36">
        <f t="shared" si="7"/>
        <v>455.73041956781771</v>
      </c>
      <c r="S33" s="16">
        <f t="shared" si="8"/>
        <v>251.78726857388469</v>
      </c>
      <c r="T33" s="17">
        <f t="shared" si="9"/>
        <v>144.62019981170286</v>
      </c>
      <c r="U33" s="32">
        <f t="shared" si="10"/>
        <v>1045.2249605312552</v>
      </c>
      <c r="V33" s="38">
        <f t="shared" si="11"/>
        <v>600.35061937952059</v>
      </c>
      <c r="W33" s="33">
        <f t="shared" si="17"/>
        <v>93186.743861406474</v>
      </c>
    </row>
    <row r="34" spans="1:23" x14ac:dyDescent="0.3">
      <c r="A34" s="9"/>
      <c r="B34" s="9"/>
      <c r="C34" s="9"/>
      <c r="D34" s="3">
        <v>29</v>
      </c>
      <c r="E34" s="9">
        <v>94</v>
      </c>
      <c r="F34" s="10">
        <v>130508.35616476803</v>
      </c>
      <c r="G34" s="11">
        <f t="shared" si="0"/>
        <v>0.14828425420209629</v>
      </c>
      <c r="H34" s="11">
        <f t="shared" si="12"/>
        <v>3.2800360912344437E-2</v>
      </c>
      <c r="I34" s="16">
        <f t="shared" si="14"/>
        <v>7462.6025063661582</v>
      </c>
      <c r="J34" s="41">
        <f t="shared" si="1"/>
        <v>1.7000000000000001E-2</v>
      </c>
      <c r="K34" s="16">
        <f t="shared" si="15"/>
        <v>126.8642426082247</v>
      </c>
      <c r="L34" s="15">
        <f t="shared" si="16"/>
        <v>4308</v>
      </c>
      <c r="M34" s="16">
        <f t="shared" si="3"/>
        <v>3281.4667489743833</v>
      </c>
      <c r="N34" s="73" t="str">
        <f t="shared" si="4"/>
        <v>V</v>
      </c>
      <c r="O34" s="15">
        <f t="shared" si="13"/>
        <v>3084.5787440359204</v>
      </c>
      <c r="P34" s="12">
        <f t="shared" si="5"/>
        <v>2425.8878175199702</v>
      </c>
      <c r="Q34" s="16">
        <f t="shared" si="6"/>
        <v>638.80856710263083</v>
      </c>
      <c r="R34" s="36">
        <f t="shared" si="7"/>
        <v>359.7209657988999</v>
      </c>
      <c r="S34" s="16">
        <f t="shared" si="8"/>
        <v>101.1752960669243</v>
      </c>
      <c r="T34" s="17">
        <f t="shared" si="9"/>
        <v>56.973054355322155</v>
      </c>
      <c r="U34" s="32">
        <f t="shared" si="10"/>
        <v>739.98386316955509</v>
      </c>
      <c r="V34" s="38">
        <f t="shared" si="11"/>
        <v>416.69402015422207</v>
      </c>
      <c r="W34" s="33">
        <f t="shared" si="17"/>
        <v>93603.437881560691</v>
      </c>
    </row>
    <row r="35" spans="1:23" x14ac:dyDescent="0.3">
      <c r="A35" s="9"/>
      <c r="B35" s="9"/>
      <c r="C35" s="9"/>
      <c r="D35" s="3">
        <v>30</v>
      </c>
      <c r="E35" s="9">
        <v>95</v>
      </c>
      <c r="F35" s="10">
        <v>101640.00997848315</v>
      </c>
      <c r="G35" s="11">
        <f t="shared" si="0"/>
        <v>0.11548389328975185</v>
      </c>
      <c r="H35" s="11">
        <f t="shared" si="12"/>
        <v>2.6321049663064523E-2</v>
      </c>
      <c r="I35" s="16">
        <f t="shared" si="14"/>
        <v>3281.4667489743833</v>
      </c>
      <c r="J35" s="41">
        <f t="shared" si="1"/>
        <v>1.7000000000000001E-2</v>
      </c>
      <c r="K35" s="16">
        <f t="shared" si="15"/>
        <v>55.784934732564523</v>
      </c>
      <c r="L35" s="15">
        <f t="shared" si="16"/>
        <v>3281.4667489743833</v>
      </c>
      <c r="M35" s="16">
        <f t="shared" si="3"/>
        <v>55.784934732564579</v>
      </c>
      <c r="N35" s="73" t="str">
        <f t="shared" si="4"/>
        <v>V</v>
      </c>
      <c r="O35" s="15">
        <f t="shared" si="13"/>
        <v>52.437838648610708</v>
      </c>
      <c r="P35" s="12">
        <f t="shared" si="5"/>
        <v>1811.6022652643096</v>
      </c>
      <c r="Q35" s="16">
        <f t="shared" si="6"/>
        <v>378.95655587242663</v>
      </c>
      <c r="R35" s="36">
        <f t="shared" si="7"/>
        <v>209.21088268525628</v>
      </c>
      <c r="S35" s="16">
        <f t="shared" si="8"/>
        <v>1.3802189552938466</v>
      </c>
      <c r="T35" s="17">
        <f t="shared" si="9"/>
        <v>0.76197870563599934</v>
      </c>
      <c r="U35" s="32">
        <f t="shared" si="10"/>
        <v>380.33677482772049</v>
      </c>
      <c r="V35" s="38">
        <f t="shared" si="11"/>
        <v>209.97286139089229</v>
      </c>
      <c r="W35" s="33">
        <f t="shared" si="17"/>
        <v>93813.410742951586</v>
      </c>
    </row>
    <row r="36" spans="1:23" x14ac:dyDescent="0.3">
      <c r="A36" s="9"/>
      <c r="B36" s="9"/>
      <c r="C36" s="9"/>
      <c r="D36" s="3">
        <v>31</v>
      </c>
      <c r="E36" s="9">
        <v>96</v>
      </c>
      <c r="F36" s="10">
        <v>78474.253489085037</v>
      </c>
      <c r="G36" s="11">
        <f t="shared" si="0"/>
        <v>8.9162843626687333E-2</v>
      </c>
      <c r="H36" s="11">
        <f t="shared" si="12"/>
        <v>2.2608331882167643E-2</v>
      </c>
      <c r="I36" s="16">
        <f t="shared" si="14"/>
        <v>55.784934732564579</v>
      </c>
      <c r="J36" s="41">
        <f t="shared" si="1"/>
        <v>1.7000000000000001E-2</v>
      </c>
      <c r="K36" s="16">
        <f t="shared" si="15"/>
        <v>0.9483438904535979</v>
      </c>
      <c r="L36" s="15">
        <f t="shared" si="16"/>
        <v>55.784934732564579</v>
      </c>
      <c r="M36" s="16">
        <f t="shared" si="3"/>
        <v>0.94834389045360012</v>
      </c>
      <c r="N36" s="73" t="str">
        <f t="shared" si="4"/>
        <v>RUINE</v>
      </c>
      <c r="O36" s="15">
        <f t="shared" si="13"/>
        <v>0.89144325702638416</v>
      </c>
      <c r="P36" s="12">
        <f t="shared" si="5"/>
        <v>30.193371087738534</v>
      </c>
      <c r="Q36" s="16">
        <f t="shared" si="6"/>
        <v>4.9739434122846147</v>
      </c>
      <c r="R36" s="36">
        <f t="shared" si="7"/>
        <v>2.6921268248585735</v>
      </c>
      <c r="S36" s="16">
        <f t="shared" si="8"/>
        <v>2.0154045008972967E-2</v>
      </c>
      <c r="T36" s="17">
        <f t="shared" si="9"/>
        <v>1.0908295632004772E-2</v>
      </c>
      <c r="U36" s="32">
        <f t="shared" si="10"/>
        <v>4.9940974572935879</v>
      </c>
      <c r="V36" s="38">
        <f t="shared" si="11"/>
        <v>2.7030351204905783</v>
      </c>
      <c r="W36" s="33">
        <f t="shared" si="17"/>
        <v>93816.113778072075</v>
      </c>
    </row>
    <row r="37" spans="1:23" x14ac:dyDescent="0.3">
      <c r="A37" s="9"/>
      <c r="B37" s="9"/>
      <c r="C37" s="9"/>
      <c r="D37" s="3">
        <v>32</v>
      </c>
      <c r="E37" s="9">
        <v>97</v>
      </c>
      <c r="F37" s="10">
        <v>58576.144647751949</v>
      </c>
      <c r="G37" s="11">
        <f t="shared" si="0"/>
        <v>6.6554511744519679E-2</v>
      </c>
      <c r="H37" s="11">
        <f t="shared" si="12"/>
        <v>1.8023962815628396E-2</v>
      </c>
      <c r="I37" s="16">
        <f t="shared" si="14"/>
        <v>0.94834389045360012</v>
      </c>
      <c r="J37" s="41">
        <f t="shared" si="1"/>
        <v>1.7000000000000001E-2</v>
      </c>
      <c r="K37" s="16">
        <f t="shared" si="15"/>
        <v>1.6121846137711202E-2</v>
      </c>
      <c r="L37" s="15">
        <f t="shared" si="16"/>
        <v>0.94834389045360012</v>
      </c>
      <c r="M37" s="16">
        <f t="shared" si="3"/>
        <v>1.6121846137711171E-2</v>
      </c>
      <c r="N37" s="73" t="str">
        <f t="shared" si="4"/>
        <v>RUINE</v>
      </c>
      <c r="O37" s="15">
        <f t="shared" si="13"/>
        <v>1.5154535369448502E-2</v>
      </c>
      <c r="P37" s="12">
        <f t="shared" si="5"/>
        <v>0.50322285146231005</v>
      </c>
      <c r="Q37" s="16">
        <f t="shared" si="6"/>
        <v>6.3116564595037616E-2</v>
      </c>
      <c r="R37" s="36">
        <f t="shared" si="7"/>
        <v>3.3491751177758995E-2</v>
      </c>
      <c r="S37" s="16">
        <f t="shared" si="8"/>
        <v>2.7314478198706512E-4</v>
      </c>
      <c r="T37" s="17">
        <f t="shared" si="9"/>
        <v>1.4493971800444379E-4</v>
      </c>
      <c r="U37" s="32">
        <f t="shared" si="10"/>
        <v>6.3389709377024678E-2</v>
      </c>
      <c r="V37" s="38">
        <f t="shared" si="11"/>
        <v>3.3636690895763439E-2</v>
      </c>
      <c r="W37" s="33">
        <f t="shared" si="17"/>
        <v>93816.147414762963</v>
      </c>
    </row>
    <row r="38" spans="1:23" x14ac:dyDescent="0.3">
      <c r="A38" s="9"/>
      <c r="B38" s="9"/>
      <c r="C38" s="9"/>
      <c r="D38" s="3">
        <v>33</v>
      </c>
      <c r="E38" s="9">
        <v>98</v>
      </c>
      <c r="F38" s="10">
        <v>42712.843643205291</v>
      </c>
      <c r="G38" s="11">
        <f t="shared" si="0"/>
        <v>4.853054892889129E-2</v>
      </c>
      <c r="H38" s="11">
        <f t="shared" si="12"/>
        <v>1.4054736449484394E-2</v>
      </c>
      <c r="I38" s="16">
        <f t="shared" si="14"/>
        <v>1.6121846137711171E-2</v>
      </c>
      <c r="J38" s="41">
        <f t="shared" si="1"/>
        <v>1.7000000000000001E-2</v>
      </c>
      <c r="K38" s="16">
        <f t="shared" si="15"/>
        <v>2.740713843410899E-4</v>
      </c>
      <c r="L38" s="15">
        <f t="shared" si="16"/>
        <v>1.6121846137711171E-2</v>
      </c>
      <c r="M38" s="16">
        <f t="shared" si="3"/>
        <v>2.7407138434109093E-4</v>
      </c>
      <c r="N38" s="73" t="str">
        <f t="shared" si="4"/>
        <v>RUINE</v>
      </c>
      <c r="O38" s="15">
        <f t="shared" si="13"/>
        <v>2.5762710128062545E-4</v>
      </c>
      <c r="P38" s="12">
        <f t="shared" si="5"/>
        <v>8.3870475243718167E-3</v>
      </c>
      <c r="Q38" s="16">
        <f t="shared" si="6"/>
        <v>7.8240204281024902E-4</v>
      </c>
      <c r="R38" s="36">
        <f t="shared" si="7"/>
        <v>4.0702802025046302E-4</v>
      </c>
      <c r="S38" s="16">
        <f t="shared" si="8"/>
        <v>3.6208810107438142E-6</v>
      </c>
      <c r="T38" s="17">
        <f t="shared" si="9"/>
        <v>1.8836863258586626E-6</v>
      </c>
      <c r="U38" s="32">
        <f t="shared" si="10"/>
        <v>7.8602292382099284E-4</v>
      </c>
      <c r="V38" s="38">
        <f t="shared" si="11"/>
        <v>4.0891170657632168E-4</v>
      </c>
      <c r="W38" s="33">
        <f t="shared" si="17"/>
        <v>93816.147823674677</v>
      </c>
    </row>
    <row r="39" spans="1:23" x14ac:dyDescent="0.3">
      <c r="A39" s="9"/>
      <c r="B39" s="9"/>
      <c r="C39" s="9"/>
      <c r="D39" s="3">
        <v>34</v>
      </c>
      <c r="E39" s="9">
        <v>99</v>
      </c>
      <c r="F39" s="10">
        <v>30342.949346462585</v>
      </c>
      <c r="G39" s="11">
        <f t="shared" si="0"/>
        <v>3.4475812479406891E-2</v>
      </c>
      <c r="H39" s="11">
        <f t="shared" si="12"/>
        <v>1.2078340678644967E-2</v>
      </c>
      <c r="I39" s="16">
        <f t="shared" si="14"/>
        <v>2.7407138434109093E-4</v>
      </c>
      <c r="J39" s="41">
        <f t="shared" si="1"/>
        <v>1.7000000000000001E-2</v>
      </c>
      <c r="K39" s="16">
        <f t="shared" si="15"/>
        <v>4.6592135337985463E-6</v>
      </c>
      <c r="L39" s="15">
        <f t="shared" si="16"/>
        <v>2.7407138434109093E-4</v>
      </c>
      <c r="M39" s="16">
        <f t="shared" si="3"/>
        <v>4.6592135337985641E-6</v>
      </c>
      <c r="N39" s="73" t="str">
        <f t="shared" si="4"/>
        <v>RUINE</v>
      </c>
      <c r="O39" s="15">
        <f t="shared" si="13"/>
        <v>4.37966072177065E-6</v>
      </c>
      <c r="P39" s="12">
        <f t="shared" si="5"/>
        <v>1.3978412540619747E-4</v>
      </c>
      <c r="Q39" s="16">
        <f t="shared" si="6"/>
        <v>9.4488336525149043E-6</v>
      </c>
      <c r="R39" s="36">
        <f t="shared" si="7"/>
        <v>4.8191712951019609E-6</v>
      </c>
      <c r="S39" s="16">
        <f t="shared" si="8"/>
        <v>5.2899034254426013E-8</v>
      </c>
      <c r="T39" s="17">
        <f t="shared" si="9"/>
        <v>2.6979997404197402E-8</v>
      </c>
      <c r="U39" s="32">
        <f t="shared" si="10"/>
        <v>9.5017326867693297E-6</v>
      </c>
      <c r="V39" s="38">
        <f t="shared" si="11"/>
        <v>4.8461512925061583E-6</v>
      </c>
      <c r="W39" s="33">
        <f t="shared" si="17"/>
        <v>93816.147828520829</v>
      </c>
    </row>
    <row r="40" spans="1:23" x14ac:dyDescent="0.3">
      <c r="A40" s="9"/>
      <c r="B40" s="9"/>
      <c r="C40" s="9"/>
      <c r="D40" s="3">
        <v>35</v>
      </c>
      <c r="E40" s="9">
        <v>100</v>
      </c>
      <c r="F40" s="10">
        <v>19712.526071583823</v>
      </c>
      <c r="G40" s="11">
        <f t="shared" si="0"/>
        <v>2.2397471800761928E-2</v>
      </c>
      <c r="H40" s="11">
        <f t="shared" si="12"/>
        <v>7.7340571375581106E-3</v>
      </c>
      <c r="I40" s="16">
        <f t="shared" si="14"/>
        <v>4.6592135337985641E-6</v>
      </c>
      <c r="J40" s="41">
        <f t="shared" si="1"/>
        <v>1.7000000000000001E-2</v>
      </c>
      <c r="K40" s="16">
        <f t="shared" si="15"/>
        <v>7.9206630074575597E-8</v>
      </c>
      <c r="L40" s="15">
        <f t="shared" si="16"/>
        <v>4.6592135337985641E-6</v>
      </c>
      <c r="M40" s="16">
        <f t="shared" si="3"/>
        <v>7.9206630074575888E-8</v>
      </c>
      <c r="N40" s="73" t="str">
        <f t="shared" si="4"/>
        <v>RUINE</v>
      </c>
      <c r="O40" s="15">
        <f t="shared" si="13"/>
        <v>7.4454232270101331E-8</v>
      </c>
      <c r="P40" s="12">
        <f t="shared" si="5"/>
        <v>2.3297354234366338E-6</v>
      </c>
      <c r="Q40" s="16">
        <f t="shared" si="6"/>
        <v>1.0435460373698167E-7</v>
      </c>
      <c r="R40" s="36">
        <f t="shared" si="7"/>
        <v>5.2180183449658157E-8</v>
      </c>
      <c r="S40" s="16">
        <f t="shared" si="8"/>
        <v>5.7583328650998659E-10</v>
      </c>
      <c r="T40" s="17">
        <f t="shared" si="9"/>
        <v>2.8793254394642907E-10</v>
      </c>
      <c r="U40" s="32">
        <f t="shared" si="10"/>
        <v>1.0493043702349166E-7</v>
      </c>
      <c r="V40" s="38">
        <f t="shared" si="11"/>
        <v>5.2468115993604585E-8</v>
      </c>
      <c r="W40" s="33">
        <f t="shared" si="17"/>
        <v>93816.147828573303</v>
      </c>
    </row>
    <row r="41" spans="1:23" x14ac:dyDescent="0.3">
      <c r="A41" s="9"/>
      <c r="B41" s="9"/>
      <c r="C41" s="9"/>
      <c r="D41" s="3">
        <v>36</v>
      </c>
      <c r="E41" s="9">
        <v>101</v>
      </c>
      <c r="F41" s="10">
        <v>12905.605883473716</v>
      </c>
      <c r="G41" s="11">
        <f t="shared" si="0"/>
        <v>1.4663414663203818E-2</v>
      </c>
      <c r="H41" s="11">
        <f t="shared" si="12"/>
        <v>5.3801550549508522E-3</v>
      </c>
      <c r="I41" s="16">
        <f t="shared" si="14"/>
        <v>7.9206630074575888E-8</v>
      </c>
      <c r="J41" s="41">
        <f t="shared" si="1"/>
        <v>1.7000000000000001E-2</v>
      </c>
      <c r="K41" s="16">
        <f t="shared" si="15"/>
        <v>1.3465127112677902E-9</v>
      </c>
      <c r="L41" s="15">
        <f t="shared" si="16"/>
        <v>7.9206630074575888E-8</v>
      </c>
      <c r="M41" s="16">
        <f t="shared" si="3"/>
        <v>1.3465127112677887E-9</v>
      </c>
      <c r="N41" s="73" t="str">
        <f t="shared" si="4"/>
        <v>RUINE</v>
      </c>
      <c r="O41" s="15">
        <f t="shared" si="13"/>
        <v>1.2657219485917213E-9</v>
      </c>
      <c r="P41" s="12">
        <f t="shared" si="5"/>
        <v>3.8828923723944047E-8</v>
      </c>
      <c r="Q41" s="16">
        <f t="shared" si="6"/>
        <v>1.1614396608584966E-9</v>
      </c>
      <c r="R41" s="36">
        <f t="shared" si="7"/>
        <v>5.6936460949010369E-10</v>
      </c>
      <c r="S41" s="16">
        <f t="shared" si="8"/>
        <v>6.8097803398779923E-12</v>
      </c>
      <c r="T41" s="17">
        <f t="shared" si="9"/>
        <v>3.3383119714218207E-12</v>
      </c>
      <c r="U41" s="32">
        <f t="shared" si="10"/>
        <v>1.1682494411983746E-9</v>
      </c>
      <c r="V41" s="38">
        <f t="shared" si="11"/>
        <v>5.7270292146152555E-10</v>
      </c>
      <c r="W41" s="33">
        <f t="shared" si="17"/>
        <v>93816.14782857387</v>
      </c>
    </row>
    <row r="42" spans="1:23" x14ac:dyDescent="0.3">
      <c r="A42" s="9"/>
      <c r="B42" s="9"/>
      <c r="C42" s="9"/>
      <c r="D42" s="3">
        <v>37</v>
      </c>
      <c r="E42" s="9">
        <v>102</v>
      </c>
      <c r="F42" s="10">
        <v>8170.4086374044391</v>
      </c>
      <c r="G42" s="11">
        <f t="shared" si="0"/>
        <v>9.2832596082529657E-3</v>
      </c>
      <c r="H42" s="11">
        <f t="shared" si="12"/>
        <v>3.786961441842351E-3</v>
      </c>
      <c r="I42" s="16">
        <f t="shared" si="14"/>
        <v>1.3465127112677887E-9</v>
      </c>
      <c r="J42" s="41">
        <f t="shared" si="1"/>
        <v>1.7000000000000001E-2</v>
      </c>
      <c r="K42" s="16">
        <f t="shared" si="15"/>
        <v>2.2890716091552409E-11</v>
      </c>
      <c r="L42" s="15">
        <f t="shared" si="16"/>
        <v>1.3465127112677887E-9</v>
      </c>
      <c r="M42" s="16">
        <f t="shared" si="3"/>
        <v>2.2890716091552387E-11</v>
      </c>
      <c r="N42" s="73" t="str">
        <f t="shared" si="4"/>
        <v>RUINE</v>
      </c>
      <c r="O42" s="15">
        <f t="shared" si="13"/>
        <v>2.1517273126059243E-11</v>
      </c>
      <c r="P42" s="12">
        <f t="shared" si="5"/>
        <v>6.4714872873240001E-10</v>
      </c>
      <c r="Q42" s="16">
        <f t="shared" si="6"/>
        <v>1.2500027064511451E-11</v>
      </c>
      <c r="R42" s="36">
        <f t="shared" si="7"/>
        <v>6.0076496539737441E-12</v>
      </c>
      <c r="S42" s="16">
        <f t="shared" si="8"/>
        <v>8.148508366197698E-14</v>
      </c>
      <c r="T42" s="17">
        <f t="shared" si="9"/>
        <v>3.9162621979893326E-14</v>
      </c>
      <c r="U42" s="32">
        <f t="shared" si="10"/>
        <v>1.2581512148173427E-11</v>
      </c>
      <c r="V42" s="38">
        <f t="shared" si="11"/>
        <v>6.0468122759536377E-12</v>
      </c>
      <c r="W42" s="33">
        <f t="shared" si="17"/>
        <v>93816.14782857387</v>
      </c>
    </row>
    <row r="43" spans="1:23" x14ac:dyDescent="0.3">
      <c r="A43" s="9"/>
      <c r="B43" s="9"/>
      <c r="C43" s="9"/>
      <c r="D43" s="3">
        <v>38</v>
      </c>
      <c r="E43" s="9">
        <v>103</v>
      </c>
      <c r="F43" s="10">
        <v>4837.4174490034111</v>
      </c>
      <c r="G43" s="11">
        <f t="shared" si="0"/>
        <v>5.4962981664106146E-3</v>
      </c>
      <c r="H43" s="11">
        <f t="shared" si="12"/>
        <v>2.36240187428309E-3</v>
      </c>
      <c r="I43" s="16">
        <f t="shared" si="14"/>
        <v>2.2890716091552387E-11</v>
      </c>
      <c r="J43" s="41">
        <f t="shared" si="1"/>
        <v>1.7000000000000001E-2</v>
      </c>
      <c r="K43" s="16">
        <f t="shared" si="15"/>
        <v>3.8914217355639059E-13</v>
      </c>
      <c r="L43" s="15">
        <f t="shared" si="16"/>
        <v>2.2890716091552387E-11</v>
      </c>
      <c r="M43" s="16">
        <f t="shared" si="3"/>
        <v>3.8914217355639024E-13</v>
      </c>
      <c r="N43" s="73" t="str">
        <f t="shared" si="4"/>
        <v>RUINE</v>
      </c>
      <c r="O43" s="15">
        <f t="shared" si="13"/>
        <v>3.6579364314300683E-13</v>
      </c>
      <c r="P43" s="12">
        <f t="shared" si="5"/>
        <v>1.0785812145539989E-11</v>
      </c>
      <c r="Q43" s="16">
        <f t="shared" si="6"/>
        <v>1.2581420088182535E-13</v>
      </c>
      <c r="R43" s="36">
        <f t="shared" si="7"/>
        <v>5.9282039518780787E-14</v>
      </c>
      <c r="S43" s="16">
        <f t="shared" si="8"/>
        <v>8.6415158816187911E-16</v>
      </c>
      <c r="T43" s="17">
        <f t="shared" si="9"/>
        <v>4.0717715679605766E-16</v>
      </c>
      <c r="U43" s="32">
        <f t="shared" si="10"/>
        <v>1.2667835246998721E-13</v>
      </c>
      <c r="V43" s="38">
        <f t="shared" si="11"/>
        <v>5.9689216675576843E-14</v>
      </c>
      <c r="W43" s="33">
        <f t="shared" si="17"/>
        <v>93816.14782857387</v>
      </c>
    </row>
    <row r="44" spans="1:23" x14ac:dyDescent="0.3">
      <c r="A44" s="9"/>
      <c r="B44" s="9"/>
      <c r="C44" s="9"/>
      <c r="D44" s="3">
        <v>39</v>
      </c>
      <c r="E44" s="9">
        <v>104</v>
      </c>
      <c r="F44" s="10">
        <v>2758.2136463322677</v>
      </c>
      <c r="G44" s="11">
        <f t="shared" si="0"/>
        <v>3.1338962921275246E-3</v>
      </c>
      <c r="H44" s="11">
        <f t="shared" si="12"/>
        <v>1.5905642869763353E-3</v>
      </c>
      <c r="I44" s="16">
        <f t="shared" si="14"/>
        <v>3.8914217355639024E-13</v>
      </c>
      <c r="J44" s="41">
        <f t="shared" si="1"/>
        <v>1.7000000000000001E-2</v>
      </c>
      <c r="K44" s="16">
        <f t="shared" si="15"/>
        <v>6.6154169504586345E-15</v>
      </c>
      <c r="L44" s="15">
        <f t="shared" si="16"/>
        <v>3.8914217355639024E-13</v>
      </c>
      <c r="M44" s="16">
        <f t="shared" si="3"/>
        <v>6.6154169504586385E-15</v>
      </c>
      <c r="N44" s="73" t="str">
        <f t="shared" si="4"/>
        <v>RUINE</v>
      </c>
      <c r="O44" s="15">
        <f t="shared" si="13"/>
        <v>6.21849193343112E-15</v>
      </c>
      <c r="P44" s="12">
        <f t="shared" si="5"/>
        <v>1.7976353575899971E-13</v>
      </c>
      <c r="Q44" s="16">
        <f t="shared" si="6"/>
        <v>1.2195312148188171E-15</v>
      </c>
      <c r="R44" s="36">
        <f t="shared" si="7"/>
        <v>5.6336027817486291E-16</v>
      </c>
      <c r="S44" s="16">
        <f t="shared" si="8"/>
        <v>9.890911188165962E-18</v>
      </c>
      <c r="T44" s="17">
        <f t="shared" si="9"/>
        <v>4.5690888520601595E-18</v>
      </c>
      <c r="U44" s="32">
        <f t="shared" si="10"/>
        <v>1.2294221260069831E-15</v>
      </c>
      <c r="V44" s="38">
        <f t="shared" si="11"/>
        <v>5.6792936702692303E-16</v>
      </c>
      <c r="W44" s="33">
        <f t="shared" si="17"/>
        <v>93816.14782857387</v>
      </c>
    </row>
    <row r="45" spans="1:23" x14ac:dyDescent="0.3">
      <c r="A45" s="9"/>
      <c r="B45" s="9"/>
      <c r="C45" s="9"/>
      <c r="D45" s="3">
        <v>40</v>
      </c>
      <c r="E45" s="9">
        <v>105</v>
      </c>
      <c r="F45" s="10">
        <v>1358.3217185976148</v>
      </c>
      <c r="G45" s="11">
        <f t="shared" si="0"/>
        <v>1.5433320051511893E-3</v>
      </c>
      <c r="H45" s="11">
        <f t="shared" si="12"/>
        <v>7.8329610858774692E-4</v>
      </c>
      <c r="I45" s="16">
        <f t="shared" si="14"/>
        <v>6.6154169504586385E-15</v>
      </c>
      <c r="J45" s="41">
        <f t="shared" si="1"/>
        <v>1.7000000000000001E-2</v>
      </c>
      <c r="K45" s="16">
        <f t="shared" si="15"/>
        <v>1.1246208815779687E-16</v>
      </c>
      <c r="L45" s="15">
        <f t="shared" si="16"/>
        <v>6.6154169504586385E-15</v>
      </c>
      <c r="M45" s="16">
        <f t="shared" si="3"/>
        <v>1.1246208815779667E-16</v>
      </c>
      <c r="N45" s="73" t="str">
        <f t="shared" si="4"/>
        <v>RUINE</v>
      </c>
      <c r="O45" s="15">
        <f t="shared" si="13"/>
        <v>1.0571436286832887E-16</v>
      </c>
      <c r="P45" s="12">
        <f t="shared" si="5"/>
        <v>2.9960589293166633E-15</v>
      </c>
      <c r="Q45" s="16">
        <f t="shared" si="6"/>
        <v>1.0209784707062497E-17</v>
      </c>
      <c r="R45" s="36">
        <f t="shared" si="7"/>
        <v>4.6239136349334114E-18</v>
      </c>
      <c r="S45" s="16">
        <f t="shared" si="8"/>
        <v>8.2805649056595011E-20</v>
      </c>
      <c r="T45" s="17">
        <f t="shared" si="9"/>
        <v>3.7501884780924295E-20</v>
      </c>
      <c r="U45" s="32">
        <f t="shared" si="10"/>
        <v>1.0292590356119092E-17</v>
      </c>
      <c r="V45" s="38">
        <f t="shared" si="11"/>
        <v>4.6614155197143357E-18</v>
      </c>
      <c r="W45" s="33">
        <f t="shared" si="17"/>
        <v>93816.14782857387</v>
      </c>
    </row>
    <row r="46" spans="1:23" x14ac:dyDescent="0.3">
      <c r="A46" s="9"/>
      <c r="B46" s="9"/>
      <c r="C46" s="9"/>
      <c r="D46" s="3">
        <v>41</v>
      </c>
      <c r="E46" s="9">
        <v>106</v>
      </c>
      <c r="F46" s="10">
        <f>F45*($F$45/$F$44)</f>
        <v>668.9249375832128</v>
      </c>
      <c r="G46" s="11">
        <f t="shared" si="0"/>
        <v>7.6003589656344224E-4</v>
      </c>
      <c r="H46" s="11">
        <f t="shared" si="12"/>
        <v>3.8574536015458519E-4</v>
      </c>
      <c r="I46" s="16">
        <f t="shared" si="14"/>
        <v>1.1246208815779667E-16</v>
      </c>
      <c r="J46" s="41">
        <f t="shared" si="1"/>
        <v>1.7000000000000001E-2</v>
      </c>
      <c r="K46" s="16">
        <f t="shared" si="15"/>
        <v>1.9118554986825437E-18</v>
      </c>
      <c r="L46" s="15">
        <f t="shared" si="16"/>
        <v>1.1246208815779667E-16</v>
      </c>
      <c r="M46" s="16">
        <f t="shared" si="3"/>
        <v>1.9118554986825399E-18</v>
      </c>
      <c r="N46" s="73" t="str">
        <f t="shared" si="4"/>
        <v>RUINE</v>
      </c>
      <c r="O46" s="15">
        <f t="shared" si="13"/>
        <v>1.7971441687615873E-18</v>
      </c>
      <c r="P46" s="12">
        <f t="shared" si="5"/>
        <v>4.9934315488610977E-17</v>
      </c>
      <c r="Q46" s="16">
        <f t="shared" si="6"/>
        <v>8.5475224002407879E-20</v>
      </c>
      <c r="R46" s="36">
        <f t="shared" si="7"/>
        <v>3.7951872241668227E-20</v>
      </c>
      <c r="S46" s="16">
        <f t="shared" si="8"/>
        <v>6.932400246286511E-22</v>
      </c>
      <c r="T46" s="17">
        <f t="shared" si="9"/>
        <v>3.0780564958538562E-22</v>
      </c>
      <c r="U46" s="32">
        <f t="shared" si="10"/>
        <v>8.6168464027036527E-20</v>
      </c>
      <c r="V46" s="38">
        <f t="shared" si="11"/>
        <v>3.8259677891253613E-20</v>
      </c>
      <c r="W46" s="33">
        <f t="shared" si="17"/>
        <v>93816.14782857387</v>
      </c>
    </row>
    <row r="47" spans="1:23" x14ac:dyDescent="0.3">
      <c r="A47" s="9"/>
      <c r="B47" s="9"/>
      <c r="C47" s="9"/>
      <c r="D47" s="3">
        <v>42</v>
      </c>
      <c r="E47" s="9">
        <v>107</v>
      </c>
      <c r="F47" s="10">
        <f>F46*($F$45/$F$44)</f>
        <v>329.42164289523487</v>
      </c>
      <c r="G47" s="11">
        <f t="shared" si="0"/>
        <v>3.7429053640885705E-4</v>
      </c>
      <c r="H47" s="11">
        <f t="shared" si="12"/>
        <v>1.8996581401262223E-4</v>
      </c>
      <c r="I47" s="16">
        <f t="shared" si="14"/>
        <v>1.9118554986825399E-18</v>
      </c>
      <c r="J47" s="41">
        <f t="shared" si="1"/>
        <v>1.7000000000000001E-2</v>
      </c>
      <c r="K47" s="16">
        <f t="shared" si="15"/>
        <v>3.2501543477603177E-20</v>
      </c>
      <c r="L47" s="15">
        <f t="shared" si="16"/>
        <v>1.9118554986825399E-18</v>
      </c>
      <c r="M47" s="16">
        <f t="shared" si="3"/>
        <v>3.2501543477603159E-20</v>
      </c>
      <c r="N47" s="73" t="str">
        <f t="shared" si="4"/>
        <v>RUINE</v>
      </c>
      <c r="O47" s="15">
        <f t="shared" si="13"/>
        <v>3.0551450868946967E-20</v>
      </c>
      <c r="P47" s="12">
        <f t="shared" si="5"/>
        <v>8.3223859147684807E-19</v>
      </c>
      <c r="Q47" s="16">
        <f t="shared" si="6"/>
        <v>7.155894201381107E-22</v>
      </c>
      <c r="R47" s="36">
        <f t="shared" si="7"/>
        <v>3.114990288240211E-22</v>
      </c>
      <c r="S47" s="16">
        <f t="shared" si="8"/>
        <v>5.8037312335861453E-24</v>
      </c>
      <c r="T47" s="17">
        <f t="shared" si="9"/>
        <v>2.5263881660922281E-24</v>
      </c>
      <c r="U47" s="32">
        <f t="shared" si="10"/>
        <v>7.2139315137169682E-22</v>
      </c>
      <c r="V47" s="38">
        <f t="shared" si="11"/>
        <v>3.1402541699011333E-22</v>
      </c>
      <c r="W47" s="33">
        <f t="shared" si="17"/>
        <v>93816.14782857387</v>
      </c>
    </row>
    <row r="48" spans="1:23" x14ac:dyDescent="0.3">
      <c r="A48" s="9"/>
      <c r="B48" s="9"/>
      <c r="C48" s="9"/>
      <c r="D48" s="3">
        <v>43</v>
      </c>
      <c r="E48" s="9">
        <v>108</v>
      </c>
      <c r="F48" s="10">
        <f>F47*($F$45/$F$44)</f>
        <v>162.22839471326506</v>
      </c>
      <c r="G48" s="11">
        <f t="shared" si="0"/>
        <v>1.8432472239623482E-4</v>
      </c>
      <c r="H48" s="11">
        <f t="shared" si="12"/>
        <v>9.3551379280405395E-5</v>
      </c>
      <c r="I48" s="16">
        <f t="shared" si="14"/>
        <v>3.2501543477603159E-20</v>
      </c>
      <c r="J48" s="41">
        <f t="shared" si="1"/>
        <v>1.7000000000000001E-2</v>
      </c>
      <c r="K48" s="16">
        <f t="shared" si="15"/>
        <v>5.5252623911925377E-22</v>
      </c>
      <c r="L48" s="15">
        <f t="shared" si="16"/>
        <v>3.2501543477603159E-20</v>
      </c>
      <c r="M48" s="16">
        <f t="shared" si="3"/>
        <v>5.5252623911925462E-22</v>
      </c>
      <c r="N48" s="73" t="str">
        <f t="shared" si="4"/>
        <v>RUINE</v>
      </c>
      <c r="O48" s="15">
        <f t="shared" si="13"/>
        <v>5.1937466477209932E-22</v>
      </c>
      <c r="P48" s="12">
        <f t="shared" si="5"/>
        <v>1.3870643191280795E-20</v>
      </c>
      <c r="Q48" s="16">
        <f t="shared" si="6"/>
        <v>5.990837978958359E-24</v>
      </c>
      <c r="R48" s="36">
        <f t="shared" si="7"/>
        <v>2.5567024556900573E-24</v>
      </c>
      <c r="S48" s="16">
        <f t="shared" si="8"/>
        <v>4.858821625272807E-26</v>
      </c>
      <c r="T48" s="17">
        <f t="shared" si="9"/>
        <v>2.0735932476769938E-26</v>
      </c>
      <c r="U48" s="32">
        <f t="shared" si="10"/>
        <v>6.0394261952110872E-24</v>
      </c>
      <c r="V48" s="38">
        <f t="shared" si="11"/>
        <v>2.5774383881668272E-24</v>
      </c>
      <c r="W48" s="33">
        <f t="shared" si="17"/>
        <v>93816.14782857387</v>
      </c>
    </row>
    <row r="49" spans="1:23" x14ac:dyDescent="0.3">
      <c r="A49" s="9"/>
      <c r="B49" s="9"/>
      <c r="C49" s="9"/>
      <c r="D49" s="3">
        <v>44</v>
      </c>
      <c r="E49" s="9">
        <v>109</v>
      </c>
      <c r="F49" s="10">
        <f t="shared" ref="F49:F55" si="18">F48*($F$45/$F$44)</f>
        <v>79.891690843193288</v>
      </c>
      <c r="G49" s="11">
        <f t="shared" si="0"/>
        <v>9.0773343115829429E-5</v>
      </c>
      <c r="H49" s="11">
        <f t="shared" si="12"/>
        <v>4.6070713358376931E-5</v>
      </c>
      <c r="I49" s="16">
        <f t="shared" si="14"/>
        <v>5.5252623911925462E-22</v>
      </c>
      <c r="J49" s="41">
        <f t="shared" si="1"/>
        <v>1.7000000000000001E-2</v>
      </c>
      <c r="K49" s="16">
        <f t="shared" si="15"/>
        <v>9.3929460650273299E-24</v>
      </c>
      <c r="L49" s="15">
        <f t="shared" si="16"/>
        <v>5.5252623911925462E-22</v>
      </c>
      <c r="M49" s="16">
        <f t="shared" si="3"/>
        <v>9.3929460650273564E-24</v>
      </c>
      <c r="N49" s="73" t="str">
        <f t="shared" si="4"/>
        <v>RUINE</v>
      </c>
      <c r="O49" s="15">
        <f t="shared" si="13"/>
        <v>8.8293693011257148E-24</v>
      </c>
      <c r="P49" s="12">
        <f t="shared" si="5"/>
        <v>2.3117738652134694E-22</v>
      </c>
      <c r="Q49" s="16">
        <f t="shared" si="6"/>
        <v>5.0154653884070919E-26</v>
      </c>
      <c r="R49" s="36">
        <f t="shared" si="7"/>
        <v>2.0984744227322946E-26</v>
      </c>
      <c r="S49" s="16">
        <f t="shared" si="8"/>
        <v>4.0677534220741566E-28</v>
      </c>
      <c r="T49" s="17">
        <f t="shared" si="9"/>
        <v>1.7019510360763219E-28</v>
      </c>
      <c r="U49" s="32">
        <f t="shared" si="10"/>
        <v>5.0561429226278334E-26</v>
      </c>
      <c r="V49" s="38">
        <f t="shared" si="11"/>
        <v>2.1154939330930577E-26</v>
      </c>
      <c r="W49" s="33">
        <f t="shared" si="17"/>
        <v>93816.14782857387</v>
      </c>
    </row>
    <row r="50" spans="1:23" x14ac:dyDescent="0.3">
      <c r="A50" s="9"/>
      <c r="B50" s="9"/>
      <c r="C50" s="9"/>
      <c r="D50" s="3">
        <v>45</v>
      </c>
      <c r="E50" s="9">
        <v>110</v>
      </c>
      <c r="F50" s="10">
        <f t="shared" si="18"/>
        <v>39.34380462227724</v>
      </c>
      <c r="G50" s="11">
        <f t="shared" si="0"/>
        <v>4.4702629757452505E-5</v>
      </c>
      <c r="H50" s="11">
        <f t="shared" si="12"/>
        <v>2.2688181036731078E-5</v>
      </c>
      <c r="I50" s="16">
        <f t="shared" si="14"/>
        <v>9.3929460650273564E-24</v>
      </c>
      <c r="J50" s="41">
        <f t="shared" si="1"/>
        <v>1.7000000000000001E-2</v>
      </c>
      <c r="K50" s="16">
        <f t="shared" si="15"/>
        <v>1.5968008310546507E-25</v>
      </c>
      <c r="L50" s="15">
        <f t="shared" si="16"/>
        <v>9.3929460650273564E-24</v>
      </c>
      <c r="M50" s="16">
        <f t="shared" si="3"/>
        <v>1.5968008310546562E-25</v>
      </c>
      <c r="N50" s="73" t="str">
        <f t="shared" si="4"/>
        <v>RUINE</v>
      </c>
      <c r="O50" s="15">
        <f t="shared" si="13"/>
        <v>1.5009927811913768E-25</v>
      </c>
      <c r="P50" s="12">
        <f t="shared" si="5"/>
        <v>3.8529564420224606E-24</v>
      </c>
      <c r="Q50" s="16">
        <f t="shared" si="6"/>
        <v>4.1988939027663828E-28</v>
      </c>
      <c r="R50" s="36">
        <f t="shared" si="7"/>
        <v>1.7223728529932157E-28</v>
      </c>
      <c r="S50" s="16">
        <f t="shared" si="8"/>
        <v>3.4054795954496432E-30</v>
      </c>
      <c r="T50" s="17">
        <f t="shared" si="9"/>
        <v>1.3969168410662573E-30</v>
      </c>
      <c r="U50" s="32">
        <f t="shared" si="10"/>
        <v>4.2329486987208794E-28</v>
      </c>
      <c r="V50" s="38">
        <f t="shared" si="11"/>
        <v>1.7363420214038783E-28</v>
      </c>
      <c r="W50" s="33">
        <f t="shared" si="17"/>
        <v>93816.14782857387</v>
      </c>
    </row>
    <row r="51" spans="1:23" x14ac:dyDescent="0.3">
      <c r="A51" s="9"/>
      <c r="B51" s="9"/>
      <c r="C51" s="9"/>
      <c r="D51" s="3">
        <v>46</v>
      </c>
      <c r="E51" s="9">
        <v>111</v>
      </c>
      <c r="F51" s="10">
        <f t="shared" si="18"/>
        <v>19.375418717750257</v>
      </c>
      <c r="G51" s="11">
        <f t="shared" si="0"/>
        <v>2.2014448720721424E-5</v>
      </c>
      <c r="H51" s="11">
        <f t="shared" si="12"/>
        <v>1.1173118912904513E-5</v>
      </c>
      <c r="I51" s="16">
        <f t="shared" si="14"/>
        <v>1.5968008310546562E-25</v>
      </c>
      <c r="J51" s="41">
        <f t="shared" si="1"/>
        <v>1.7000000000000001E-2</v>
      </c>
      <c r="K51" s="16">
        <f t="shared" si="15"/>
        <v>2.7145614127929157E-27</v>
      </c>
      <c r="L51" s="15">
        <f t="shared" si="16"/>
        <v>1.5968008310546562E-25</v>
      </c>
      <c r="M51" s="16">
        <f t="shared" si="3"/>
        <v>2.7145614127929211E-27</v>
      </c>
      <c r="N51" s="73" t="str">
        <f t="shared" si="4"/>
        <v>RUINE</v>
      </c>
      <c r="O51" s="15">
        <f t="shared" si="13"/>
        <v>2.5516877280253458E-27</v>
      </c>
      <c r="P51" s="12">
        <f t="shared" si="5"/>
        <v>6.421594070037456E-26</v>
      </c>
      <c r="Q51" s="16">
        <f t="shared" si="6"/>
        <v>3.5152690012458084E-30</v>
      </c>
      <c r="R51" s="36">
        <f t="shared" si="7"/>
        <v>1.4136785336012836E-30</v>
      </c>
      <c r="S51" s="16">
        <f t="shared" si="8"/>
        <v>2.851031041382634E-32</v>
      </c>
      <c r="T51" s="17">
        <f t="shared" si="9"/>
        <v>1.1465527617957993E-32</v>
      </c>
      <c r="U51" s="32">
        <f t="shared" si="10"/>
        <v>3.5437793116596345E-30</v>
      </c>
      <c r="V51" s="38">
        <f t="shared" si="11"/>
        <v>1.4251440612192416E-30</v>
      </c>
      <c r="W51" s="33">
        <f t="shared" si="17"/>
        <v>93816.14782857387</v>
      </c>
    </row>
    <row r="52" spans="1:23" x14ac:dyDescent="0.3">
      <c r="A52" s="9"/>
      <c r="B52" s="9"/>
      <c r="C52" s="9"/>
      <c r="D52" s="3">
        <v>47</v>
      </c>
      <c r="E52" s="9">
        <v>112</v>
      </c>
      <c r="F52" s="10">
        <f t="shared" si="18"/>
        <v>9.5417017772496813</v>
      </c>
      <c r="G52" s="11">
        <f t="shared" si="0"/>
        <v>1.0841329807816911E-5</v>
      </c>
      <c r="H52" s="11">
        <f t="shared" si="12"/>
        <v>5.5023620465561692E-6</v>
      </c>
      <c r="I52" s="16">
        <f t="shared" si="14"/>
        <v>2.7145614127929211E-27</v>
      </c>
      <c r="J52" s="41">
        <f t="shared" si="1"/>
        <v>1.7000000000000001E-2</v>
      </c>
      <c r="K52" s="16">
        <f t="shared" si="15"/>
        <v>4.6147544017479661E-29</v>
      </c>
      <c r="L52" s="15">
        <f t="shared" si="16"/>
        <v>2.7145614127929211E-27</v>
      </c>
      <c r="M52" s="16">
        <f t="shared" si="3"/>
        <v>4.6147544017479745E-29</v>
      </c>
      <c r="N52" s="73" t="str">
        <f t="shared" si="4"/>
        <v>RUINE</v>
      </c>
      <c r="O52" s="15">
        <f t="shared" si="13"/>
        <v>4.3378691376430961E-29</v>
      </c>
      <c r="P52" s="12">
        <f t="shared" si="5"/>
        <v>1.0702656783395785E-27</v>
      </c>
      <c r="Q52" s="16">
        <f t="shared" si="6"/>
        <v>2.9429455559661479E-32</v>
      </c>
      <c r="R52" s="36">
        <f t="shared" si="7"/>
        <v>1.1603103200866258E-32</v>
      </c>
      <c r="S52" s="16">
        <f t="shared" si="8"/>
        <v>2.3868526505894711E-34</v>
      </c>
      <c r="T52" s="17">
        <f t="shared" si="9"/>
        <v>9.4106048186673866E-35</v>
      </c>
      <c r="U52" s="32">
        <f t="shared" si="10"/>
        <v>2.9668140824720424E-32</v>
      </c>
      <c r="V52" s="38">
        <f t="shared" si="11"/>
        <v>1.1697209249052931E-32</v>
      </c>
      <c r="W52" s="33">
        <f t="shared" si="17"/>
        <v>93816.14782857387</v>
      </c>
    </row>
    <row r="53" spans="1:23" x14ac:dyDescent="0.3">
      <c r="A53" s="9"/>
      <c r="B53" s="9"/>
      <c r="C53" s="9"/>
      <c r="D53" s="3">
        <v>48</v>
      </c>
      <c r="E53" s="9">
        <v>113</v>
      </c>
      <c r="F53" s="10">
        <f t="shared" si="18"/>
        <v>4.6989473689444559</v>
      </c>
      <c r="G53" s="11">
        <f t="shared" si="0"/>
        <v>5.3389677612607425E-6</v>
      </c>
      <c r="H53" s="11">
        <f t="shared" si="12"/>
        <v>2.7097168057894939E-6</v>
      </c>
      <c r="I53" s="16">
        <f t="shared" si="14"/>
        <v>4.6147544017479745E-29</v>
      </c>
      <c r="J53" s="41">
        <f t="shared" si="1"/>
        <v>1.7000000000000001E-2</v>
      </c>
      <c r="K53" s="16">
        <f t="shared" si="15"/>
        <v>7.845082482971557E-31</v>
      </c>
      <c r="L53" s="15">
        <f t="shared" si="16"/>
        <v>4.6147544017479745E-29</v>
      </c>
      <c r="M53" s="16">
        <f t="shared" si="3"/>
        <v>7.8450824829715727E-31</v>
      </c>
      <c r="N53" s="73" t="str">
        <f t="shared" si="4"/>
        <v>RUINE</v>
      </c>
      <c r="O53" s="15">
        <f t="shared" si="13"/>
        <v>7.3743775339932782E-31</v>
      </c>
      <c r="P53" s="12">
        <f t="shared" si="5"/>
        <v>1.7837761305659674E-29</v>
      </c>
      <c r="Q53" s="16">
        <f t="shared" si="6"/>
        <v>2.4638024977068542E-34</v>
      </c>
      <c r="R53" s="36">
        <f t="shared" si="7"/>
        <v>9.5235232543981327E-35</v>
      </c>
      <c r="S53" s="16">
        <f t="shared" si="8"/>
        <v>1.9982474736098071E-36</v>
      </c>
      <c r="T53" s="17">
        <f t="shared" si="9"/>
        <v>7.7239779976997039E-37</v>
      </c>
      <c r="U53" s="32">
        <f t="shared" si="10"/>
        <v>2.4837849724429522E-34</v>
      </c>
      <c r="V53" s="38">
        <f t="shared" si="11"/>
        <v>9.6007630343751294E-35</v>
      </c>
      <c r="W53" s="33">
        <f t="shared" si="17"/>
        <v>93816.14782857387</v>
      </c>
    </row>
    <row r="54" spans="1:23" x14ac:dyDescent="0.3">
      <c r="A54" s="9"/>
      <c r="B54" s="9"/>
      <c r="C54" s="9"/>
      <c r="D54" s="3">
        <v>49</v>
      </c>
      <c r="E54" s="9">
        <v>114</v>
      </c>
      <c r="F54" s="10">
        <f t="shared" si="18"/>
        <v>2.3140637688714722</v>
      </c>
      <c r="G54" s="11">
        <f t="shared" si="0"/>
        <v>2.6292509554712489E-6</v>
      </c>
      <c r="H54" s="11">
        <f t="shared" si="12"/>
        <v>1.3344387565652097E-6</v>
      </c>
      <c r="I54" s="16">
        <f t="shared" si="14"/>
        <v>7.8450824829715727E-31</v>
      </c>
      <c r="J54" s="41">
        <f t="shared" si="1"/>
        <v>1.7000000000000001E-2</v>
      </c>
      <c r="K54" s="16">
        <f t="shared" si="15"/>
        <v>1.3336640221051674E-32</v>
      </c>
      <c r="L54" s="15">
        <f t="shared" si="16"/>
        <v>7.8450824829715727E-31</v>
      </c>
      <c r="M54" s="16">
        <f t="shared" si="3"/>
        <v>1.3336640221051671E-32</v>
      </c>
      <c r="N54" s="73" t="str">
        <f t="shared" si="4"/>
        <v>RUINE</v>
      </c>
      <c r="O54" s="15">
        <f t="shared" si="13"/>
        <v>1.253644180778857E-32</v>
      </c>
      <c r="P54" s="12">
        <f t="shared" si="5"/>
        <v>2.9729602176099516E-31</v>
      </c>
      <c r="Q54" s="16">
        <f t="shared" si="6"/>
        <v>2.0626690614103765E-36</v>
      </c>
      <c r="R54" s="36">
        <f t="shared" si="7"/>
        <v>7.8166584927289768E-37</v>
      </c>
      <c r="S54" s="16">
        <f t="shared" si="8"/>
        <v>1.6729113817737489E-38</v>
      </c>
      <c r="T54" s="17">
        <f t="shared" si="9"/>
        <v>6.3396388710962026E-39</v>
      </c>
      <c r="U54" s="32">
        <f t="shared" si="10"/>
        <v>2.0793981752281139E-36</v>
      </c>
      <c r="V54" s="38">
        <f t="shared" si="11"/>
        <v>7.8800548814399395E-37</v>
      </c>
      <c r="W54" s="33">
        <f t="shared" si="17"/>
        <v>93816.14782857387</v>
      </c>
    </row>
    <row r="55" spans="1:23" ht="15" thickBot="1" x14ac:dyDescent="0.35">
      <c r="A55" s="9"/>
      <c r="B55" s="9"/>
      <c r="C55" s="9"/>
      <c r="D55" s="5">
        <v>50</v>
      </c>
      <c r="E55" s="20">
        <v>115</v>
      </c>
      <c r="F55" s="21">
        <f t="shared" si="18"/>
        <v>1.1395937655727637</v>
      </c>
      <c r="G55" s="22">
        <f t="shared" si="0"/>
        <v>1.294812198906039E-6</v>
      </c>
      <c r="H55" s="22">
        <f t="shared" si="12"/>
        <v>1.294812198906039E-6</v>
      </c>
      <c r="I55" s="24">
        <f t="shared" si="14"/>
        <v>1.3336640221051671E-32</v>
      </c>
      <c r="J55" s="56">
        <f t="shared" si="1"/>
        <v>1.7000000000000001E-2</v>
      </c>
      <c r="K55" s="24">
        <f t="shared" si="15"/>
        <v>2.2672288375787844E-34</v>
      </c>
      <c r="L55" s="35">
        <f t="shared" si="16"/>
        <v>1.3336640221051671E-32</v>
      </c>
      <c r="M55" s="24">
        <f t="shared" si="3"/>
        <v>2.2672288375787891E-34</v>
      </c>
      <c r="N55" s="74" t="str">
        <f t="shared" si="4"/>
        <v>RUINE</v>
      </c>
      <c r="O55" s="35">
        <f t="shared" si="13"/>
        <v>2.1311951073240618E-34</v>
      </c>
      <c r="P55" s="34">
        <f t="shared" si="5"/>
        <v>4.9549336960165847E-33</v>
      </c>
      <c r="Q55" s="24">
        <f t="shared" si="6"/>
        <v>1.7268444450638638E-38</v>
      </c>
      <c r="R55" s="37">
        <f t="shared" si="7"/>
        <v>6.4157085943728615E-39</v>
      </c>
      <c r="S55" s="24">
        <f t="shared" si="8"/>
        <v>2.7594974232120604E-40</v>
      </c>
      <c r="T55" s="26">
        <f t="shared" si="9"/>
        <v>1.0252302333807856E-40</v>
      </c>
      <c r="U55" s="68">
        <f t="shared" si="10"/>
        <v>1.7544394192959844E-38</v>
      </c>
      <c r="V55" s="39">
        <f t="shared" si="11"/>
        <v>6.5182316177109395E-39</v>
      </c>
      <c r="W55" s="40">
        <f>V55+W54</f>
        <v>93816.14782857387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W55"/>
  <sheetViews>
    <sheetView workbookViewId="0"/>
  </sheetViews>
  <sheetFormatPr baseColWidth="10" defaultRowHeight="14.4" x14ac:dyDescent="0.3"/>
  <cols>
    <col min="1" max="1" width="35.33203125" customWidth="1"/>
    <col min="2" max="2" width="12.6640625" bestFit="1" customWidth="1"/>
    <col min="4" max="4" width="7.5546875" bestFit="1" customWidth="1"/>
    <col min="5" max="5" width="4.77734375" bestFit="1" customWidth="1"/>
    <col min="6" max="6" width="14.6640625" bestFit="1" customWidth="1"/>
    <col min="7" max="7" width="9.88671875" bestFit="1" customWidth="1"/>
    <col min="8" max="8" width="13.6640625" bestFit="1" customWidth="1"/>
    <col min="9" max="9" width="15.77734375" bestFit="1" customWidth="1"/>
    <col min="10" max="10" width="5.88671875" bestFit="1" customWidth="1"/>
    <col min="11" max="11" width="10.6640625" bestFit="1" customWidth="1"/>
    <col min="12" max="12" width="16.33203125" bestFit="1" customWidth="1"/>
    <col min="13" max="13" width="15.77734375" bestFit="1" customWidth="1"/>
    <col min="14" max="14" width="15.77734375" customWidth="1"/>
    <col min="15" max="15" width="26" bestFit="1" customWidth="1"/>
    <col min="16" max="16" width="27.21875" bestFit="1" customWidth="1"/>
    <col min="17" max="17" width="26.33203125" bestFit="1" customWidth="1"/>
    <col min="18" max="18" width="37.21875" bestFit="1" customWidth="1"/>
    <col min="19" max="19" width="34.77734375" bestFit="1" customWidth="1"/>
    <col min="20" max="20" width="44.44140625" bestFit="1" customWidth="1"/>
    <col min="21" max="21" width="17.33203125" bestFit="1" customWidth="1"/>
    <col min="22" max="22" width="27" bestFit="1" customWidth="1"/>
    <col min="23" max="23" width="36.109375" bestFit="1" customWidth="1"/>
  </cols>
  <sheetData>
    <row r="1" spans="1:23" ht="17.399999999999999" x14ac:dyDescent="0.3">
      <c r="A1" s="42" t="s">
        <v>74</v>
      </c>
      <c r="B1" s="42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</row>
    <row r="2" spans="1:23" x14ac:dyDescent="0.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5" thickBot="1" x14ac:dyDescent="0.3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3" ht="17.399999999999999" x14ac:dyDescent="0.3">
      <c r="A4" s="42" t="s">
        <v>10</v>
      </c>
      <c r="B4" s="47">
        <v>100000</v>
      </c>
      <c r="C4" s="9"/>
      <c r="D4" s="6" t="s">
        <v>11</v>
      </c>
      <c r="E4" s="7" t="s">
        <v>1</v>
      </c>
      <c r="F4" s="7" t="s">
        <v>0</v>
      </c>
      <c r="G4" s="7" t="s">
        <v>2</v>
      </c>
      <c r="H4" s="7" t="s">
        <v>20</v>
      </c>
      <c r="I4" s="7" t="s">
        <v>25</v>
      </c>
      <c r="J4" s="7" t="s">
        <v>35</v>
      </c>
      <c r="K4" s="7" t="s">
        <v>17</v>
      </c>
      <c r="L4" s="7" t="s">
        <v>6</v>
      </c>
      <c r="M4" s="7" t="s">
        <v>25</v>
      </c>
      <c r="N4" s="7" t="s">
        <v>50</v>
      </c>
      <c r="O4" s="7" t="s">
        <v>18</v>
      </c>
      <c r="P4" s="7" t="s">
        <v>7</v>
      </c>
      <c r="Q4" s="7" t="s">
        <v>4</v>
      </c>
      <c r="R4" s="7" t="s">
        <v>12</v>
      </c>
      <c r="S4" s="7" t="s">
        <v>29</v>
      </c>
      <c r="T4" s="7" t="s">
        <v>30</v>
      </c>
      <c r="U4" s="7" t="s">
        <v>47</v>
      </c>
      <c r="V4" s="7" t="s">
        <v>21</v>
      </c>
      <c r="W4" s="8" t="s">
        <v>22</v>
      </c>
    </row>
    <row r="5" spans="1:23" ht="17.399999999999999" x14ac:dyDescent="0.3">
      <c r="A5" s="42" t="s">
        <v>23</v>
      </c>
      <c r="B5" s="47">
        <v>359</v>
      </c>
      <c r="C5" s="9"/>
      <c r="D5" s="3">
        <v>0</v>
      </c>
      <c r="E5" s="9">
        <v>65</v>
      </c>
      <c r="F5" s="10">
        <v>880122.82131384278</v>
      </c>
      <c r="G5" s="31">
        <f>F5/$F$5</f>
        <v>1</v>
      </c>
      <c r="H5" s="11">
        <f>(F5-F6)/$F$5</f>
        <v>1.1104565080185305E-2</v>
      </c>
      <c r="I5" s="32">
        <v>100000</v>
      </c>
      <c r="J5" s="41">
        <f>$B$8</f>
        <v>3.2000000000000001E-2</v>
      </c>
      <c r="K5" s="16">
        <v>0</v>
      </c>
      <c r="L5" s="15">
        <v>0</v>
      </c>
      <c r="M5" s="16">
        <f>MAX(0,I5+K5-L5)</f>
        <v>100000</v>
      </c>
      <c r="N5" s="73" t="str">
        <f>IF(M5&lt;=1,"RUINE","V")</f>
        <v>V</v>
      </c>
      <c r="O5" s="15">
        <f>0</f>
        <v>0</v>
      </c>
      <c r="P5" s="12">
        <f>L5/(1+$B$7)^D5</f>
        <v>0</v>
      </c>
      <c r="Q5" s="16">
        <f>L5*G5</f>
        <v>0</v>
      </c>
      <c r="R5" s="36">
        <f>Q5/(1+$B$7)^D5</f>
        <v>0</v>
      </c>
      <c r="S5" s="16">
        <f>O5*H5</f>
        <v>0</v>
      </c>
      <c r="T5" s="17">
        <f>S5/(1+$B$7)^D5</f>
        <v>0</v>
      </c>
      <c r="U5" s="32">
        <f>Q5+S5</f>
        <v>0</v>
      </c>
      <c r="V5" s="38">
        <f>R5+T5</f>
        <v>0</v>
      </c>
      <c r="W5" s="33">
        <f>V5</f>
        <v>0</v>
      </c>
    </row>
    <row r="6" spans="1:23" ht="17.399999999999999" x14ac:dyDescent="0.3">
      <c r="A6" s="42" t="s">
        <v>26</v>
      </c>
      <c r="B6" s="53">
        <f>B5*12</f>
        <v>4308</v>
      </c>
      <c r="C6" s="9"/>
      <c r="D6" s="3">
        <v>1</v>
      </c>
      <c r="E6" s="9">
        <v>66</v>
      </c>
      <c r="F6" s="10">
        <v>870349.44016600691</v>
      </c>
      <c r="G6" s="31">
        <f t="shared" ref="G6:G55" si="0">F6/$F$5</f>
        <v>0.98889543491981469</v>
      </c>
      <c r="H6" s="11">
        <f>(F6-F7)/$F$5</f>
        <v>1.2469368075235601E-2</v>
      </c>
      <c r="I6" s="16">
        <f>M5</f>
        <v>100000</v>
      </c>
      <c r="J6" s="41">
        <f t="shared" ref="J6:J55" si="1">$B$8</f>
        <v>3.2000000000000001E-2</v>
      </c>
      <c r="K6" s="16">
        <f>I6*$B$8</f>
        <v>3200</v>
      </c>
      <c r="L6" s="15">
        <f t="shared" ref="L6" si="2">MIN($B$6,I6)</f>
        <v>4308</v>
      </c>
      <c r="M6" s="16">
        <f t="shared" ref="M6:M55" si="3">MAX(0,I6+K6-L6)</f>
        <v>98892</v>
      </c>
      <c r="N6" s="73" t="str">
        <f t="shared" ref="N6:N55" si="4">IF(M6&lt;=1,"RUINE","V")</f>
        <v>V</v>
      </c>
      <c r="O6" s="15">
        <f>M6-(M6*$B$9)</f>
        <v>92958.48</v>
      </c>
      <c r="P6" s="12">
        <f t="shared" ref="P6:P55" si="5">L6/(1+$B$7)^D6</f>
        <v>4223.5294117647054</v>
      </c>
      <c r="Q6" s="16">
        <f t="shared" ref="Q6:Q55" si="6">L6*G6</f>
        <v>4260.1615336345612</v>
      </c>
      <c r="R6" s="36">
        <f t="shared" ref="R6:R55" si="7">Q6/(1+$B$7)^D6</f>
        <v>4176.6289545436875</v>
      </c>
      <c r="S6" s="16">
        <f t="shared" ref="S6:S55" si="8">O6*H6</f>
        <v>1159.133502834427</v>
      </c>
      <c r="T6" s="17">
        <f t="shared" ref="T6:T55" si="9">S6/(1+$B$7)^D6</f>
        <v>1136.4053949357126</v>
      </c>
      <c r="U6" s="32">
        <f t="shared" ref="U6:U55" si="10">Q6+S6</f>
        <v>5419.2950364689877</v>
      </c>
      <c r="V6" s="38">
        <f t="shared" ref="V6:V55" si="11">R6+T6</f>
        <v>5313.0343494793997</v>
      </c>
      <c r="W6" s="33">
        <f>V6+W5</f>
        <v>5313.0343494793997</v>
      </c>
    </row>
    <row r="7" spans="1:23" ht="17.399999999999999" x14ac:dyDescent="0.3">
      <c r="A7" s="42" t="s">
        <v>9</v>
      </c>
      <c r="B7" s="49">
        <v>0.02</v>
      </c>
      <c r="C7" s="9"/>
      <c r="D7" s="3">
        <v>2</v>
      </c>
      <c r="E7" s="9">
        <v>67</v>
      </c>
      <c r="F7" s="10">
        <v>859374.86475562979</v>
      </c>
      <c r="G7" s="31">
        <f t="shared" si="0"/>
        <v>0.97642606684457911</v>
      </c>
      <c r="H7" s="11">
        <f t="shared" ref="H7:H55" si="12">(F7-F8)/$F$5</f>
        <v>1.4100253388138218E-2</v>
      </c>
      <c r="I7" s="16">
        <f>M6</f>
        <v>98892</v>
      </c>
      <c r="J7" s="41">
        <f t="shared" si="1"/>
        <v>3.2000000000000001E-2</v>
      </c>
      <c r="K7" s="16">
        <f>I7*$B$8</f>
        <v>3164.5439999999999</v>
      </c>
      <c r="L7" s="15">
        <f>MIN(L6*(1+$B$10),I7)</f>
        <v>4308</v>
      </c>
      <c r="M7" s="16">
        <f t="shared" si="3"/>
        <v>97748.543999999994</v>
      </c>
      <c r="N7" s="73" t="str">
        <f t="shared" si="4"/>
        <v>V</v>
      </c>
      <c r="O7" s="15">
        <f t="shared" ref="O7:O55" si="13">M7-(M7*$B$9)</f>
        <v>91883.631359999999</v>
      </c>
      <c r="P7" s="12">
        <f t="shared" si="5"/>
        <v>4140.7151095732415</v>
      </c>
      <c r="Q7" s="16">
        <f t="shared" si="6"/>
        <v>4206.4434959664468</v>
      </c>
      <c r="R7" s="36">
        <f t="shared" si="7"/>
        <v>4043.1021683645204</v>
      </c>
      <c r="S7" s="16">
        <f t="shared" si="8"/>
        <v>1295.582484398283</v>
      </c>
      <c r="T7" s="17">
        <f t="shared" si="9"/>
        <v>1245.2734375223788</v>
      </c>
      <c r="U7" s="32">
        <f t="shared" si="10"/>
        <v>5502.0259803647295</v>
      </c>
      <c r="V7" s="38">
        <f t="shared" si="11"/>
        <v>5288.3756058868994</v>
      </c>
      <c r="W7" s="33">
        <f>V7+W6</f>
        <v>10601.4099553663</v>
      </c>
    </row>
    <row r="8" spans="1:23" ht="17.399999999999999" x14ac:dyDescent="0.3">
      <c r="A8" s="42" t="s">
        <v>37</v>
      </c>
      <c r="B8" s="49">
        <v>3.2000000000000001E-2</v>
      </c>
      <c r="C8" s="9"/>
      <c r="D8" s="3">
        <v>3</v>
      </c>
      <c r="E8" s="9">
        <v>68</v>
      </c>
      <c r="F8" s="10">
        <v>846964.90996242152</v>
      </c>
      <c r="G8" s="31">
        <f t="shared" si="0"/>
        <v>0.96232581345644086</v>
      </c>
      <c r="H8" s="11">
        <f t="shared" si="12"/>
        <v>1.4359576611957057E-2</v>
      </c>
      <c r="I8" s="16">
        <f t="shared" ref="I8:I55" si="14">M7</f>
        <v>97748.543999999994</v>
      </c>
      <c r="J8" s="41">
        <f t="shared" si="1"/>
        <v>3.2000000000000001E-2</v>
      </c>
      <c r="K8" s="16">
        <f t="shared" ref="K8:K55" si="15">I8*$B$8</f>
        <v>3127.9534079999999</v>
      </c>
      <c r="L8" s="15">
        <f t="shared" ref="L8:L55" si="16">MIN(L7*(1+$B$10),I8)</f>
        <v>4308</v>
      </c>
      <c r="M8" s="16">
        <f t="shared" si="3"/>
        <v>96568.497407999996</v>
      </c>
      <c r="N8" s="73" t="str">
        <f t="shared" si="4"/>
        <v>V</v>
      </c>
      <c r="O8" s="15">
        <f t="shared" si="13"/>
        <v>90774.387563519995</v>
      </c>
      <c r="P8" s="12">
        <f t="shared" si="5"/>
        <v>4059.5246172286679</v>
      </c>
      <c r="Q8" s="16">
        <f t="shared" si="6"/>
        <v>4145.6996043703475</v>
      </c>
      <c r="R8" s="36">
        <f t="shared" si="7"/>
        <v>3906.585329521025</v>
      </c>
      <c r="S8" s="16">
        <f t="shared" si="8"/>
        <v>1303.4817726218473</v>
      </c>
      <c r="T8" s="17">
        <f t="shared" si="9"/>
        <v>1228.299987016539</v>
      </c>
      <c r="U8" s="32">
        <f t="shared" si="10"/>
        <v>5449.1813769921946</v>
      </c>
      <c r="V8" s="38">
        <f t="shared" si="11"/>
        <v>5134.885316537564</v>
      </c>
      <c r="W8" s="33">
        <f t="shared" ref="W8:W54" si="17">V8+W7</f>
        <v>15736.295271903864</v>
      </c>
    </row>
    <row r="9" spans="1:23" ht="17.399999999999999" x14ac:dyDescent="0.3">
      <c r="A9" s="42" t="s">
        <v>28</v>
      </c>
      <c r="B9" s="49">
        <v>0.06</v>
      </c>
      <c r="C9" s="9"/>
      <c r="D9" s="3">
        <v>4</v>
      </c>
      <c r="E9" s="9">
        <v>69</v>
      </c>
      <c r="F9" s="10">
        <v>834326.7188818336</v>
      </c>
      <c r="G9" s="31">
        <f t="shared" si="0"/>
        <v>0.94796623684448378</v>
      </c>
      <c r="H9" s="11">
        <f t="shared" si="12"/>
        <v>1.7596378512726909E-2</v>
      </c>
      <c r="I9" s="16">
        <f t="shared" si="14"/>
        <v>96568.497407999996</v>
      </c>
      <c r="J9" s="41">
        <f t="shared" si="1"/>
        <v>3.2000000000000001E-2</v>
      </c>
      <c r="K9" s="16">
        <f t="shared" si="15"/>
        <v>3090.191917056</v>
      </c>
      <c r="L9" s="15">
        <f t="shared" si="16"/>
        <v>4308</v>
      </c>
      <c r="M9" s="16">
        <f t="shared" si="3"/>
        <v>95350.689325055995</v>
      </c>
      <c r="N9" s="73" t="str">
        <f t="shared" si="4"/>
        <v>V</v>
      </c>
      <c r="O9" s="15">
        <f t="shared" si="13"/>
        <v>89629.647965552635</v>
      </c>
      <c r="P9" s="12">
        <f t="shared" si="5"/>
        <v>3979.9260953222233</v>
      </c>
      <c r="Q9" s="16">
        <f t="shared" si="6"/>
        <v>4083.8385483260363</v>
      </c>
      <c r="R9" s="36">
        <f t="shared" si="7"/>
        <v>3772.8355635017683</v>
      </c>
      <c r="S9" s="16">
        <f t="shared" si="8"/>
        <v>1577.1572115643276</v>
      </c>
      <c r="T9" s="17">
        <f t="shared" si="9"/>
        <v>1457.0494760284355</v>
      </c>
      <c r="U9" s="32">
        <f t="shared" si="10"/>
        <v>5660.9957598903638</v>
      </c>
      <c r="V9" s="38">
        <f t="shared" si="11"/>
        <v>5229.8850395302034</v>
      </c>
      <c r="W9" s="33">
        <f t="shared" si="17"/>
        <v>20966.180311434066</v>
      </c>
    </row>
    <row r="10" spans="1:23" ht="17.399999999999999" x14ac:dyDescent="0.3">
      <c r="A10" s="42" t="s">
        <v>43</v>
      </c>
      <c r="B10" s="57">
        <v>0</v>
      </c>
      <c r="C10" s="9"/>
      <c r="D10" s="3">
        <v>5</v>
      </c>
      <c r="E10" s="9">
        <v>70</v>
      </c>
      <c r="F10" s="10">
        <v>818839.74458030611</v>
      </c>
      <c r="G10" s="31">
        <f t="shared" si="0"/>
        <v>0.93036985833175689</v>
      </c>
      <c r="H10" s="11">
        <f t="shared" si="12"/>
        <v>1.7635819008535464E-2</v>
      </c>
      <c r="I10" s="16">
        <f t="shared" si="14"/>
        <v>95350.689325055995</v>
      </c>
      <c r="J10" s="41">
        <f t="shared" si="1"/>
        <v>3.2000000000000001E-2</v>
      </c>
      <c r="K10" s="16">
        <f t="shared" si="15"/>
        <v>3051.2220584017919</v>
      </c>
      <c r="L10" s="15">
        <f t="shared" si="16"/>
        <v>4308</v>
      </c>
      <c r="M10" s="16">
        <f t="shared" si="3"/>
        <v>94093.911383457787</v>
      </c>
      <c r="N10" s="73" t="str">
        <f t="shared" si="4"/>
        <v>V</v>
      </c>
      <c r="O10" s="15">
        <f t="shared" si="13"/>
        <v>88448.276700450326</v>
      </c>
      <c r="P10" s="12">
        <f t="shared" si="5"/>
        <v>3901.8883287472777</v>
      </c>
      <c r="Q10" s="16">
        <f t="shared" si="6"/>
        <v>4008.0333496932085</v>
      </c>
      <c r="R10" s="36">
        <f t="shared" si="7"/>
        <v>3630.1992916429404</v>
      </c>
      <c r="S10" s="16">
        <f t="shared" si="8"/>
        <v>1559.8577995060064</v>
      </c>
      <c r="T10" s="17">
        <f t="shared" si="9"/>
        <v>1412.8112679660858</v>
      </c>
      <c r="U10" s="32">
        <f t="shared" si="10"/>
        <v>5567.8911491992149</v>
      </c>
      <c r="V10" s="38">
        <f t="shared" si="11"/>
        <v>5043.0105596090261</v>
      </c>
      <c r="W10" s="33">
        <f t="shared" si="17"/>
        <v>26009.190871043091</v>
      </c>
    </row>
    <row r="11" spans="1:23" ht="17.399999999999999" x14ac:dyDescent="0.3">
      <c r="A11" s="42" t="s">
        <v>34</v>
      </c>
      <c r="B11" s="55">
        <f>W55</f>
        <v>111654.24987982314</v>
      </c>
      <c r="C11" s="9"/>
      <c r="D11" s="3">
        <v>6</v>
      </c>
      <c r="E11" s="9">
        <v>71</v>
      </c>
      <c r="F11" s="10">
        <v>803318.05779833358</v>
      </c>
      <c r="G11" s="31">
        <f t="shared" si="0"/>
        <v>0.9127340393232215</v>
      </c>
      <c r="H11" s="11">
        <f t="shared" si="12"/>
        <v>1.9545690834471385E-2</v>
      </c>
      <c r="I11" s="16">
        <f t="shared" si="14"/>
        <v>94093.911383457787</v>
      </c>
      <c r="J11" s="41">
        <f t="shared" si="1"/>
        <v>3.2000000000000001E-2</v>
      </c>
      <c r="K11" s="16">
        <f t="shared" si="15"/>
        <v>3011.0051642706494</v>
      </c>
      <c r="L11" s="15">
        <f t="shared" si="16"/>
        <v>4308</v>
      </c>
      <c r="M11" s="16">
        <f t="shared" si="3"/>
        <v>92796.91654772844</v>
      </c>
      <c r="N11" s="73" t="str">
        <f t="shared" si="4"/>
        <v>V</v>
      </c>
      <c r="O11" s="15">
        <f t="shared" si="13"/>
        <v>87229.101554864741</v>
      </c>
      <c r="P11" s="12">
        <f t="shared" si="5"/>
        <v>3825.3807144581151</v>
      </c>
      <c r="Q11" s="16">
        <f t="shared" si="6"/>
        <v>3932.0582414044384</v>
      </c>
      <c r="R11" s="36">
        <f t="shared" si="7"/>
        <v>3491.5551914565067</v>
      </c>
      <c r="S11" s="16">
        <f t="shared" si="8"/>
        <v>1704.9530507600934</v>
      </c>
      <c r="T11" s="17">
        <f t="shared" si="9"/>
        <v>1513.949517046005</v>
      </c>
      <c r="U11" s="32">
        <f t="shared" si="10"/>
        <v>5637.0112921645323</v>
      </c>
      <c r="V11" s="38">
        <f t="shared" si="11"/>
        <v>5005.5047085025117</v>
      </c>
      <c r="W11" s="33">
        <f t="shared" si="17"/>
        <v>31014.695579545602</v>
      </c>
    </row>
    <row r="12" spans="1:23" x14ac:dyDescent="0.3">
      <c r="A12" s="9"/>
      <c r="B12" s="9"/>
      <c r="C12" s="9"/>
      <c r="D12" s="3">
        <v>7</v>
      </c>
      <c r="E12" s="9">
        <v>72</v>
      </c>
      <c r="F12" s="10">
        <v>786115.44923657051</v>
      </c>
      <c r="G12" s="31">
        <f t="shared" si="0"/>
        <v>0.89318834848875006</v>
      </c>
      <c r="H12" s="11">
        <f t="shared" si="12"/>
        <v>1.9459186349815121E-2</v>
      </c>
      <c r="I12" s="16">
        <f t="shared" si="14"/>
        <v>92796.91654772844</v>
      </c>
      <c r="J12" s="41">
        <f t="shared" si="1"/>
        <v>3.2000000000000001E-2</v>
      </c>
      <c r="K12" s="16">
        <f t="shared" si="15"/>
        <v>2969.5013295273102</v>
      </c>
      <c r="L12" s="15">
        <f t="shared" si="16"/>
        <v>4308</v>
      </c>
      <c r="M12" s="16">
        <f t="shared" si="3"/>
        <v>91458.41787725575</v>
      </c>
      <c r="N12" s="73" t="str">
        <f t="shared" si="4"/>
        <v>V</v>
      </c>
      <c r="O12" s="15">
        <f t="shared" si="13"/>
        <v>85970.912804620399</v>
      </c>
      <c r="P12" s="12">
        <f t="shared" si="5"/>
        <v>3750.3732494687411</v>
      </c>
      <c r="Q12" s="16">
        <f t="shared" si="6"/>
        <v>3847.8554052895352</v>
      </c>
      <c r="R12" s="36">
        <f t="shared" si="7"/>
        <v>3349.7896889093718</v>
      </c>
      <c r="S12" s="16">
        <f t="shared" si="8"/>
        <v>1672.9240129288153</v>
      </c>
      <c r="T12" s="17">
        <f t="shared" si="9"/>
        <v>1456.381027502815</v>
      </c>
      <c r="U12" s="32">
        <f t="shared" si="10"/>
        <v>5520.7794182183507</v>
      </c>
      <c r="V12" s="38">
        <f t="shared" si="11"/>
        <v>4806.1707164121872</v>
      </c>
      <c r="W12" s="33">
        <f t="shared" si="17"/>
        <v>35820.866295957792</v>
      </c>
    </row>
    <row r="13" spans="1:23" x14ac:dyDescent="0.3">
      <c r="A13" s="9"/>
      <c r="B13" s="9"/>
      <c r="C13" s="9"/>
      <c r="D13" s="3">
        <v>8</v>
      </c>
      <c r="E13" s="9">
        <v>73</v>
      </c>
      <c r="F13" s="10">
        <v>768988.9752458994</v>
      </c>
      <c r="G13" s="31">
        <f t="shared" si="0"/>
        <v>0.87372916213893492</v>
      </c>
      <c r="H13" s="11">
        <f t="shared" si="12"/>
        <v>1.9570475432288945E-2</v>
      </c>
      <c r="I13" s="16">
        <f t="shared" si="14"/>
        <v>91458.41787725575</v>
      </c>
      <c r="J13" s="41">
        <f t="shared" si="1"/>
        <v>3.2000000000000001E-2</v>
      </c>
      <c r="K13" s="16">
        <f t="shared" si="15"/>
        <v>2926.6693720721842</v>
      </c>
      <c r="L13" s="15">
        <f t="shared" si="16"/>
        <v>4308</v>
      </c>
      <c r="M13" s="16">
        <f t="shared" si="3"/>
        <v>90077.087249327931</v>
      </c>
      <c r="N13" s="73" t="str">
        <f t="shared" si="4"/>
        <v>V</v>
      </c>
      <c r="O13" s="15">
        <f t="shared" si="13"/>
        <v>84672.462014368255</v>
      </c>
      <c r="P13" s="12">
        <f t="shared" si="5"/>
        <v>3676.8365190870009</v>
      </c>
      <c r="Q13" s="16">
        <f t="shared" si="6"/>
        <v>3764.0252304945316</v>
      </c>
      <c r="R13" s="36">
        <f t="shared" si="7"/>
        <v>3212.5592911437229</v>
      </c>
      <c r="S13" s="16">
        <f t="shared" si="8"/>
        <v>1657.0803376436129</v>
      </c>
      <c r="T13" s="17">
        <f t="shared" si="9"/>
        <v>1414.3021124672825</v>
      </c>
      <c r="U13" s="32">
        <f t="shared" si="10"/>
        <v>5421.105568138144</v>
      </c>
      <c r="V13" s="38">
        <f t="shared" si="11"/>
        <v>4626.8614036110057</v>
      </c>
      <c r="W13" s="33">
        <f t="shared" si="17"/>
        <v>40447.727699568801</v>
      </c>
    </row>
    <row r="14" spans="1:23" x14ac:dyDescent="0.3">
      <c r="A14" s="9"/>
      <c r="B14" s="9"/>
      <c r="C14" s="9"/>
      <c r="D14" s="3">
        <v>9</v>
      </c>
      <c r="E14" s="9">
        <v>74</v>
      </c>
      <c r="F14" s="10">
        <v>751764.55319398001</v>
      </c>
      <c r="G14" s="31">
        <f t="shared" si="0"/>
        <v>0.85415868670664596</v>
      </c>
      <c r="H14" s="11">
        <f t="shared" si="12"/>
        <v>2.1148116881485997E-2</v>
      </c>
      <c r="I14" s="16">
        <f t="shared" si="14"/>
        <v>90077.087249327931</v>
      </c>
      <c r="J14" s="41">
        <f t="shared" si="1"/>
        <v>3.2000000000000001E-2</v>
      </c>
      <c r="K14" s="16">
        <f t="shared" si="15"/>
        <v>2882.4667919784938</v>
      </c>
      <c r="L14" s="15">
        <f t="shared" si="16"/>
        <v>4308</v>
      </c>
      <c r="M14" s="16">
        <f t="shared" si="3"/>
        <v>88651.55404130643</v>
      </c>
      <c r="N14" s="73" t="str">
        <f t="shared" si="4"/>
        <v>V</v>
      </c>
      <c r="O14" s="15">
        <f t="shared" si="13"/>
        <v>83332.460798828048</v>
      </c>
      <c r="P14" s="12">
        <f t="shared" si="5"/>
        <v>3604.7416853794125</v>
      </c>
      <c r="Q14" s="16">
        <f t="shared" si="6"/>
        <v>3679.7156223322309</v>
      </c>
      <c r="R14" s="36">
        <f t="shared" si="7"/>
        <v>3079.0214239003808</v>
      </c>
      <c r="S14" s="16">
        <f t="shared" si="8"/>
        <v>1762.3246209954655</v>
      </c>
      <c r="T14" s="17">
        <f t="shared" si="9"/>
        <v>1474.6344067949926</v>
      </c>
      <c r="U14" s="32">
        <f t="shared" si="10"/>
        <v>5442.0402433276959</v>
      </c>
      <c r="V14" s="38">
        <f t="shared" si="11"/>
        <v>4553.6558306953739</v>
      </c>
      <c r="W14" s="33">
        <f t="shared" si="17"/>
        <v>45001.383530264175</v>
      </c>
    </row>
    <row r="15" spans="1:23" x14ac:dyDescent="0.3">
      <c r="A15" s="9"/>
      <c r="B15" s="9"/>
      <c r="C15" s="9"/>
      <c r="D15" s="3">
        <v>10</v>
      </c>
      <c r="E15" s="9">
        <v>75</v>
      </c>
      <c r="F15" s="10">
        <v>733151.61289877165</v>
      </c>
      <c r="G15" s="31">
        <f t="shared" si="0"/>
        <v>0.83301056982515997</v>
      </c>
      <c r="H15" s="11">
        <f t="shared" si="12"/>
        <v>2.5639925793550414E-2</v>
      </c>
      <c r="I15" s="16">
        <f t="shared" si="14"/>
        <v>88651.55404130643</v>
      </c>
      <c r="J15" s="41">
        <f t="shared" si="1"/>
        <v>3.2000000000000001E-2</v>
      </c>
      <c r="K15" s="16">
        <f t="shared" si="15"/>
        <v>2836.8497293218056</v>
      </c>
      <c r="L15" s="15">
        <f t="shared" si="16"/>
        <v>4308</v>
      </c>
      <c r="M15" s="16">
        <f t="shared" si="3"/>
        <v>87180.40377062824</v>
      </c>
      <c r="N15" s="73" t="str">
        <f t="shared" si="4"/>
        <v>V</v>
      </c>
      <c r="O15" s="15">
        <f t="shared" si="13"/>
        <v>81949.579544390552</v>
      </c>
      <c r="P15" s="12">
        <f t="shared" si="5"/>
        <v>3534.0604758621689</v>
      </c>
      <c r="Q15" s="16">
        <f t="shared" si="6"/>
        <v>3588.6095348067893</v>
      </c>
      <c r="R15" s="36">
        <f t="shared" si="7"/>
        <v>2943.9097307945217</v>
      </c>
      <c r="S15" s="16">
        <f t="shared" si="8"/>
        <v>2101.1811383308309</v>
      </c>
      <c r="T15" s="17">
        <f t="shared" si="9"/>
        <v>1723.7003745594407</v>
      </c>
      <c r="U15" s="32">
        <f t="shared" si="10"/>
        <v>5689.7906731376206</v>
      </c>
      <c r="V15" s="38">
        <f t="shared" si="11"/>
        <v>4667.6101053539624</v>
      </c>
      <c r="W15" s="33">
        <f t="shared" si="17"/>
        <v>49668.993635618135</v>
      </c>
    </row>
    <row r="16" spans="1:23" x14ac:dyDescent="0.3">
      <c r="A16" s="9"/>
      <c r="B16" s="9"/>
      <c r="C16" s="9"/>
      <c r="D16" s="3">
        <v>11</v>
      </c>
      <c r="E16" s="9">
        <v>76</v>
      </c>
      <c r="F16" s="10">
        <v>710585.32907107449</v>
      </c>
      <c r="G16" s="31">
        <f t="shared" si="0"/>
        <v>0.80737064403160963</v>
      </c>
      <c r="H16" s="11">
        <f t="shared" si="12"/>
        <v>2.3838179210346002E-2</v>
      </c>
      <c r="I16" s="16">
        <f t="shared" si="14"/>
        <v>87180.40377062824</v>
      </c>
      <c r="J16" s="41">
        <f t="shared" si="1"/>
        <v>3.2000000000000001E-2</v>
      </c>
      <c r="K16" s="16">
        <f t="shared" si="15"/>
        <v>2789.7729206601039</v>
      </c>
      <c r="L16" s="15">
        <f t="shared" si="16"/>
        <v>4308</v>
      </c>
      <c r="M16" s="16">
        <f t="shared" si="3"/>
        <v>85662.176691288347</v>
      </c>
      <c r="N16" s="73" t="str">
        <f t="shared" si="4"/>
        <v>V</v>
      </c>
      <c r="O16" s="15">
        <f t="shared" si="13"/>
        <v>80522.446089811041</v>
      </c>
      <c r="P16" s="12">
        <f t="shared" si="5"/>
        <v>3464.7651724138918</v>
      </c>
      <c r="Q16" s="16">
        <f t="shared" si="6"/>
        <v>3478.1527344881742</v>
      </c>
      <c r="R16" s="36">
        <f t="shared" si="7"/>
        <v>2797.3496886700946</v>
      </c>
      <c r="S16" s="16">
        <f t="shared" si="8"/>
        <v>1919.5085003443403</v>
      </c>
      <c r="T16" s="17">
        <f t="shared" si="9"/>
        <v>1543.789740052342</v>
      </c>
      <c r="U16" s="32">
        <f t="shared" si="10"/>
        <v>5397.6612348325143</v>
      </c>
      <c r="V16" s="38">
        <f t="shared" si="11"/>
        <v>4341.1394287224366</v>
      </c>
      <c r="W16" s="33">
        <f t="shared" si="17"/>
        <v>54010.133064340574</v>
      </c>
    </row>
    <row r="17" spans="1:23" x14ac:dyDescent="0.3">
      <c r="A17" s="9"/>
      <c r="B17" s="9"/>
      <c r="C17" s="9"/>
      <c r="D17" s="3">
        <v>12</v>
      </c>
      <c r="E17" s="9">
        <v>77</v>
      </c>
      <c r="F17" s="10">
        <v>689604.80352947977</v>
      </c>
      <c r="G17" s="31">
        <f t="shared" si="0"/>
        <v>0.7835324648212636</v>
      </c>
      <c r="H17" s="11">
        <f t="shared" si="12"/>
        <v>2.7514330499724252E-2</v>
      </c>
      <c r="I17" s="16">
        <f t="shared" si="14"/>
        <v>85662.176691288347</v>
      </c>
      <c r="J17" s="41">
        <f t="shared" si="1"/>
        <v>3.2000000000000001E-2</v>
      </c>
      <c r="K17" s="16">
        <f t="shared" si="15"/>
        <v>2741.1896541212272</v>
      </c>
      <c r="L17" s="15">
        <f t="shared" si="16"/>
        <v>4308</v>
      </c>
      <c r="M17" s="16">
        <f t="shared" si="3"/>
        <v>84095.36634540958</v>
      </c>
      <c r="N17" s="73" t="str">
        <f t="shared" si="4"/>
        <v>V</v>
      </c>
      <c r="O17" s="15">
        <f t="shared" si="13"/>
        <v>79049.644364685009</v>
      </c>
      <c r="P17" s="12">
        <f t="shared" si="5"/>
        <v>3396.8286004057759</v>
      </c>
      <c r="Q17" s="16">
        <f t="shared" si="6"/>
        <v>3375.4578584500036</v>
      </c>
      <c r="R17" s="36">
        <f t="shared" si="7"/>
        <v>2661.5254858513008</v>
      </c>
      <c r="S17" s="16">
        <f t="shared" si="8"/>
        <v>2174.9980409356081</v>
      </c>
      <c r="T17" s="17">
        <f t="shared" si="9"/>
        <v>1714.971112181199</v>
      </c>
      <c r="U17" s="32">
        <f t="shared" si="10"/>
        <v>5550.4558993856117</v>
      </c>
      <c r="V17" s="38">
        <f t="shared" si="11"/>
        <v>4376.4965980324996</v>
      </c>
      <c r="W17" s="33">
        <f t="shared" si="17"/>
        <v>58386.629662373074</v>
      </c>
    </row>
    <row r="18" spans="1:23" x14ac:dyDescent="0.3">
      <c r="A18" s="9"/>
      <c r="B18" s="9"/>
      <c r="C18" s="9"/>
      <c r="D18" s="3">
        <v>13</v>
      </c>
      <c r="E18" s="9">
        <v>78</v>
      </c>
      <c r="F18" s="10">
        <v>665388.81334350095</v>
      </c>
      <c r="G18" s="31">
        <f t="shared" si="0"/>
        <v>0.7560181343215393</v>
      </c>
      <c r="H18" s="11">
        <f t="shared" si="12"/>
        <v>2.7400875614625661E-2</v>
      </c>
      <c r="I18" s="16">
        <f t="shared" si="14"/>
        <v>84095.36634540958</v>
      </c>
      <c r="J18" s="41">
        <f t="shared" si="1"/>
        <v>3.2000000000000001E-2</v>
      </c>
      <c r="K18" s="16">
        <f t="shared" si="15"/>
        <v>2691.0517230531068</v>
      </c>
      <c r="L18" s="15">
        <f t="shared" si="16"/>
        <v>4308</v>
      </c>
      <c r="M18" s="16">
        <f t="shared" si="3"/>
        <v>82478.418068462692</v>
      </c>
      <c r="N18" s="73" t="str">
        <f t="shared" si="4"/>
        <v>V</v>
      </c>
      <c r="O18" s="15">
        <f t="shared" si="13"/>
        <v>77529.712984354934</v>
      </c>
      <c r="P18" s="12">
        <f t="shared" si="5"/>
        <v>3330.2241180448782</v>
      </c>
      <c r="Q18" s="16">
        <f t="shared" si="6"/>
        <v>3256.9261226571912</v>
      </c>
      <c r="R18" s="36">
        <f t="shared" si="7"/>
        <v>2517.7098245968823</v>
      </c>
      <c r="S18" s="16">
        <f t="shared" si="8"/>
        <v>2124.3820219219374</v>
      </c>
      <c r="T18" s="17">
        <f t="shared" si="9"/>
        <v>1642.2163986409887</v>
      </c>
      <c r="U18" s="32">
        <f t="shared" si="10"/>
        <v>5381.3081445791286</v>
      </c>
      <c r="V18" s="38">
        <f t="shared" si="11"/>
        <v>4159.9262232378715</v>
      </c>
      <c r="W18" s="33">
        <f t="shared" si="17"/>
        <v>62546.555885610942</v>
      </c>
    </row>
    <row r="19" spans="1:23" x14ac:dyDescent="0.3">
      <c r="A19" s="9"/>
      <c r="B19" s="9"/>
      <c r="C19" s="9"/>
      <c r="D19" s="3">
        <v>14</v>
      </c>
      <c r="E19" s="9">
        <v>79</v>
      </c>
      <c r="F19" s="10">
        <v>641272.67739108694</v>
      </c>
      <c r="G19" s="31">
        <f t="shared" si="0"/>
        <v>0.72861725870691363</v>
      </c>
      <c r="H19" s="11">
        <f t="shared" si="12"/>
        <v>3.0010244779763138E-2</v>
      </c>
      <c r="I19" s="16">
        <f t="shared" si="14"/>
        <v>82478.418068462692</v>
      </c>
      <c r="J19" s="41">
        <f t="shared" si="1"/>
        <v>3.2000000000000001E-2</v>
      </c>
      <c r="K19" s="16">
        <f t="shared" si="15"/>
        <v>2639.309378190806</v>
      </c>
      <c r="L19" s="15">
        <f t="shared" si="16"/>
        <v>4308</v>
      </c>
      <c r="M19" s="16">
        <f t="shared" si="3"/>
        <v>80809.727446653502</v>
      </c>
      <c r="N19" s="73" t="str">
        <f t="shared" si="4"/>
        <v>V</v>
      </c>
      <c r="O19" s="15">
        <f t="shared" si="13"/>
        <v>75961.143799854297</v>
      </c>
      <c r="P19" s="12">
        <f t="shared" si="5"/>
        <v>3264.9256059263512</v>
      </c>
      <c r="Q19" s="16">
        <f t="shared" si="6"/>
        <v>3138.883150509384</v>
      </c>
      <c r="R19" s="36">
        <f t="shared" si="7"/>
        <v>2378.8811448720667</v>
      </c>
      <c r="S19" s="16">
        <f t="shared" si="8"/>
        <v>2279.6125191844144</v>
      </c>
      <c r="T19" s="17">
        <f t="shared" si="9"/>
        <v>1727.6613940286607</v>
      </c>
      <c r="U19" s="32">
        <f t="shared" si="10"/>
        <v>5418.4956696937988</v>
      </c>
      <c r="V19" s="38">
        <f t="shared" si="11"/>
        <v>4106.5425389007269</v>
      </c>
      <c r="W19" s="33">
        <f t="shared" si="17"/>
        <v>66653.098424511671</v>
      </c>
    </row>
    <row r="20" spans="1:23" x14ac:dyDescent="0.3">
      <c r="A20" s="9"/>
      <c r="B20" s="9"/>
      <c r="C20" s="9"/>
      <c r="D20" s="3">
        <v>15</v>
      </c>
      <c r="E20" s="9">
        <v>80</v>
      </c>
      <c r="F20" s="10">
        <v>614859.97608720278</v>
      </c>
      <c r="G20" s="31">
        <f t="shared" si="0"/>
        <v>0.69860701392715052</v>
      </c>
      <c r="H20" s="11">
        <f t="shared" si="12"/>
        <v>3.1949792092530752E-2</v>
      </c>
      <c r="I20" s="16">
        <f t="shared" si="14"/>
        <v>80809.727446653502</v>
      </c>
      <c r="J20" s="41">
        <f t="shared" si="1"/>
        <v>3.2000000000000001E-2</v>
      </c>
      <c r="K20" s="16">
        <f t="shared" si="15"/>
        <v>2585.9112782929119</v>
      </c>
      <c r="L20" s="15">
        <f t="shared" si="16"/>
        <v>4308</v>
      </c>
      <c r="M20" s="16">
        <f t="shared" si="3"/>
        <v>79087.638724946417</v>
      </c>
      <c r="N20" s="73" t="str">
        <f t="shared" si="4"/>
        <v>V</v>
      </c>
      <c r="O20" s="15">
        <f t="shared" si="13"/>
        <v>74342.380401449627</v>
      </c>
      <c r="P20" s="12">
        <f t="shared" si="5"/>
        <v>3200.9074567905409</v>
      </c>
      <c r="Q20" s="16">
        <f t="shared" si="6"/>
        <v>3009.5990159981643</v>
      </c>
      <c r="R20" s="36">
        <f t="shared" si="7"/>
        <v>2236.1764002455893</v>
      </c>
      <c r="S20" s="16">
        <f t="shared" si="8"/>
        <v>2375.2235974901482</v>
      </c>
      <c r="T20" s="17">
        <f t="shared" si="9"/>
        <v>1764.8261199515018</v>
      </c>
      <c r="U20" s="32">
        <f t="shared" si="10"/>
        <v>5384.8226134883125</v>
      </c>
      <c r="V20" s="38">
        <f t="shared" si="11"/>
        <v>4001.0025201970911</v>
      </c>
      <c r="W20" s="33">
        <f t="shared" si="17"/>
        <v>70654.100944708756</v>
      </c>
    </row>
    <row r="21" spans="1:23" x14ac:dyDescent="0.3">
      <c r="A21" s="9"/>
      <c r="B21" s="9"/>
      <c r="C21" s="9"/>
      <c r="D21" s="3">
        <v>16</v>
      </c>
      <c r="E21" s="9">
        <v>81</v>
      </c>
      <c r="F21" s="10">
        <v>586740.23493033391</v>
      </c>
      <c r="G21" s="31">
        <f t="shared" si="0"/>
        <v>0.66665722183461973</v>
      </c>
      <c r="H21" s="11">
        <f t="shared" si="12"/>
        <v>3.4620793358098333E-2</v>
      </c>
      <c r="I21" s="16">
        <f t="shared" si="14"/>
        <v>79087.638724946417</v>
      </c>
      <c r="J21" s="41">
        <f t="shared" si="1"/>
        <v>3.2000000000000001E-2</v>
      </c>
      <c r="K21" s="16">
        <f t="shared" si="15"/>
        <v>2530.8044391982853</v>
      </c>
      <c r="L21" s="15">
        <f t="shared" si="16"/>
        <v>4308</v>
      </c>
      <c r="M21" s="16">
        <f t="shared" si="3"/>
        <v>77310.443164144701</v>
      </c>
      <c r="N21" s="73" t="str">
        <f t="shared" si="4"/>
        <v>V</v>
      </c>
      <c r="O21" s="15">
        <f t="shared" si="13"/>
        <v>72671.816574296012</v>
      </c>
      <c r="P21" s="12">
        <f t="shared" si="5"/>
        <v>3138.1445654809222</v>
      </c>
      <c r="Q21" s="16">
        <f t="shared" si="6"/>
        <v>2871.9593116635419</v>
      </c>
      <c r="R21" s="36">
        <f t="shared" si="7"/>
        <v>2092.0667377389213</v>
      </c>
      <c r="S21" s="16">
        <f t="shared" si="8"/>
        <v>2515.9559445763275</v>
      </c>
      <c r="T21" s="17">
        <f t="shared" si="9"/>
        <v>1832.7375753160684</v>
      </c>
      <c r="U21" s="32">
        <f t="shared" si="10"/>
        <v>5387.9152562398694</v>
      </c>
      <c r="V21" s="38">
        <f t="shared" si="11"/>
        <v>3924.8043130549895</v>
      </c>
      <c r="W21" s="33">
        <f t="shared" si="17"/>
        <v>74578.905257763749</v>
      </c>
    </row>
    <row r="22" spans="1:23" x14ac:dyDescent="0.3">
      <c r="A22" s="9"/>
      <c r="B22" s="9"/>
      <c r="C22" s="9"/>
      <c r="D22" s="3">
        <v>17</v>
      </c>
      <c r="E22" s="9">
        <v>82</v>
      </c>
      <c r="F22" s="10">
        <v>556269.68460388086</v>
      </c>
      <c r="G22" s="31">
        <f t="shared" si="0"/>
        <v>0.63203642847652142</v>
      </c>
      <c r="H22" s="11">
        <f t="shared" si="12"/>
        <v>3.427640151839649E-2</v>
      </c>
      <c r="I22" s="16">
        <f t="shared" si="14"/>
        <v>77310.443164144701</v>
      </c>
      <c r="J22" s="41">
        <f t="shared" si="1"/>
        <v>3.2000000000000001E-2</v>
      </c>
      <c r="K22" s="16">
        <f t="shared" si="15"/>
        <v>2473.9341812526304</v>
      </c>
      <c r="L22" s="15">
        <f t="shared" si="16"/>
        <v>4308</v>
      </c>
      <c r="M22" s="16">
        <f t="shared" si="3"/>
        <v>75476.377345397326</v>
      </c>
      <c r="N22" s="73" t="str">
        <f t="shared" si="4"/>
        <v>V</v>
      </c>
      <c r="O22" s="15">
        <f t="shared" si="13"/>
        <v>70947.794704673492</v>
      </c>
      <c r="P22" s="12">
        <f t="shared" si="5"/>
        <v>3076.6123190989429</v>
      </c>
      <c r="Q22" s="16">
        <f t="shared" si="6"/>
        <v>2722.8129338768545</v>
      </c>
      <c r="R22" s="36">
        <f t="shared" si="7"/>
        <v>1944.5310619701638</v>
      </c>
      <c r="S22" s="16">
        <f t="shared" si="8"/>
        <v>2431.8350981421531</v>
      </c>
      <c r="T22" s="17">
        <f t="shared" si="9"/>
        <v>1736.7255851813684</v>
      </c>
      <c r="U22" s="32">
        <f t="shared" si="10"/>
        <v>5154.6480320190076</v>
      </c>
      <c r="V22" s="38">
        <f t="shared" si="11"/>
        <v>3681.256647151532</v>
      </c>
      <c r="W22" s="33">
        <f t="shared" si="17"/>
        <v>78260.16190491528</v>
      </c>
    </row>
    <row r="23" spans="1:23" x14ac:dyDescent="0.3">
      <c r="A23" s="9"/>
      <c r="B23" s="9"/>
      <c r="C23" s="9"/>
      <c r="D23" s="3">
        <v>18</v>
      </c>
      <c r="E23" s="9">
        <v>83</v>
      </c>
      <c r="F23" s="10">
        <v>526102.24139502365</v>
      </c>
      <c r="G23" s="31">
        <f t="shared" si="0"/>
        <v>0.59776002695812491</v>
      </c>
      <c r="H23" s="11">
        <f t="shared" si="12"/>
        <v>3.5532409116426925E-2</v>
      </c>
      <c r="I23" s="16">
        <f t="shared" si="14"/>
        <v>75476.377345397326</v>
      </c>
      <c r="J23" s="41">
        <f t="shared" si="1"/>
        <v>3.2000000000000001E-2</v>
      </c>
      <c r="K23" s="16">
        <f t="shared" si="15"/>
        <v>2415.2440750527144</v>
      </c>
      <c r="L23" s="15">
        <f t="shared" si="16"/>
        <v>4308</v>
      </c>
      <c r="M23" s="16">
        <f t="shared" si="3"/>
        <v>73583.621420450043</v>
      </c>
      <c r="N23" s="73" t="str">
        <f t="shared" si="4"/>
        <v>V</v>
      </c>
      <c r="O23" s="15">
        <f t="shared" si="13"/>
        <v>69168.604135223039</v>
      </c>
      <c r="P23" s="12">
        <f t="shared" si="5"/>
        <v>3016.2865873519054</v>
      </c>
      <c r="Q23" s="16">
        <f t="shared" si="6"/>
        <v>2575.1501961356021</v>
      </c>
      <c r="R23" s="36">
        <f t="shared" si="7"/>
        <v>1803.0155517689054</v>
      </c>
      <c r="S23" s="16">
        <f t="shared" si="8"/>
        <v>2457.7271401449243</v>
      </c>
      <c r="T23" s="17">
        <f t="shared" si="9"/>
        <v>1720.8006982799191</v>
      </c>
      <c r="U23" s="32">
        <f t="shared" si="10"/>
        <v>5032.8773362805259</v>
      </c>
      <c r="V23" s="38">
        <f t="shared" si="11"/>
        <v>3523.8162500488243</v>
      </c>
      <c r="W23" s="33">
        <f t="shared" si="17"/>
        <v>81783.978154964105</v>
      </c>
    </row>
    <row r="24" spans="1:23" x14ac:dyDescent="0.3">
      <c r="A24" s="9"/>
      <c r="B24" s="9"/>
      <c r="C24" s="9"/>
      <c r="D24" s="3">
        <v>19</v>
      </c>
      <c r="E24" s="9">
        <v>84</v>
      </c>
      <c r="F24" s="10">
        <v>494829.35723539628</v>
      </c>
      <c r="G24" s="31">
        <f t="shared" si="0"/>
        <v>0.56222761784169806</v>
      </c>
      <c r="H24" s="11">
        <f t="shared" si="12"/>
        <v>3.9765463216708652E-2</v>
      </c>
      <c r="I24" s="16">
        <f t="shared" si="14"/>
        <v>73583.621420450043</v>
      </c>
      <c r="J24" s="41">
        <f t="shared" si="1"/>
        <v>3.2000000000000001E-2</v>
      </c>
      <c r="K24" s="16">
        <f t="shared" si="15"/>
        <v>2354.6758854544014</v>
      </c>
      <c r="L24" s="15">
        <f t="shared" si="16"/>
        <v>4308</v>
      </c>
      <c r="M24" s="16">
        <f t="shared" si="3"/>
        <v>71630.297305904445</v>
      </c>
      <c r="N24" s="73" t="str">
        <f t="shared" si="4"/>
        <v>V</v>
      </c>
      <c r="O24" s="15">
        <f t="shared" si="13"/>
        <v>67332.479467550176</v>
      </c>
      <c r="P24" s="12">
        <f t="shared" si="5"/>
        <v>2957.1437130901031</v>
      </c>
      <c r="Q24" s="16">
        <f t="shared" si="6"/>
        <v>2422.0765776620351</v>
      </c>
      <c r="R24" s="36">
        <f t="shared" si="7"/>
        <v>1662.5878654262026</v>
      </c>
      <c r="S24" s="16">
        <f t="shared" si="8"/>
        <v>2677.5072355566572</v>
      </c>
      <c r="T24" s="17">
        <f t="shared" si="9"/>
        <v>1837.9233259934149</v>
      </c>
      <c r="U24" s="32">
        <f t="shared" si="10"/>
        <v>5099.5838132186927</v>
      </c>
      <c r="V24" s="38">
        <f t="shared" si="11"/>
        <v>3500.5111914196177</v>
      </c>
      <c r="W24" s="33">
        <f t="shared" si="17"/>
        <v>85284.489346383722</v>
      </c>
    </row>
    <row r="25" spans="1:23" x14ac:dyDescent="0.3">
      <c r="A25" s="9"/>
      <c r="B25" s="9"/>
      <c r="C25" s="9"/>
      <c r="D25" s="3">
        <v>20</v>
      </c>
      <c r="E25" s="9">
        <v>85</v>
      </c>
      <c r="F25" s="10">
        <v>459830.86555825482</v>
      </c>
      <c r="G25" s="11">
        <f t="shared" si="0"/>
        <v>0.52246215462498935</v>
      </c>
      <c r="H25" s="11">
        <f t="shared" si="12"/>
        <v>3.98132910161609E-2</v>
      </c>
      <c r="I25" s="16">
        <f t="shared" si="14"/>
        <v>71630.297305904445</v>
      </c>
      <c r="J25" s="41">
        <f t="shared" si="1"/>
        <v>3.2000000000000001E-2</v>
      </c>
      <c r="K25" s="16">
        <f t="shared" si="15"/>
        <v>2292.1695137889424</v>
      </c>
      <c r="L25" s="15">
        <f t="shared" si="16"/>
        <v>4308</v>
      </c>
      <c r="M25" s="16">
        <f t="shared" si="3"/>
        <v>69614.466819693393</v>
      </c>
      <c r="N25" s="73" t="str">
        <f t="shared" si="4"/>
        <v>V</v>
      </c>
      <c r="O25" s="15">
        <f t="shared" si="13"/>
        <v>65437.598810511787</v>
      </c>
      <c r="P25" s="12">
        <f t="shared" si="5"/>
        <v>2899.1605030295127</v>
      </c>
      <c r="Q25" s="16">
        <f t="shared" si="6"/>
        <v>2250.766962124454</v>
      </c>
      <c r="R25" s="36">
        <f t="shared" si="7"/>
        <v>1514.7016430164672</v>
      </c>
      <c r="S25" s="16">
        <f t="shared" si="8"/>
        <v>2605.2861648416902</v>
      </c>
      <c r="T25" s="17">
        <f t="shared" si="9"/>
        <v>1753.2829034814913</v>
      </c>
      <c r="U25" s="32">
        <f t="shared" si="10"/>
        <v>4856.0531269661442</v>
      </c>
      <c r="V25" s="38">
        <f t="shared" si="11"/>
        <v>3267.9845464979585</v>
      </c>
      <c r="W25" s="33">
        <f t="shared" si="17"/>
        <v>88552.473892881681</v>
      </c>
    </row>
    <row r="26" spans="1:23" x14ac:dyDescent="0.3">
      <c r="A26" s="9"/>
      <c r="B26" s="9"/>
      <c r="C26" s="9"/>
      <c r="D26" s="3">
        <v>21</v>
      </c>
      <c r="E26" s="9">
        <v>86</v>
      </c>
      <c r="F26" s="10">
        <v>424790.27954332222</v>
      </c>
      <c r="G26" s="11">
        <f t="shared" si="0"/>
        <v>0.48264886360882847</v>
      </c>
      <c r="H26" s="11">
        <f t="shared" si="12"/>
        <v>4.3490233295922706E-2</v>
      </c>
      <c r="I26" s="16">
        <f t="shared" si="14"/>
        <v>69614.466819693393</v>
      </c>
      <c r="J26" s="41">
        <f t="shared" si="1"/>
        <v>3.2000000000000001E-2</v>
      </c>
      <c r="K26" s="16">
        <f t="shared" si="15"/>
        <v>2227.6629382301885</v>
      </c>
      <c r="L26" s="15">
        <f t="shared" si="16"/>
        <v>4308</v>
      </c>
      <c r="M26" s="16">
        <f t="shared" si="3"/>
        <v>67534.129757923583</v>
      </c>
      <c r="N26" s="73" t="str">
        <f t="shared" si="4"/>
        <v>V</v>
      </c>
      <c r="O26" s="15">
        <f t="shared" si="13"/>
        <v>63482.08197244817</v>
      </c>
      <c r="P26" s="12">
        <f t="shared" si="5"/>
        <v>2842.314218656385</v>
      </c>
      <c r="Q26" s="16">
        <f t="shared" si="6"/>
        <v>2079.251304426833</v>
      </c>
      <c r="R26" s="36">
        <f t="shared" si="7"/>
        <v>1371.8397276537196</v>
      </c>
      <c r="S26" s="16">
        <f t="shared" si="8"/>
        <v>2760.8505550926598</v>
      </c>
      <c r="T26" s="17">
        <f t="shared" si="9"/>
        <v>1821.5424299733613</v>
      </c>
      <c r="U26" s="32">
        <f t="shared" si="10"/>
        <v>4840.1018595194928</v>
      </c>
      <c r="V26" s="38">
        <f t="shared" si="11"/>
        <v>3193.3821576270811</v>
      </c>
      <c r="W26" s="33">
        <f t="shared" si="17"/>
        <v>91745.856050508766</v>
      </c>
    </row>
    <row r="27" spans="1:23" x14ac:dyDescent="0.3">
      <c r="A27" s="9"/>
      <c r="B27" s="9"/>
      <c r="C27" s="9"/>
      <c r="D27" s="3">
        <v>22</v>
      </c>
      <c r="E27" s="9">
        <v>87</v>
      </c>
      <c r="F27" s="10">
        <v>386513.5327153175</v>
      </c>
      <c r="G27" s="11">
        <f t="shared" si="0"/>
        <v>0.43915863031290575</v>
      </c>
      <c r="H27" s="11">
        <f t="shared" si="12"/>
        <v>4.2435468114864421E-2</v>
      </c>
      <c r="I27" s="16">
        <f t="shared" si="14"/>
        <v>67534.129757923583</v>
      </c>
      <c r="J27" s="41">
        <f t="shared" si="1"/>
        <v>3.2000000000000001E-2</v>
      </c>
      <c r="K27" s="16">
        <f t="shared" si="15"/>
        <v>2161.0921522535546</v>
      </c>
      <c r="L27" s="15">
        <f t="shared" si="16"/>
        <v>4308</v>
      </c>
      <c r="M27" s="16">
        <f t="shared" si="3"/>
        <v>65387.221910177133</v>
      </c>
      <c r="N27" s="73" t="str">
        <f t="shared" si="4"/>
        <v>V</v>
      </c>
      <c r="O27" s="15">
        <f t="shared" si="13"/>
        <v>61463.988595566509</v>
      </c>
      <c r="P27" s="12">
        <f t="shared" si="5"/>
        <v>2786.5825673101813</v>
      </c>
      <c r="Q27" s="16">
        <f t="shared" si="6"/>
        <v>1891.895379387998</v>
      </c>
      <c r="R27" s="36">
        <f t="shared" si="7"/>
        <v>1223.7517835137598</v>
      </c>
      <c r="S27" s="16">
        <f t="shared" si="8"/>
        <v>2608.2531282595528</v>
      </c>
      <c r="T27" s="17">
        <f t="shared" si="9"/>
        <v>1687.1199392619119</v>
      </c>
      <c r="U27" s="32">
        <f t="shared" si="10"/>
        <v>4500.148507647551</v>
      </c>
      <c r="V27" s="38">
        <f t="shared" si="11"/>
        <v>2910.8717227756715</v>
      </c>
      <c r="W27" s="33">
        <f t="shared" si="17"/>
        <v>94656.727773284438</v>
      </c>
    </row>
    <row r="28" spans="1:23" x14ac:dyDescent="0.3">
      <c r="A28" s="9"/>
      <c r="B28" s="9"/>
      <c r="C28" s="9"/>
      <c r="D28" s="3">
        <v>23</v>
      </c>
      <c r="E28" s="9">
        <v>88</v>
      </c>
      <c r="F28" s="10">
        <v>349165.10879428941</v>
      </c>
      <c r="G28" s="11">
        <f t="shared" si="0"/>
        <v>0.39672316219804132</v>
      </c>
      <c r="H28" s="11">
        <f t="shared" si="12"/>
        <v>4.4253973827393177E-2</v>
      </c>
      <c r="I28" s="16">
        <f t="shared" si="14"/>
        <v>65387.221910177133</v>
      </c>
      <c r="J28" s="41">
        <f t="shared" si="1"/>
        <v>3.2000000000000001E-2</v>
      </c>
      <c r="K28" s="16">
        <f t="shared" si="15"/>
        <v>2092.3911011256682</v>
      </c>
      <c r="L28" s="15">
        <f t="shared" si="16"/>
        <v>4308</v>
      </c>
      <c r="M28" s="16">
        <f t="shared" si="3"/>
        <v>63171.613011302805</v>
      </c>
      <c r="N28" s="73" t="str">
        <f t="shared" si="4"/>
        <v>V</v>
      </c>
      <c r="O28" s="15">
        <f t="shared" si="13"/>
        <v>59381.316230624638</v>
      </c>
      <c r="P28" s="12">
        <f t="shared" si="5"/>
        <v>2731.9436934413548</v>
      </c>
      <c r="Q28" s="16">
        <f t="shared" si="6"/>
        <v>1709.083382749162</v>
      </c>
      <c r="R28" s="36">
        <f t="shared" si="7"/>
        <v>1083.8253410090506</v>
      </c>
      <c r="S28" s="16">
        <f t="shared" si="8"/>
        <v>2627.8592143062206</v>
      </c>
      <c r="T28" s="17">
        <f t="shared" si="9"/>
        <v>1666.4724716285127</v>
      </c>
      <c r="U28" s="32">
        <f t="shared" si="10"/>
        <v>4336.9425970553821</v>
      </c>
      <c r="V28" s="38">
        <f t="shared" si="11"/>
        <v>2750.2978126375633</v>
      </c>
      <c r="W28" s="33">
        <f t="shared" si="17"/>
        <v>97407.025585922005</v>
      </c>
    </row>
    <row r="29" spans="1:23" x14ac:dyDescent="0.3">
      <c r="A29" s="9"/>
      <c r="B29" s="9"/>
      <c r="C29" s="9"/>
      <c r="D29" s="3">
        <v>24</v>
      </c>
      <c r="E29" s="9">
        <v>89</v>
      </c>
      <c r="F29" s="10">
        <v>310216.17649497517</v>
      </c>
      <c r="G29" s="11">
        <f t="shared" si="0"/>
        <v>0.35246918837064817</v>
      </c>
      <c r="H29" s="11">
        <f t="shared" si="12"/>
        <v>4.4291012544623025E-2</v>
      </c>
      <c r="I29" s="16">
        <f t="shared" si="14"/>
        <v>63171.613011302805</v>
      </c>
      <c r="J29" s="41">
        <f t="shared" si="1"/>
        <v>3.2000000000000001E-2</v>
      </c>
      <c r="K29" s="16">
        <f t="shared" si="15"/>
        <v>2021.4916163616897</v>
      </c>
      <c r="L29" s="15">
        <f t="shared" si="16"/>
        <v>4308</v>
      </c>
      <c r="M29" s="16">
        <f t="shared" si="3"/>
        <v>60885.104627664492</v>
      </c>
      <c r="N29" s="73" t="str">
        <f t="shared" si="4"/>
        <v>V</v>
      </c>
      <c r="O29" s="15">
        <f t="shared" si="13"/>
        <v>57231.998350004622</v>
      </c>
      <c r="P29" s="12">
        <f t="shared" si="5"/>
        <v>2678.3761700405439</v>
      </c>
      <c r="Q29" s="16">
        <f t="shared" si="6"/>
        <v>1518.4372635007524</v>
      </c>
      <c r="R29" s="36">
        <f t="shared" si="7"/>
        <v>944.04507480547568</v>
      </c>
      <c r="S29" s="16">
        <f t="shared" si="8"/>
        <v>2534.8631568738988</v>
      </c>
      <c r="T29" s="17">
        <f t="shared" si="9"/>
        <v>1575.978893612998</v>
      </c>
      <c r="U29" s="32">
        <f t="shared" si="10"/>
        <v>4053.3004203746514</v>
      </c>
      <c r="V29" s="38">
        <f t="shared" si="11"/>
        <v>2520.0239684184735</v>
      </c>
      <c r="W29" s="33">
        <f t="shared" si="17"/>
        <v>99927.049554340483</v>
      </c>
    </row>
    <row r="30" spans="1:23" x14ac:dyDescent="0.3">
      <c r="A30" s="9"/>
      <c r="B30" s="9"/>
      <c r="C30" s="9"/>
      <c r="D30" s="3">
        <v>25</v>
      </c>
      <c r="E30" s="9">
        <v>90</v>
      </c>
      <c r="F30" s="10">
        <v>271234.64557535475</v>
      </c>
      <c r="G30" s="11">
        <f t="shared" si="0"/>
        <v>0.30817817582602514</v>
      </c>
      <c r="H30" s="11">
        <f t="shared" si="12"/>
        <v>4.3640254678262033E-2</v>
      </c>
      <c r="I30" s="16">
        <f t="shared" si="14"/>
        <v>60885.104627664492</v>
      </c>
      <c r="J30" s="41">
        <f t="shared" si="1"/>
        <v>3.2000000000000001E-2</v>
      </c>
      <c r="K30" s="16">
        <f t="shared" si="15"/>
        <v>1948.3233480852639</v>
      </c>
      <c r="L30" s="15">
        <f t="shared" si="16"/>
        <v>4308</v>
      </c>
      <c r="M30" s="16">
        <f t="shared" si="3"/>
        <v>58525.427975749757</v>
      </c>
      <c r="N30" s="73" t="str">
        <f t="shared" si="4"/>
        <v>V</v>
      </c>
      <c r="O30" s="15">
        <f t="shared" si="13"/>
        <v>55013.902297204775</v>
      </c>
      <c r="P30" s="12">
        <f t="shared" si="5"/>
        <v>2625.8589902358272</v>
      </c>
      <c r="Q30" s="16">
        <f t="shared" si="6"/>
        <v>1327.6315814585164</v>
      </c>
      <c r="R30" s="36">
        <f t="shared" si="7"/>
        <v>809.23243358724562</v>
      </c>
      <c r="S30" s="16">
        <f t="shared" si="8"/>
        <v>2400.8207070950411</v>
      </c>
      <c r="T30" s="17">
        <f t="shared" si="9"/>
        <v>1463.3743355779595</v>
      </c>
      <c r="U30" s="32">
        <f t="shared" si="10"/>
        <v>3728.4522885535575</v>
      </c>
      <c r="V30" s="38">
        <f t="shared" si="11"/>
        <v>2272.6067691652052</v>
      </c>
      <c r="W30" s="33">
        <f t="shared" si="17"/>
        <v>102199.65632350568</v>
      </c>
    </row>
    <row r="31" spans="1:23" x14ac:dyDescent="0.3">
      <c r="A31" s="9"/>
      <c r="B31" s="9"/>
      <c r="C31" s="9"/>
      <c r="D31" s="3">
        <v>26</v>
      </c>
      <c r="E31" s="9">
        <v>91</v>
      </c>
      <c r="F31" s="10">
        <v>232825.86150506814</v>
      </c>
      <c r="G31" s="11">
        <f t="shared" si="0"/>
        <v>0.26453792114776309</v>
      </c>
      <c r="H31" s="11">
        <f t="shared" si="12"/>
        <v>4.0495862910376608E-2</v>
      </c>
      <c r="I31" s="16">
        <f t="shared" si="14"/>
        <v>58525.427975749757</v>
      </c>
      <c r="J31" s="41">
        <f t="shared" si="1"/>
        <v>3.2000000000000001E-2</v>
      </c>
      <c r="K31" s="16">
        <f t="shared" si="15"/>
        <v>1872.8136952239922</v>
      </c>
      <c r="L31" s="15">
        <f t="shared" si="16"/>
        <v>4308</v>
      </c>
      <c r="M31" s="16">
        <f t="shared" si="3"/>
        <v>56090.241670973752</v>
      </c>
      <c r="N31" s="73" t="str">
        <f t="shared" si="4"/>
        <v>V</v>
      </c>
      <c r="O31" s="15">
        <f t="shared" si="13"/>
        <v>52724.827170715325</v>
      </c>
      <c r="P31" s="12">
        <f t="shared" si="5"/>
        <v>2574.3715590547322</v>
      </c>
      <c r="Q31" s="16">
        <f t="shared" si="6"/>
        <v>1139.6293643045633</v>
      </c>
      <c r="R31" s="36">
        <f t="shared" si="7"/>
        <v>681.0189004942647</v>
      </c>
      <c r="S31" s="16">
        <f t="shared" si="8"/>
        <v>2135.1373730785876</v>
      </c>
      <c r="T31" s="17">
        <f t="shared" si="9"/>
        <v>1275.9138644216225</v>
      </c>
      <c r="U31" s="32">
        <f t="shared" si="10"/>
        <v>3274.7667373831509</v>
      </c>
      <c r="V31" s="38">
        <f t="shared" si="11"/>
        <v>1956.9327649158872</v>
      </c>
      <c r="W31" s="33">
        <f t="shared" si="17"/>
        <v>104156.58908842156</v>
      </c>
    </row>
    <row r="32" spans="1:23" x14ac:dyDescent="0.3">
      <c r="A32" s="9"/>
      <c r="B32" s="9"/>
      <c r="C32" s="9"/>
      <c r="D32" s="3">
        <v>27</v>
      </c>
      <c r="E32" s="9">
        <v>92</v>
      </c>
      <c r="F32" s="10">
        <v>197184.52838884888</v>
      </c>
      <c r="G32" s="11">
        <f t="shared" si="0"/>
        <v>0.22404205823738649</v>
      </c>
      <c r="H32" s="11">
        <f t="shared" si="12"/>
        <v>3.9864321014227135E-2</v>
      </c>
      <c r="I32" s="16">
        <f t="shared" si="14"/>
        <v>56090.241670973752</v>
      </c>
      <c r="J32" s="41">
        <f t="shared" si="1"/>
        <v>3.2000000000000001E-2</v>
      </c>
      <c r="K32" s="16">
        <f t="shared" si="15"/>
        <v>1794.8877334711601</v>
      </c>
      <c r="L32" s="15">
        <f t="shared" si="16"/>
        <v>4308</v>
      </c>
      <c r="M32" s="16">
        <f t="shared" si="3"/>
        <v>53577.12940444491</v>
      </c>
      <c r="N32" s="73" t="str">
        <f t="shared" si="4"/>
        <v>V</v>
      </c>
      <c r="O32" s="15">
        <f t="shared" si="13"/>
        <v>50362.501640178212</v>
      </c>
      <c r="P32" s="12">
        <f t="shared" si="5"/>
        <v>2523.8936853477771</v>
      </c>
      <c r="Q32" s="16">
        <f t="shared" si="6"/>
        <v>965.17318688666103</v>
      </c>
      <c r="R32" s="36">
        <f t="shared" si="7"/>
        <v>565.4583360376588</v>
      </c>
      <c r="S32" s="16">
        <f t="shared" si="8"/>
        <v>2007.6669324636048</v>
      </c>
      <c r="T32" s="17">
        <f t="shared" si="9"/>
        <v>1176.215852629163</v>
      </c>
      <c r="U32" s="32">
        <f t="shared" si="10"/>
        <v>2972.8401193502659</v>
      </c>
      <c r="V32" s="38">
        <f t="shared" si="11"/>
        <v>1741.6741886668219</v>
      </c>
      <c r="W32" s="33">
        <f t="shared" si="17"/>
        <v>105898.26327708838</v>
      </c>
    </row>
    <row r="33" spans="1:23" x14ac:dyDescent="0.3">
      <c r="A33" s="9"/>
      <c r="B33" s="9"/>
      <c r="C33" s="9"/>
      <c r="D33" s="3">
        <v>28</v>
      </c>
      <c r="E33" s="9">
        <v>93</v>
      </c>
      <c r="F33" s="10">
        <v>162099.02970804658</v>
      </c>
      <c r="G33" s="11">
        <f t="shared" si="0"/>
        <v>0.18417773722315936</v>
      </c>
      <c r="H33" s="11">
        <f t="shared" si="12"/>
        <v>3.5893483021063079E-2</v>
      </c>
      <c r="I33" s="16">
        <f t="shared" si="14"/>
        <v>53577.12940444491</v>
      </c>
      <c r="J33" s="41">
        <f t="shared" si="1"/>
        <v>3.2000000000000001E-2</v>
      </c>
      <c r="K33" s="16">
        <f t="shared" si="15"/>
        <v>1714.4681409422371</v>
      </c>
      <c r="L33" s="15">
        <f t="shared" si="16"/>
        <v>4308</v>
      </c>
      <c r="M33" s="16">
        <f t="shared" si="3"/>
        <v>50983.597545387143</v>
      </c>
      <c r="N33" s="73" t="str">
        <f t="shared" si="4"/>
        <v>V</v>
      </c>
      <c r="O33" s="15">
        <f t="shared" si="13"/>
        <v>47924.581692663916</v>
      </c>
      <c r="P33" s="12">
        <f t="shared" si="5"/>
        <v>2474.4055738703692</v>
      </c>
      <c r="Q33" s="16">
        <f t="shared" si="6"/>
        <v>793.43769195737048</v>
      </c>
      <c r="R33" s="36">
        <f t="shared" si="7"/>
        <v>455.73041956781771</v>
      </c>
      <c r="S33" s="16">
        <f t="shared" si="8"/>
        <v>1720.1801592771828</v>
      </c>
      <c r="T33" s="17">
        <f t="shared" si="9"/>
        <v>988.02770988316638</v>
      </c>
      <c r="U33" s="32">
        <f t="shared" si="10"/>
        <v>2513.6178512345532</v>
      </c>
      <c r="V33" s="38">
        <f t="shared" si="11"/>
        <v>1443.7581294509841</v>
      </c>
      <c r="W33" s="33">
        <f t="shared" si="17"/>
        <v>107342.02140653937</v>
      </c>
    </row>
    <row r="34" spans="1:23" x14ac:dyDescent="0.3">
      <c r="A34" s="9"/>
      <c r="B34" s="9"/>
      <c r="C34" s="9"/>
      <c r="D34" s="3">
        <v>29</v>
      </c>
      <c r="E34" s="9">
        <v>94</v>
      </c>
      <c r="F34" s="10">
        <v>130508.35616476803</v>
      </c>
      <c r="G34" s="11">
        <f t="shared" si="0"/>
        <v>0.14828425420209629</v>
      </c>
      <c r="H34" s="11">
        <f t="shared" si="12"/>
        <v>3.2800360912344437E-2</v>
      </c>
      <c r="I34" s="16">
        <f t="shared" si="14"/>
        <v>50983.597545387143</v>
      </c>
      <c r="J34" s="41">
        <f t="shared" si="1"/>
        <v>3.2000000000000001E-2</v>
      </c>
      <c r="K34" s="16">
        <f t="shared" si="15"/>
        <v>1631.4751214523885</v>
      </c>
      <c r="L34" s="15">
        <f t="shared" si="16"/>
        <v>4308</v>
      </c>
      <c r="M34" s="16">
        <f t="shared" si="3"/>
        <v>48307.072666839529</v>
      </c>
      <c r="N34" s="73" t="str">
        <f t="shared" si="4"/>
        <v>V</v>
      </c>
      <c r="O34" s="15">
        <f t="shared" si="13"/>
        <v>45408.648306829156</v>
      </c>
      <c r="P34" s="12">
        <f t="shared" si="5"/>
        <v>2425.8878175199702</v>
      </c>
      <c r="Q34" s="16">
        <f t="shared" si="6"/>
        <v>638.80856710263083</v>
      </c>
      <c r="R34" s="36">
        <f t="shared" si="7"/>
        <v>359.7209657988999</v>
      </c>
      <c r="S34" s="16">
        <f t="shared" si="8"/>
        <v>1489.4200530057144</v>
      </c>
      <c r="T34" s="17">
        <f t="shared" si="9"/>
        <v>838.71076178191993</v>
      </c>
      <c r="U34" s="32">
        <f t="shared" si="10"/>
        <v>2128.2286201083452</v>
      </c>
      <c r="V34" s="38">
        <f t="shared" si="11"/>
        <v>1198.4317275808198</v>
      </c>
      <c r="W34" s="33">
        <f t="shared" si="17"/>
        <v>108540.45313412018</v>
      </c>
    </row>
    <row r="35" spans="1:23" x14ac:dyDescent="0.3">
      <c r="A35" s="9"/>
      <c r="B35" s="9"/>
      <c r="C35" s="9"/>
      <c r="D35" s="3">
        <v>30</v>
      </c>
      <c r="E35" s="9">
        <v>95</v>
      </c>
      <c r="F35" s="10">
        <v>101640.00997848315</v>
      </c>
      <c r="G35" s="11">
        <f t="shared" si="0"/>
        <v>0.11548389328975185</v>
      </c>
      <c r="H35" s="11">
        <f t="shared" si="12"/>
        <v>2.6321049663064523E-2</v>
      </c>
      <c r="I35" s="16">
        <f t="shared" si="14"/>
        <v>48307.072666839529</v>
      </c>
      <c r="J35" s="41">
        <f t="shared" si="1"/>
        <v>3.2000000000000001E-2</v>
      </c>
      <c r="K35" s="16">
        <f t="shared" si="15"/>
        <v>1545.826325338865</v>
      </c>
      <c r="L35" s="15">
        <f t="shared" si="16"/>
        <v>4308</v>
      </c>
      <c r="M35" s="16">
        <f t="shared" si="3"/>
        <v>45544.898992178394</v>
      </c>
      <c r="N35" s="73" t="str">
        <f t="shared" si="4"/>
        <v>V</v>
      </c>
      <c r="O35" s="15">
        <f t="shared" si="13"/>
        <v>42812.205052647689</v>
      </c>
      <c r="P35" s="12">
        <f t="shared" si="5"/>
        <v>2378.3213897254609</v>
      </c>
      <c r="Q35" s="16">
        <f t="shared" si="6"/>
        <v>497.50461229225095</v>
      </c>
      <c r="R35" s="36">
        <f t="shared" si="7"/>
        <v>274.65781357978943</v>
      </c>
      <c r="S35" s="16">
        <f t="shared" si="8"/>
        <v>1126.8621753760417</v>
      </c>
      <c r="T35" s="17">
        <f t="shared" si="9"/>
        <v>622.1078029176889</v>
      </c>
      <c r="U35" s="32">
        <f t="shared" si="10"/>
        <v>1624.3667876682925</v>
      </c>
      <c r="V35" s="38">
        <f t="shared" si="11"/>
        <v>896.76561649747828</v>
      </c>
      <c r="W35" s="33">
        <f t="shared" si="17"/>
        <v>109437.21875061766</v>
      </c>
    </row>
    <row r="36" spans="1:23" x14ac:dyDescent="0.3">
      <c r="A36" s="9"/>
      <c r="B36" s="9"/>
      <c r="C36" s="9"/>
      <c r="D36" s="3">
        <v>31</v>
      </c>
      <c r="E36" s="9">
        <v>96</v>
      </c>
      <c r="F36" s="10">
        <v>78474.253489085037</v>
      </c>
      <c r="G36" s="11">
        <f t="shared" si="0"/>
        <v>8.9162843626687333E-2</v>
      </c>
      <c r="H36" s="11">
        <f t="shared" si="12"/>
        <v>2.2608331882167643E-2</v>
      </c>
      <c r="I36" s="16">
        <f t="shared" si="14"/>
        <v>45544.898992178394</v>
      </c>
      <c r="J36" s="41">
        <f t="shared" si="1"/>
        <v>3.2000000000000001E-2</v>
      </c>
      <c r="K36" s="16">
        <f t="shared" si="15"/>
        <v>1457.4367677497087</v>
      </c>
      <c r="L36" s="15">
        <f t="shared" si="16"/>
        <v>4308</v>
      </c>
      <c r="M36" s="16">
        <f t="shared" si="3"/>
        <v>42694.335759928101</v>
      </c>
      <c r="N36" s="73" t="str">
        <f t="shared" si="4"/>
        <v>V</v>
      </c>
      <c r="O36" s="15">
        <f t="shared" si="13"/>
        <v>40132.675614332416</v>
      </c>
      <c r="P36" s="12">
        <f t="shared" si="5"/>
        <v>2331.6876369857464</v>
      </c>
      <c r="Q36" s="16">
        <f t="shared" si="6"/>
        <v>384.11353034376901</v>
      </c>
      <c r="R36" s="36">
        <f t="shared" si="7"/>
        <v>207.8999001628402</v>
      </c>
      <c r="S36" s="16">
        <f t="shared" si="8"/>
        <v>907.33284960820345</v>
      </c>
      <c r="T36" s="17">
        <f t="shared" si="9"/>
        <v>491.09024792537036</v>
      </c>
      <c r="U36" s="32">
        <f t="shared" si="10"/>
        <v>1291.4463799519724</v>
      </c>
      <c r="V36" s="38">
        <f t="shared" si="11"/>
        <v>698.99014808821062</v>
      </c>
      <c r="W36" s="33">
        <f t="shared" si="17"/>
        <v>110136.20889870587</v>
      </c>
    </row>
    <row r="37" spans="1:23" x14ac:dyDescent="0.3">
      <c r="A37" s="9"/>
      <c r="B37" s="9"/>
      <c r="C37" s="9"/>
      <c r="D37" s="3">
        <v>32</v>
      </c>
      <c r="E37" s="9">
        <v>97</v>
      </c>
      <c r="F37" s="10">
        <v>58576.144647751949</v>
      </c>
      <c r="G37" s="11">
        <f t="shared" si="0"/>
        <v>6.6554511744519679E-2</v>
      </c>
      <c r="H37" s="11">
        <f t="shared" si="12"/>
        <v>1.8023962815628396E-2</v>
      </c>
      <c r="I37" s="16">
        <f t="shared" si="14"/>
        <v>42694.335759928101</v>
      </c>
      <c r="J37" s="41">
        <f t="shared" si="1"/>
        <v>3.2000000000000001E-2</v>
      </c>
      <c r="K37" s="16">
        <f t="shared" si="15"/>
        <v>1366.2187443176992</v>
      </c>
      <c r="L37" s="15">
        <f t="shared" si="16"/>
        <v>4308</v>
      </c>
      <c r="M37" s="16">
        <f t="shared" si="3"/>
        <v>39752.554504245803</v>
      </c>
      <c r="N37" s="73" t="str">
        <f t="shared" si="4"/>
        <v>V</v>
      </c>
      <c r="O37" s="15">
        <f t="shared" si="13"/>
        <v>37367.401233991055</v>
      </c>
      <c r="P37" s="12">
        <f t="shared" si="5"/>
        <v>2285.9682715546528</v>
      </c>
      <c r="Q37" s="16">
        <f t="shared" si="6"/>
        <v>286.71683659539076</v>
      </c>
      <c r="R37" s="36">
        <f t="shared" si="7"/>
        <v>152.14150217678349</v>
      </c>
      <c r="S37" s="16">
        <f t="shared" si="8"/>
        <v>673.50865035812137</v>
      </c>
      <c r="T37" s="17">
        <f t="shared" si="9"/>
        <v>357.38612008734026</v>
      </c>
      <c r="U37" s="32">
        <f t="shared" si="10"/>
        <v>960.22548695351213</v>
      </c>
      <c r="V37" s="38">
        <f t="shared" si="11"/>
        <v>509.52762226412375</v>
      </c>
      <c r="W37" s="33">
        <f t="shared" si="17"/>
        <v>110645.73652096999</v>
      </c>
    </row>
    <row r="38" spans="1:23" x14ac:dyDescent="0.3">
      <c r="A38" s="9"/>
      <c r="B38" s="9"/>
      <c r="C38" s="9"/>
      <c r="D38" s="3">
        <v>33</v>
      </c>
      <c r="E38" s="9">
        <v>98</v>
      </c>
      <c r="F38" s="10">
        <v>42712.843643205291</v>
      </c>
      <c r="G38" s="11">
        <f t="shared" si="0"/>
        <v>4.853054892889129E-2</v>
      </c>
      <c r="H38" s="11">
        <f t="shared" si="12"/>
        <v>1.4054736449484394E-2</v>
      </c>
      <c r="I38" s="16">
        <f t="shared" si="14"/>
        <v>39752.554504245803</v>
      </c>
      <c r="J38" s="41">
        <f t="shared" si="1"/>
        <v>3.2000000000000001E-2</v>
      </c>
      <c r="K38" s="16">
        <f t="shared" si="15"/>
        <v>1272.0817441358658</v>
      </c>
      <c r="L38" s="15">
        <f t="shared" si="16"/>
        <v>4308</v>
      </c>
      <c r="M38" s="16">
        <f t="shared" si="3"/>
        <v>36716.63624838167</v>
      </c>
      <c r="N38" s="73" t="str">
        <f t="shared" si="4"/>
        <v>V</v>
      </c>
      <c r="O38" s="15">
        <f t="shared" si="13"/>
        <v>34513.638073478767</v>
      </c>
      <c r="P38" s="12">
        <f t="shared" si="5"/>
        <v>2241.1453642692677</v>
      </c>
      <c r="Q38" s="16">
        <f t="shared" si="6"/>
        <v>209.06960478566367</v>
      </c>
      <c r="R38" s="36">
        <f t="shared" si="7"/>
        <v>108.76401475742757</v>
      </c>
      <c r="S38" s="16">
        <f t="shared" si="8"/>
        <v>485.08008703563439</v>
      </c>
      <c r="T38" s="17">
        <f t="shared" si="9"/>
        <v>252.35259711217381</v>
      </c>
      <c r="U38" s="32">
        <f t="shared" si="10"/>
        <v>694.14969182129812</v>
      </c>
      <c r="V38" s="38">
        <f t="shared" si="11"/>
        <v>361.1166118696014</v>
      </c>
      <c r="W38" s="33">
        <f t="shared" si="17"/>
        <v>111006.85313283959</v>
      </c>
    </row>
    <row r="39" spans="1:23" x14ac:dyDescent="0.3">
      <c r="A39" s="9"/>
      <c r="B39" s="9"/>
      <c r="C39" s="9"/>
      <c r="D39" s="3">
        <v>34</v>
      </c>
      <c r="E39" s="9">
        <v>99</v>
      </c>
      <c r="F39" s="10">
        <v>30342.949346462585</v>
      </c>
      <c r="G39" s="11">
        <f t="shared" si="0"/>
        <v>3.4475812479406891E-2</v>
      </c>
      <c r="H39" s="11">
        <f t="shared" si="12"/>
        <v>1.2078340678644967E-2</v>
      </c>
      <c r="I39" s="16">
        <f t="shared" si="14"/>
        <v>36716.63624838167</v>
      </c>
      <c r="J39" s="41">
        <f t="shared" si="1"/>
        <v>3.2000000000000001E-2</v>
      </c>
      <c r="K39" s="16">
        <f t="shared" si="15"/>
        <v>1174.9323599482134</v>
      </c>
      <c r="L39" s="15">
        <f t="shared" si="16"/>
        <v>4308</v>
      </c>
      <c r="M39" s="16">
        <f t="shared" si="3"/>
        <v>33583.568608329886</v>
      </c>
      <c r="N39" s="73" t="str">
        <f t="shared" si="4"/>
        <v>V</v>
      </c>
      <c r="O39" s="15">
        <f t="shared" si="13"/>
        <v>31568.554491830095</v>
      </c>
      <c r="P39" s="12">
        <f t="shared" si="5"/>
        <v>2197.2013375188899</v>
      </c>
      <c r="Q39" s="16">
        <f t="shared" si="6"/>
        <v>148.52180016128489</v>
      </c>
      <c r="R39" s="36">
        <f t="shared" si="7"/>
        <v>75.750301291803254</v>
      </c>
      <c r="S39" s="16">
        <f t="shared" si="8"/>
        <v>381.29575588469169</v>
      </c>
      <c r="T39" s="17">
        <f t="shared" si="9"/>
        <v>194.47157493503266</v>
      </c>
      <c r="U39" s="32">
        <f t="shared" si="10"/>
        <v>529.81755604597652</v>
      </c>
      <c r="V39" s="38">
        <f t="shared" si="11"/>
        <v>270.22187622683589</v>
      </c>
      <c r="W39" s="33">
        <f t="shared" si="17"/>
        <v>111277.07500906642</v>
      </c>
    </row>
    <row r="40" spans="1:23" x14ac:dyDescent="0.3">
      <c r="A40" s="9"/>
      <c r="B40" s="9"/>
      <c r="C40" s="9"/>
      <c r="D40" s="3">
        <v>35</v>
      </c>
      <c r="E40" s="9">
        <v>100</v>
      </c>
      <c r="F40" s="10">
        <v>19712.526071583823</v>
      </c>
      <c r="G40" s="11">
        <f t="shared" si="0"/>
        <v>2.2397471800761928E-2</v>
      </c>
      <c r="H40" s="11">
        <f t="shared" si="12"/>
        <v>7.7340571375581106E-3</v>
      </c>
      <c r="I40" s="16">
        <f t="shared" si="14"/>
        <v>33583.568608329886</v>
      </c>
      <c r="J40" s="41">
        <f t="shared" si="1"/>
        <v>3.2000000000000001E-2</v>
      </c>
      <c r="K40" s="16">
        <f t="shared" si="15"/>
        <v>1074.6741954665563</v>
      </c>
      <c r="L40" s="15">
        <f t="shared" si="16"/>
        <v>4308</v>
      </c>
      <c r="M40" s="16">
        <f t="shared" si="3"/>
        <v>30350.242803796442</v>
      </c>
      <c r="N40" s="73" t="str">
        <f t="shared" si="4"/>
        <v>V</v>
      </c>
      <c r="O40" s="15">
        <f t="shared" si="13"/>
        <v>28529.228235568655</v>
      </c>
      <c r="P40" s="12">
        <f t="shared" si="5"/>
        <v>2154.1189583518531</v>
      </c>
      <c r="Q40" s="16">
        <f t="shared" si="6"/>
        <v>96.488308517682384</v>
      </c>
      <c r="R40" s="36">
        <f t="shared" si="7"/>
        <v>48.246818625172281</v>
      </c>
      <c r="S40" s="16">
        <f t="shared" si="8"/>
        <v>220.64668126432414</v>
      </c>
      <c r="T40" s="17">
        <f t="shared" si="9"/>
        <v>110.32943342824959</v>
      </c>
      <c r="U40" s="32">
        <f t="shared" si="10"/>
        <v>317.13498978200653</v>
      </c>
      <c r="V40" s="38">
        <f t="shared" si="11"/>
        <v>158.57625205342185</v>
      </c>
      <c r="W40" s="33">
        <f t="shared" si="17"/>
        <v>111435.65126111984</v>
      </c>
    </row>
    <row r="41" spans="1:23" x14ac:dyDescent="0.3">
      <c r="A41" s="9"/>
      <c r="B41" s="9"/>
      <c r="C41" s="9"/>
      <c r="D41" s="3">
        <v>36</v>
      </c>
      <c r="E41" s="9">
        <v>101</v>
      </c>
      <c r="F41" s="10">
        <v>12905.605883473716</v>
      </c>
      <c r="G41" s="11">
        <f t="shared" si="0"/>
        <v>1.4663414663203818E-2</v>
      </c>
      <c r="H41" s="11">
        <f t="shared" si="12"/>
        <v>5.3801550549508522E-3</v>
      </c>
      <c r="I41" s="16">
        <f t="shared" si="14"/>
        <v>30350.242803796442</v>
      </c>
      <c r="J41" s="41">
        <f t="shared" si="1"/>
        <v>3.2000000000000001E-2</v>
      </c>
      <c r="K41" s="16">
        <f t="shared" si="15"/>
        <v>971.20776972148622</v>
      </c>
      <c r="L41" s="15">
        <f t="shared" si="16"/>
        <v>4308</v>
      </c>
      <c r="M41" s="16">
        <f t="shared" si="3"/>
        <v>27013.450573517926</v>
      </c>
      <c r="N41" s="73" t="str">
        <f t="shared" si="4"/>
        <v>V</v>
      </c>
      <c r="O41" s="15">
        <f t="shared" si="13"/>
        <v>25392.643539106852</v>
      </c>
      <c r="P41" s="12">
        <f t="shared" si="5"/>
        <v>2111.8813317175031</v>
      </c>
      <c r="Q41" s="16">
        <f t="shared" si="6"/>
        <v>63.169990369082051</v>
      </c>
      <c r="R41" s="36">
        <f t="shared" si="7"/>
        <v>30.967391686452842</v>
      </c>
      <c r="S41" s="16">
        <f t="shared" si="8"/>
        <v>136.61635949549083</v>
      </c>
      <c r="T41" s="17">
        <f t="shared" si="9"/>
        <v>66.972502141535358</v>
      </c>
      <c r="U41" s="32">
        <f t="shared" si="10"/>
        <v>199.78634986457288</v>
      </c>
      <c r="V41" s="38">
        <f t="shared" si="11"/>
        <v>97.9398938279882</v>
      </c>
      <c r="W41" s="33">
        <f t="shared" si="17"/>
        <v>111533.59115494783</v>
      </c>
    </row>
    <row r="42" spans="1:23" x14ac:dyDescent="0.3">
      <c r="A42" s="9"/>
      <c r="B42" s="9"/>
      <c r="C42" s="9"/>
      <c r="D42" s="3">
        <v>37</v>
      </c>
      <c r="E42" s="9">
        <v>102</v>
      </c>
      <c r="F42" s="10">
        <v>8170.4086374044391</v>
      </c>
      <c r="G42" s="11">
        <f t="shared" si="0"/>
        <v>9.2832596082529657E-3</v>
      </c>
      <c r="H42" s="11">
        <f t="shared" si="12"/>
        <v>3.786961441842351E-3</v>
      </c>
      <c r="I42" s="16">
        <f t="shared" si="14"/>
        <v>27013.450573517926</v>
      </c>
      <c r="J42" s="41">
        <f t="shared" si="1"/>
        <v>3.2000000000000001E-2</v>
      </c>
      <c r="K42" s="16">
        <f t="shared" si="15"/>
        <v>864.43041835257361</v>
      </c>
      <c r="L42" s="15">
        <f t="shared" si="16"/>
        <v>4308</v>
      </c>
      <c r="M42" s="16">
        <f t="shared" si="3"/>
        <v>23569.880991870501</v>
      </c>
      <c r="N42" s="73" t="str">
        <f t="shared" si="4"/>
        <v>V</v>
      </c>
      <c r="O42" s="15">
        <f t="shared" si="13"/>
        <v>22155.688132358271</v>
      </c>
      <c r="P42" s="12">
        <f t="shared" si="5"/>
        <v>2070.4718938406891</v>
      </c>
      <c r="Q42" s="16">
        <f t="shared" si="6"/>
        <v>39.992282392353779</v>
      </c>
      <c r="R42" s="36">
        <f t="shared" si="7"/>
        <v>19.22072810211429</v>
      </c>
      <c r="S42" s="16">
        <f t="shared" si="8"/>
        <v>83.902736674724949</v>
      </c>
      <c r="T42" s="17">
        <f t="shared" si="9"/>
        <v>40.324572446920705</v>
      </c>
      <c r="U42" s="32">
        <f t="shared" si="10"/>
        <v>123.89501906707872</v>
      </c>
      <c r="V42" s="38">
        <f t="shared" si="11"/>
        <v>59.545300549034991</v>
      </c>
      <c r="W42" s="33">
        <f t="shared" si="17"/>
        <v>111593.13645549687</v>
      </c>
    </row>
    <row r="43" spans="1:23" x14ac:dyDescent="0.3">
      <c r="A43" s="9"/>
      <c r="B43" s="9"/>
      <c r="C43" s="9"/>
      <c r="D43" s="3">
        <v>38</v>
      </c>
      <c r="E43" s="9">
        <v>103</v>
      </c>
      <c r="F43" s="10">
        <v>4837.4174490034111</v>
      </c>
      <c r="G43" s="11">
        <f t="shared" si="0"/>
        <v>5.4962981664106146E-3</v>
      </c>
      <c r="H43" s="11">
        <f t="shared" si="12"/>
        <v>2.36240187428309E-3</v>
      </c>
      <c r="I43" s="16">
        <f t="shared" si="14"/>
        <v>23569.880991870501</v>
      </c>
      <c r="J43" s="41">
        <f t="shared" si="1"/>
        <v>3.2000000000000001E-2</v>
      </c>
      <c r="K43" s="16">
        <f t="shared" si="15"/>
        <v>754.23619173985605</v>
      </c>
      <c r="L43" s="15">
        <f t="shared" si="16"/>
        <v>4308</v>
      </c>
      <c r="M43" s="16">
        <f t="shared" si="3"/>
        <v>20016.117183610357</v>
      </c>
      <c r="N43" s="73" t="str">
        <f t="shared" si="4"/>
        <v>V</v>
      </c>
      <c r="O43" s="15">
        <f t="shared" si="13"/>
        <v>18815.150152593735</v>
      </c>
      <c r="P43" s="12">
        <f t="shared" si="5"/>
        <v>2029.8744057261654</v>
      </c>
      <c r="Q43" s="16">
        <f t="shared" si="6"/>
        <v>23.678052500896928</v>
      </c>
      <c r="R43" s="36">
        <f t="shared" si="7"/>
        <v>11.15679497423656</v>
      </c>
      <c r="S43" s="16">
        <f t="shared" si="8"/>
        <v>44.448945985405203</v>
      </c>
      <c r="T43" s="17">
        <f t="shared" si="9"/>
        <v>20.94377386659211</v>
      </c>
      <c r="U43" s="32">
        <f t="shared" si="10"/>
        <v>68.126998486302128</v>
      </c>
      <c r="V43" s="38">
        <f t="shared" si="11"/>
        <v>32.100568840828672</v>
      </c>
      <c r="W43" s="33">
        <f t="shared" si="17"/>
        <v>111625.23702433771</v>
      </c>
    </row>
    <row r="44" spans="1:23" x14ac:dyDescent="0.3">
      <c r="A44" s="9"/>
      <c r="B44" s="9"/>
      <c r="C44" s="9"/>
      <c r="D44" s="3">
        <v>39</v>
      </c>
      <c r="E44" s="9">
        <v>104</v>
      </c>
      <c r="F44" s="10">
        <v>2758.2136463322677</v>
      </c>
      <c r="G44" s="11">
        <f t="shared" si="0"/>
        <v>3.1338962921275246E-3</v>
      </c>
      <c r="H44" s="11">
        <f t="shared" si="12"/>
        <v>1.5905642869763353E-3</v>
      </c>
      <c r="I44" s="16">
        <f t="shared" si="14"/>
        <v>20016.117183610357</v>
      </c>
      <c r="J44" s="41">
        <f t="shared" si="1"/>
        <v>3.2000000000000001E-2</v>
      </c>
      <c r="K44" s="16">
        <f t="shared" si="15"/>
        <v>640.51574987553147</v>
      </c>
      <c r="L44" s="15">
        <f t="shared" si="16"/>
        <v>4308</v>
      </c>
      <c r="M44" s="16">
        <f t="shared" si="3"/>
        <v>16348.632933485889</v>
      </c>
      <c r="N44" s="73" t="str">
        <f t="shared" si="4"/>
        <v>V</v>
      </c>
      <c r="O44" s="15">
        <f t="shared" si="13"/>
        <v>15367.714957476735</v>
      </c>
      <c r="P44" s="12">
        <f t="shared" si="5"/>
        <v>1990.0729467903589</v>
      </c>
      <c r="Q44" s="16">
        <f t="shared" si="6"/>
        <v>13.500825226485375</v>
      </c>
      <c r="R44" s="36">
        <f t="shared" si="7"/>
        <v>6.2366822290096025</v>
      </c>
      <c r="S44" s="16">
        <f t="shared" si="8"/>
        <v>24.443338583794546</v>
      </c>
      <c r="T44" s="17">
        <f t="shared" si="9"/>
        <v>11.291556834922584</v>
      </c>
      <c r="U44" s="32">
        <f t="shared" si="10"/>
        <v>37.944163810279917</v>
      </c>
      <c r="V44" s="38">
        <f t="shared" si="11"/>
        <v>17.528239063932187</v>
      </c>
      <c r="W44" s="33">
        <f t="shared" si="17"/>
        <v>111642.76526340164</v>
      </c>
    </row>
    <row r="45" spans="1:23" x14ac:dyDescent="0.3">
      <c r="A45" s="9"/>
      <c r="B45" s="9"/>
      <c r="C45" s="9"/>
      <c r="D45" s="3">
        <v>40</v>
      </c>
      <c r="E45" s="9">
        <v>105</v>
      </c>
      <c r="F45" s="10">
        <v>1358.3217185976148</v>
      </c>
      <c r="G45" s="11">
        <f t="shared" si="0"/>
        <v>1.5433320051511893E-3</v>
      </c>
      <c r="H45" s="11">
        <f t="shared" si="12"/>
        <v>7.8329610858774692E-4</v>
      </c>
      <c r="I45" s="16">
        <f t="shared" si="14"/>
        <v>16348.632933485889</v>
      </c>
      <c r="J45" s="41">
        <f t="shared" si="1"/>
        <v>3.2000000000000001E-2</v>
      </c>
      <c r="K45" s="16">
        <f t="shared" si="15"/>
        <v>523.15625387154842</v>
      </c>
      <c r="L45" s="15">
        <f t="shared" si="16"/>
        <v>4308</v>
      </c>
      <c r="M45" s="16">
        <f t="shared" si="3"/>
        <v>12563.789187357437</v>
      </c>
      <c r="N45" s="73" t="str">
        <f t="shared" si="4"/>
        <v>V</v>
      </c>
      <c r="O45" s="15">
        <f t="shared" si="13"/>
        <v>11809.961836115992</v>
      </c>
      <c r="P45" s="12">
        <f t="shared" si="5"/>
        <v>1951.0519086179984</v>
      </c>
      <c r="Q45" s="16">
        <f t="shared" si="6"/>
        <v>6.6486742781913231</v>
      </c>
      <c r="R45" s="36">
        <f t="shared" si="7"/>
        <v>3.0111208542814705</v>
      </c>
      <c r="S45" s="16">
        <f t="shared" si="8"/>
        <v>9.2506971487994587</v>
      </c>
      <c r="T45" s="17">
        <f t="shared" si="9"/>
        <v>4.1895520724726696</v>
      </c>
      <c r="U45" s="32">
        <f t="shared" si="10"/>
        <v>15.899371426990783</v>
      </c>
      <c r="V45" s="38">
        <f t="shared" si="11"/>
        <v>7.2006729267541401</v>
      </c>
      <c r="W45" s="33">
        <f t="shared" si="17"/>
        <v>111649.9659363284</v>
      </c>
    </row>
    <row r="46" spans="1:23" x14ac:dyDescent="0.3">
      <c r="A46" s="9"/>
      <c r="B46" s="9"/>
      <c r="C46" s="9"/>
      <c r="D46" s="3">
        <v>41</v>
      </c>
      <c r="E46" s="9">
        <v>106</v>
      </c>
      <c r="F46" s="10">
        <f>F45*($F$45/$F$44)</f>
        <v>668.9249375832128</v>
      </c>
      <c r="G46" s="11">
        <f t="shared" si="0"/>
        <v>7.6003589656344224E-4</v>
      </c>
      <c r="H46" s="11">
        <f t="shared" si="12"/>
        <v>3.8574536015458519E-4</v>
      </c>
      <c r="I46" s="16">
        <f t="shared" si="14"/>
        <v>12563.789187357437</v>
      </c>
      <c r="J46" s="41">
        <f t="shared" si="1"/>
        <v>3.2000000000000001E-2</v>
      </c>
      <c r="K46" s="16">
        <f t="shared" si="15"/>
        <v>402.04125399543801</v>
      </c>
      <c r="L46" s="15">
        <f t="shared" si="16"/>
        <v>4308</v>
      </c>
      <c r="M46" s="16">
        <f t="shared" si="3"/>
        <v>8657.8304413528749</v>
      </c>
      <c r="N46" s="73" t="str">
        <f t="shared" si="4"/>
        <v>V</v>
      </c>
      <c r="O46" s="15">
        <f t="shared" si="13"/>
        <v>8138.3606148717026</v>
      </c>
      <c r="P46" s="12">
        <f t="shared" si="5"/>
        <v>1912.7959888411751</v>
      </c>
      <c r="Q46" s="16">
        <f t="shared" si="6"/>
        <v>3.2742346423953093</v>
      </c>
      <c r="R46" s="36">
        <f t="shared" si="7"/>
        <v>1.4537936143218586</v>
      </c>
      <c r="S46" s="16">
        <f t="shared" si="8"/>
        <v>3.1393348464515762</v>
      </c>
      <c r="T46" s="17">
        <f t="shared" si="9"/>
        <v>1.3938967274656224</v>
      </c>
      <c r="U46" s="32">
        <f t="shared" si="10"/>
        <v>6.4135694888468855</v>
      </c>
      <c r="V46" s="38">
        <f t="shared" si="11"/>
        <v>2.847690341787481</v>
      </c>
      <c r="W46" s="33">
        <f t="shared" si="17"/>
        <v>111652.81362667019</v>
      </c>
    </row>
    <row r="47" spans="1:23" x14ac:dyDescent="0.3">
      <c r="A47" s="9"/>
      <c r="B47" s="9"/>
      <c r="C47" s="9"/>
      <c r="D47" s="3">
        <v>42</v>
      </c>
      <c r="E47" s="9">
        <v>107</v>
      </c>
      <c r="F47" s="10">
        <f>F46*($F$45/$F$44)</f>
        <v>329.42164289523487</v>
      </c>
      <c r="G47" s="11">
        <f t="shared" si="0"/>
        <v>3.7429053640885705E-4</v>
      </c>
      <c r="H47" s="11">
        <f t="shared" si="12"/>
        <v>1.8996581401262223E-4</v>
      </c>
      <c r="I47" s="16">
        <f t="shared" si="14"/>
        <v>8657.8304413528749</v>
      </c>
      <c r="J47" s="41">
        <f t="shared" si="1"/>
        <v>3.2000000000000001E-2</v>
      </c>
      <c r="K47" s="16">
        <f t="shared" si="15"/>
        <v>277.05057412329199</v>
      </c>
      <c r="L47" s="15">
        <f t="shared" si="16"/>
        <v>4308</v>
      </c>
      <c r="M47" s="16">
        <f t="shared" si="3"/>
        <v>4626.8810154761668</v>
      </c>
      <c r="N47" s="73" t="str">
        <f t="shared" si="4"/>
        <v>V</v>
      </c>
      <c r="O47" s="15">
        <f t="shared" si="13"/>
        <v>4349.2681545475971</v>
      </c>
      <c r="P47" s="12">
        <f t="shared" si="5"/>
        <v>1875.290185138407</v>
      </c>
      <c r="Q47" s="16">
        <f t="shared" si="6"/>
        <v>1.6124436308493562</v>
      </c>
      <c r="R47" s="36">
        <f t="shared" si="7"/>
        <v>0.70190336931771924</v>
      </c>
      <c r="S47" s="16">
        <f t="shared" si="8"/>
        <v>0.82621226533780956</v>
      </c>
      <c r="T47" s="17">
        <f t="shared" si="9"/>
        <v>0.35965361003457835</v>
      </c>
      <c r="U47" s="32">
        <f t="shared" si="10"/>
        <v>2.4386558961871656</v>
      </c>
      <c r="V47" s="38">
        <f t="shared" si="11"/>
        <v>1.0615569793522976</v>
      </c>
      <c r="W47" s="33">
        <f t="shared" si="17"/>
        <v>111653.87518364955</v>
      </c>
    </row>
    <row r="48" spans="1:23" x14ac:dyDescent="0.3">
      <c r="A48" s="9"/>
      <c r="B48" s="9"/>
      <c r="C48" s="9"/>
      <c r="D48" s="3">
        <v>43</v>
      </c>
      <c r="E48" s="9">
        <v>108</v>
      </c>
      <c r="F48" s="10">
        <f>F47*($F$45/$F$44)</f>
        <v>162.22839471326506</v>
      </c>
      <c r="G48" s="11">
        <f t="shared" si="0"/>
        <v>1.8432472239623482E-4</v>
      </c>
      <c r="H48" s="11">
        <f t="shared" si="12"/>
        <v>9.3551379280405395E-5</v>
      </c>
      <c r="I48" s="16">
        <f t="shared" si="14"/>
        <v>4626.8810154761668</v>
      </c>
      <c r="J48" s="41">
        <f t="shared" si="1"/>
        <v>3.2000000000000001E-2</v>
      </c>
      <c r="K48" s="16">
        <f t="shared" si="15"/>
        <v>148.06019249523735</v>
      </c>
      <c r="L48" s="15">
        <f t="shared" si="16"/>
        <v>4308</v>
      </c>
      <c r="M48" s="16">
        <f t="shared" si="3"/>
        <v>466.94120797140386</v>
      </c>
      <c r="N48" s="73" t="str">
        <f t="shared" si="4"/>
        <v>V</v>
      </c>
      <c r="O48" s="15">
        <f t="shared" si="13"/>
        <v>438.92473549311961</v>
      </c>
      <c r="P48" s="12">
        <f t="shared" si="5"/>
        <v>1838.5197893513796</v>
      </c>
      <c r="Q48" s="16">
        <f t="shared" si="6"/>
        <v>0.79407090408297965</v>
      </c>
      <c r="R48" s="36">
        <f t="shared" si="7"/>
        <v>0.33888464979217719</v>
      </c>
      <c r="S48" s="16">
        <f t="shared" si="8"/>
        <v>4.1062014405668451E-2</v>
      </c>
      <c r="T48" s="17">
        <f t="shared" si="9"/>
        <v>1.7523984697180334E-2</v>
      </c>
      <c r="U48" s="32">
        <f t="shared" si="10"/>
        <v>0.83513291848864812</v>
      </c>
      <c r="V48" s="38">
        <f t="shared" si="11"/>
        <v>0.35640863448935756</v>
      </c>
      <c r="W48" s="33">
        <f t="shared" si="17"/>
        <v>111654.23159228404</v>
      </c>
    </row>
    <row r="49" spans="1:23" x14ac:dyDescent="0.3">
      <c r="A49" s="9"/>
      <c r="B49" s="9"/>
      <c r="C49" s="9"/>
      <c r="D49" s="3">
        <v>44</v>
      </c>
      <c r="E49" s="9">
        <v>109</v>
      </c>
      <c r="F49" s="10">
        <f t="shared" ref="F49:F55" si="18">F48*($F$45/$F$44)</f>
        <v>79.891690843193288</v>
      </c>
      <c r="G49" s="11">
        <f t="shared" si="0"/>
        <v>9.0773343115829429E-5</v>
      </c>
      <c r="H49" s="11">
        <f t="shared" si="12"/>
        <v>4.6070713358376931E-5</v>
      </c>
      <c r="I49" s="16">
        <f t="shared" si="14"/>
        <v>466.94120797140386</v>
      </c>
      <c r="J49" s="41">
        <f t="shared" si="1"/>
        <v>3.2000000000000001E-2</v>
      </c>
      <c r="K49" s="16">
        <f t="shared" si="15"/>
        <v>14.942118655084924</v>
      </c>
      <c r="L49" s="15">
        <f t="shared" si="16"/>
        <v>466.94120797140386</v>
      </c>
      <c r="M49" s="16">
        <f t="shared" si="3"/>
        <v>14.942118655084926</v>
      </c>
      <c r="N49" s="73" t="str">
        <f t="shared" si="4"/>
        <v>V</v>
      </c>
      <c r="O49" s="15">
        <f t="shared" si="13"/>
        <v>14.045591535779829</v>
      </c>
      <c r="P49" s="12">
        <f t="shared" si="5"/>
        <v>195.36854627939445</v>
      </c>
      <c r="Q49" s="16">
        <f t="shared" si="6"/>
        <v>4.2385814486108113E-2</v>
      </c>
      <c r="R49" s="36">
        <f t="shared" si="7"/>
        <v>1.7734256085460275E-2</v>
      </c>
      <c r="S49" s="16">
        <f t="shared" si="8"/>
        <v>6.4709042159375775E-4</v>
      </c>
      <c r="T49" s="17">
        <f t="shared" si="9"/>
        <v>2.7074311031001388E-4</v>
      </c>
      <c r="U49" s="32">
        <f t="shared" si="10"/>
        <v>4.3032904907701869E-2</v>
      </c>
      <c r="V49" s="38">
        <f t="shared" si="11"/>
        <v>1.800499919577029E-2</v>
      </c>
      <c r="W49" s="33">
        <f t="shared" si="17"/>
        <v>111654.24959728323</v>
      </c>
    </row>
    <row r="50" spans="1:23" x14ac:dyDescent="0.3">
      <c r="A50" s="9"/>
      <c r="B50" s="9"/>
      <c r="C50" s="9"/>
      <c r="D50" s="3">
        <v>45</v>
      </c>
      <c r="E50" s="9">
        <v>110</v>
      </c>
      <c r="F50" s="10">
        <f t="shared" si="18"/>
        <v>39.34380462227724</v>
      </c>
      <c r="G50" s="11">
        <f t="shared" si="0"/>
        <v>4.4702629757452505E-5</v>
      </c>
      <c r="H50" s="11">
        <f t="shared" si="12"/>
        <v>2.2688181036731078E-5</v>
      </c>
      <c r="I50" s="16">
        <f t="shared" si="14"/>
        <v>14.942118655084926</v>
      </c>
      <c r="J50" s="41">
        <f t="shared" si="1"/>
        <v>3.2000000000000001E-2</v>
      </c>
      <c r="K50" s="16">
        <f t="shared" si="15"/>
        <v>0.47814779696271764</v>
      </c>
      <c r="L50" s="15">
        <f t="shared" si="16"/>
        <v>14.942118655084926</v>
      </c>
      <c r="M50" s="16">
        <f t="shared" si="3"/>
        <v>0.47814779696271792</v>
      </c>
      <c r="N50" s="73" t="str">
        <f t="shared" si="4"/>
        <v>RUINE</v>
      </c>
      <c r="O50" s="15">
        <f t="shared" si="13"/>
        <v>0.44945892914495483</v>
      </c>
      <c r="P50" s="12">
        <f t="shared" si="5"/>
        <v>6.1292092950398276</v>
      </c>
      <c r="Q50" s="16">
        <f t="shared" si="6"/>
        <v>6.6795199803018558E-4</v>
      </c>
      <c r="R50" s="36">
        <f t="shared" si="7"/>
        <v>2.739917738221019E-4</v>
      </c>
      <c r="S50" s="16">
        <f t="shared" si="8"/>
        <v>1.0197405553016021E-5</v>
      </c>
      <c r="T50" s="17">
        <f t="shared" si="9"/>
        <v>4.1829431517441868E-6</v>
      </c>
      <c r="U50" s="32">
        <f t="shared" si="10"/>
        <v>6.7814940358320165E-4</v>
      </c>
      <c r="V50" s="38">
        <f t="shared" si="11"/>
        <v>2.7817471697384608E-4</v>
      </c>
      <c r="W50" s="33">
        <f t="shared" si="17"/>
        <v>111654.24987545794</v>
      </c>
    </row>
    <row r="51" spans="1:23" x14ac:dyDescent="0.3">
      <c r="A51" s="9"/>
      <c r="B51" s="9"/>
      <c r="C51" s="9"/>
      <c r="D51" s="3">
        <v>46</v>
      </c>
      <c r="E51" s="9">
        <v>111</v>
      </c>
      <c r="F51" s="10">
        <f t="shared" si="18"/>
        <v>19.375418717750257</v>
      </c>
      <c r="G51" s="11">
        <f t="shared" si="0"/>
        <v>2.2014448720721424E-5</v>
      </c>
      <c r="H51" s="11">
        <f t="shared" si="12"/>
        <v>1.1173118912904513E-5</v>
      </c>
      <c r="I51" s="16">
        <f t="shared" si="14"/>
        <v>0.47814779696271792</v>
      </c>
      <c r="J51" s="41">
        <f t="shared" si="1"/>
        <v>3.2000000000000001E-2</v>
      </c>
      <c r="K51" s="16">
        <f t="shared" si="15"/>
        <v>1.5300729502806974E-2</v>
      </c>
      <c r="L51" s="15">
        <f t="shared" si="16"/>
        <v>0.47814779696271792</v>
      </c>
      <c r="M51" s="16">
        <f t="shared" si="3"/>
        <v>1.5300729502806976E-2</v>
      </c>
      <c r="N51" s="73" t="str">
        <f t="shared" si="4"/>
        <v>RUINE</v>
      </c>
      <c r="O51" s="15">
        <f t="shared" si="13"/>
        <v>1.4382685732638557E-2</v>
      </c>
      <c r="P51" s="12">
        <f t="shared" si="5"/>
        <v>0.19228891906007312</v>
      </c>
      <c r="Q51" s="16">
        <f t="shared" si="6"/>
        <v>1.0526160157161673E-5</v>
      </c>
      <c r="R51" s="36">
        <f t="shared" si="7"/>
        <v>4.2331345482109321E-6</v>
      </c>
      <c r="S51" s="16">
        <f t="shared" si="8"/>
        <v>1.6069945797770577E-7</v>
      </c>
      <c r="T51" s="17">
        <f t="shared" si="9"/>
        <v>6.4625886105425422E-8</v>
      </c>
      <c r="U51" s="32">
        <f t="shared" si="10"/>
        <v>1.0686859615139379E-5</v>
      </c>
      <c r="V51" s="38">
        <f t="shared" si="11"/>
        <v>4.2977604343163575E-6</v>
      </c>
      <c r="W51" s="33">
        <f t="shared" si="17"/>
        <v>111654.24987975571</v>
      </c>
    </row>
    <row r="52" spans="1:23" x14ac:dyDescent="0.3">
      <c r="A52" s="9"/>
      <c r="B52" s="9"/>
      <c r="C52" s="9"/>
      <c r="D52" s="3">
        <v>47</v>
      </c>
      <c r="E52" s="9">
        <v>112</v>
      </c>
      <c r="F52" s="10">
        <f t="shared" si="18"/>
        <v>9.5417017772496813</v>
      </c>
      <c r="G52" s="11">
        <f t="shared" si="0"/>
        <v>1.0841329807816911E-5</v>
      </c>
      <c r="H52" s="11">
        <f t="shared" si="12"/>
        <v>5.5023620465561692E-6</v>
      </c>
      <c r="I52" s="16">
        <f t="shared" si="14"/>
        <v>1.5300729502806976E-2</v>
      </c>
      <c r="J52" s="41">
        <f t="shared" si="1"/>
        <v>3.2000000000000001E-2</v>
      </c>
      <c r="K52" s="16">
        <f t="shared" si="15"/>
        <v>4.8962334408982327E-4</v>
      </c>
      <c r="L52" s="15">
        <f t="shared" si="16"/>
        <v>1.5300729502806976E-2</v>
      </c>
      <c r="M52" s="16">
        <f t="shared" si="3"/>
        <v>4.8962334408982414E-4</v>
      </c>
      <c r="N52" s="73" t="str">
        <f t="shared" si="4"/>
        <v>RUINE</v>
      </c>
      <c r="O52" s="15">
        <f t="shared" si="13"/>
        <v>4.6024594344443469E-4</v>
      </c>
      <c r="P52" s="12">
        <f t="shared" si="5"/>
        <v>6.0325935391395517E-3</v>
      </c>
      <c r="Q52" s="16">
        <f t="shared" si="6"/>
        <v>1.6588025484012489E-7</v>
      </c>
      <c r="R52" s="36">
        <f t="shared" si="7"/>
        <v>6.5401336154317338E-8</v>
      </c>
      <c r="S52" s="16">
        <f t="shared" si="8"/>
        <v>2.5324398112900946E-9</v>
      </c>
      <c r="T52" s="17">
        <f t="shared" si="9"/>
        <v>9.9846089306040978E-10</v>
      </c>
      <c r="U52" s="32">
        <f t="shared" si="10"/>
        <v>1.6841269465141499E-7</v>
      </c>
      <c r="V52" s="38">
        <f t="shared" si="11"/>
        <v>6.6399797047377746E-8</v>
      </c>
      <c r="W52" s="33">
        <f t="shared" si="17"/>
        <v>111654.24987982211</v>
      </c>
    </row>
    <row r="53" spans="1:23" x14ac:dyDescent="0.3">
      <c r="A53" s="9"/>
      <c r="B53" s="9"/>
      <c r="C53" s="9"/>
      <c r="D53" s="3">
        <v>48</v>
      </c>
      <c r="E53" s="9">
        <v>113</v>
      </c>
      <c r="F53" s="10">
        <f t="shared" si="18"/>
        <v>4.6989473689444559</v>
      </c>
      <c r="G53" s="11">
        <f t="shared" si="0"/>
        <v>5.3389677612607425E-6</v>
      </c>
      <c r="H53" s="11">
        <f t="shared" si="12"/>
        <v>2.7097168057894939E-6</v>
      </c>
      <c r="I53" s="16">
        <f t="shared" si="14"/>
        <v>4.8962334408982414E-4</v>
      </c>
      <c r="J53" s="41">
        <f t="shared" si="1"/>
        <v>3.2000000000000001E-2</v>
      </c>
      <c r="K53" s="16">
        <f t="shared" si="15"/>
        <v>1.5667947010874373E-5</v>
      </c>
      <c r="L53" s="15">
        <f t="shared" si="16"/>
        <v>4.8962334408982414E-4</v>
      </c>
      <c r="M53" s="16">
        <f t="shared" si="3"/>
        <v>1.5667947010874366E-5</v>
      </c>
      <c r="N53" s="73" t="str">
        <f t="shared" si="4"/>
        <v>RUINE</v>
      </c>
      <c r="O53" s="15">
        <f t="shared" si="13"/>
        <v>1.4727870190221904E-5</v>
      </c>
      <c r="P53" s="12">
        <f t="shared" si="5"/>
        <v>1.8925783652202547E-4</v>
      </c>
      <c r="Q53" s="16">
        <f t="shared" si="6"/>
        <v>2.6140832492562467E-9</v>
      </c>
      <c r="R53" s="36">
        <f t="shared" si="7"/>
        <v>1.01044148775705E-9</v>
      </c>
      <c r="S53" s="16">
        <f t="shared" si="8"/>
        <v>3.9908357367930404E-11</v>
      </c>
      <c r="T53" s="17">
        <f t="shared" si="9"/>
        <v>1.5426081018752874E-11</v>
      </c>
      <c r="U53" s="32">
        <f t="shared" si="10"/>
        <v>2.6539916066241773E-9</v>
      </c>
      <c r="V53" s="38">
        <f t="shared" si="11"/>
        <v>1.0258675687758029E-9</v>
      </c>
      <c r="W53" s="33">
        <f t="shared" si="17"/>
        <v>111654.24987982312</v>
      </c>
    </row>
    <row r="54" spans="1:23" x14ac:dyDescent="0.3">
      <c r="A54" s="9"/>
      <c r="B54" s="9"/>
      <c r="C54" s="9"/>
      <c r="D54" s="3">
        <v>49</v>
      </c>
      <c r="E54" s="9">
        <v>114</v>
      </c>
      <c r="F54" s="10">
        <f t="shared" si="18"/>
        <v>2.3140637688714722</v>
      </c>
      <c r="G54" s="11">
        <f t="shared" si="0"/>
        <v>2.6292509554712489E-6</v>
      </c>
      <c r="H54" s="11">
        <f t="shared" si="12"/>
        <v>1.3344387565652097E-6</v>
      </c>
      <c r="I54" s="16">
        <f t="shared" si="14"/>
        <v>1.5667947010874366E-5</v>
      </c>
      <c r="J54" s="41">
        <f t="shared" si="1"/>
        <v>3.2000000000000001E-2</v>
      </c>
      <c r="K54" s="16">
        <f t="shared" si="15"/>
        <v>5.0137430434797971E-7</v>
      </c>
      <c r="L54" s="15">
        <f t="shared" si="16"/>
        <v>1.5667947010874366E-5</v>
      </c>
      <c r="M54" s="16">
        <f t="shared" si="3"/>
        <v>5.013743043479814E-7</v>
      </c>
      <c r="N54" s="73" t="str">
        <f t="shared" si="4"/>
        <v>RUINE</v>
      </c>
      <c r="O54" s="15">
        <f t="shared" si="13"/>
        <v>4.7129184608710252E-7</v>
      </c>
      <c r="P54" s="12">
        <f t="shared" si="5"/>
        <v>5.9375007536321695E-6</v>
      </c>
      <c r="Q54" s="16">
        <f t="shared" si="6"/>
        <v>4.1194964648614327E-11</v>
      </c>
      <c r="R54" s="36">
        <f t="shared" si="7"/>
        <v>1.5611179529598643E-11</v>
      </c>
      <c r="S54" s="16">
        <f t="shared" si="8"/>
        <v>6.2891010507179527E-13</v>
      </c>
      <c r="T54" s="17">
        <f t="shared" si="9"/>
        <v>2.3833079217328057E-13</v>
      </c>
      <c r="U54" s="32">
        <f t="shared" si="10"/>
        <v>4.1823874753686124E-11</v>
      </c>
      <c r="V54" s="38">
        <f t="shared" si="11"/>
        <v>1.5849510321771924E-11</v>
      </c>
      <c r="W54" s="33">
        <f t="shared" si="17"/>
        <v>111654.24987982314</v>
      </c>
    </row>
    <row r="55" spans="1:23" ht="15" thickBot="1" x14ac:dyDescent="0.35">
      <c r="A55" s="9"/>
      <c r="B55" s="9"/>
      <c r="C55" s="9"/>
      <c r="D55" s="5">
        <v>50</v>
      </c>
      <c r="E55" s="20">
        <v>115</v>
      </c>
      <c r="F55" s="21">
        <f t="shared" si="18"/>
        <v>1.1395937655727637</v>
      </c>
      <c r="G55" s="22">
        <f t="shared" si="0"/>
        <v>1.294812198906039E-6</v>
      </c>
      <c r="H55" s="22">
        <f t="shared" si="12"/>
        <v>1.294812198906039E-6</v>
      </c>
      <c r="I55" s="24">
        <f t="shared" si="14"/>
        <v>5.013743043479814E-7</v>
      </c>
      <c r="J55" s="56">
        <f t="shared" si="1"/>
        <v>3.2000000000000001E-2</v>
      </c>
      <c r="K55" s="24">
        <f t="shared" si="15"/>
        <v>1.6043977739135406E-8</v>
      </c>
      <c r="L55" s="35">
        <f t="shared" si="16"/>
        <v>5.013743043479814E-7</v>
      </c>
      <c r="M55" s="24">
        <f t="shared" si="3"/>
        <v>1.6043977739135459E-8</v>
      </c>
      <c r="N55" s="74" t="str">
        <f t="shared" si="4"/>
        <v>RUINE</v>
      </c>
      <c r="O55" s="35">
        <f t="shared" si="13"/>
        <v>1.5081339074787332E-8</v>
      </c>
      <c r="P55" s="34">
        <f t="shared" si="5"/>
        <v>1.8627453344728437E-7</v>
      </c>
      <c r="Q55" s="24">
        <f t="shared" si="6"/>
        <v>6.491855654877954E-13</v>
      </c>
      <c r="R55" s="37">
        <f t="shared" si="7"/>
        <v>2.4119053825307475E-13</v>
      </c>
      <c r="S55" s="24">
        <f t="shared" si="8"/>
        <v>1.9527501809872952E-14</v>
      </c>
      <c r="T55" s="26">
        <f t="shared" si="9"/>
        <v>7.2550113906525135E-15</v>
      </c>
      <c r="U55" s="68">
        <f t="shared" si="10"/>
        <v>6.6871306729766839E-13</v>
      </c>
      <c r="V55" s="39">
        <f t="shared" si="11"/>
        <v>2.4844554964372726E-13</v>
      </c>
      <c r="W55" s="40">
        <f>V55+W54</f>
        <v>111654.24987982314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W55"/>
  <sheetViews>
    <sheetView workbookViewId="0"/>
  </sheetViews>
  <sheetFormatPr baseColWidth="10" defaultRowHeight="14.4" x14ac:dyDescent="0.3"/>
  <cols>
    <col min="1" max="1" width="35.33203125" customWidth="1"/>
    <col min="2" max="2" width="12.6640625" bestFit="1" customWidth="1"/>
    <col min="4" max="4" width="7.5546875" bestFit="1" customWidth="1"/>
    <col min="5" max="5" width="4.77734375" bestFit="1" customWidth="1"/>
    <col min="6" max="6" width="14.6640625" bestFit="1" customWidth="1"/>
    <col min="7" max="7" width="9.88671875" bestFit="1" customWidth="1"/>
    <col min="8" max="8" width="13.6640625" bestFit="1" customWidth="1"/>
    <col min="9" max="9" width="15.77734375" bestFit="1" customWidth="1"/>
    <col min="10" max="10" width="5.88671875" bestFit="1" customWidth="1"/>
    <col min="11" max="11" width="11.6640625" bestFit="1" customWidth="1"/>
    <col min="12" max="12" width="16.33203125" bestFit="1" customWidth="1"/>
    <col min="13" max="13" width="15.77734375" bestFit="1" customWidth="1"/>
    <col min="14" max="14" width="15.77734375" customWidth="1"/>
    <col min="15" max="15" width="26" bestFit="1" customWidth="1"/>
    <col min="16" max="16" width="27.21875" bestFit="1" customWidth="1"/>
    <col min="17" max="17" width="26.33203125" bestFit="1" customWidth="1"/>
    <col min="18" max="18" width="37.21875" bestFit="1" customWidth="1"/>
    <col min="19" max="19" width="34.77734375" bestFit="1" customWidth="1"/>
    <col min="20" max="20" width="44.44140625" bestFit="1" customWidth="1"/>
    <col min="21" max="21" width="17.33203125" bestFit="1" customWidth="1"/>
    <col min="22" max="22" width="27" bestFit="1" customWidth="1"/>
    <col min="23" max="23" width="36.109375" bestFit="1" customWidth="1"/>
  </cols>
  <sheetData>
    <row r="1" spans="1:23" ht="17.399999999999999" x14ac:dyDescent="0.3">
      <c r="A1" s="42" t="s">
        <v>76</v>
      </c>
      <c r="B1" s="42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</row>
    <row r="2" spans="1:23" x14ac:dyDescent="0.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5" thickBot="1" x14ac:dyDescent="0.3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3" ht="17.399999999999999" x14ac:dyDescent="0.3">
      <c r="A4" s="42" t="s">
        <v>10</v>
      </c>
      <c r="B4" s="47">
        <v>100000</v>
      </c>
      <c r="C4" s="9"/>
      <c r="D4" s="6" t="s">
        <v>11</v>
      </c>
      <c r="E4" s="7" t="s">
        <v>1</v>
      </c>
      <c r="F4" s="7" t="s">
        <v>0</v>
      </c>
      <c r="G4" s="7" t="s">
        <v>2</v>
      </c>
      <c r="H4" s="7" t="s">
        <v>20</v>
      </c>
      <c r="I4" s="7" t="s">
        <v>25</v>
      </c>
      <c r="J4" s="7" t="s">
        <v>35</v>
      </c>
      <c r="K4" s="7" t="s">
        <v>17</v>
      </c>
      <c r="L4" s="7" t="s">
        <v>6</v>
      </c>
      <c r="M4" s="7" t="s">
        <v>25</v>
      </c>
      <c r="N4" s="7" t="s">
        <v>50</v>
      </c>
      <c r="O4" s="7" t="s">
        <v>18</v>
      </c>
      <c r="P4" s="7" t="s">
        <v>7</v>
      </c>
      <c r="Q4" s="7" t="s">
        <v>4</v>
      </c>
      <c r="R4" s="7" t="s">
        <v>12</v>
      </c>
      <c r="S4" s="7" t="s">
        <v>29</v>
      </c>
      <c r="T4" s="7" t="s">
        <v>30</v>
      </c>
      <c r="U4" s="7" t="s">
        <v>47</v>
      </c>
      <c r="V4" s="7" t="s">
        <v>21</v>
      </c>
      <c r="W4" s="8" t="s">
        <v>22</v>
      </c>
    </row>
    <row r="5" spans="1:23" ht="17.399999999999999" x14ac:dyDescent="0.3">
      <c r="A5" s="42" t="s">
        <v>23</v>
      </c>
      <c r="B5" s="47">
        <v>359</v>
      </c>
      <c r="C5" s="9"/>
      <c r="D5" s="3">
        <v>0</v>
      </c>
      <c r="E5" s="9">
        <v>65</v>
      </c>
      <c r="F5" s="10">
        <v>880122.82131384278</v>
      </c>
      <c r="G5" s="31">
        <f>F5/$F$5</f>
        <v>1</v>
      </c>
      <c r="H5" s="11">
        <f>(F5-F6)/$F$5</f>
        <v>1.1104565080185305E-2</v>
      </c>
      <c r="I5" s="32">
        <v>100000</v>
      </c>
      <c r="J5" s="41">
        <f>$B$8</f>
        <v>5.0999999999999997E-2</v>
      </c>
      <c r="K5" s="16">
        <v>0</v>
      </c>
      <c r="L5" s="15">
        <v>0</v>
      </c>
      <c r="M5" s="16">
        <f>MAX(0,I5+K5-L5)</f>
        <v>100000</v>
      </c>
      <c r="N5" s="71" t="str">
        <f>IF(M5&lt;=0,"RUINE","V")</f>
        <v>V</v>
      </c>
      <c r="O5" s="15">
        <f>0</f>
        <v>0</v>
      </c>
      <c r="P5" s="12">
        <f>L5/(1+$B$7)^D5</f>
        <v>0</v>
      </c>
      <c r="Q5" s="16">
        <f>L5*G5</f>
        <v>0</v>
      </c>
      <c r="R5" s="36">
        <f>Q5/(1+$B$7)^D5</f>
        <v>0</v>
      </c>
      <c r="S5" s="16">
        <f>O5*H5</f>
        <v>0</v>
      </c>
      <c r="T5" s="17">
        <f>S5/(1+$B$7)^D5</f>
        <v>0</v>
      </c>
      <c r="U5" s="32">
        <f>Q5+S5</f>
        <v>0</v>
      </c>
      <c r="V5" s="38">
        <f>R5+T5</f>
        <v>0</v>
      </c>
      <c r="W5" s="33">
        <f>V5</f>
        <v>0</v>
      </c>
    </row>
    <row r="6" spans="1:23" ht="17.399999999999999" x14ac:dyDescent="0.3">
      <c r="A6" s="42" t="s">
        <v>26</v>
      </c>
      <c r="B6" s="53">
        <f>B5*12</f>
        <v>4308</v>
      </c>
      <c r="C6" s="9"/>
      <c r="D6" s="3">
        <v>1</v>
      </c>
      <c r="E6" s="9">
        <v>66</v>
      </c>
      <c r="F6" s="10">
        <v>870349.44016600691</v>
      </c>
      <c r="G6" s="31">
        <f t="shared" ref="G6:G55" si="0">F6/$F$5</f>
        <v>0.98889543491981469</v>
      </c>
      <c r="H6" s="11">
        <f>(F6-F7)/$F$5</f>
        <v>1.2469368075235601E-2</v>
      </c>
      <c r="I6" s="16">
        <f>M5</f>
        <v>100000</v>
      </c>
      <c r="J6" s="41">
        <f t="shared" ref="J6:J55" si="1">$B$8</f>
        <v>5.0999999999999997E-2</v>
      </c>
      <c r="K6" s="16">
        <f>I6*J6</f>
        <v>5100</v>
      </c>
      <c r="L6" s="15">
        <f t="shared" ref="L6" si="2">MIN($B$6,I6)</f>
        <v>4308</v>
      </c>
      <c r="M6" s="16">
        <f>MAX(0,I6+K6-L6)</f>
        <v>100792</v>
      </c>
      <c r="N6" s="71" t="str">
        <f t="shared" ref="N6:N55" si="3">IF(M6&lt;=0,"RUINE","V")</f>
        <v>V</v>
      </c>
      <c r="O6" s="15">
        <f>M6-(M6*$B$9)</f>
        <v>94744.48</v>
      </c>
      <c r="P6" s="12">
        <f t="shared" ref="P6:P55" si="4">L6/(1+$B$7)^D6</f>
        <v>4223.5294117647054</v>
      </c>
      <c r="Q6" s="16">
        <f t="shared" ref="Q6:Q55" si="5">L6*G6</f>
        <v>4260.1615336345612</v>
      </c>
      <c r="R6" s="36">
        <f t="shared" ref="R6:R55" si="6">Q6/(1+$B$7)^D6</f>
        <v>4176.6289545436875</v>
      </c>
      <c r="S6" s="16">
        <f t="shared" ref="S6:S55" si="7">O6*H6</f>
        <v>1181.4037942167979</v>
      </c>
      <c r="T6" s="17">
        <f t="shared" ref="T6:T55" si="8">S6/(1+$B$7)^D6</f>
        <v>1158.239013938037</v>
      </c>
      <c r="U6" s="32">
        <f t="shared" ref="U6:U55" si="9">Q6+S6</f>
        <v>5441.5653278513591</v>
      </c>
      <c r="V6" s="38">
        <f t="shared" ref="V6:V55" si="10">R6+T6</f>
        <v>5334.8679684817243</v>
      </c>
      <c r="W6" s="33">
        <f>V6+W5</f>
        <v>5334.8679684817243</v>
      </c>
    </row>
    <row r="7" spans="1:23" ht="17.399999999999999" x14ac:dyDescent="0.3">
      <c r="A7" s="42" t="s">
        <v>9</v>
      </c>
      <c r="B7" s="49">
        <v>0.02</v>
      </c>
      <c r="C7" s="9"/>
      <c r="D7" s="3">
        <v>2</v>
      </c>
      <c r="E7" s="9">
        <v>67</v>
      </c>
      <c r="F7" s="10">
        <v>859374.86475562979</v>
      </c>
      <c r="G7" s="31">
        <f t="shared" si="0"/>
        <v>0.97642606684457911</v>
      </c>
      <c r="H7" s="11">
        <f t="shared" ref="H7:H55" si="11">(F7-F8)/$F$5</f>
        <v>1.4100253388138218E-2</v>
      </c>
      <c r="I7" s="16">
        <f>M6</f>
        <v>100792</v>
      </c>
      <c r="J7" s="41">
        <f t="shared" si="1"/>
        <v>5.0999999999999997E-2</v>
      </c>
      <c r="K7" s="16">
        <f>I7*J7</f>
        <v>5140.3919999999998</v>
      </c>
      <c r="L7" s="15">
        <f>MIN(L6*(1+$B$10),I7)</f>
        <v>4308</v>
      </c>
      <c r="M7" s="16">
        <f t="shared" ref="M7:M55" si="12">MAX(0,I7+K7-L7)</f>
        <v>101624.39199999999</v>
      </c>
      <c r="N7" s="71" t="str">
        <f t="shared" si="3"/>
        <v>V</v>
      </c>
      <c r="O7" s="15">
        <f t="shared" ref="O7:O55" si="13">M7-(M7*$B$9)</f>
        <v>95526.928479999988</v>
      </c>
      <c r="P7" s="12">
        <f t="shared" si="4"/>
        <v>4140.7151095732415</v>
      </c>
      <c r="Q7" s="16">
        <f t="shared" si="5"/>
        <v>4206.4434959664468</v>
      </c>
      <c r="R7" s="36">
        <f t="shared" si="6"/>
        <v>4043.1021683645204</v>
      </c>
      <c r="S7" s="16">
        <f t="shared" si="7"/>
        <v>1346.9538969585572</v>
      </c>
      <c r="T7" s="17">
        <f t="shared" si="8"/>
        <v>1294.6500355234114</v>
      </c>
      <c r="U7" s="32">
        <f t="shared" si="9"/>
        <v>5553.3973929250042</v>
      </c>
      <c r="V7" s="38">
        <f t="shared" si="10"/>
        <v>5337.7522038879315</v>
      </c>
      <c r="W7" s="33">
        <f>V7+W6</f>
        <v>10672.620172369656</v>
      </c>
    </row>
    <row r="8" spans="1:23" ht="17.399999999999999" x14ac:dyDescent="0.3">
      <c r="A8" s="42" t="s">
        <v>38</v>
      </c>
      <c r="B8" s="49">
        <v>5.0999999999999997E-2</v>
      </c>
      <c r="C8" s="9"/>
      <c r="D8" s="3">
        <v>3</v>
      </c>
      <c r="E8" s="9">
        <v>68</v>
      </c>
      <c r="F8" s="10">
        <v>846964.90996242152</v>
      </c>
      <c r="G8" s="31">
        <f t="shared" si="0"/>
        <v>0.96232581345644086</v>
      </c>
      <c r="H8" s="11">
        <f t="shared" si="11"/>
        <v>1.4359576611957057E-2</v>
      </c>
      <c r="I8" s="16">
        <f t="shared" ref="I8:I55" si="14">M7</f>
        <v>101624.39199999999</v>
      </c>
      <c r="J8" s="41">
        <f t="shared" si="1"/>
        <v>5.0999999999999997E-2</v>
      </c>
      <c r="K8" s="16">
        <f t="shared" ref="K8:K20" si="15">I8*J8</f>
        <v>5182.8439919999992</v>
      </c>
      <c r="L8" s="15">
        <f t="shared" ref="L8:L55" si="16">MIN(L7*(1+$B$10),I8)</f>
        <v>4308</v>
      </c>
      <c r="M8" s="16">
        <f t="shared" si="12"/>
        <v>102499.23599199999</v>
      </c>
      <c r="N8" s="71" t="str">
        <f t="shared" si="3"/>
        <v>V</v>
      </c>
      <c r="O8" s="15">
        <f t="shared" si="13"/>
        <v>96349.281832479988</v>
      </c>
      <c r="P8" s="12">
        <f t="shared" si="4"/>
        <v>4059.5246172286679</v>
      </c>
      <c r="Q8" s="16">
        <f t="shared" si="5"/>
        <v>4145.6996043703475</v>
      </c>
      <c r="R8" s="36">
        <f t="shared" si="6"/>
        <v>3906.585329521025</v>
      </c>
      <c r="S8" s="16">
        <f t="shared" si="7"/>
        <v>1383.5348939805385</v>
      </c>
      <c r="T8" s="17">
        <f t="shared" si="8"/>
        <v>1303.7358312230388</v>
      </c>
      <c r="U8" s="32">
        <f t="shared" si="9"/>
        <v>5529.2344983508865</v>
      </c>
      <c r="V8" s="38">
        <f t="shared" si="10"/>
        <v>5210.3211607440635</v>
      </c>
      <c r="W8" s="33">
        <f t="shared" ref="W8:W54" si="17">V8+W7</f>
        <v>15882.941333113718</v>
      </c>
    </row>
    <row r="9" spans="1:23" ht="17.399999999999999" x14ac:dyDescent="0.3">
      <c r="A9" s="42" t="s">
        <v>28</v>
      </c>
      <c r="B9" s="49">
        <v>0.06</v>
      </c>
      <c r="C9" s="9"/>
      <c r="D9" s="3">
        <v>4</v>
      </c>
      <c r="E9" s="9">
        <v>69</v>
      </c>
      <c r="F9" s="10">
        <v>834326.7188818336</v>
      </c>
      <c r="G9" s="31">
        <f t="shared" si="0"/>
        <v>0.94796623684448378</v>
      </c>
      <c r="H9" s="11">
        <f t="shared" si="11"/>
        <v>1.7596378512726909E-2</v>
      </c>
      <c r="I9" s="16">
        <f t="shared" si="14"/>
        <v>102499.23599199999</v>
      </c>
      <c r="J9" s="41">
        <f t="shared" si="1"/>
        <v>5.0999999999999997E-2</v>
      </c>
      <c r="K9" s="16">
        <f t="shared" si="15"/>
        <v>5227.4610355919995</v>
      </c>
      <c r="L9" s="15">
        <f t="shared" si="16"/>
        <v>4308</v>
      </c>
      <c r="M9" s="16">
        <f t="shared" si="12"/>
        <v>103418.69702759199</v>
      </c>
      <c r="N9" s="71" t="str">
        <f t="shared" si="3"/>
        <v>V</v>
      </c>
      <c r="O9" s="15">
        <f>M9-(M9*$B$9)</f>
        <v>97213.575205936475</v>
      </c>
      <c r="P9" s="12">
        <f t="shared" si="4"/>
        <v>3979.9260953222233</v>
      </c>
      <c r="Q9" s="16">
        <f t="shared" si="5"/>
        <v>4083.8385483260363</v>
      </c>
      <c r="R9" s="36">
        <f t="shared" si="6"/>
        <v>3772.8355635017683</v>
      </c>
      <c r="S9" s="16">
        <f t="shared" si="7"/>
        <v>1710.6068658991019</v>
      </c>
      <c r="T9" s="17">
        <f t="shared" si="8"/>
        <v>1580.336328790436</v>
      </c>
      <c r="U9" s="32">
        <f t="shared" si="9"/>
        <v>5794.4454142251379</v>
      </c>
      <c r="V9" s="38">
        <f t="shared" si="10"/>
        <v>5353.1718922922046</v>
      </c>
      <c r="W9" s="33">
        <f t="shared" si="17"/>
        <v>21236.113225405923</v>
      </c>
    </row>
    <row r="10" spans="1:23" ht="17.399999999999999" x14ac:dyDescent="0.3">
      <c r="A10" s="42" t="s">
        <v>43</v>
      </c>
      <c r="B10" s="57">
        <v>0</v>
      </c>
      <c r="C10" s="9"/>
      <c r="D10" s="3">
        <v>5</v>
      </c>
      <c r="E10" s="9">
        <v>70</v>
      </c>
      <c r="F10" s="10">
        <v>818839.74458030611</v>
      </c>
      <c r="G10" s="31">
        <f t="shared" si="0"/>
        <v>0.93036985833175689</v>
      </c>
      <c r="H10" s="11">
        <f t="shared" si="11"/>
        <v>1.7635819008535464E-2</v>
      </c>
      <c r="I10" s="16">
        <f t="shared" si="14"/>
        <v>103418.69702759199</v>
      </c>
      <c r="J10" s="41">
        <f t="shared" si="1"/>
        <v>5.0999999999999997E-2</v>
      </c>
      <c r="K10" s="16">
        <f t="shared" si="15"/>
        <v>5274.3535484071908</v>
      </c>
      <c r="L10" s="15">
        <f t="shared" si="16"/>
        <v>4308</v>
      </c>
      <c r="M10" s="16">
        <f t="shared" si="12"/>
        <v>104385.05057599918</v>
      </c>
      <c r="N10" s="71" t="str">
        <f t="shared" si="3"/>
        <v>V</v>
      </c>
      <c r="O10" s="15">
        <f t="shared" si="13"/>
        <v>98121.947541439236</v>
      </c>
      <c r="P10" s="12">
        <f t="shared" si="4"/>
        <v>3901.8883287472777</v>
      </c>
      <c r="Q10" s="16">
        <f t="shared" si="5"/>
        <v>4008.0333496932085</v>
      </c>
      <c r="R10" s="36">
        <f t="shared" si="6"/>
        <v>3630.1992916429404</v>
      </c>
      <c r="S10" s="16">
        <f t="shared" si="7"/>
        <v>1730.4609076058339</v>
      </c>
      <c r="T10" s="17">
        <f t="shared" si="8"/>
        <v>1567.3317592248432</v>
      </c>
      <c r="U10" s="32">
        <f t="shared" si="9"/>
        <v>5738.4942572990421</v>
      </c>
      <c r="V10" s="38">
        <f t="shared" si="10"/>
        <v>5197.5310508677831</v>
      </c>
      <c r="W10" s="33">
        <f t="shared" si="17"/>
        <v>26433.644276273706</v>
      </c>
    </row>
    <row r="11" spans="1:23" ht="17.399999999999999" x14ac:dyDescent="0.3">
      <c r="A11" s="42" t="s">
        <v>34</v>
      </c>
      <c r="B11" s="55">
        <f>W55</f>
        <v>146599.58048481413</v>
      </c>
      <c r="C11" s="9"/>
      <c r="D11" s="3">
        <v>6</v>
      </c>
      <c r="E11" s="9">
        <v>71</v>
      </c>
      <c r="F11" s="10">
        <v>803318.05779833358</v>
      </c>
      <c r="G11" s="31">
        <f t="shared" si="0"/>
        <v>0.9127340393232215</v>
      </c>
      <c r="H11" s="11">
        <f t="shared" si="11"/>
        <v>1.9545690834471385E-2</v>
      </c>
      <c r="I11" s="16">
        <f t="shared" si="14"/>
        <v>104385.05057599918</v>
      </c>
      <c r="J11" s="41">
        <f t="shared" si="1"/>
        <v>5.0999999999999997E-2</v>
      </c>
      <c r="K11" s="16">
        <f t="shared" si="15"/>
        <v>5323.637579375958</v>
      </c>
      <c r="L11" s="15">
        <f t="shared" si="16"/>
        <v>4308</v>
      </c>
      <c r="M11" s="16">
        <f t="shared" si="12"/>
        <v>105400.68815537513</v>
      </c>
      <c r="N11" s="71" t="str">
        <f t="shared" si="3"/>
        <v>V</v>
      </c>
      <c r="O11" s="15">
        <f t="shared" si="13"/>
        <v>99076.646866052615</v>
      </c>
      <c r="P11" s="12">
        <f t="shared" si="4"/>
        <v>3825.3807144581151</v>
      </c>
      <c r="Q11" s="16">
        <f t="shared" si="5"/>
        <v>3932.0582414044384</v>
      </c>
      <c r="R11" s="36">
        <f t="shared" si="6"/>
        <v>3491.5551914565067</v>
      </c>
      <c r="S11" s="16">
        <f t="shared" si="7"/>
        <v>1936.5215085599627</v>
      </c>
      <c r="T11" s="17">
        <f t="shared" si="8"/>
        <v>1719.5756805892797</v>
      </c>
      <c r="U11" s="32">
        <f t="shared" si="9"/>
        <v>5868.5797499644013</v>
      </c>
      <c r="V11" s="38">
        <f t="shared" si="10"/>
        <v>5211.1308720457864</v>
      </c>
      <c r="W11" s="33">
        <f t="shared" si="17"/>
        <v>31644.775148319492</v>
      </c>
    </row>
    <row r="12" spans="1:23" x14ac:dyDescent="0.3">
      <c r="A12" s="9"/>
      <c r="B12" s="9"/>
      <c r="C12" s="9"/>
      <c r="D12" s="3">
        <v>7</v>
      </c>
      <c r="E12" s="9">
        <v>72</v>
      </c>
      <c r="F12" s="10">
        <v>786115.44923657051</v>
      </c>
      <c r="G12" s="31">
        <f t="shared" si="0"/>
        <v>0.89318834848875006</v>
      </c>
      <c r="H12" s="11">
        <f t="shared" si="11"/>
        <v>1.9459186349815121E-2</v>
      </c>
      <c r="I12" s="16">
        <f t="shared" si="14"/>
        <v>105400.68815537513</v>
      </c>
      <c r="J12" s="41">
        <f t="shared" si="1"/>
        <v>5.0999999999999997E-2</v>
      </c>
      <c r="K12" s="16">
        <f t="shared" si="15"/>
        <v>5375.435095924131</v>
      </c>
      <c r="L12" s="15">
        <f t="shared" si="16"/>
        <v>4308</v>
      </c>
      <c r="M12" s="16">
        <f t="shared" si="12"/>
        <v>106468.12325129926</v>
      </c>
      <c r="N12" s="71" t="str">
        <f t="shared" si="3"/>
        <v>V</v>
      </c>
      <c r="O12" s="15">
        <f t="shared" si="13"/>
        <v>100080.03585622131</v>
      </c>
      <c r="P12" s="12">
        <f t="shared" si="4"/>
        <v>3750.3732494687411</v>
      </c>
      <c r="Q12" s="16">
        <f t="shared" si="5"/>
        <v>3847.8554052895352</v>
      </c>
      <c r="R12" s="36">
        <f t="shared" si="6"/>
        <v>3349.7896889093718</v>
      </c>
      <c r="S12" s="16">
        <f t="shared" si="7"/>
        <v>1947.4760676223896</v>
      </c>
      <c r="T12" s="17">
        <f t="shared" si="8"/>
        <v>1695.3951132756702</v>
      </c>
      <c r="U12" s="32">
        <f t="shared" si="9"/>
        <v>5795.3314729119247</v>
      </c>
      <c r="V12" s="38">
        <f t="shared" si="10"/>
        <v>5045.1848021850419</v>
      </c>
      <c r="W12" s="33">
        <f t="shared" si="17"/>
        <v>36689.959950504533</v>
      </c>
    </row>
    <row r="13" spans="1:23" x14ac:dyDescent="0.3">
      <c r="A13" s="9"/>
      <c r="B13" s="9"/>
      <c r="C13" s="9"/>
      <c r="D13" s="3">
        <v>8</v>
      </c>
      <c r="E13" s="9">
        <v>73</v>
      </c>
      <c r="F13" s="10">
        <v>768988.9752458994</v>
      </c>
      <c r="G13" s="31">
        <f t="shared" si="0"/>
        <v>0.87372916213893492</v>
      </c>
      <c r="H13" s="11">
        <f t="shared" si="11"/>
        <v>1.9570475432288945E-2</v>
      </c>
      <c r="I13" s="16">
        <f t="shared" si="14"/>
        <v>106468.12325129926</v>
      </c>
      <c r="J13" s="41">
        <f t="shared" si="1"/>
        <v>5.0999999999999997E-2</v>
      </c>
      <c r="K13" s="16">
        <f t="shared" si="15"/>
        <v>5429.8742858162614</v>
      </c>
      <c r="L13" s="15">
        <f t="shared" si="16"/>
        <v>4308</v>
      </c>
      <c r="M13" s="16">
        <f t="shared" si="12"/>
        <v>107589.99753711552</v>
      </c>
      <c r="N13" s="71" t="str">
        <f t="shared" si="3"/>
        <v>V</v>
      </c>
      <c r="O13" s="15">
        <f t="shared" si="13"/>
        <v>101134.59768488859</v>
      </c>
      <c r="P13" s="12">
        <f t="shared" si="4"/>
        <v>3676.8365190870009</v>
      </c>
      <c r="Q13" s="16">
        <f t="shared" si="5"/>
        <v>3764.0252304945316</v>
      </c>
      <c r="R13" s="36">
        <f t="shared" si="6"/>
        <v>3212.5592911437229</v>
      </c>
      <c r="S13" s="16">
        <f t="shared" si="7"/>
        <v>1979.2521593465385</v>
      </c>
      <c r="T13" s="17">
        <f t="shared" si="8"/>
        <v>1689.272660159507</v>
      </c>
      <c r="U13" s="32">
        <f t="shared" si="9"/>
        <v>5743.2773898410705</v>
      </c>
      <c r="V13" s="38">
        <f t="shared" si="10"/>
        <v>4901.8319513032302</v>
      </c>
      <c r="W13" s="33">
        <f t="shared" si="17"/>
        <v>41591.791901807766</v>
      </c>
    </row>
    <row r="14" spans="1:23" x14ac:dyDescent="0.3">
      <c r="A14" s="9"/>
      <c r="B14" s="9"/>
      <c r="C14" s="9"/>
      <c r="D14" s="3">
        <v>9</v>
      </c>
      <c r="E14" s="9">
        <v>74</v>
      </c>
      <c r="F14" s="10">
        <v>751764.55319398001</v>
      </c>
      <c r="G14" s="31">
        <f t="shared" si="0"/>
        <v>0.85415868670664596</v>
      </c>
      <c r="H14" s="11">
        <f t="shared" si="11"/>
        <v>2.1148116881485997E-2</v>
      </c>
      <c r="I14" s="16">
        <f t="shared" si="14"/>
        <v>107589.99753711552</v>
      </c>
      <c r="J14" s="41">
        <f t="shared" si="1"/>
        <v>5.0999999999999997E-2</v>
      </c>
      <c r="K14" s="16">
        <f t="shared" si="15"/>
        <v>5487.089874392891</v>
      </c>
      <c r="L14" s="15">
        <f t="shared" si="16"/>
        <v>4308</v>
      </c>
      <c r="M14" s="16">
        <f t="shared" si="12"/>
        <v>108769.0874115084</v>
      </c>
      <c r="N14" s="71" t="str">
        <f t="shared" si="3"/>
        <v>V</v>
      </c>
      <c r="O14" s="15">
        <f t="shared" si="13"/>
        <v>102242.9421668179</v>
      </c>
      <c r="P14" s="12">
        <f t="shared" si="4"/>
        <v>3604.7416853794125</v>
      </c>
      <c r="Q14" s="16">
        <f t="shared" si="5"/>
        <v>3679.7156223322309</v>
      </c>
      <c r="R14" s="36">
        <f t="shared" si="6"/>
        <v>3079.0214239003808</v>
      </c>
      <c r="S14" s="16">
        <f t="shared" si="7"/>
        <v>2162.2456912508783</v>
      </c>
      <c r="T14" s="17">
        <f t="shared" si="8"/>
        <v>1809.2704682646388</v>
      </c>
      <c r="U14" s="32">
        <f t="shared" si="9"/>
        <v>5841.9613135831096</v>
      </c>
      <c r="V14" s="38">
        <f t="shared" si="10"/>
        <v>4888.2918921650198</v>
      </c>
      <c r="W14" s="33">
        <f t="shared" si="17"/>
        <v>46480.083793972786</v>
      </c>
    </row>
    <row r="15" spans="1:23" x14ac:dyDescent="0.3">
      <c r="A15" s="9"/>
      <c r="B15" s="9"/>
      <c r="C15" s="9"/>
      <c r="D15" s="3">
        <v>10</v>
      </c>
      <c r="E15" s="9">
        <v>75</v>
      </c>
      <c r="F15" s="10">
        <v>733151.61289877165</v>
      </c>
      <c r="G15" s="31">
        <f t="shared" si="0"/>
        <v>0.83301056982515997</v>
      </c>
      <c r="H15" s="11">
        <f t="shared" si="11"/>
        <v>2.5639925793550414E-2</v>
      </c>
      <c r="I15" s="16">
        <f t="shared" si="14"/>
        <v>108769.0874115084</v>
      </c>
      <c r="J15" s="41">
        <f t="shared" si="1"/>
        <v>5.0999999999999997E-2</v>
      </c>
      <c r="K15" s="16">
        <f t="shared" si="15"/>
        <v>5547.2234579869282</v>
      </c>
      <c r="L15" s="15">
        <f t="shared" si="16"/>
        <v>4308</v>
      </c>
      <c r="M15" s="16">
        <f t="shared" si="12"/>
        <v>110008.31086949533</v>
      </c>
      <c r="N15" s="71" t="str">
        <f t="shared" si="3"/>
        <v>V</v>
      </c>
      <c r="O15" s="15">
        <f t="shared" si="13"/>
        <v>103407.81221732561</v>
      </c>
      <c r="P15" s="12">
        <f t="shared" si="4"/>
        <v>3534.0604758621689</v>
      </c>
      <c r="Q15" s="16">
        <f t="shared" si="5"/>
        <v>3588.6095348067893</v>
      </c>
      <c r="R15" s="36">
        <f t="shared" si="6"/>
        <v>2943.9097307945217</v>
      </c>
      <c r="S15" s="16">
        <f t="shared" si="7"/>
        <v>2651.3686317256247</v>
      </c>
      <c r="T15" s="17">
        <f t="shared" si="8"/>
        <v>2175.0457493784329</v>
      </c>
      <c r="U15" s="32">
        <f t="shared" si="9"/>
        <v>6239.9781665324135</v>
      </c>
      <c r="V15" s="38">
        <f t="shared" si="10"/>
        <v>5118.9554801729546</v>
      </c>
      <c r="W15" s="33">
        <f t="shared" si="17"/>
        <v>51599.03927414574</v>
      </c>
    </row>
    <row r="16" spans="1:23" x14ac:dyDescent="0.3">
      <c r="A16" s="9"/>
      <c r="B16" s="9"/>
      <c r="C16" s="9"/>
      <c r="D16" s="3">
        <v>11</v>
      </c>
      <c r="E16" s="9">
        <v>76</v>
      </c>
      <c r="F16" s="10">
        <v>710585.32907107449</v>
      </c>
      <c r="G16" s="31">
        <f t="shared" si="0"/>
        <v>0.80737064403160963</v>
      </c>
      <c r="H16" s="11">
        <f t="shared" si="11"/>
        <v>2.3838179210346002E-2</v>
      </c>
      <c r="I16" s="16">
        <f t="shared" si="14"/>
        <v>110008.31086949533</v>
      </c>
      <c r="J16" s="41">
        <f t="shared" si="1"/>
        <v>5.0999999999999997E-2</v>
      </c>
      <c r="K16" s="16">
        <f t="shared" si="15"/>
        <v>5610.4238543442616</v>
      </c>
      <c r="L16" s="15">
        <f t="shared" si="16"/>
        <v>4308</v>
      </c>
      <c r="M16" s="16">
        <f t="shared" si="12"/>
        <v>111310.73472383959</v>
      </c>
      <c r="N16" s="71" t="str">
        <f t="shared" si="3"/>
        <v>V</v>
      </c>
      <c r="O16" s="15">
        <f t="shared" si="13"/>
        <v>104632.09064040921</v>
      </c>
      <c r="P16" s="12">
        <f t="shared" si="4"/>
        <v>3464.7651724138918</v>
      </c>
      <c r="Q16" s="16">
        <f t="shared" si="5"/>
        <v>3478.1527344881742</v>
      </c>
      <c r="R16" s="36">
        <f t="shared" si="6"/>
        <v>2797.3496886700946</v>
      </c>
      <c r="S16" s="16">
        <f t="shared" si="7"/>
        <v>2494.2385278392412</v>
      </c>
      <c r="T16" s="17">
        <f t="shared" si="8"/>
        <v>2006.023858623561</v>
      </c>
      <c r="U16" s="32">
        <f t="shared" si="9"/>
        <v>5972.3912623274155</v>
      </c>
      <c r="V16" s="38">
        <f t="shared" si="10"/>
        <v>4803.3735472936551</v>
      </c>
      <c r="W16" s="33">
        <f t="shared" si="17"/>
        <v>56402.412821439393</v>
      </c>
    </row>
    <row r="17" spans="1:23" x14ac:dyDescent="0.3">
      <c r="A17" s="9"/>
      <c r="B17" s="9"/>
      <c r="C17" s="9"/>
      <c r="D17" s="3">
        <v>12</v>
      </c>
      <c r="E17" s="9">
        <v>77</v>
      </c>
      <c r="F17" s="10">
        <v>689604.80352947977</v>
      </c>
      <c r="G17" s="31">
        <f t="shared" si="0"/>
        <v>0.7835324648212636</v>
      </c>
      <c r="H17" s="11">
        <f t="shared" si="11"/>
        <v>2.7514330499724252E-2</v>
      </c>
      <c r="I17" s="16">
        <f t="shared" si="14"/>
        <v>111310.73472383959</v>
      </c>
      <c r="J17" s="41">
        <f t="shared" si="1"/>
        <v>5.0999999999999997E-2</v>
      </c>
      <c r="K17" s="16">
        <f t="shared" si="15"/>
        <v>5676.847470915819</v>
      </c>
      <c r="L17" s="15">
        <f t="shared" si="16"/>
        <v>4308</v>
      </c>
      <c r="M17" s="16">
        <f t="shared" si="12"/>
        <v>112679.58219475541</v>
      </c>
      <c r="N17" s="71" t="str">
        <f t="shared" si="3"/>
        <v>V</v>
      </c>
      <c r="O17" s="15">
        <f t="shared" si="13"/>
        <v>105918.80726307008</v>
      </c>
      <c r="P17" s="12">
        <f t="shared" si="4"/>
        <v>3396.8286004057759</v>
      </c>
      <c r="Q17" s="16">
        <f t="shared" si="5"/>
        <v>3375.4578584500036</v>
      </c>
      <c r="R17" s="36">
        <f t="shared" si="6"/>
        <v>2661.5254858513008</v>
      </c>
      <c r="S17" s="16">
        <f t="shared" si="7"/>
        <v>2914.2850691727035</v>
      </c>
      <c r="T17" s="17">
        <f t="shared" si="8"/>
        <v>2297.8938887421923</v>
      </c>
      <c r="U17" s="32">
        <f t="shared" si="9"/>
        <v>6289.7429276227067</v>
      </c>
      <c r="V17" s="38">
        <f t="shared" si="10"/>
        <v>4959.4193745934936</v>
      </c>
      <c r="W17" s="33">
        <f t="shared" si="17"/>
        <v>61361.83219603289</v>
      </c>
    </row>
    <row r="18" spans="1:23" x14ac:dyDescent="0.3">
      <c r="A18" s="9"/>
      <c r="B18" s="9"/>
      <c r="C18" s="9"/>
      <c r="D18" s="3">
        <v>13</v>
      </c>
      <c r="E18" s="9">
        <v>78</v>
      </c>
      <c r="F18" s="10">
        <v>665388.81334350095</v>
      </c>
      <c r="G18" s="31">
        <f t="shared" si="0"/>
        <v>0.7560181343215393</v>
      </c>
      <c r="H18" s="11">
        <f t="shared" si="11"/>
        <v>2.7400875614625661E-2</v>
      </c>
      <c r="I18" s="16">
        <f t="shared" si="14"/>
        <v>112679.58219475541</v>
      </c>
      <c r="J18" s="41">
        <f t="shared" si="1"/>
        <v>5.0999999999999997E-2</v>
      </c>
      <c r="K18" s="16">
        <f t="shared" si="15"/>
        <v>5746.6586919325255</v>
      </c>
      <c r="L18" s="15">
        <f t="shared" si="16"/>
        <v>4308</v>
      </c>
      <c r="M18" s="16">
        <f t="shared" si="12"/>
        <v>114118.24088668793</v>
      </c>
      <c r="N18" s="71" t="str">
        <f t="shared" si="3"/>
        <v>V</v>
      </c>
      <c r="O18" s="15">
        <f t="shared" si="13"/>
        <v>107271.14643348665</v>
      </c>
      <c r="P18" s="12">
        <f t="shared" si="4"/>
        <v>3330.2241180448782</v>
      </c>
      <c r="Q18" s="16">
        <f t="shared" si="5"/>
        <v>3256.9261226571912</v>
      </c>
      <c r="R18" s="36">
        <f t="shared" si="6"/>
        <v>2517.7098245968823</v>
      </c>
      <c r="S18" s="16">
        <f t="shared" si="7"/>
        <v>2939.3233404622629</v>
      </c>
      <c r="T18" s="17">
        <f t="shared" si="8"/>
        <v>2272.1925439042861</v>
      </c>
      <c r="U18" s="32">
        <f t="shared" si="9"/>
        <v>6196.249463119454</v>
      </c>
      <c r="V18" s="38">
        <f t="shared" si="10"/>
        <v>4789.9023685011689</v>
      </c>
      <c r="W18" s="33">
        <f t="shared" si="17"/>
        <v>66151.734564534054</v>
      </c>
    </row>
    <row r="19" spans="1:23" x14ac:dyDescent="0.3">
      <c r="A19" s="9"/>
      <c r="B19" s="9"/>
      <c r="C19" s="9"/>
      <c r="D19" s="3">
        <v>14</v>
      </c>
      <c r="E19" s="9">
        <v>79</v>
      </c>
      <c r="F19" s="10">
        <v>641272.67739108694</v>
      </c>
      <c r="G19" s="31">
        <f t="shared" si="0"/>
        <v>0.72861725870691363</v>
      </c>
      <c r="H19" s="11">
        <f t="shared" si="11"/>
        <v>3.0010244779763138E-2</v>
      </c>
      <c r="I19" s="16">
        <f t="shared" si="14"/>
        <v>114118.24088668793</v>
      </c>
      <c r="J19" s="41">
        <f t="shared" si="1"/>
        <v>5.0999999999999997E-2</v>
      </c>
      <c r="K19" s="16">
        <f t="shared" si="15"/>
        <v>5820.0302852210843</v>
      </c>
      <c r="L19" s="15">
        <f t="shared" si="16"/>
        <v>4308</v>
      </c>
      <c r="M19" s="16">
        <f t="shared" si="12"/>
        <v>115630.27117190901</v>
      </c>
      <c r="N19" s="71" t="str">
        <f t="shared" si="3"/>
        <v>V</v>
      </c>
      <c r="O19" s="15">
        <f t="shared" si="13"/>
        <v>108692.45490159448</v>
      </c>
      <c r="P19" s="12">
        <f t="shared" si="4"/>
        <v>3264.9256059263512</v>
      </c>
      <c r="Q19" s="16">
        <f t="shared" si="5"/>
        <v>3138.883150509384</v>
      </c>
      <c r="R19" s="36">
        <f t="shared" si="6"/>
        <v>2378.8811448720667</v>
      </c>
      <c r="S19" s="16">
        <f t="shared" si="7"/>
        <v>3261.887177310216</v>
      </c>
      <c r="T19" s="17">
        <f t="shared" si="8"/>
        <v>2472.1028247082058</v>
      </c>
      <c r="U19" s="32">
        <f t="shared" si="9"/>
        <v>6400.7703278196004</v>
      </c>
      <c r="V19" s="38">
        <f t="shared" si="10"/>
        <v>4850.983969580273</v>
      </c>
      <c r="W19" s="33">
        <f t="shared" si="17"/>
        <v>71002.718534114334</v>
      </c>
    </row>
    <row r="20" spans="1:23" x14ac:dyDescent="0.3">
      <c r="A20" s="9"/>
      <c r="B20" s="9"/>
      <c r="C20" s="9"/>
      <c r="D20" s="3">
        <v>15</v>
      </c>
      <c r="E20" s="9">
        <v>80</v>
      </c>
      <c r="F20" s="10">
        <v>614859.97608720278</v>
      </c>
      <c r="G20" s="31">
        <f t="shared" si="0"/>
        <v>0.69860701392715052</v>
      </c>
      <c r="H20" s="11">
        <f t="shared" si="11"/>
        <v>3.1949792092530752E-2</v>
      </c>
      <c r="I20" s="16">
        <f t="shared" si="14"/>
        <v>115630.27117190901</v>
      </c>
      <c r="J20" s="41">
        <f t="shared" si="1"/>
        <v>5.0999999999999997E-2</v>
      </c>
      <c r="K20" s="16">
        <f t="shared" si="15"/>
        <v>5897.1438297673594</v>
      </c>
      <c r="L20" s="15">
        <f t="shared" si="16"/>
        <v>4308</v>
      </c>
      <c r="M20" s="16">
        <f t="shared" si="12"/>
        <v>117219.41500167637</v>
      </c>
      <c r="N20" s="71" t="str">
        <f t="shared" si="3"/>
        <v>V</v>
      </c>
      <c r="O20" s="15">
        <f t="shared" si="13"/>
        <v>110186.25010157579</v>
      </c>
      <c r="P20" s="12">
        <f t="shared" si="4"/>
        <v>3200.9074567905409</v>
      </c>
      <c r="Q20" s="16">
        <f t="shared" si="5"/>
        <v>3009.5990159981643</v>
      </c>
      <c r="R20" s="36">
        <f t="shared" si="6"/>
        <v>2236.1764002455893</v>
      </c>
      <c r="S20" s="16">
        <f t="shared" si="7"/>
        <v>3520.4277822009417</v>
      </c>
      <c r="T20" s="17">
        <f t="shared" si="8"/>
        <v>2615.7296980361143</v>
      </c>
      <c r="U20" s="32">
        <f t="shared" si="9"/>
        <v>6530.0267981991055</v>
      </c>
      <c r="V20" s="38">
        <f t="shared" si="10"/>
        <v>4851.9060982817036</v>
      </c>
      <c r="W20" s="33">
        <f t="shared" si="17"/>
        <v>75854.624632396037</v>
      </c>
    </row>
    <row r="21" spans="1:23" x14ac:dyDescent="0.3">
      <c r="A21" s="9"/>
      <c r="B21" s="9"/>
      <c r="C21" s="9"/>
      <c r="D21" s="3">
        <v>16</v>
      </c>
      <c r="E21" s="9">
        <v>81</v>
      </c>
      <c r="F21" s="10">
        <v>586740.23493033391</v>
      </c>
      <c r="G21" s="31">
        <f t="shared" si="0"/>
        <v>0.66665722183461973</v>
      </c>
      <c r="H21" s="11">
        <f t="shared" si="11"/>
        <v>3.4620793358098333E-2</v>
      </c>
      <c r="I21" s="16">
        <f t="shared" si="14"/>
        <v>117219.41500167637</v>
      </c>
      <c r="J21" s="41">
        <f t="shared" si="1"/>
        <v>5.0999999999999997E-2</v>
      </c>
      <c r="K21" s="16">
        <f>I21*J21</f>
        <v>5978.1901650854943</v>
      </c>
      <c r="L21" s="15">
        <f t="shared" si="16"/>
        <v>4308</v>
      </c>
      <c r="M21" s="16">
        <f t="shared" si="12"/>
        <v>118889.60516676187</v>
      </c>
      <c r="N21" s="71" t="str">
        <f t="shared" si="3"/>
        <v>V</v>
      </c>
      <c r="O21" s="15">
        <f t="shared" si="13"/>
        <v>111756.22885675616</v>
      </c>
      <c r="P21" s="12">
        <f t="shared" si="4"/>
        <v>3138.1445654809222</v>
      </c>
      <c r="Q21" s="16">
        <f t="shared" si="5"/>
        <v>2871.9593116635419</v>
      </c>
      <c r="R21" s="36">
        <f t="shared" si="6"/>
        <v>2092.0667377389213</v>
      </c>
      <c r="S21" s="16">
        <f t="shared" si="7"/>
        <v>3869.0893057301009</v>
      </c>
      <c r="T21" s="17">
        <f t="shared" si="8"/>
        <v>2818.4219076456061</v>
      </c>
      <c r="U21" s="32">
        <f t="shared" si="9"/>
        <v>6741.0486173936424</v>
      </c>
      <c r="V21" s="38">
        <f t="shared" si="10"/>
        <v>4910.4886453845274</v>
      </c>
      <c r="W21" s="33">
        <f t="shared" si="17"/>
        <v>80765.113277780561</v>
      </c>
    </row>
    <row r="22" spans="1:23" x14ac:dyDescent="0.3">
      <c r="A22" s="9"/>
      <c r="B22" s="9"/>
      <c r="C22" s="9"/>
      <c r="D22" s="3">
        <v>17</v>
      </c>
      <c r="E22" s="9">
        <v>82</v>
      </c>
      <c r="F22" s="10">
        <v>556269.68460388086</v>
      </c>
      <c r="G22" s="31">
        <f t="shared" si="0"/>
        <v>0.63203642847652142</v>
      </c>
      <c r="H22" s="11">
        <f t="shared" si="11"/>
        <v>3.427640151839649E-2</v>
      </c>
      <c r="I22" s="16">
        <f t="shared" si="14"/>
        <v>118889.60516676187</v>
      </c>
      <c r="J22" s="41">
        <f t="shared" si="1"/>
        <v>5.0999999999999997E-2</v>
      </c>
      <c r="K22" s="16">
        <f>I22*J22</f>
        <v>6063.3698635048549</v>
      </c>
      <c r="L22" s="15">
        <f t="shared" si="16"/>
        <v>4308</v>
      </c>
      <c r="M22" s="16">
        <f t="shared" si="12"/>
        <v>120644.97503026672</v>
      </c>
      <c r="N22" s="71" t="str">
        <f t="shared" si="3"/>
        <v>V</v>
      </c>
      <c r="O22" s="15">
        <f t="shared" si="13"/>
        <v>113406.27652845072</v>
      </c>
      <c r="P22" s="12">
        <f t="shared" si="4"/>
        <v>3076.6123190989429</v>
      </c>
      <c r="Q22" s="16">
        <f t="shared" si="5"/>
        <v>2722.8129338768545</v>
      </c>
      <c r="R22" s="36">
        <f t="shared" si="6"/>
        <v>1944.5310619701638</v>
      </c>
      <c r="S22" s="16">
        <f t="shared" si="7"/>
        <v>3887.1590689954805</v>
      </c>
      <c r="T22" s="17">
        <f t="shared" si="8"/>
        <v>2776.063481422626</v>
      </c>
      <c r="U22" s="32">
        <f t="shared" si="9"/>
        <v>6609.972002872335</v>
      </c>
      <c r="V22" s="38">
        <f t="shared" si="10"/>
        <v>4720.59454339279</v>
      </c>
      <c r="W22" s="33">
        <f t="shared" si="17"/>
        <v>85485.707821173346</v>
      </c>
    </row>
    <row r="23" spans="1:23" x14ac:dyDescent="0.3">
      <c r="A23" s="9"/>
      <c r="B23" s="9"/>
      <c r="C23" s="9"/>
      <c r="D23" s="3">
        <v>18</v>
      </c>
      <c r="E23" s="9">
        <v>83</v>
      </c>
      <c r="F23" s="10">
        <v>526102.24139502365</v>
      </c>
      <c r="G23" s="31">
        <f t="shared" si="0"/>
        <v>0.59776002695812491</v>
      </c>
      <c r="H23" s="11">
        <f t="shared" si="11"/>
        <v>3.5532409116426925E-2</v>
      </c>
      <c r="I23" s="16">
        <f t="shared" si="14"/>
        <v>120644.97503026672</v>
      </c>
      <c r="J23" s="41">
        <f t="shared" si="1"/>
        <v>5.0999999999999997E-2</v>
      </c>
      <c r="K23" s="16">
        <f t="shared" ref="K23:K33" si="18">I23*J23</f>
        <v>6152.8937265436025</v>
      </c>
      <c r="L23" s="15">
        <f t="shared" si="16"/>
        <v>4308</v>
      </c>
      <c r="M23" s="16">
        <f t="shared" si="12"/>
        <v>122489.86875681032</v>
      </c>
      <c r="N23" s="71" t="str">
        <f t="shared" si="3"/>
        <v>V</v>
      </c>
      <c r="O23" s="15">
        <f t="shared" si="13"/>
        <v>115140.4766314017</v>
      </c>
      <c r="P23" s="12">
        <f t="shared" si="4"/>
        <v>3016.2865873519054</v>
      </c>
      <c r="Q23" s="16">
        <f t="shared" si="5"/>
        <v>2575.1501961356021</v>
      </c>
      <c r="R23" s="36">
        <f t="shared" si="6"/>
        <v>1803.0155517689054</v>
      </c>
      <c r="S23" s="16">
        <f t="shared" si="7"/>
        <v>4091.2185215273594</v>
      </c>
      <c r="T23" s="17">
        <f t="shared" si="8"/>
        <v>2864.5050028803776</v>
      </c>
      <c r="U23" s="32">
        <f t="shared" si="9"/>
        <v>6666.368717662961</v>
      </c>
      <c r="V23" s="38">
        <f t="shared" si="10"/>
        <v>4667.5205546492834</v>
      </c>
      <c r="W23" s="33">
        <f t="shared" si="17"/>
        <v>90153.228375822626</v>
      </c>
    </row>
    <row r="24" spans="1:23" x14ac:dyDescent="0.3">
      <c r="A24" s="9"/>
      <c r="B24" s="9"/>
      <c r="C24" s="9"/>
      <c r="D24" s="3">
        <v>19</v>
      </c>
      <c r="E24" s="9">
        <v>84</v>
      </c>
      <c r="F24" s="10">
        <v>494829.35723539628</v>
      </c>
      <c r="G24" s="31">
        <f t="shared" si="0"/>
        <v>0.56222761784169806</v>
      </c>
      <c r="H24" s="11">
        <f t="shared" si="11"/>
        <v>3.9765463216708652E-2</v>
      </c>
      <c r="I24" s="16">
        <f t="shared" si="14"/>
        <v>122489.86875681032</v>
      </c>
      <c r="J24" s="41">
        <f t="shared" si="1"/>
        <v>5.0999999999999997E-2</v>
      </c>
      <c r="K24" s="16">
        <f t="shared" si="18"/>
        <v>6246.9833065973262</v>
      </c>
      <c r="L24" s="15">
        <f t="shared" si="16"/>
        <v>4308</v>
      </c>
      <c r="M24" s="16">
        <f t="shared" si="12"/>
        <v>124428.85206340764</v>
      </c>
      <c r="N24" s="71" t="str">
        <f t="shared" si="3"/>
        <v>V</v>
      </c>
      <c r="O24" s="15">
        <f t="shared" si="13"/>
        <v>116963.12093960318</v>
      </c>
      <c r="P24" s="12">
        <f t="shared" si="4"/>
        <v>2957.1437130901031</v>
      </c>
      <c r="Q24" s="16">
        <f t="shared" si="5"/>
        <v>2422.0765776620351</v>
      </c>
      <c r="R24" s="36">
        <f t="shared" si="6"/>
        <v>1662.5878654262026</v>
      </c>
      <c r="S24" s="16">
        <f t="shared" si="7"/>
        <v>4651.0926834352358</v>
      </c>
      <c r="T24" s="17">
        <f t="shared" si="8"/>
        <v>3192.6530844521553</v>
      </c>
      <c r="U24" s="32">
        <f t="shared" si="9"/>
        <v>7073.1692610972714</v>
      </c>
      <c r="V24" s="38">
        <f t="shared" si="10"/>
        <v>4855.2409498783582</v>
      </c>
      <c r="W24" s="33">
        <f t="shared" si="17"/>
        <v>95008.469325700979</v>
      </c>
    </row>
    <row r="25" spans="1:23" x14ac:dyDescent="0.3">
      <c r="A25" s="9"/>
      <c r="B25" s="9"/>
      <c r="C25" s="9"/>
      <c r="D25" s="3">
        <v>20</v>
      </c>
      <c r="E25" s="9">
        <v>85</v>
      </c>
      <c r="F25" s="10">
        <v>459830.86555825482</v>
      </c>
      <c r="G25" s="11">
        <f t="shared" si="0"/>
        <v>0.52246215462498935</v>
      </c>
      <c r="H25" s="11">
        <f t="shared" si="11"/>
        <v>3.98132910161609E-2</v>
      </c>
      <c r="I25" s="16">
        <f t="shared" si="14"/>
        <v>124428.85206340764</v>
      </c>
      <c r="J25" s="41">
        <f t="shared" si="1"/>
        <v>5.0999999999999997E-2</v>
      </c>
      <c r="K25" s="16">
        <f t="shared" si="18"/>
        <v>6345.8714552337897</v>
      </c>
      <c r="L25" s="15">
        <f t="shared" si="16"/>
        <v>4308</v>
      </c>
      <c r="M25" s="16">
        <f t="shared" si="12"/>
        <v>126466.72351864143</v>
      </c>
      <c r="N25" s="71" t="str">
        <f t="shared" si="3"/>
        <v>V</v>
      </c>
      <c r="O25" s="15">
        <f t="shared" si="13"/>
        <v>118878.72010752295</v>
      </c>
      <c r="P25" s="12">
        <f t="shared" si="4"/>
        <v>2899.1605030295127</v>
      </c>
      <c r="Q25" s="16">
        <f t="shared" si="5"/>
        <v>2250.766962124454</v>
      </c>
      <c r="R25" s="36">
        <f t="shared" si="6"/>
        <v>1514.7016430164672</v>
      </c>
      <c r="S25" s="16">
        <f t="shared" si="7"/>
        <v>4732.9530792695496</v>
      </c>
      <c r="T25" s="17">
        <f t="shared" si="8"/>
        <v>3185.1417432939156</v>
      </c>
      <c r="U25" s="32">
        <f t="shared" si="9"/>
        <v>6983.7200413940036</v>
      </c>
      <c r="V25" s="38">
        <f t="shared" si="10"/>
        <v>4699.8433863103828</v>
      </c>
      <c r="W25" s="33">
        <f t="shared" si="17"/>
        <v>99708.312712011364</v>
      </c>
    </row>
    <row r="26" spans="1:23" x14ac:dyDescent="0.3">
      <c r="A26" s="9"/>
      <c r="B26" s="9"/>
      <c r="C26" s="9"/>
      <c r="D26" s="3">
        <v>21</v>
      </c>
      <c r="E26" s="9">
        <v>86</v>
      </c>
      <c r="F26" s="10">
        <v>424790.27954332222</v>
      </c>
      <c r="G26" s="11">
        <f t="shared" si="0"/>
        <v>0.48264886360882847</v>
      </c>
      <c r="H26" s="11">
        <f t="shared" si="11"/>
        <v>4.3490233295922706E-2</v>
      </c>
      <c r="I26" s="16">
        <f t="shared" si="14"/>
        <v>126466.72351864143</v>
      </c>
      <c r="J26" s="41">
        <f t="shared" si="1"/>
        <v>5.0999999999999997E-2</v>
      </c>
      <c r="K26" s="16">
        <f t="shared" si="18"/>
        <v>6449.8028994507131</v>
      </c>
      <c r="L26" s="15">
        <f t="shared" si="16"/>
        <v>4308</v>
      </c>
      <c r="M26" s="16">
        <f t="shared" si="12"/>
        <v>128608.52641809214</v>
      </c>
      <c r="N26" s="71" t="str">
        <f t="shared" si="3"/>
        <v>V</v>
      </c>
      <c r="O26" s="15">
        <f t="shared" si="13"/>
        <v>120892.01483300661</v>
      </c>
      <c r="P26" s="12">
        <f t="shared" si="4"/>
        <v>2842.314218656385</v>
      </c>
      <c r="Q26" s="16">
        <f t="shared" si="5"/>
        <v>2079.251304426833</v>
      </c>
      <c r="R26" s="36">
        <f t="shared" si="6"/>
        <v>1371.8397276537196</v>
      </c>
      <c r="S26" s="16">
        <f t="shared" si="7"/>
        <v>5257.6219287016056</v>
      </c>
      <c r="T26" s="17">
        <f t="shared" si="8"/>
        <v>3468.8518022906642</v>
      </c>
      <c r="U26" s="32">
        <f t="shared" si="9"/>
        <v>7336.8732331284391</v>
      </c>
      <c r="V26" s="38">
        <f t="shared" si="10"/>
        <v>4840.6915299443835</v>
      </c>
      <c r="W26" s="33">
        <f t="shared" si="17"/>
        <v>104549.00424195574</v>
      </c>
    </row>
    <row r="27" spans="1:23" x14ac:dyDescent="0.3">
      <c r="A27" s="9"/>
      <c r="B27" s="9"/>
      <c r="C27" s="9"/>
      <c r="D27" s="3">
        <v>22</v>
      </c>
      <c r="E27" s="9">
        <v>87</v>
      </c>
      <c r="F27" s="10">
        <v>386513.5327153175</v>
      </c>
      <c r="G27" s="11">
        <f t="shared" si="0"/>
        <v>0.43915863031290575</v>
      </c>
      <c r="H27" s="11">
        <f t="shared" si="11"/>
        <v>4.2435468114864421E-2</v>
      </c>
      <c r="I27" s="16">
        <f t="shared" si="14"/>
        <v>128608.52641809214</v>
      </c>
      <c r="J27" s="41">
        <f t="shared" si="1"/>
        <v>5.0999999999999997E-2</v>
      </c>
      <c r="K27" s="16">
        <f t="shared" si="18"/>
        <v>6559.0348473226986</v>
      </c>
      <c r="L27" s="15">
        <f t="shared" si="16"/>
        <v>4308</v>
      </c>
      <c r="M27" s="16">
        <f t="shared" si="12"/>
        <v>130859.56126541484</v>
      </c>
      <c r="N27" s="71" t="str">
        <f t="shared" si="3"/>
        <v>V</v>
      </c>
      <c r="O27" s="15">
        <f t="shared" si="13"/>
        <v>123007.98758948996</v>
      </c>
      <c r="P27" s="12">
        <f t="shared" si="4"/>
        <v>2786.5825673101813</v>
      </c>
      <c r="Q27" s="16">
        <f t="shared" si="5"/>
        <v>1891.895379387998</v>
      </c>
      <c r="R27" s="36">
        <f t="shared" si="6"/>
        <v>1223.7517835137598</v>
      </c>
      <c r="S27" s="16">
        <f t="shared" si="7"/>
        <v>5219.9015352274391</v>
      </c>
      <c r="T27" s="17">
        <f t="shared" si="8"/>
        <v>3376.4360773306489</v>
      </c>
      <c r="U27" s="32">
        <f t="shared" si="9"/>
        <v>7111.7969146154373</v>
      </c>
      <c r="V27" s="38">
        <f t="shared" si="10"/>
        <v>4600.1878608444085</v>
      </c>
      <c r="W27" s="33">
        <f t="shared" si="17"/>
        <v>109149.19210280015</v>
      </c>
    </row>
    <row r="28" spans="1:23" x14ac:dyDescent="0.3">
      <c r="A28" s="9"/>
      <c r="B28" s="9"/>
      <c r="C28" s="9"/>
      <c r="D28" s="3">
        <v>23</v>
      </c>
      <c r="E28" s="9">
        <v>88</v>
      </c>
      <c r="F28" s="10">
        <v>349165.10879428941</v>
      </c>
      <c r="G28" s="11">
        <f t="shared" si="0"/>
        <v>0.39672316219804132</v>
      </c>
      <c r="H28" s="11">
        <f t="shared" si="11"/>
        <v>4.4253973827393177E-2</v>
      </c>
      <c r="I28" s="16">
        <f t="shared" si="14"/>
        <v>130859.56126541484</v>
      </c>
      <c r="J28" s="41">
        <f t="shared" si="1"/>
        <v>5.0999999999999997E-2</v>
      </c>
      <c r="K28" s="16">
        <f t="shared" si="18"/>
        <v>6673.8376245361569</v>
      </c>
      <c r="L28" s="15">
        <f t="shared" si="16"/>
        <v>4308</v>
      </c>
      <c r="M28" s="16">
        <f t="shared" si="12"/>
        <v>133225.398889951</v>
      </c>
      <c r="N28" s="71" t="str">
        <f t="shared" si="3"/>
        <v>V</v>
      </c>
      <c r="O28" s="15">
        <f t="shared" si="13"/>
        <v>125231.87495655395</v>
      </c>
      <c r="P28" s="12">
        <f t="shared" si="4"/>
        <v>2731.9436934413548</v>
      </c>
      <c r="Q28" s="16">
        <f t="shared" si="5"/>
        <v>1709.083382749162</v>
      </c>
      <c r="R28" s="36">
        <f t="shared" si="6"/>
        <v>1083.8253410090506</v>
      </c>
      <c r="S28" s="16">
        <f t="shared" si="7"/>
        <v>5542.0081166827131</v>
      </c>
      <c r="T28" s="17">
        <f t="shared" si="8"/>
        <v>3514.4972431225947</v>
      </c>
      <c r="U28" s="32">
        <f t="shared" si="9"/>
        <v>7251.0914994318755</v>
      </c>
      <c r="V28" s="38">
        <f t="shared" si="10"/>
        <v>4598.3225841316453</v>
      </c>
      <c r="W28" s="33">
        <f t="shared" si="17"/>
        <v>113747.5146869318</v>
      </c>
    </row>
    <row r="29" spans="1:23" x14ac:dyDescent="0.3">
      <c r="A29" s="9"/>
      <c r="B29" s="9"/>
      <c r="C29" s="9"/>
      <c r="D29" s="3">
        <v>24</v>
      </c>
      <c r="E29" s="9">
        <v>89</v>
      </c>
      <c r="F29" s="10">
        <v>310216.17649497517</v>
      </c>
      <c r="G29" s="11">
        <f t="shared" si="0"/>
        <v>0.35246918837064817</v>
      </c>
      <c r="H29" s="11">
        <f t="shared" si="11"/>
        <v>4.4291012544623025E-2</v>
      </c>
      <c r="I29" s="16">
        <f t="shared" si="14"/>
        <v>133225.398889951</v>
      </c>
      <c r="J29" s="41">
        <f t="shared" si="1"/>
        <v>5.0999999999999997E-2</v>
      </c>
      <c r="K29" s="16">
        <f t="shared" si="18"/>
        <v>6794.4953433875007</v>
      </c>
      <c r="L29" s="15">
        <f t="shared" si="16"/>
        <v>4308</v>
      </c>
      <c r="M29" s="16">
        <f t="shared" si="12"/>
        <v>135711.89423333851</v>
      </c>
      <c r="N29" s="71" t="str">
        <f t="shared" si="3"/>
        <v>V</v>
      </c>
      <c r="O29" s="15">
        <f t="shared" si="13"/>
        <v>127569.18057933819</v>
      </c>
      <c r="P29" s="12">
        <f t="shared" si="4"/>
        <v>2678.3761700405439</v>
      </c>
      <c r="Q29" s="16">
        <f t="shared" si="5"/>
        <v>1518.4372635007524</v>
      </c>
      <c r="R29" s="36">
        <f t="shared" si="6"/>
        <v>944.04507480547568</v>
      </c>
      <c r="S29" s="16">
        <f t="shared" si="7"/>
        <v>5650.1681773467481</v>
      </c>
      <c r="T29" s="17">
        <f t="shared" si="8"/>
        <v>3512.8309663247314</v>
      </c>
      <c r="U29" s="32">
        <f t="shared" si="9"/>
        <v>7168.6054408475002</v>
      </c>
      <c r="V29" s="38">
        <f t="shared" si="10"/>
        <v>4456.8760411302073</v>
      </c>
      <c r="W29" s="33">
        <f t="shared" si="17"/>
        <v>118204.390728062</v>
      </c>
    </row>
    <row r="30" spans="1:23" x14ac:dyDescent="0.3">
      <c r="A30" s="9"/>
      <c r="B30" s="9"/>
      <c r="C30" s="9"/>
      <c r="D30" s="3">
        <v>25</v>
      </c>
      <c r="E30" s="9">
        <v>90</v>
      </c>
      <c r="F30" s="10">
        <v>271234.64557535475</v>
      </c>
      <c r="G30" s="11">
        <f t="shared" si="0"/>
        <v>0.30817817582602514</v>
      </c>
      <c r="H30" s="11">
        <f t="shared" si="11"/>
        <v>4.3640254678262033E-2</v>
      </c>
      <c r="I30" s="16">
        <f t="shared" si="14"/>
        <v>135711.89423333851</v>
      </c>
      <c r="J30" s="41">
        <f t="shared" si="1"/>
        <v>5.0999999999999997E-2</v>
      </c>
      <c r="K30" s="16">
        <f t="shared" si="18"/>
        <v>6921.3066059002631</v>
      </c>
      <c r="L30" s="15">
        <f t="shared" si="16"/>
        <v>4308</v>
      </c>
      <c r="M30" s="16">
        <f t="shared" si="12"/>
        <v>138325.20083923877</v>
      </c>
      <c r="N30" s="71" t="str">
        <f t="shared" si="3"/>
        <v>V</v>
      </c>
      <c r="O30" s="15">
        <f t="shared" si="13"/>
        <v>130025.68878888444</v>
      </c>
      <c r="P30" s="12">
        <f t="shared" si="4"/>
        <v>2625.8589902358272</v>
      </c>
      <c r="Q30" s="16">
        <f t="shared" si="5"/>
        <v>1327.6315814585164</v>
      </c>
      <c r="R30" s="36">
        <f t="shared" si="6"/>
        <v>809.23243358724562</v>
      </c>
      <c r="S30" s="16">
        <f t="shared" si="7"/>
        <v>5674.3541734633573</v>
      </c>
      <c r="T30" s="17">
        <f t="shared" si="8"/>
        <v>3458.694039036895</v>
      </c>
      <c r="U30" s="32">
        <f t="shared" si="9"/>
        <v>7001.9857549218741</v>
      </c>
      <c r="V30" s="38">
        <f t="shared" si="10"/>
        <v>4267.9264726241408</v>
      </c>
      <c r="W30" s="33">
        <f t="shared" si="17"/>
        <v>122472.31720068614</v>
      </c>
    </row>
    <row r="31" spans="1:23" x14ac:dyDescent="0.3">
      <c r="A31" s="9"/>
      <c r="B31" s="9"/>
      <c r="C31" s="9"/>
      <c r="D31" s="3">
        <v>26</v>
      </c>
      <c r="E31" s="9">
        <v>91</v>
      </c>
      <c r="F31" s="10">
        <v>232825.86150506814</v>
      </c>
      <c r="G31" s="11">
        <f t="shared" si="0"/>
        <v>0.26453792114776309</v>
      </c>
      <c r="H31" s="11">
        <f t="shared" si="11"/>
        <v>4.0495862910376608E-2</v>
      </c>
      <c r="I31" s="16">
        <f t="shared" si="14"/>
        <v>138325.20083923877</v>
      </c>
      <c r="J31" s="41">
        <f t="shared" si="1"/>
        <v>5.0999999999999997E-2</v>
      </c>
      <c r="K31" s="16">
        <f t="shared" si="18"/>
        <v>7054.5852428011767</v>
      </c>
      <c r="L31" s="15">
        <f t="shared" si="16"/>
        <v>4308</v>
      </c>
      <c r="M31" s="16">
        <f t="shared" si="12"/>
        <v>141071.78608203994</v>
      </c>
      <c r="N31" s="71" t="str">
        <f t="shared" si="3"/>
        <v>V</v>
      </c>
      <c r="O31" s="15">
        <f t="shared" si="13"/>
        <v>132607.47891711755</v>
      </c>
      <c r="P31" s="12">
        <f t="shared" si="4"/>
        <v>2574.3715590547322</v>
      </c>
      <c r="Q31" s="16">
        <f t="shared" si="5"/>
        <v>1139.6293643045633</v>
      </c>
      <c r="R31" s="36">
        <f t="shared" si="6"/>
        <v>681.0189004942647</v>
      </c>
      <c r="S31" s="16">
        <f t="shared" si="7"/>
        <v>5370.0542871182488</v>
      </c>
      <c r="T31" s="17">
        <f t="shared" si="8"/>
        <v>3209.0332004032393</v>
      </c>
      <c r="U31" s="32">
        <f t="shared" si="9"/>
        <v>6509.6836514228125</v>
      </c>
      <c r="V31" s="38">
        <f t="shared" si="10"/>
        <v>3890.0521008975038</v>
      </c>
      <c r="W31" s="33">
        <f t="shared" si="17"/>
        <v>126362.36930158365</v>
      </c>
    </row>
    <row r="32" spans="1:23" x14ac:dyDescent="0.3">
      <c r="A32" s="9"/>
      <c r="B32" s="9"/>
      <c r="C32" s="9"/>
      <c r="D32" s="3">
        <v>27</v>
      </c>
      <c r="E32" s="9">
        <v>92</v>
      </c>
      <c r="F32" s="10">
        <v>197184.52838884888</v>
      </c>
      <c r="G32" s="11">
        <f t="shared" si="0"/>
        <v>0.22404205823738649</v>
      </c>
      <c r="H32" s="11">
        <f t="shared" si="11"/>
        <v>3.9864321014227135E-2</v>
      </c>
      <c r="I32" s="16">
        <f t="shared" si="14"/>
        <v>141071.78608203994</v>
      </c>
      <c r="J32" s="41">
        <f t="shared" si="1"/>
        <v>5.0999999999999997E-2</v>
      </c>
      <c r="K32" s="16">
        <f t="shared" si="18"/>
        <v>7194.6610901840359</v>
      </c>
      <c r="L32" s="15">
        <f t="shared" si="16"/>
        <v>4308</v>
      </c>
      <c r="M32" s="16">
        <f t="shared" si="12"/>
        <v>143958.44717222397</v>
      </c>
      <c r="N32" s="71" t="str">
        <f t="shared" si="3"/>
        <v>V</v>
      </c>
      <c r="O32" s="15">
        <f t="shared" si="13"/>
        <v>135320.94034189053</v>
      </c>
      <c r="P32" s="12">
        <f t="shared" si="4"/>
        <v>2523.8936853477771</v>
      </c>
      <c r="Q32" s="16">
        <f t="shared" si="5"/>
        <v>965.17318688666103</v>
      </c>
      <c r="R32" s="36">
        <f t="shared" si="6"/>
        <v>565.4583360376588</v>
      </c>
      <c r="S32" s="16">
        <f t="shared" si="7"/>
        <v>5394.4774057362029</v>
      </c>
      <c r="T32" s="17">
        <f t="shared" si="8"/>
        <v>3160.4195589807014</v>
      </c>
      <c r="U32" s="32">
        <f t="shared" si="9"/>
        <v>6359.6505926228638</v>
      </c>
      <c r="V32" s="38">
        <f t="shared" si="10"/>
        <v>3725.8778950183601</v>
      </c>
      <c r="W32" s="33">
        <f t="shared" si="17"/>
        <v>130088.24719660201</v>
      </c>
    </row>
    <row r="33" spans="1:23" x14ac:dyDescent="0.3">
      <c r="A33" s="9"/>
      <c r="B33" s="9"/>
      <c r="C33" s="9"/>
      <c r="D33" s="3">
        <v>28</v>
      </c>
      <c r="E33" s="9">
        <v>93</v>
      </c>
      <c r="F33" s="10">
        <v>162099.02970804658</v>
      </c>
      <c r="G33" s="11">
        <f t="shared" si="0"/>
        <v>0.18417773722315936</v>
      </c>
      <c r="H33" s="11">
        <f t="shared" si="11"/>
        <v>3.5893483021063079E-2</v>
      </c>
      <c r="I33" s="16">
        <f t="shared" si="14"/>
        <v>143958.44717222397</v>
      </c>
      <c r="J33" s="41">
        <f t="shared" si="1"/>
        <v>5.0999999999999997E-2</v>
      </c>
      <c r="K33" s="16">
        <f t="shared" si="18"/>
        <v>7341.8808057834221</v>
      </c>
      <c r="L33" s="15">
        <f t="shared" si="16"/>
        <v>4308</v>
      </c>
      <c r="M33" s="16">
        <f t="shared" si="12"/>
        <v>146992.32797800738</v>
      </c>
      <c r="N33" s="71" t="str">
        <f t="shared" si="3"/>
        <v>V</v>
      </c>
      <c r="O33" s="15">
        <f t="shared" si="13"/>
        <v>138172.78829932693</v>
      </c>
      <c r="P33" s="12">
        <f t="shared" si="4"/>
        <v>2474.4055738703692</v>
      </c>
      <c r="Q33" s="16">
        <f t="shared" si="5"/>
        <v>793.43769195737048</v>
      </c>
      <c r="R33" s="36">
        <f t="shared" si="6"/>
        <v>455.73041956781771</v>
      </c>
      <c r="S33" s="16">
        <f t="shared" si="7"/>
        <v>4959.5026307948347</v>
      </c>
      <c r="T33" s="17">
        <f t="shared" si="8"/>
        <v>2848.6121061428735</v>
      </c>
      <c r="U33" s="32">
        <f t="shared" si="9"/>
        <v>5752.9403227522052</v>
      </c>
      <c r="V33" s="38">
        <f t="shared" si="10"/>
        <v>3304.342525710691</v>
      </c>
      <c r="W33" s="33">
        <f t="shared" si="17"/>
        <v>133392.5897223127</v>
      </c>
    </row>
    <row r="34" spans="1:23" x14ac:dyDescent="0.3">
      <c r="A34" s="9"/>
      <c r="B34" s="9"/>
      <c r="C34" s="9"/>
      <c r="D34" s="3">
        <v>29</v>
      </c>
      <c r="E34" s="9">
        <v>94</v>
      </c>
      <c r="F34" s="10">
        <v>130508.35616476803</v>
      </c>
      <c r="G34" s="11">
        <f t="shared" si="0"/>
        <v>0.14828425420209629</v>
      </c>
      <c r="H34" s="11">
        <f t="shared" si="11"/>
        <v>3.2800360912344437E-2</v>
      </c>
      <c r="I34" s="16">
        <f t="shared" si="14"/>
        <v>146992.32797800738</v>
      </c>
      <c r="J34" s="41">
        <f t="shared" si="1"/>
        <v>5.0999999999999997E-2</v>
      </c>
      <c r="K34" s="16">
        <f>I34*J34</f>
        <v>7496.6087268783758</v>
      </c>
      <c r="L34" s="15">
        <f t="shared" si="16"/>
        <v>4308</v>
      </c>
      <c r="M34" s="16">
        <f t="shared" si="12"/>
        <v>150180.93670488577</v>
      </c>
      <c r="N34" s="71" t="str">
        <f t="shared" si="3"/>
        <v>V</v>
      </c>
      <c r="O34" s="15">
        <f t="shared" si="13"/>
        <v>141170.08050259261</v>
      </c>
      <c r="P34" s="12">
        <f t="shared" si="4"/>
        <v>2425.8878175199702</v>
      </c>
      <c r="Q34" s="16">
        <f t="shared" si="5"/>
        <v>638.80856710263083</v>
      </c>
      <c r="R34" s="36">
        <f t="shared" si="6"/>
        <v>359.7209657988999</v>
      </c>
      <c r="S34" s="16">
        <f t="shared" si="7"/>
        <v>4630.4295905097561</v>
      </c>
      <c r="T34" s="17">
        <f t="shared" si="8"/>
        <v>2607.4518879994434</v>
      </c>
      <c r="U34" s="32">
        <f t="shared" si="9"/>
        <v>5269.2381576123871</v>
      </c>
      <c r="V34" s="38">
        <f t="shared" si="10"/>
        <v>2967.1728537983436</v>
      </c>
      <c r="W34" s="33">
        <f t="shared" si="17"/>
        <v>136359.76257611104</v>
      </c>
    </row>
    <row r="35" spans="1:23" x14ac:dyDescent="0.3">
      <c r="A35" s="9"/>
      <c r="B35" s="9"/>
      <c r="C35" s="9"/>
      <c r="D35" s="3">
        <v>30</v>
      </c>
      <c r="E35" s="9">
        <v>95</v>
      </c>
      <c r="F35" s="10">
        <v>101640.00997848315</v>
      </c>
      <c r="G35" s="11">
        <f t="shared" si="0"/>
        <v>0.11548389328975185</v>
      </c>
      <c r="H35" s="11">
        <f t="shared" si="11"/>
        <v>2.6321049663064523E-2</v>
      </c>
      <c r="I35" s="16">
        <f t="shared" si="14"/>
        <v>150180.93670488577</v>
      </c>
      <c r="J35" s="41">
        <f t="shared" si="1"/>
        <v>5.0999999999999997E-2</v>
      </c>
      <c r="K35" s="16">
        <f>I35*J35</f>
        <v>7659.227771949174</v>
      </c>
      <c r="L35" s="15">
        <f t="shared" si="16"/>
        <v>4308</v>
      </c>
      <c r="M35" s="16">
        <f t="shared" si="12"/>
        <v>153532.16447683494</v>
      </c>
      <c r="N35" s="71" t="str">
        <f t="shared" si="3"/>
        <v>V</v>
      </c>
      <c r="O35" s="15">
        <f t="shared" si="13"/>
        <v>144320.23460822483</v>
      </c>
      <c r="P35" s="12">
        <f t="shared" si="4"/>
        <v>2378.3213897254609</v>
      </c>
      <c r="Q35" s="16">
        <f t="shared" si="5"/>
        <v>497.50461229225095</v>
      </c>
      <c r="R35" s="36">
        <f t="shared" si="6"/>
        <v>274.65781357978943</v>
      </c>
      <c r="S35" s="16">
        <f t="shared" si="7"/>
        <v>3798.6600625082087</v>
      </c>
      <c r="T35" s="17">
        <f t="shared" si="8"/>
        <v>2097.1296376413948</v>
      </c>
      <c r="U35" s="32">
        <f t="shared" si="9"/>
        <v>4296.1646748004596</v>
      </c>
      <c r="V35" s="38">
        <f t="shared" si="10"/>
        <v>2371.7874512211843</v>
      </c>
      <c r="W35" s="33">
        <f t="shared" si="17"/>
        <v>138731.55002733221</v>
      </c>
    </row>
    <row r="36" spans="1:23" x14ac:dyDescent="0.3">
      <c r="A36" s="9"/>
      <c r="B36" s="9"/>
      <c r="C36" s="9"/>
      <c r="D36" s="3">
        <v>31</v>
      </c>
      <c r="E36" s="9">
        <v>96</v>
      </c>
      <c r="F36" s="10">
        <v>78474.253489085037</v>
      </c>
      <c r="G36" s="11">
        <f t="shared" si="0"/>
        <v>8.9162843626687333E-2</v>
      </c>
      <c r="H36" s="11">
        <f t="shared" si="11"/>
        <v>2.2608331882167643E-2</v>
      </c>
      <c r="I36" s="16">
        <f t="shared" si="14"/>
        <v>153532.16447683494</v>
      </c>
      <c r="J36" s="41">
        <f t="shared" si="1"/>
        <v>5.0999999999999997E-2</v>
      </c>
      <c r="K36" s="16">
        <f t="shared" ref="K36:K45" si="19">I36*J36</f>
        <v>7830.1403883185812</v>
      </c>
      <c r="L36" s="15">
        <f t="shared" si="16"/>
        <v>4308</v>
      </c>
      <c r="M36" s="16">
        <f t="shared" si="12"/>
        <v>157054.30486515351</v>
      </c>
      <c r="N36" s="71" t="str">
        <f t="shared" si="3"/>
        <v>V</v>
      </c>
      <c r="O36" s="15">
        <f t="shared" si="13"/>
        <v>147631.0465732443</v>
      </c>
      <c r="P36" s="12">
        <f t="shared" si="4"/>
        <v>2331.6876369857464</v>
      </c>
      <c r="Q36" s="16">
        <f t="shared" si="5"/>
        <v>384.11353034376901</v>
      </c>
      <c r="R36" s="36">
        <f t="shared" si="6"/>
        <v>207.8999001628402</v>
      </c>
      <c r="S36" s="16">
        <f t="shared" si="7"/>
        <v>3337.6916970396551</v>
      </c>
      <c r="T36" s="17">
        <f t="shared" si="8"/>
        <v>1806.5121787505432</v>
      </c>
      <c r="U36" s="32">
        <f t="shared" si="9"/>
        <v>3721.8052273834242</v>
      </c>
      <c r="V36" s="38">
        <f t="shared" si="10"/>
        <v>2014.4120789133833</v>
      </c>
      <c r="W36" s="33">
        <f t="shared" si="17"/>
        <v>140745.9621062456</v>
      </c>
    </row>
    <row r="37" spans="1:23" x14ac:dyDescent="0.3">
      <c r="A37" s="9"/>
      <c r="B37" s="9"/>
      <c r="C37" s="9"/>
      <c r="D37" s="3">
        <v>32</v>
      </c>
      <c r="E37" s="9">
        <v>97</v>
      </c>
      <c r="F37" s="10">
        <v>58576.144647751949</v>
      </c>
      <c r="G37" s="11">
        <f t="shared" si="0"/>
        <v>6.6554511744519679E-2</v>
      </c>
      <c r="H37" s="11">
        <f t="shared" si="11"/>
        <v>1.8023962815628396E-2</v>
      </c>
      <c r="I37" s="16">
        <f t="shared" si="14"/>
        <v>157054.30486515351</v>
      </c>
      <c r="J37" s="41">
        <f t="shared" si="1"/>
        <v>5.0999999999999997E-2</v>
      </c>
      <c r="K37" s="16">
        <f t="shared" si="19"/>
        <v>8009.7695481228284</v>
      </c>
      <c r="L37" s="15">
        <f t="shared" si="16"/>
        <v>4308</v>
      </c>
      <c r="M37" s="16">
        <f t="shared" si="12"/>
        <v>160756.07441327634</v>
      </c>
      <c r="N37" s="71" t="str">
        <f t="shared" si="3"/>
        <v>V</v>
      </c>
      <c r="O37" s="15">
        <f t="shared" si="13"/>
        <v>151110.70994847975</v>
      </c>
      <c r="P37" s="12">
        <f t="shared" si="4"/>
        <v>2285.9682715546528</v>
      </c>
      <c r="Q37" s="16">
        <f t="shared" si="5"/>
        <v>286.71683659539076</v>
      </c>
      <c r="R37" s="36">
        <f t="shared" si="6"/>
        <v>152.14150217678349</v>
      </c>
      <c r="S37" s="16">
        <f t="shared" si="7"/>
        <v>2723.6138171546067</v>
      </c>
      <c r="T37" s="17">
        <f t="shared" si="8"/>
        <v>1445.2401973034557</v>
      </c>
      <c r="U37" s="32">
        <f t="shared" si="9"/>
        <v>3010.3306537499975</v>
      </c>
      <c r="V37" s="38">
        <f t="shared" si="10"/>
        <v>1597.3816994802391</v>
      </c>
      <c r="W37" s="33">
        <f t="shared" si="17"/>
        <v>142343.34380572583</v>
      </c>
    </row>
    <row r="38" spans="1:23" x14ac:dyDescent="0.3">
      <c r="A38" s="9"/>
      <c r="B38" s="9"/>
      <c r="C38" s="9"/>
      <c r="D38" s="3">
        <v>33</v>
      </c>
      <c r="E38" s="9">
        <v>98</v>
      </c>
      <c r="F38" s="10">
        <v>42712.843643205291</v>
      </c>
      <c r="G38" s="11">
        <f t="shared" si="0"/>
        <v>4.853054892889129E-2</v>
      </c>
      <c r="H38" s="11">
        <f t="shared" si="11"/>
        <v>1.4054736449484394E-2</v>
      </c>
      <c r="I38" s="16">
        <f t="shared" si="14"/>
        <v>160756.07441327634</v>
      </c>
      <c r="J38" s="41">
        <f t="shared" si="1"/>
        <v>5.0999999999999997E-2</v>
      </c>
      <c r="K38" s="16">
        <f t="shared" si="19"/>
        <v>8198.5597950770934</v>
      </c>
      <c r="L38" s="15">
        <f t="shared" si="16"/>
        <v>4308</v>
      </c>
      <c r="M38" s="16">
        <f t="shared" si="12"/>
        <v>164646.63420835344</v>
      </c>
      <c r="N38" s="71" t="str">
        <f t="shared" si="3"/>
        <v>V</v>
      </c>
      <c r="O38" s="15">
        <f t="shared" si="13"/>
        <v>154767.83615585224</v>
      </c>
      <c r="P38" s="12">
        <f t="shared" si="4"/>
        <v>2241.1453642692677</v>
      </c>
      <c r="Q38" s="16">
        <f t="shared" si="5"/>
        <v>209.06960478566367</v>
      </c>
      <c r="R38" s="36">
        <f t="shared" si="6"/>
        <v>108.76401475742757</v>
      </c>
      <c r="S38" s="16">
        <f t="shared" si="7"/>
        <v>2175.221148027485</v>
      </c>
      <c r="T38" s="17">
        <f t="shared" si="8"/>
        <v>1131.6125329995989</v>
      </c>
      <c r="U38" s="32">
        <f t="shared" si="9"/>
        <v>2384.2907528131486</v>
      </c>
      <c r="V38" s="38">
        <f t="shared" si="10"/>
        <v>1240.3765477570264</v>
      </c>
      <c r="W38" s="33">
        <f t="shared" si="17"/>
        <v>143583.72035348284</v>
      </c>
    </row>
    <row r="39" spans="1:23" x14ac:dyDescent="0.3">
      <c r="A39" s="9"/>
      <c r="B39" s="9"/>
      <c r="C39" s="9"/>
      <c r="D39" s="3">
        <v>34</v>
      </c>
      <c r="E39" s="9">
        <v>99</v>
      </c>
      <c r="F39" s="10">
        <v>30342.949346462585</v>
      </c>
      <c r="G39" s="11">
        <f t="shared" si="0"/>
        <v>3.4475812479406891E-2</v>
      </c>
      <c r="H39" s="11">
        <f t="shared" si="11"/>
        <v>1.2078340678644967E-2</v>
      </c>
      <c r="I39" s="16">
        <f t="shared" si="14"/>
        <v>164646.63420835344</v>
      </c>
      <c r="J39" s="41">
        <f t="shared" si="1"/>
        <v>5.0999999999999997E-2</v>
      </c>
      <c r="K39" s="16">
        <f t="shared" si="19"/>
        <v>8396.9783446260244</v>
      </c>
      <c r="L39" s="15">
        <f t="shared" si="16"/>
        <v>4308</v>
      </c>
      <c r="M39" s="16">
        <f t="shared" si="12"/>
        <v>168735.61255297947</v>
      </c>
      <c r="N39" s="71" t="str">
        <f t="shared" si="3"/>
        <v>V</v>
      </c>
      <c r="O39" s="15">
        <f t="shared" si="13"/>
        <v>158611.47579980071</v>
      </c>
      <c r="P39" s="12">
        <f t="shared" si="4"/>
        <v>2197.2013375188899</v>
      </c>
      <c r="Q39" s="16">
        <f t="shared" si="5"/>
        <v>148.52180016128489</v>
      </c>
      <c r="R39" s="36">
        <f t="shared" si="6"/>
        <v>75.750301291803254</v>
      </c>
      <c r="S39" s="16">
        <f t="shared" si="7"/>
        <v>1915.7634402526446</v>
      </c>
      <c r="T39" s="17">
        <f t="shared" si="8"/>
        <v>977.09331320633726</v>
      </c>
      <c r="U39" s="32">
        <f t="shared" si="9"/>
        <v>2064.2852404139294</v>
      </c>
      <c r="V39" s="38">
        <f t="shared" si="10"/>
        <v>1052.8436144981406</v>
      </c>
      <c r="W39" s="33">
        <f t="shared" si="17"/>
        <v>144636.563967981</v>
      </c>
    </row>
    <row r="40" spans="1:23" x14ac:dyDescent="0.3">
      <c r="A40" s="9"/>
      <c r="B40" s="9"/>
      <c r="C40" s="9"/>
      <c r="D40" s="3">
        <v>35</v>
      </c>
      <c r="E40" s="9">
        <v>100</v>
      </c>
      <c r="F40" s="10">
        <v>19712.526071583823</v>
      </c>
      <c r="G40" s="11">
        <f t="shared" si="0"/>
        <v>2.2397471800761928E-2</v>
      </c>
      <c r="H40" s="11">
        <f t="shared" si="11"/>
        <v>7.7340571375581106E-3</v>
      </c>
      <c r="I40" s="16">
        <f t="shared" si="14"/>
        <v>168735.61255297947</v>
      </c>
      <c r="J40" s="41">
        <f t="shared" si="1"/>
        <v>5.0999999999999997E-2</v>
      </c>
      <c r="K40" s="16">
        <f t="shared" si="19"/>
        <v>8605.5162402019523</v>
      </c>
      <c r="L40" s="15">
        <f t="shared" si="16"/>
        <v>4308</v>
      </c>
      <c r="M40" s="16">
        <f t="shared" si="12"/>
        <v>173033.12879318141</v>
      </c>
      <c r="N40" s="71" t="str">
        <f t="shared" si="3"/>
        <v>V</v>
      </c>
      <c r="O40" s="15">
        <f t="shared" si="13"/>
        <v>162651.14106559052</v>
      </c>
      <c r="P40" s="12">
        <f t="shared" si="4"/>
        <v>2154.1189583518531</v>
      </c>
      <c r="Q40" s="16">
        <f t="shared" si="5"/>
        <v>96.488308517682384</v>
      </c>
      <c r="R40" s="36">
        <f t="shared" si="6"/>
        <v>48.246818625172281</v>
      </c>
      <c r="S40" s="16">
        <f t="shared" si="7"/>
        <v>1257.9532184903014</v>
      </c>
      <c r="T40" s="17">
        <f t="shared" si="8"/>
        <v>629.01134555935209</v>
      </c>
      <c r="U40" s="32">
        <f t="shared" si="9"/>
        <v>1354.4415270079837</v>
      </c>
      <c r="V40" s="38">
        <f t="shared" si="10"/>
        <v>677.25816418452439</v>
      </c>
      <c r="W40" s="33">
        <f t="shared" si="17"/>
        <v>145313.82213216551</v>
      </c>
    </row>
    <row r="41" spans="1:23" x14ac:dyDescent="0.3">
      <c r="A41" s="9"/>
      <c r="B41" s="9"/>
      <c r="C41" s="9"/>
      <c r="D41" s="3">
        <v>36</v>
      </c>
      <c r="E41" s="9">
        <v>101</v>
      </c>
      <c r="F41" s="10">
        <v>12905.605883473716</v>
      </c>
      <c r="G41" s="11">
        <f t="shared" si="0"/>
        <v>1.4663414663203818E-2</v>
      </c>
      <c r="H41" s="11">
        <f t="shared" si="11"/>
        <v>5.3801550549508522E-3</v>
      </c>
      <c r="I41" s="16">
        <f t="shared" si="14"/>
        <v>173033.12879318141</v>
      </c>
      <c r="J41" s="41">
        <f t="shared" si="1"/>
        <v>5.0999999999999997E-2</v>
      </c>
      <c r="K41" s="16">
        <f t="shared" si="19"/>
        <v>8824.6895684522515</v>
      </c>
      <c r="L41" s="15">
        <f t="shared" si="16"/>
        <v>4308</v>
      </c>
      <c r="M41" s="16">
        <f t="shared" si="12"/>
        <v>177549.81836163366</v>
      </c>
      <c r="N41" s="71" t="str">
        <f t="shared" si="3"/>
        <v>V</v>
      </c>
      <c r="O41" s="15">
        <f t="shared" si="13"/>
        <v>166896.82925993565</v>
      </c>
      <c r="P41" s="12">
        <f t="shared" si="4"/>
        <v>2111.8813317175031</v>
      </c>
      <c r="Q41" s="16">
        <f t="shared" si="5"/>
        <v>63.169990369082051</v>
      </c>
      <c r="R41" s="36">
        <f t="shared" si="6"/>
        <v>30.967391686452842</v>
      </c>
      <c r="S41" s="16">
        <f t="shared" si="7"/>
        <v>897.93081959811207</v>
      </c>
      <c r="T41" s="17">
        <f t="shared" si="8"/>
        <v>440.18647518176641</v>
      </c>
      <c r="U41" s="32">
        <f t="shared" si="9"/>
        <v>961.1008099671941</v>
      </c>
      <c r="V41" s="38">
        <f t="shared" si="10"/>
        <v>471.15386686821927</v>
      </c>
      <c r="W41" s="33">
        <f t="shared" si="17"/>
        <v>145784.97599903375</v>
      </c>
    </row>
    <row r="42" spans="1:23" x14ac:dyDescent="0.3">
      <c r="A42" s="9"/>
      <c r="B42" s="9"/>
      <c r="C42" s="9"/>
      <c r="D42" s="3">
        <v>37</v>
      </c>
      <c r="E42" s="9">
        <v>102</v>
      </c>
      <c r="F42" s="10">
        <v>8170.4086374044391</v>
      </c>
      <c r="G42" s="11">
        <f t="shared" si="0"/>
        <v>9.2832596082529657E-3</v>
      </c>
      <c r="H42" s="11">
        <f t="shared" si="11"/>
        <v>3.786961441842351E-3</v>
      </c>
      <c r="I42" s="16">
        <f t="shared" si="14"/>
        <v>177549.81836163366</v>
      </c>
      <c r="J42" s="41">
        <f t="shared" si="1"/>
        <v>5.0999999999999997E-2</v>
      </c>
      <c r="K42" s="16">
        <f t="shared" si="19"/>
        <v>9055.0407364433158</v>
      </c>
      <c r="L42" s="15">
        <f t="shared" si="16"/>
        <v>4308</v>
      </c>
      <c r="M42" s="16">
        <f t="shared" si="12"/>
        <v>182296.85909807697</v>
      </c>
      <c r="N42" s="71" t="str">
        <f t="shared" si="3"/>
        <v>V</v>
      </c>
      <c r="O42" s="15">
        <f t="shared" si="13"/>
        <v>171359.04755219235</v>
      </c>
      <c r="P42" s="12">
        <f t="shared" si="4"/>
        <v>2070.4718938406891</v>
      </c>
      <c r="Q42" s="16">
        <f t="shared" si="5"/>
        <v>39.992282392353779</v>
      </c>
      <c r="R42" s="36">
        <f t="shared" si="6"/>
        <v>19.22072810211429</v>
      </c>
      <c r="S42" s="16">
        <f t="shared" si="7"/>
        <v>648.93010579098234</v>
      </c>
      <c r="T42" s="17">
        <f t="shared" si="8"/>
        <v>311.88290276399579</v>
      </c>
      <c r="U42" s="32">
        <f t="shared" si="9"/>
        <v>688.92238818333612</v>
      </c>
      <c r="V42" s="38">
        <f t="shared" si="10"/>
        <v>331.10363086611005</v>
      </c>
      <c r="W42" s="33">
        <f t="shared" si="17"/>
        <v>146116.07962989985</v>
      </c>
    </row>
    <row r="43" spans="1:23" x14ac:dyDescent="0.3">
      <c r="A43" s="9"/>
      <c r="B43" s="9"/>
      <c r="C43" s="9"/>
      <c r="D43" s="3">
        <v>38</v>
      </c>
      <c r="E43" s="9">
        <v>103</v>
      </c>
      <c r="F43" s="10">
        <v>4837.4174490034111</v>
      </c>
      <c r="G43" s="11">
        <f t="shared" si="0"/>
        <v>5.4962981664106146E-3</v>
      </c>
      <c r="H43" s="11">
        <f t="shared" si="11"/>
        <v>2.36240187428309E-3</v>
      </c>
      <c r="I43" s="16">
        <f t="shared" si="14"/>
        <v>182296.85909807697</v>
      </c>
      <c r="J43" s="41">
        <f t="shared" si="1"/>
        <v>5.0999999999999997E-2</v>
      </c>
      <c r="K43" s="16">
        <f t="shared" si="19"/>
        <v>9297.1398140019246</v>
      </c>
      <c r="L43" s="15">
        <f t="shared" si="16"/>
        <v>4308</v>
      </c>
      <c r="M43" s="16">
        <f t="shared" si="12"/>
        <v>187285.99891207888</v>
      </c>
      <c r="N43" s="71" t="str">
        <f t="shared" si="3"/>
        <v>V</v>
      </c>
      <c r="O43" s="15">
        <f t="shared" si="13"/>
        <v>176048.83897735414</v>
      </c>
      <c r="P43" s="12">
        <f t="shared" si="4"/>
        <v>2029.8744057261654</v>
      </c>
      <c r="Q43" s="16">
        <f t="shared" si="5"/>
        <v>23.678052500896928</v>
      </c>
      <c r="R43" s="36">
        <f t="shared" si="6"/>
        <v>11.15679497423656</v>
      </c>
      <c r="S43" s="16">
        <f t="shared" si="7"/>
        <v>415.89810716546333</v>
      </c>
      <c r="T43" s="17">
        <f t="shared" si="8"/>
        <v>195.965859592649</v>
      </c>
      <c r="U43" s="32">
        <f t="shared" si="9"/>
        <v>439.57615966636024</v>
      </c>
      <c r="V43" s="38">
        <f t="shared" si="10"/>
        <v>207.12265456688556</v>
      </c>
      <c r="W43" s="33">
        <f t="shared" si="17"/>
        <v>146323.20228446674</v>
      </c>
    </row>
    <row r="44" spans="1:23" x14ac:dyDescent="0.3">
      <c r="A44" s="9"/>
      <c r="B44" s="9"/>
      <c r="C44" s="9"/>
      <c r="D44" s="3">
        <v>39</v>
      </c>
      <c r="E44" s="9">
        <v>104</v>
      </c>
      <c r="F44" s="10">
        <v>2758.2136463322677</v>
      </c>
      <c r="G44" s="11">
        <f t="shared" si="0"/>
        <v>3.1338962921275246E-3</v>
      </c>
      <c r="H44" s="11">
        <f t="shared" si="11"/>
        <v>1.5905642869763353E-3</v>
      </c>
      <c r="I44" s="16">
        <f t="shared" si="14"/>
        <v>187285.99891207888</v>
      </c>
      <c r="J44" s="41">
        <f t="shared" si="1"/>
        <v>5.0999999999999997E-2</v>
      </c>
      <c r="K44" s="16">
        <f t="shared" si="19"/>
        <v>9551.5859445160222</v>
      </c>
      <c r="L44" s="15">
        <f t="shared" si="16"/>
        <v>4308</v>
      </c>
      <c r="M44" s="16">
        <f t="shared" si="12"/>
        <v>192529.58485659491</v>
      </c>
      <c r="N44" s="71" t="str">
        <f t="shared" si="3"/>
        <v>V</v>
      </c>
      <c r="O44" s="15">
        <f t="shared" si="13"/>
        <v>180977.80976519923</v>
      </c>
      <c r="P44" s="12">
        <f t="shared" si="4"/>
        <v>1990.0729467903589</v>
      </c>
      <c r="Q44" s="16">
        <f t="shared" si="5"/>
        <v>13.500825226485375</v>
      </c>
      <c r="R44" s="36">
        <f t="shared" si="6"/>
        <v>6.2366822290096025</v>
      </c>
      <c r="S44" s="16">
        <f t="shared" si="7"/>
        <v>287.85684094772296</v>
      </c>
      <c r="T44" s="17">
        <f t="shared" si="8"/>
        <v>132.97495629493935</v>
      </c>
      <c r="U44" s="32">
        <f t="shared" si="9"/>
        <v>301.35766617420836</v>
      </c>
      <c r="V44" s="38">
        <f t="shared" si="10"/>
        <v>139.21163852394895</v>
      </c>
      <c r="W44" s="33">
        <f t="shared" si="17"/>
        <v>146462.41392299067</v>
      </c>
    </row>
    <row r="45" spans="1:23" x14ac:dyDescent="0.3">
      <c r="A45" s="9"/>
      <c r="B45" s="9"/>
      <c r="C45" s="9"/>
      <c r="D45" s="3">
        <v>40</v>
      </c>
      <c r="E45" s="9">
        <v>105</v>
      </c>
      <c r="F45" s="10">
        <v>1358.3217185976148</v>
      </c>
      <c r="G45" s="11">
        <f t="shared" si="0"/>
        <v>1.5433320051511893E-3</v>
      </c>
      <c r="H45" s="11">
        <f t="shared" si="11"/>
        <v>7.8329610858774692E-4</v>
      </c>
      <c r="I45" s="16">
        <f t="shared" si="14"/>
        <v>192529.58485659491</v>
      </c>
      <c r="J45" s="41">
        <f t="shared" si="1"/>
        <v>5.0999999999999997E-2</v>
      </c>
      <c r="K45" s="16">
        <f t="shared" si="19"/>
        <v>9819.0088276863407</v>
      </c>
      <c r="L45" s="15">
        <f t="shared" si="16"/>
        <v>4308</v>
      </c>
      <c r="M45" s="16">
        <f t="shared" si="12"/>
        <v>198040.59368428125</v>
      </c>
      <c r="N45" s="71" t="str">
        <f t="shared" si="3"/>
        <v>V</v>
      </c>
      <c r="O45" s="15">
        <f t="shared" si="13"/>
        <v>186158.15806322437</v>
      </c>
      <c r="P45" s="12">
        <f t="shared" si="4"/>
        <v>1951.0519086179984</v>
      </c>
      <c r="Q45" s="16">
        <f t="shared" si="5"/>
        <v>6.6486742781913231</v>
      </c>
      <c r="R45" s="36">
        <f t="shared" si="6"/>
        <v>3.0111208542814705</v>
      </c>
      <c r="S45" s="16">
        <f t="shared" si="7"/>
        <v>145.81696079278635</v>
      </c>
      <c r="T45" s="17">
        <f t="shared" si="8"/>
        <v>66.039103914494348</v>
      </c>
      <c r="U45" s="32">
        <f t="shared" si="9"/>
        <v>152.46563507097767</v>
      </c>
      <c r="V45" s="38">
        <f t="shared" si="10"/>
        <v>69.05022476877582</v>
      </c>
      <c r="W45" s="33">
        <f t="shared" si="17"/>
        <v>146531.46414775946</v>
      </c>
    </row>
    <row r="46" spans="1:23" x14ac:dyDescent="0.3">
      <c r="A46" s="9"/>
      <c r="B46" s="9"/>
      <c r="C46" s="9"/>
      <c r="D46" s="3">
        <v>41</v>
      </c>
      <c r="E46" s="9">
        <v>106</v>
      </c>
      <c r="F46" s="10">
        <f>F45*($F$45/$F$44)</f>
        <v>668.9249375832128</v>
      </c>
      <c r="G46" s="11">
        <f t="shared" si="0"/>
        <v>7.6003589656344224E-4</v>
      </c>
      <c r="H46" s="11">
        <f t="shared" si="11"/>
        <v>3.8574536015458519E-4</v>
      </c>
      <c r="I46" s="16">
        <f t="shared" si="14"/>
        <v>198040.59368428125</v>
      </c>
      <c r="J46" s="41">
        <f t="shared" si="1"/>
        <v>5.0999999999999997E-2</v>
      </c>
      <c r="K46" s="16">
        <f>I46*J46</f>
        <v>10100.070277898343</v>
      </c>
      <c r="L46" s="15">
        <f t="shared" si="16"/>
        <v>4308</v>
      </c>
      <c r="M46" s="16">
        <f t="shared" si="12"/>
        <v>203832.66396217959</v>
      </c>
      <c r="N46" s="71" t="str">
        <f t="shared" si="3"/>
        <v>V</v>
      </c>
      <c r="O46" s="15">
        <f t="shared" si="13"/>
        <v>191602.70412444882</v>
      </c>
      <c r="P46" s="12">
        <f t="shared" si="4"/>
        <v>1912.7959888411751</v>
      </c>
      <c r="Q46" s="16">
        <f t="shared" si="5"/>
        <v>3.2742346423953093</v>
      </c>
      <c r="R46" s="36">
        <f t="shared" si="6"/>
        <v>1.4537936143218586</v>
      </c>
      <c r="S46" s="16">
        <f t="shared" si="7"/>
        <v>73.909854109077941</v>
      </c>
      <c r="T46" s="17">
        <f t="shared" si="8"/>
        <v>32.816729915431921</v>
      </c>
      <c r="U46" s="32">
        <f t="shared" si="9"/>
        <v>77.184088751473254</v>
      </c>
      <c r="V46" s="38">
        <f t="shared" si="10"/>
        <v>34.270523529753781</v>
      </c>
      <c r="W46" s="33">
        <f t="shared" si="17"/>
        <v>146565.73467128922</v>
      </c>
    </row>
    <row r="47" spans="1:23" x14ac:dyDescent="0.3">
      <c r="A47" s="9"/>
      <c r="B47" s="9"/>
      <c r="C47" s="9"/>
      <c r="D47" s="3">
        <v>42</v>
      </c>
      <c r="E47" s="9">
        <v>107</v>
      </c>
      <c r="F47" s="10">
        <f>F46*($F$45/$F$44)</f>
        <v>329.42164289523487</v>
      </c>
      <c r="G47" s="11">
        <f t="shared" si="0"/>
        <v>3.7429053640885705E-4</v>
      </c>
      <c r="H47" s="11">
        <f t="shared" si="11"/>
        <v>1.8996581401262223E-4</v>
      </c>
      <c r="I47" s="16">
        <f t="shared" si="14"/>
        <v>203832.66396217959</v>
      </c>
      <c r="J47" s="41">
        <f t="shared" si="1"/>
        <v>5.0999999999999997E-2</v>
      </c>
      <c r="K47" s="16">
        <f>I47*J47</f>
        <v>10395.465862071158</v>
      </c>
      <c r="L47" s="15">
        <f t="shared" si="16"/>
        <v>4308</v>
      </c>
      <c r="M47" s="16">
        <f t="shared" si="12"/>
        <v>209920.12982425076</v>
      </c>
      <c r="N47" s="71" t="str">
        <f t="shared" si="3"/>
        <v>V</v>
      </c>
      <c r="O47" s="15">
        <f t="shared" si="13"/>
        <v>197324.92203479572</v>
      </c>
      <c r="P47" s="12">
        <f t="shared" si="4"/>
        <v>1875.290185138407</v>
      </c>
      <c r="Q47" s="16">
        <f t="shared" si="5"/>
        <v>1.6124436308493562</v>
      </c>
      <c r="R47" s="36">
        <f t="shared" si="6"/>
        <v>0.70190336931771924</v>
      </c>
      <c r="S47" s="16">
        <f t="shared" si="7"/>
        <v>37.484989439317182</v>
      </c>
      <c r="T47" s="17">
        <f t="shared" si="8"/>
        <v>16.317370655888659</v>
      </c>
      <c r="U47" s="32">
        <f t="shared" si="9"/>
        <v>39.097433070166538</v>
      </c>
      <c r="V47" s="38">
        <f t="shared" si="10"/>
        <v>17.019274025206379</v>
      </c>
      <c r="W47" s="33">
        <f t="shared" si="17"/>
        <v>146582.75394531441</v>
      </c>
    </row>
    <row r="48" spans="1:23" x14ac:dyDescent="0.3">
      <c r="A48" s="9"/>
      <c r="B48" s="9"/>
      <c r="C48" s="9"/>
      <c r="D48" s="3">
        <v>43</v>
      </c>
      <c r="E48" s="9">
        <v>108</v>
      </c>
      <c r="F48" s="10">
        <f>F47*($F$45/$F$44)</f>
        <v>162.22839471326506</v>
      </c>
      <c r="G48" s="11">
        <f t="shared" si="0"/>
        <v>1.8432472239623482E-4</v>
      </c>
      <c r="H48" s="11">
        <f t="shared" si="11"/>
        <v>9.3551379280405395E-5</v>
      </c>
      <c r="I48" s="16">
        <f t="shared" si="14"/>
        <v>209920.12982425076</v>
      </c>
      <c r="J48" s="41">
        <f t="shared" si="1"/>
        <v>5.0999999999999997E-2</v>
      </c>
      <c r="K48" s="16">
        <f t="shared" ref="K48:K55" si="20">I48*J48</f>
        <v>10705.926621036788</v>
      </c>
      <c r="L48" s="15">
        <f t="shared" si="16"/>
        <v>4308</v>
      </c>
      <c r="M48" s="16">
        <f t="shared" si="12"/>
        <v>216318.05644528754</v>
      </c>
      <c r="N48" s="71" t="str">
        <f t="shared" si="3"/>
        <v>V</v>
      </c>
      <c r="O48" s="15">
        <f t="shared" si="13"/>
        <v>203338.97305857029</v>
      </c>
      <c r="P48" s="12">
        <f t="shared" si="4"/>
        <v>1838.5197893513796</v>
      </c>
      <c r="Q48" s="16">
        <f t="shared" si="5"/>
        <v>0.79407090408297965</v>
      </c>
      <c r="R48" s="36">
        <f t="shared" si="6"/>
        <v>0.33888464979217719</v>
      </c>
      <c r="S48" s="16">
        <f t="shared" si="7"/>
        <v>19.022641391090442</v>
      </c>
      <c r="T48" s="17">
        <f t="shared" si="8"/>
        <v>8.1182689515446693</v>
      </c>
      <c r="U48" s="32">
        <f t="shared" si="9"/>
        <v>19.816712295173421</v>
      </c>
      <c r="V48" s="38">
        <f t="shared" si="10"/>
        <v>8.4571536013368469</v>
      </c>
      <c r="W48" s="33">
        <f t="shared" si="17"/>
        <v>146591.21109891575</v>
      </c>
    </row>
    <row r="49" spans="1:23" x14ac:dyDescent="0.3">
      <c r="A49" s="9"/>
      <c r="B49" s="9"/>
      <c r="C49" s="9"/>
      <c r="D49" s="3">
        <v>44</v>
      </c>
      <c r="E49" s="9">
        <v>109</v>
      </c>
      <c r="F49" s="10">
        <f t="shared" ref="F49:F55" si="21">F48*($F$45/$F$44)</f>
        <v>79.891690843193288</v>
      </c>
      <c r="G49" s="11">
        <f t="shared" si="0"/>
        <v>9.0773343115829429E-5</v>
      </c>
      <c r="H49" s="11">
        <f t="shared" si="11"/>
        <v>4.6070713358376931E-5</v>
      </c>
      <c r="I49" s="16">
        <f t="shared" si="14"/>
        <v>216318.05644528754</v>
      </c>
      <c r="J49" s="41">
        <f t="shared" si="1"/>
        <v>5.0999999999999997E-2</v>
      </c>
      <c r="K49" s="16">
        <f t="shared" si="20"/>
        <v>11032.220878709664</v>
      </c>
      <c r="L49" s="15">
        <f t="shared" si="16"/>
        <v>4308</v>
      </c>
      <c r="M49" s="16">
        <f t="shared" si="12"/>
        <v>223042.2773239972</v>
      </c>
      <c r="N49" s="71" t="str">
        <f t="shared" si="3"/>
        <v>V</v>
      </c>
      <c r="O49" s="15">
        <f t="shared" si="13"/>
        <v>209659.74068455736</v>
      </c>
      <c r="P49" s="12">
        <f t="shared" si="4"/>
        <v>1802.4703817170384</v>
      </c>
      <c r="Q49" s="16">
        <f t="shared" si="5"/>
        <v>0.39105156214299319</v>
      </c>
      <c r="R49" s="36">
        <f t="shared" si="6"/>
        <v>0.16361626241572078</v>
      </c>
      <c r="S49" s="16">
        <f t="shared" si="7"/>
        <v>9.6591738158698792</v>
      </c>
      <c r="T49" s="17">
        <f t="shared" si="8"/>
        <v>4.0414054584406234</v>
      </c>
      <c r="U49" s="32">
        <f t="shared" si="9"/>
        <v>10.050225378012872</v>
      </c>
      <c r="V49" s="38">
        <f t="shared" si="10"/>
        <v>4.2050217208563438</v>
      </c>
      <c r="W49" s="33">
        <f t="shared" si="17"/>
        <v>146595.4161206366</v>
      </c>
    </row>
    <row r="50" spans="1:23" x14ac:dyDescent="0.3">
      <c r="A50" s="9"/>
      <c r="B50" s="9"/>
      <c r="C50" s="9"/>
      <c r="D50" s="3">
        <v>45</v>
      </c>
      <c r="E50" s="9">
        <v>110</v>
      </c>
      <c r="F50" s="10">
        <f t="shared" si="21"/>
        <v>39.34380462227724</v>
      </c>
      <c r="G50" s="11">
        <f t="shared" si="0"/>
        <v>4.4702629757452505E-5</v>
      </c>
      <c r="H50" s="11">
        <f t="shared" si="11"/>
        <v>2.2688181036731078E-5</v>
      </c>
      <c r="I50" s="16">
        <f t="shared" si="14"/>
        <v>223042.2773239972</v>
      </c>
      <c r="J50" s="41">
        <f t="shared" si="1"/>
        <v>5.0999999999999997E-2</v>
      </c>
      <c r="K50" s="16">
        <f t="shared" si="20"/>
        <v>11375.156143523856</v>
      </c>
      <c r="L50" s="15">
        <f t="shared" si="16"/>
        <v>4308</v>
      </c>
      <c r="M50" s="16">
        <f t="shared" si="12"/>
        <v>230109.43346752107</v>
      </c>
      <c r="N50" s="71" t="str">
        <f t="shared" si="3"/>
        <v>V</v>
      </c>
      <c r="O50" s="15">
        <f t="shared" si="13"/>
        <v>216302.86745946979</v>
      </c>
      <c r="P50" s="12">
        <f t="shared" si="4"/>
        <v>1767.1278252127829</v>
      </c>
      <c r="Q50" s="16">
        <f t="shared" si="5"/>
        <v>0.1925789289951054</v>
      </c>
      <c r="R50" s="36">
        <f t="shared" si="6"/>
        <v>7.8995260904579284E-2</v>
      </c>
      <c r="S50" s="16">
        <f t="shared" si="7"/>
        <v>4.9075186156844985</v>
      </c>
      <c r="T50" s="17">
        <f t="shared" si="8"/>
        <v>2.0130484444117447</v>
      </c>
      <c r="U50" s="32">
        <f t="shared" si="9"/>
        <v>5.1000975446796035</v>
      </c>
      <c r="V50" s="38">
        <f t="shared" si="10"/>
        <v>2.0920437053163239</v>
      </c>
      <c r="W50" s="33">
        <f t="shared" si="17"/>
        <v>146597.50816434191</v>
      </c>
    </row>
    <row r="51" spans="1:23" x14ac:dyDescent="0.3">
      <c r="A51" s="9"/>
      <c r="B51" s="9"/>
      <c r="C51" s="9"/>
      <c r="D51" s="3">
        <v>46</v>
      </c>
      <c r="E51" s="9">
        <v>111</v>
      </c>
      <c r="F51" s="10">
        <f t="shared" si="21"/>
        <v>19.375418717750257</v>
      </c>
      <c r="G51" s="11">
        <f t="shared" si="0"/>
        <v>2.2014448720721424E-5</v>
      </c>
      <c r="H51" s="11">
        <f t="shared" si="11"/>
        <v>1.1173118912904513E-5</v>
      </c>
      <c r="I51" s="16">
        <f t="shared" si="14"/>
        <v>230109.43346752107</v>
      </c>
      <c r="J51" s="41">
        <f t="shared" si="1"/>
        <v>5.0999999999999997E-2</v>
      </c>
      <c r="K51" s="16">
        <f t="shared" si="20"/>
        <v>11735.581106843574</v>
      </c>
      <c r="L51" s="15">
        <f t="shared" si="16"/>
        <v>4308</v>
      </c>
      <c r="M51" s="16">
        <f t="shared" si="12"/>
        <v>237537.01457436464</v>
      </c>
      <c r="N51" s="71" t="str">
        <f t="shared" si="3"/>
        <v>V</v>
      </c>
      <c r="O51" s="15">
        <f t="shared" si="13"/>
        <v>223284.79369990277</v>
      </c>
      <c r="P51" s="12">
        <f t="shared" si="4"/>
        <v>1732.478260012532</v>
      </c>
      <c r="Q51" s="16">
        <f t="shared" si="5"/>
        <v>9.4838245088867901E-2</v>
      </c>
      <c r="R51" s="36">
        <f t="shared" si="6"/>
        <v>3.8139553814810566E-2</v>
      </c>
      <c r="S51" s="16">
        <f t="shared" si="7"/>
        <v>2.4947875514523661</v>
      </c>
      <c r="T51" s="17">
        <f t="shared" si="8"/>
        <v>1.0032881142620986</v>
      </c>
      <c r="U51" s="32">
        <f t="shared" si="9"/>
        <v>2.5896257965412341</v>
      </c>
      <c r="V51" s="38">
        <f t="shared" si="10"/>
        <v>1.0414276680769092</v>
      </c>
      <c r="W51" s="33">
        <f t="shared" si="17"/>
        <v>146598.54959200998</v>
      </c>
    </row>
    <row r="52" spans="1:23" x14ac:dyDescent="0.3">
      <c r="A52" s="9"/>
      <c r="B52" s="9"/>
      <c r="C52" s="9"/>
      <c r="D52" s="3">
        <v>47</v>
      </c>
      <c r="E52" s="9">
        <v>112</v>
      </c>
      <c r="F52" s="10">
        <f t="shared" si="21"/>
        <v>9.5417017772496813</v>
      </c>
      <c r="G52" s="11">
        <f t="shared" si="0"/>
        <v>1.0841329807816911E-5</v>
      </c>
      <c r="H52" s="11">
        <f t="shared" si="11"/>
        <v>5.5023620465561692E-6</v>
      </c>
      <c r="I52" s="16">
        <f t="shared" si="14"/>
        <v>237537.01457436464</v>
      </c>
      <c r="J52" s="41">
        <f t="shared" si="1"/>
        <v>5.0999999999999997E-2</v>
      </c>
      <c r="K52" s="16">
        <f t="shared" si="20"/>
        <v>12114.387743292596</v>
      </c>
      <c r="L52" s="15">
        <f t="shared" si="16"/>
        <v>4308</v>
      </c>
      <c r="M52" s="16">
        <f t="shared" si="12"/>
        <v>245343.40231765725</v>
      </c>
      <c r="N52" s="71" t="str">
        <f t="shared" si="3"/>
        <v>V</v>
      </c>
      <c r="O52" s="15">
        <f t="shared" si="13"/>
        <v>230622.79817859782</v>
      </c>
      <c r="P52" s="12">
        <f t="shared" si="4"/>
        <v>1698.5080980515027</v>
      </c>
      <c r="Q52" s="16">
        <f t="shared" si="5"/>
        <v>4.670444881207525E-2</v>
      </c>
      <c r="R52" s="36">
        <f t="shared" si="6"/>
        <v>1.8414086472224162E-2</v>
      </c>
      <c r="S52" s="16">
        <f t="shared" si="7"/>
        <v>1.2689701317684998</v>
      </c>
      <c r="T52" s="17">
        <f t="shared" si="8"/>
        <v>0.50031477367555233</v>
      </c>
      <c r="U52" s="32">
        <f t="shared" si="9"/>
        <v>1.3156745805805752</v>
      </c>
      <c r="V52" s="38">
        <f t="shared" si="10"/>
        <v>0.51872886014777653</v>
      </c>
      <c r="W52" s="33">
        <f t="shared" si="17"/>
        <v>146599.06832087014</v>
      </c>
    </row>
    <row r="53" spans="1:23" x14ac:dyDescent="0.3">
      <c r="A53" s="9"/>
      <c r="B53" s="9"/>
      <c r="C53" s="9"/>
      <c r="D53" s="3">
        <v>48</v>
      </c>
      <c r="E53" s="9">
        <v>113</v>
      </c>
      <c r="F53" s="10">
        <f t="shared" si="21"/>
        <v>4.6989473689444559</v>
      </c>
      <c r="G53" s="11">
        <f t="shared" si="0"/>
        <v>5.3389677612607425E-6</v>
      </c>
      <c r="H53" s="11">
        <f t="shared" si="11"/>
        <v>2.7097168057894939E-6</v>
      </c>
      <c r="I53" s="16">
        <f t="shared" si="14"/>
        <v>245343.40231765725</v>
      </c>
      <c r="J53" s="41">
        <f t="shared" si="1"/>
        <v>5.0999999999999997E-2</v>
      </c>
      <c r="K53" s="16">
        <f t="shared" si="20"/>
        <v>12512.51351820052</v>
      </c>
      <c r="L53" s="15">
        <f t="shared" si="16"/>
        <v>4308</v>
      </c>
      <c r="M53" s="16">
        <f t="shared" si="12"/>
        <v>253547.91583585777</v>
      </c>
      <c r="N53" s="71" t="str">
        <f t="shared" si="3"/>
        <v>V</v>
      </c>
      <c r="O53" s="15">
        <f t="shared" si="13"/>
        <v>238335.04088570632</v>
      </c>
      <c r="P53" s="12">
        <f t="shared" si="4"/>
        <v>1665.2040176975513</v>
      </c>
      <c r="Q53" s="16">
        <f t="shared" si="5"/>
        <v>2.3000273115511279E-2</v>
      </c>
      <c r="R53" s="36">
        <f t="shared" si="6"/>
        <v>8.890470566409089E-3</v>
      </c>
      <c r="S53" s="16">
        <f t="shared" si="7"/>
        <v>0.64582046569652451</v>
      </c>
      <c r="T53" s="17">
        <f t="shared" si="8"/>
        <v>0.24963389837259894</v>
      </c>
      <c r="U53" s="32">
        <f t="shared" si="9"/>
        <v>0.66882073881203574</v>
      </c>
      <c r="V53" s="38">
        <f t="shared" si="10"/>
        <v>0.25852436893900804</v>
      </c>
      <c r="W53" s="33">
        <f t="shared" si="17"/>
        <v>146599.32684523906</v>
      </c>
    </row>
    <row r="54" spans="1:23" x14ac:dyDescent="0.3">
      <c r="A54" s="9"/>
      <c r="B54" s="9"/>
      <c r="C54" s="9"/>
      <c r="D54" s="3">
        <v>49</v>
      </c>
      <c r="E54" s="9">
        <v>114</v>
      </c>
      <c r="F54" s="10">
        <f t="shared" si="21"/>
        <v>2.3140637688714722</v>
      </c>
      <c r="G54" s="11">
        <f t="shared" si="0"/>
        <v>2.6292509554712489E-6</v>
      </c>
      <c r="H54" s="11">
        <f t="shared" si="11"/>
        <v>1.3344387565652097E-6</v>
      </c>
      <c r="I54" s="16">
        <f t="shared" si="14"/>
        <v>253547.91583585777</v>
      </c>
      <c r="J54" s="41">
        <f t="shared" si="1"/>
        <v>5.0999999999999997E-2</v>
      </c>
      <c r="K54" s="16">
        <f t="shared" si="20"/>
        <v>12930.943707628745</v>
      </c>
      <c r="L54" s="15">
        <f t="shared" si="16"/>
        <v>4308</v>
      </c>
      <c r="M54" s="16">
        <f t="shared" si="12"/>
        <v>262170.8595434865</v>
      </c>
      <c r="N54" s="71" t="str">
        <f t="shared" si="3"/>
        <v>V</v>
      </c>
      <c r="O54" s="15">
        <f t="shared" si="13"/>
        <v>246440.60797087732</v>
      </c>
      <c r="P54" s="12">
        <f t="shared" si="4"/>
        <v>1632.552958527011</v>
      </c>
      <c r="Q54" s="16">
        <f t="shared" si="5"/>
        <v>1.1326813116170141E-2</v>
      </c>
      <c r="R54" s="36">
        <f t="shared" si="6"/>
        <v>4.2923914260645582E-3</v>
      </c>
      <c r="S54" s="16">
        <f t="shared" si="7"/>
        <v>0.32885989846783181</v>
      </c>
      <c r="T54" s="17">
        <f t="shared" si="8"/>
        <v>0.12462423402612612</v>
      </c>
      <c r="U54" s="32">
        <f t="shared" si="9"/>
        <v>0.34018671158400193</v>
      </c>
      <c r="V54" s="38">
        <f t="shared" si="10"/>
        <v>0.12891662545219068</v>
      </c>
      <c r="W54" s="33">
        <f t="shared" si="17"/>
        <v>146599.45576186452</v>
      </c>
    </row>
    <row r="55" spans="1:23" ht="15" thickBot="1" x14ac:dyDescent="0.35">
      <c r="A55" s="9"/>
      <c r="B55" s="9"/>
      <c r="C55" s="9"/>
      <c r="D55" s="5">
        <v>50</v>
      </c>
      <c r="E55" s="20">
        <v>115</v>
      </c>
      <c r="F55" s="21">
        <f t="shared" si="21"/>
        <v>1.1395937655727637</v>
      </c>
      <c r="G55" s="22">
        <f t="shared" si="0"/>
        <v>1.294812198906039E-6</v>
      </c>
      <c r="H55" s="22">
        <f t="shared" si="11"/>
        <v>1.294812198906039E-6</v>
      </c>
      <c r="I55" s="24">
        <f t="shared" si="14"/>
        <v>262170.8595434865</v>
      </c>
      <c r="J55" s="56">
        <f t="shared" si="1"/>
        <v>5.0999999999999997E-2</v>
      </c>
      <c r="K55" s="24">
        <f t="shared" si="20"/>
        <v>13370.71383671781</v>
      </c>
      <c r="L55" s="35">
        <f t="shared" si="16"/>
        <v>4308</v>
      </c>
      <c r="M55" s="24">
        <f t="shared" si="12"/>
        <v>271233.57338020433</v>
      </c>
      <c r="N55" s="72" t="str">
        <f t="shared" si="3"/>
        <v>V</v>
      </c>
      <c r="O55" s="35">
        <f t="shared" si="13"/>
        <v>254959.55897739207</v>
      </c>
      <c r="P55" s="34">
        <f t="shared" si="4"/>
        <v>1600.542116202952</v>
      </c>
      <c r="Q55" s="24">
        <f t="shared" si="5"/>
        <v>5.5780509528872164E-3</v>
      </c>
      <c r="R55" s="37">
        <f t="shared" si="6"/>
        <v>2.0724014569224692E-3</v>
      </c>
      <c r="S55" s="24">
        <f t="shared" si="7"/>
        <v>0.33012474719163099</v>
      </c>
      <c r="T55" s="26">
        <f t="shared" si="8"/>
        <v>0.12265054816180539</v>
      </c>
      <c r="U55" s="68">
        <f t="shared" si="9"/>
        <v>0.3357027981445182</v>
      </c>
      <c r="V55" s="39">
        <f t="shared" si="10"/>
        <v>0.12472294961872786</v>
      </c>
      <c r="W55" s="40">
        <f>V55+W54</f>
        <v>146599.58048481413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W55"/>
  <sheetViews>
    <sheetView workbookViewId="0"/>
  </sheetViews>
  <sheetFormatPr baseColWidth="10" defaultRowHeight="14.4" x14ac:dyDescent="0.3"/>
  <cols>
    <col min="1" max="1" width="35.33203125" customWidth="1"/>
    <col min="2" max="2" width="12.6640625" bestFit="1" customWidth="1"/>
    <col min="4" max="4" width="7.5546875" bestFit="1" customWidth="1"/>
    <col min="5" max="5" width="4.77734375" bestFit="1" customWidth="1"/>
    <col min="6" max="6" width="14.6640625" bestFit="1" customWidth="1"/>
    <col min="7" max="7" width="9.88671875" bestFit="1" customWidth="1"/>
    <col min="8" max="8" width="13.6640625" bestFit="1" customWidth="1"/>
    <col min="9" max="9" width="15.77734375" bestFit="1" customWidth="1"/>
    <col min="10" max="10" width="5.88671875" bestFit="1" customWidth="1"/>
    <col min="11" max="11" width="12.6640625" bestFit="1" customWidth="1"/>
    <col min="12" max="12" width="16.33203125" bestFit="1" customWidth="1"/>
    <col min="13" max="13" width="15.77734375" bestFit="1" customWidth="1"/>
    <col min="14" max="14" width="15.77734375" customWidth="1"/>
    <col min="15" max="15" width="26" bestFit="1" customWidth="1"/>
    <col min="16" max="16" width="27.21875" bestFit="1" customWidth="1"/>
    <col min="17" max="17" width="26.33203125" bestFit="1" customWidth="1"/>
    <col min="18" max="18" width="37.21875" bestFit="1" customWidth="1"/>
    <col min="19" max="19" width="34.77734375" bestFit="1" customWidth="1"/>
    <col min="20" max="20" width="44.44140625" bestFit="1" customWidth="1"/>
    <col min="21" max="21" width="17.33203125" bestFit="1" customWidth="1"/>
    <col min="22" max="22" width="27" bestFit="1" customWidth="1"/>
    <col min="23" max="23" width="36.109375" bestFit="1" customWidth="1"/>
  </cols>
  <sheetData>
    <row r="1" spans="1:23" ht="17.399999999999999" x14ac:dyDescent="0.3">
      <c r="A1" s="42" t="s">
        <v>77</v>
      </c>
      <c r="B1" s="42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</row>
    <row r="2" spans="1:23" x14ac:dyDescent="0.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5" thickBot="1" x14ac:dyDescent="0.3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3" ht="17.399999999999999" x14ac:dyDescent="0.3">
      <c r="A4" s="42" t="s">
        <v>10</v>
      </c>
      <c r="B4" s="47">
        <v>100000</v>
      </c>
      <c r="C4" s="9"/>
      <c r="D4" s="6" t="s">
        <v>11</v>
      </c>
      <c r="E4" s="7" t="s">
        <v>1</v>
      </c>
      <c r="F4" s="7" t="s">
        <v>0</v>
      </c>
      <c r="G4" s="7" t="s">
        <v>2</v>
      </c>
      <c r="H4" s="7" t="s">
        <v>20</v>
      </c>
      <c r="I4" s="7" t="s">
        <v>25</v>
      </c>
      <c r="J4" s="7" t="s">
        <v>35</v>
      </c>
      <c r="K4" s="7" t="s">
        <v>17</v>
      </c>
      <c r="L4" s="7" t="s">
        <v>6</v>
      </c>
      <c r="M4" s="7" t="s">
        <v>25</v>
      </c>
      <c r="N4" s="7" t="s">
        <v>50</v>
      </c>
      <c r="O4" s="7" t="s">
        <v>18</v>
      </c>
      <c r="P4" s="7" t="s">
        <v>7</v>
      </c>
      <c r="Q4" s="7" t="s">
        <v>4</v>
      </c>
      <c r="R4" s="7" t="s">
        <v>12</v>
      </c>
      <c r="S4" s="7" t="s">
        <v>29</v>
      </c>
      <c r="T4" s="7" t="s">
        <v>30</v>
      </c>
      <c r="U4" s="7" t="s">
        <v>47</v>
      </c>
      <c r="V4" s="7" t="s">
        <v>21</v>
      </c>
      <c r="W4" s="8" t="s">
        <v>22</v>
      </c>
    </row>
    <row r="5" spans="1:23" ht="17.399999999999999" x14ac:dyDescent="0.3">
      <c r="A5" s="42" t="s">
        <v>23</v>
      </c>
      <c r="B5" s="47">
        <v>359</v>
      </c>
      <c r="C5" s="9"/>
      <c r="D5" s="3">
        <v>0</v>
      </c>
      <c r="E5" s="9">
        <v>65</v>
      </c>
      <c r="F5" s="10">
        <v>880122.82131384278</v>
      </c>
      <c r="G5" s="31">
        <f>F5/$F$5</f>
        <v>1</v>
      </c>
      <c r="H5" s="11">
        <f>(F5-F6)/$F$5</f>
        <v>1.1104565080185305E-2</v>
      </c>
      <c r="I5" s="32">
        <v>100000</v>
      </c>
      <c r="J5" s="41">
        <f>$B$8</f>
        <v>9.2999999999999999E-2</v>
      </c>
      <c r="K5" s="16">
        <v>0</v>
      </c>
      <c r="L5" s="15">
        <v>0</v>
      </c>
      <c r="M5" s="16">
        <f>MAX(0,I5+K5-L5)</f>
        <v>100000</v>
      </c>
      <c r="N5" s="71" t="str">
        <f>IF(M5&lt;=1,"RUINE","V")</f>
        <v>V</v>
      </c>
      <c r="O5" s="15">
        <f>0</f>
        <v>0</v>
      </c>
      <c r="P5" s="12">
        <f>L5/(1+$B$7)^D5</f>
        <v>0</v>
      </c>
      <c r="Q5" s="16">
        <f>L5*G5</f>
        <v>0</v>
      </c>
      <c r="R5" s="36">
        <f>Q5/(1+$B$7)^D5</f>
        <v>0</v>
      </c>
      <c r="S5" s="16">
        <f>O5*H5</f>
        <v>0</v>
      </c>
      <c r="T5" s="17">
        <f>S5/(1+$B$7)^D5</f>
        <v>0</v>
      </c>
      <c r="U5" s="32">
        <f>Q5+S5</f>
        <v>0</v>
      </c>
      <c r="V5" s="38">
        <f>R5+T5</f>
        <v>0</v>
      </c>
      <c r="W5" s="33">
        <f>V5</f>
        <v>0</v>
      </c>
    </row>
    <row r="6" spans="1:23" ht="17.399999999999999" x14ac:dyDescent="0.3">
      <c r="A6" s="42" t="s">
        <v>26</v>
      </c>
      <c r="B6" s="53">
        <f>B5*12</f>
        <v>4308</v>
      </c>
      <c r="C6" s="9"/>
      <c r="D6" s="3">
        <v>1</v>
      </c>
      <c r="E6" s="9">
        <v>66</v>
      </c>
      <c r="F6" s="10">
        <v>870349.44016600691</v>
      </c>
      <c r="G6" s="31">
        <f t="shared" ref="G6:G55" si="0">F6/$F$5</f>
        <v>0.98889543491981469</v>
      </c>
      <c r="H6" s="11">
        <f>(F6-F7)/$F$5</f>
        <v>1.2469368075235601E-2</v>
      </c>
      <c r="I6" s="16">
        <f>M5</f>
        <v>100000</v>
      </c>
      <c r="J6" s="41">
        <f t="shared" ref="J6:J55" si="1">$B$8</f>
        <v>9.2999999999999999E-2</v>
      </c>
      <c r="K6" s="16">
        <f>I6*J6</f>
        <v>9300</v>
      </c>
      <c r="L6" s="15">
        <f t="shared" ref="L6" si="2">MIN($B$6,I6)</f>
        <v>4308</v>
      </c>
      <c r="M6" s="16">
        <f>MAX(0,I6+K6-L6)</f>
        <v>104992</v>
      </c>
      <c r="N6" s="71" t="str">
        <f t="shared" ref="N6:N55" si="3">IF(M6&lt;=1,"RUINE","V")</f>
        <v>V</v>
      </c>
      <c r="O6" s="15">
        <f>M6-(M6*$B$9)</f>
        <v>98692.479999999996</v>
      </c>
      <c r="P6" s="12">
        <f t="shared" ref="P6:P55" si="4">L6/(1+$B$7)^D6</f>
        <v>4223.5294117647054</v>
      </c>
      <c r="Q6" s="16">
        <f t="shared" ref="Q6:Q55" si="5">L6*G6</f>
        <v>4260.1615336345612</v>
      </c>
      <c r="R6" s="36">
        <f t="shared" ref="R6:R55" si="6">Q6/(1+$B$7)^D6</f>
        <v>4176.6289545436875</v>
      </c>
      <c r="S6" s="16">
        <f t="shared" ref="S6:S55" si="7">O6*H6</f>
        <v>1230.632859377828</v>
      </c>
      <c r="T6" s="17">
        <f t="shared" ref="T6:T55" si="8">S6/(1+$B$7)^D6</f>
        <v>1206.5028033115962</v>
      </c>
      <c r="U6" s="32">
        <f t="shared" ref="U6:U55" si="9">Q6+S6</f>
        <v>5490.7943930123893</v>
      </c>
      <c r="V6" s="38">
        <f t="shared" ref="V6:V55" si="10">R6+T6</f>
        <v>5383.1317578552835</v>
      </c>
      <c r="W6" s="33">
        <f>V6+W5</f>
        <v>5383.1317578552835</v>
      </c>
    </row>
    <row r="7" spans="1:23" ht="17.399999999999999" x14ac:dyDescent="0.3">
      <c r="A7" s="42" t="s">
        <v>9</v>
      </c>
      <c r="B7" s="49">
        <v>0.02</v>
      </c>
      <c r="C7" s="9"/>
      <c r="D7" s="3">
        <v>2</v>
      </c>
      <c r="E7" s="9">
        <v>67</v>
      </c>
      <c r="F7" s="10">
        <v>859374.86475562979</v>
      </c>
      <c r="G7" s="31">
        <f t="shared" si="0"/>
        <v>0.97642606684457911</v>
      </c>
      <c r="H7" s="11">
        <f t="shared" ref="H7:H55" si="11">(F7-F8)/$F$5</f>
        <v>1.4100253388138218E-2</v>
      </c>
      <c r="I7" s="16">
        <f>M6</f>
        <v>104992</v>
      </c>
      <c r="J7" s="41">
        <f t="shared" si="1"/>
        <v>9.2999999999999999E-2</v>
      </c>
      <c r="K7" s="16">
        <f>I7*J7</f>
        <v>9764.2559999999994</v>
      </c>
      <c r="L7" s="15">
        <f>MIN(L6*(1+$B$10),I7)</f>
        <v>4308</v>
      </c>
      <c r="M7" s="16">
        <f t="shared" ref="M7:M55" si="12">MAX(0,I7+K7-L7)</f>
        <v>110448.25599999999</v>
      </c>
      <c r="N7" s="71" t="str">
        <f t="shared" si="3"/>
        <v>V</v>
      </c>
      <c r="O7" s="15">
        <f t="shared" ref="O7:O55" si="13">M7-(M7*$B$9)</f>
        <v>103821.36064</v>
      </c>
      <c r="P7" s="12">
        <f t="shared" si="4"/>
        <v>4140.7151095732415</v>
      </c>
      <c r="Q7" s="16">
        <f t="shared" si="5"/>
        <v>4206.4434959664468</v>
      </c>
      <c r="R7" s="36">
        <f t="shared" si="6"/>
        <v>4043.1021683645204</v>
      </c>
      <c r="S7" s="16">
        <f t="shared" si="7"/>
        <v>1463.9074921252798</v>
      </c>
      <c r="T7" s="17">
        <f t="shared" si="8"/>
        <v>1407.0621800512108</v>
      </c>
      <c r="U7" s="32">
        <f t="shared" si="9"/>
        <v>5670.3509880917263</v>
      </c>
      <c r="V7" s="38">
        <f t="shared" si="10"/>
        <v>5450.1643484157312</v>
      </c>
      <c r="W7" s="33">
        <f>V7+W6</f>
        <v>10833.296106271015</v>
      </c>
    </row>
    <row r="8" spans="1:23" ht="17.399999999999999" x14ac:dyDescent="0.3">
      <c r="A8" s="42" t="s">
        <v>46</v>
      </c>
      <c r="B8" s="49">
        <v>9.2999999999999999E-2</v>
      </c>
      <c r="C8" s="9"/>
      <c r="D8" s="3">
        <v>3</v>
      </c>
      <c r="E8" s="9">
        <v>68</v>
      </c>
      <c r="F8" s="10">
        <v>846964.90996242152</v>
      </c>
      <c r="G8" s="31">
        <f t="shared" si="0"/>
        <v>0.96232581345644086</v>
      </c>
      <c r="H8" s="11">
        <f t="shared" si="11"/>
        <v>1.4359576611957057E-2</v>
      </c>
      <c r="I8" s="16">
        <f t="shared" ref="I8:I55" si="14">M7</f>
        <v>110448.25599999999</v>
      </c>
      <c r="J8" s="41">
        <f t="shared" si="1"/>
        <v>9.2999999999999999E-2</v>
      </c>
      <c r="K8" s="16">
        <f t="shared" ref="K8:K20" si="15">I8*J8</f>
        <v>10271.687807999999</v>
      </c>
      <c r="L8" s="15">
        <f t="shared" ref="L8:L55" si="16">MIN(L7*(1+$B$10),I8)</f>
        <v>4308</v>
      </c>
      <c r="M8" s="16">
        <f t="shared" si="12"/>
        <v>116411.943808</v>
      </c>
      <c r="N8" s="71" t="str">
        <f t="shared" si="3"/>
        <v>V</v>
      </c>
      <c r="O8" s="15">
        <f t="shared" si="13"/>
        <v>109427.22717951999</v>
      </c>
      <c r="P8" s="12">
        <f t="shared" si="4"/>
        <v>4059.5246172286679</v>
      </c>
      <c r="Q8" s="16">
        <f t="shared" si="5"/>
        <v>4145.6996043703475</v>
      </c>
      <c r="R8" s="36">
        <f t="shared" si="6"/>
        <v>3906.585329521025</v>
      </c>
      <c r="S8" s="16">
        <f t="shared" si="7"/>
        <v>1571.3286521183468</v>
      </c>
      <c r="T8" s="17">
        <f t="shared" si="8"/>
        <v>1480.6980838048214</v>
      </c>
      <c r="U8" s="32">
        <f t="shared" si="9"/>
        <v>5717.0282564886948</v>
      </c>
      <c r="V8" s="38">
        <f t="shared" si="10"/>
        <v>5387.2834133258466</v>
      </c>
      <c r="W8" s="33">
        <f t="shared" ref="W8:W54" si="17">V8+W7</f>
        <v>16220.57951959686</v>
      </c>
    </row>
    <row r="9" spans="1:23" ht="17.399999999999999" x14ac:dyDescent="0.3">
      <c r="A9" s="42" t="s">
        <v>28</v>
      </c>
      <c r="B9" s="49">
        <v>0.06</v>
      </c>
      <c r="C9" s="9"/>
      <c r="D9" s="3">
        <v>4</v>
      </c>
      <c r="E9" s="9">
        <v>69</v>
      </c>
      <c r="F9" s="10">
        <v>834326.7188818336</v>
      </c>
      <c r="G9" s="31">
        <f t="shared" si="0"/>
        <v>0.94796623684448378</v>
      </c>
      <c r="H9" s="11">
        <f t="shared" si="11"/>
        <v>1.7596378512726909E-2</v>
      </c>
      <c r="I9" s="16">
        <f t="shared" si="14"/>
        <v>116411.943808</v>
      </c>
      <c r="J9" s="41">
        <f t="shared" si="1"/>
        <v>9.2999999999999999E-2</v>
      </c>
      <c r="K9" s="16">
        <f t="shared" si="15"/>
        <v>10826.310774144</v>
      </c>
      <c r="L9" s="15">
        <f t="shared" si="16"/>
        <v>4308</v>
      </c>
      <c r="M9" s="16">
        <f t="shared" si="12"/>
        <v>122930.254582144</v>
      </c>
      <c r="N9" s="71" t="str">
        <f t="shared" si="3"/>
        <v>V</v>
      </c>
      <c r="O9" s="15">
        <f>M9-(M9*$B$9)</f>
        <v>115554.43930721536</v>
      </c>
      <c r="P9" s="12">
        <f t="shared" si="4"/>
        <v>3979.9260953222233</v>
      </c>
      <c r="Q9" s="16">
        <f t="shared" si="5"/>
        <v>4083.8385483260363</v>
      </c>
      <c r="R9" s="36">
        <f t="shared" si="6"/>
        <v>3772.8355635017683</v>
      </c>
      <c r="S9" s="16">
        <f t="shared" si="7"/>
        <v>2033.33965287569</v>
      </c>
      <c r="T9" s="17">
        <f t="shared" si="8"/>
        <v>1878.4915378675464</v>
      </c>
      <c r="U9" s="32">
        <f t="shared" si="9"/>
        <v>6117.1782012017266</v>
      </c>
      <c r="V9" s="38">
        <f t="shared" si="10"/>
        <v>5651.3271013693147</v>
      </c>
      <c r="W9" s="33">
        <f t="shared" si="17"/>
        <v>21871.906620966176</v>
      </c>
    </row>
    <row r="10" spans="1:23" ht="17.399999999999999" x14ac:dyDescent="0.3">
      <c r="A10" s="42" t="s">
        <v>43</v>
      </c>
      <c r="B10" s="57">
        <v>0</v>
      </c>
      <c r="C10" s="9"/>
      <c r="D10" s="3">
        <v>5</v>
      </c>
      <c r="E10" s="9">
        <v>70</v>
      </c>
      <c r="F10" s="10">
        <v>818839.74458030611</v>
      </c>
      <c r="G10" s="31">
        <f t="shared" si="0"/>
        <v>0.93036985833175689</v>
      </c>
      <c r="H10" s="11">
        <f t="shared" si="11"/>
        <v>1.7635819008535464E-2</v>
      </c>
      <c r="I10" s="16">
        <f t="shared" si="14"/>
        <v>122930.254582144</v>
      </c>
      <c r="J10" s="41">
        <f t="shared" si="1"/>
        <v>9.2999999999999999E-2</v>
      </c>
      <c r="K10" s="16">
        <f t="shared" si="15"/>
        <v>11432.513676139391</v>
      </c>
      <c r="L10" s="15">
        <f t="shared" si="16"/>
        <v>4308</v>
      </c>
      <c r="M10" s="16">
        <f t="shared" si="12"/>
        <v>130054.76825828338</v>
      </c>
      <c r="N10" s="71" t="str">
        <f t="shared" si="3"/>
        <v>V</v>
      </c>
      <c r="O10" s="15">
        <f t="shared" si="13"/>
        <v>122251.48216278637</v>
      </c>
      <c r="P10" s="12">
        <f t="shared" si="4"/>
        <v>3901.8883287472777</v>
      </c>
      <c r="Q10" s="16">
        <f t="shared" si="5"/>
        <v>4008.0333496932085</v>
      </c>
      <c r="R10" s="36">
        <f t="shared" si="6"/>
        <v>3630.1992916429404</v>
      </c>
      <c r="S10" s="16">
        <f t="shared" si="7"/>
        <v>2156.0050129481024</v>
      </c>
      <c r="T10" s="17">
        <f t="shared" si="8"/>
        <v>1952.760166374843</v>
      </c>
      <c r="U10" s="32">
        <f t="shared" si="9"/>
        <v>6164.0383626413113</v>
      </c>
      <c r="V10" s="38">
        <f t="shared" si="10"/>
        <v>5582.9594580177836</v>
      </c>
      <c r="W10" s="33">
        <f t="shared" si="17"/>
        <v>27454.86607898396</v>
      </c>
    </row>
    <row r="11" spans="1:23" ht="17.399999999999999" x14ac:dyDescent="0.3">
      <c r="A11" s="42" t="s">
        <v>34</v>
      </c>
      <c r="B11" s="55">
        <f>W55</f>
        <v>320497.78313708183</v>
      </c>
      <c r="C11" s="9"/>
      <c r="D11" s="3">
        <v>6</v>
      </c>
      <c r="E11" s="9">
        <v>71</v>
      </c>
      <c r="F11" s="10">
        <v>803318.05779833358</v>
      </c>
      <c r="G11" s="31">
        <f t="shared" si="0"/>
        <v>0.9127340393232215</v>
      </c>
      <c r="H11" s="11">
        <f t="shared" si="11"/>
        <v>1.9545690834471385E-2</v>
      </c>
      <c r="I11" s="16">
        <f t="shared" si="14"/>
        <v>130054.76825828338</v>
      </c>
      <c r="J11" s="41">
        <f t="shared" si="1"/>
        <v>9.2999999999999999E-2</v>
      </c>
      <c r="K11" s="16">
        <f t="shared" si="15"/>
        <v>12095.093448020354</v>
      </c>
      <c r="L11" s="15">
        <f t="shared" si="16"/>
        <v>4308</v>
      </c>
      <c r="M11" s="16">
        <f t="shared" si="12"/>
        <v>137841.86170630372</v>
      </c>
      <c r="N11" s="71" t="str">
        <f t="shared" si="3"/>
        <v>V</v>
      </c>
      <c r="O11" s="15">
        <f t="shared" si="13"/>
        <v>129571.3500039255</v>
      </c>
      <c r="P11" s="12">
        <f t="shared" si="4"/>
        <v>3825.3807144581151</v>
      </c>
      <c r="Q11" s="16">
        <f t="shared" si="5"/>
        <v>3932.0582414044384</v>
      </c>
      <c r="R11" s="36">
        <f t="shared" si="6"/>
        <v>3491.5551914565067</v>
      </c>
      <c r="S11" s="16">
        <f t="shared" si="7"/>
        <v>2532.5615481818104</v>
      </c>
      <c r="T11" s="17">
        <f t="shared" si="8"/>
        <v>2248.8421784106044</v>
      </c>
      <c r="U11" s="32">
        <f t="shared" si="9"/>
        <v>6464.6197895862488</v>
      </c>
      <c r="V11" s="38">
        <f t="shared" si="10"/>
        <v>5740.3973698671107</v>
      </c>
      <c r="W11" s="33">
        <f t="shared" si="17"/>
        <v>33195.263448851067</v>
      </c>
    </row>
    <row r="12" spans="1:23" x14ac:dyDescent="0.3">
      <c r="A12" s="9"/>
      <c r="B12" s="9"/>
      <c r="C12" s="9"/>
      <c r="D12" s="3">
        <v>7</v>
      </c>
      <c r="E12" s="9">
        <v>72</v>
      </c>
      <c r="F12" s="10">
        <v>786115.44923657051</v>
      </c>
      <c r="G12" s="31">
        <f t="shared" si="0"/>
        <v>0.89318834848875006</v>
      </c>
      <c r="H12" s="11">
        <f t="shared" si="11"/>
        <v>1.9459186349815121E-2</v>
      </c>
      <c r="I12" s="16">
        <f t="shared" si="14"/>
        <v>137841.86170630372</v>
      </c>
      <c r="J12" s="41">
        <f t="shared" si="1"/>
        <v>9.2999999999999999E-2</v>
      </c>
      <c r="K12" s="16">
        <f t="shared" si="15"/>
        <v>12819.293138686246</v>
      </c>
      <c r="L12" s="15">
        <f t="shared" si="16"/>
        <v>4308</v>
      </c>
      <c r="M12" s="16">
        <f t="shared" si="12"/>
        <v>146353.15484498997</v>
      </c>
      <c r="N12" s="71" t="str">
        <f t="shared" si="3"/>
        <v>V</v>
      </c>
      <c r="O12" s="15">
        <f t="shared" si="13"/>
        <v>137571.96555429057</v>
      </c>
      <c r="P12" s="12">
        <f t="shared" si="4"/>
        <v>3750.3732494687411</v>
      </c>
      <c r="Q12" s="16">
        <f t="shared" si="5"/>
        <v>3847.8554052895352</v>
      </c>
      <c r="R12" s="36">
        <f t="shared" si="6"/>
        <v>3349.7896889093718</v>
      </c>
      <c r="S12" s="16">
        <f t="shared" si="7"/>
        <v>2677.0385142312871</v>
      </c>
      <c r="T12" s="17">
        <f t="shared" si="8"/>
        <v>2330.5231271055159</v>
      </c>
      <c r="U12" s="32">
        <f t="shared" si="9"/>
        <v>6524.8939195208222</v>
      </c>
      <c r="V12" s="38">
        <f t="shared" si="10"/>
        <v>5680.3128160148881</v>
      </c>
      <c r="W12" s="33">
        <f t="shared" si="17"/>
        <v>38875.576264865958</v>
      </c>
    </row>
    <row r="13" spans="1:23" x14ac:dyDescent="0.3">
      <c r="A13" s="9"/>
      <c r="B13" s="9"/>
      <c r="C13" s="9"/>
      <c r="D13" s="3">
        <v>8</v>
      </c>
      <c r="E13" s="9">
        <v>73</v>
      </c>
      <c r="F13" s="10">
        <v>768988.9752458994</v>
      </c>
      <c r="G13" s="31">
        <f t="shared" si="0"/>
        <v>0.87372916213893492</v>
      </c>
      <c r="H13" s="11">
        <f t="shared" si="11"/>
        <v>1.9570475432288945E-2</v>
      </c>
      <c r="I13" s="16">
        <f t="shared" si="14"/>
        <v>146353.15484498997</v>
      </c>
      <c r="J13" s="41">
        <f t="shared" si="1"/>
        <v>9.2999999999999999E-2</v>
      </c>
      <c r="K13" s="16">
        <f t="shared" si="15"/>
        <v>13610.843400584066</v>
      </c>
      <c r="L13" s="15">
        <f t="shared" si="16"/>
        <v>4308</v>
      </c>
      <c r="M13" s="16">
        <f t="shared" si="12"/>
        <v>155655.99824557404</v>
      </c>
      <c r="N13" s="71" t="str">
        <f t="shared" si="3"/>
        <v>V</v>
      </c>
      <c r="O13" s="15">
        <f t="shared" si="13"/>
        <v>146316.63835083961</v>
      </c>
      <c r="P13" s="12">
        <f t="shared" si="4"/>
        <v>3676.8365190870009</v>
      </c>
      <c r="Q13" s="16">
        <f t="shared" si="5"/>
        <v>3764.0252304945316</v>
      </c>
      <c r="R13" s="36">
        <f t="shared" si="6"/>
        <v>3212.5592911437229</v>
      </c>
      <c r="S13" s="16">
        <f t="shared" si="7"/>
        <v>2863.4861761802131</v>
      </c>
      <c r="T13" s="17">
        <f t="shared" si="8"/>
        <v>2443.9578794058034</v>
      </c>
      <c r="U13" s="32">
        <f t="shared" si="9"/>
        <v>6627.5114066747446</v>
      </c>
      <c r="V13" s="38">
        <f t="shared" si="10"/>
        <v>5656.5171705495268</v>
      </c>
      <c r="W13" s="33">
        <f t="shared" si="17"/>
        <v>44532.093435415489</v>
      </c>
    </row>
    <row r="14" spans="1:23" x14ac:dyDescent="0.3">
      <c r="A14" s="9"/>
      <c r="B14" s="9"/>
      <c r="C14" s="9"/>
      <c r="D14" s="3">
        <v>9</v>
      </c>
      <c r="E14" s="9">
        <v>74</v>
      </c>
      <c r="F14" s="10">
        <v>751764.55319398001</v>
      </c>
      <c r="G14" s="31">
        <f t="shared" si="0"/>
        <v>0.85415868670664596</v>
      </c>
      <c r="H14" s="11">
        <f t="shared" si="11"/>
        <v>2.1148116881485997E-2</v>
      </c>
      <c r="I14" s="16">
        <f t="shared" si="14"/>
        <v>155655.99824557404</v>
      </c>
      <c r="J14" s="41">
        <f t="shared" si="1"/>
        <v>9.2999999999999999E-2</v>
      </c>
      <c r="K14" s="16">
        <f t="shared" si="15"/>
        <v>14476.007836838386</v>
      </c>
      <c r="L14" s="15">
        <f t="shared" si="16"/>
        <v>4308</v>
      </c>
      <c r="M14" s="16">
        <f t="shared" si="12"/>
        <v>165824.00608241244</v>
      </c>
      <c r="N14" s="71" t="str">
        <f t="shared" si="3"/>
        <v>V</v>
      </c>
      <c r="O14" s="15">
        <f t="shared" si="13"/>
        <v>155874.56571746769</v>
      </c>
      <c r="P14" s="12">
        <f t="shared" si="4"/>
        <v>3604.7416853794125</v>
      </c>
      <c r="Q14" s="16">
        <f t="shared" si="5"/>
        <v>3679.7156223322309</v>
      </c>
      <c r="R14" s="36">
        <f t="shared" si="6"/>
        <v>3079.0214239003808</v>
      </c>
      <c r="S14" s="16">
        <f t="shared" si="7"/>
        <v>3296.453534643877</v>
      </c>
      <c r="T14" s="17">
        <f t="shared" si="8"/>
        <v>2758.3248538178018</v>
      </c>
      <c r="U14" s="32">
        <f t="shared" si="9"/>
        <v>6976.1691569761078</v>
      </c>
      <c r="V14" s="38">
        <f t="shared" si="10"/>
        <v>5837.346277718183</v>
      </c>
      <c r="W14" s="33">
        <f t="shared" si="17"/>
        <v>50369.439713133674</v>
      </c>
    </row>
    <row r="15" spans="1:23" x14ac:dyDescent="0.3">
      <c r="A15" s="9"/>
      <c r="B15" s="9"/>
      <c r="C15" s="9"/>
      <c r="D15" s="3">
        <v>10</v>
      </c>
      <c r="E15" s="9">
        <v>75</v>
      </c>
      <c r="F15" s="10">
        <v>733151.61289877165</v>
      </c>
      <c r="G15" s="31">
        <f t="shared" si="0"/>
        <v>0.83301056982515997</v>
      </c>
      <c r="H15" s="11">
        <f t="shared" si="11"/>
        <v>2.5639925793550414E-2</v>
      </c>
      <c r="I15" s="16">
        <f t="shared" si="14"/>
        <v>165824.00608241244</v>
      </c>
      <c r="J15" s="41">
        <f t="shared" si="1"/>
        <v>9.2999999999999999E-2</v>
      </c>
      <c r="K15" s="16">
        <f t="shared" si="15"/>
        <v>15421.632565664357</v>
      </c>
      <c r="L15" s="15">
        <f t="shared" si="16"/>
        <v>4308</v>
      </c>
      <c r="M15" s="16">
        <f t="shared" si="12"/>
        <v>176937.6386480768</v>
      </c>
      <c r="N15" s="71" t="str">
        <f t="shared" si="3"/>
        <v>V</v>
      </c>
      <c r="O15" s="15">
        <f t="shared" si="13"/>
        <v>166321.38032919218</v>
      </c>
      <c r="P15" s="12">
        <f t="shared" si="4"/>
        <v>3534.0604758621689</v>
      </c>
      <c r="Q15" s="16">
        <f t="shared" si="5"/>
        <v>3588.6095348067893</v>
      </c>
      <c r="R15" s="36">
        <f t="shared" si="6"/>
        <v>2943.9097307945217</v>
      </c>
      <c r="S15" s="16">
        <f t="shared" si="7"/>
        <v>4264.467849521363</v>
      </c>
      <c r="T15" s="17">
        <f t="shared" si="8"/>
        <v>3498.3489502271095</v>
      </c>
      <c r="U15" s="32">
        <f t="shared" si="9"/>
        <v>7853.0773843281522</v>
      </c>
      <c r="V15" s="38">
        <f t="shared" si="10"/>
        <v>6442.2586810216308</v>
      </c>
      <c r="W15" s="33">
        <f t="shared" si="17"/>
        <v>56811.698394155304</v>
      </c>
    </row>
    <row r="16" spans="1:23" x14ac:dyDescent="0.3">
      <c r="A16" s="9"/>
      <c r="B16" s="9"/>
      <c r="C16" s="9"/>
      <c r="D16" s="3">
        <v>11</v>
      </c>
      <c r="E16" s="9">
        <v>76</v>
      </c>
      <c r="F16" s="10">
        <v>710585.32907107449</v>
      </c>
      <c r="G16" s="31">
        <f t="shared" si="0"/>
        <v>0.80737064403160963</v>
      </c>
      <c r="H16" s="11">
        <f t="shared" si="11"/>
        <v>2.3838179210346002E-2</v>
      </c>
      <c r="I16" s="16">
        <f t="shared" si="14"/>
        <v>176937.6386480768</v>
      </c>
      <c r="J16" s="41">
        <f t="shared" si="1"/>
        <v>9.2999999999999999E-2</v>
      </c>
      <c r="K16" s="16">
        <f t="shared" si="15"/>
        <v>16455.200394271142</v>
      </c>
      <c r="L16" s="15">
        <f t="shared" si="16"/>
        <v>4308</v>
      </c>
      <c r="M16" s="16">
        <f t="shared" si="12"/>
        <v>189084.83904234794</v>
      </c>
      <c r="N16" s="71" t="str">
        <f t="shared" si="3"/>
        <v>V</v>
      </c>
      <c r="O16" s="15">
        <f t="shared" si="13"/>
        <v>177739.74869980707</v>
      </c>
      <c r="P16" s="12">
        <f t="shared" si="4"/>
        <v>3464.7651724138918</v>
      </c>
      <c r="Q16" s="16">
        <f t="shared" si="5"/>
        <v>3478.1527344881742</v>
      </c>
      <c r="R16" s="36">
        <f t="shared" si="6"/>
        <v>2797.3496886700946</v>
      </c>
      <c r="S16" s="16">
        <f t="shared" si="7"/>
        <v>4236.9919823078635</v>
      </c>
      <c r="T16" s="17">
        <f t="shared" si="8"/>
        <v>3407.6560483048243</v>
      </c>
      <c r="U16" s="32">
        <f t="shared" si="9"/>
        <v>7715.1447167960378</v>
      </c>
      <c r="V16" s="38">
        <f t="shared" si="10"/>
        <v>6205.0057369749193</v>
      </c>
      <c r="W16" s="33">
        <f t="shared" si="17"/>
        <v>63016.704131130224</v>
      </c>
    </row>
    <row r="17" spans="1:23" x14ac:dyDescent="0.3">
      <c r="A17" s="9"/>
      <c r="B17" s="9"/>
      <c r="C17" s="9"/>
      <c r="D17" s="3">
        <v>12</v>
      </c>
      <c r="E17" s="9">
        <v>77</v>
      </c>
      <c r="F17" s="10">
        <v>689604.80352947977</v>
      </c>
      <c r="G17" s="31">
        <f t="shared" si="0"/>
        <v>0.7835324648212636</v>
      </c>
      <c r="H17" s="11">
        <f t="shared" si="11"/>
        <v>2.7514330499724252E-2</v>
      </c>
      <c r="I17" s="16">
        <f t="shared" si="14"/>
        <v>189084.83904234794</v>
      </c>
      <c r="J17" s="41">
        <f t="shared" si="1"/>
        <v>9.2999999999999999E-2</v>
      </c>
      <c r="K17" s="16">
        <f t="shared" si="15"/>
        <v>17584.890030938357</v>
      </c>
      <c r="L17" s="15">
        <f t="shared" si="16"/>
        <v>4308</v>
      </c>
      <c r="M17" s="16">
        <f t="shared" si="12"/>
        <v>202361.72907328629</v>
      </c>
      <c r="N17" s="71" t="str">
        <f t="shared" si="3"/>
        <v>V</v>
      </c>
      <c r="O17" s="15">
        <f t="shared" si="13"/>
        <v>190220.02532888911</v>
      </c>
      <c r="P17" s="12">
        <f t="shared" si="4"/>
        <v>3396.8286004057759</v>
      </c>
      <c r="Q17" s="16">
        <f t="shared" si="5"/>
        <v>3375.4578584500036</v>
      </c>
      <c r="R17" s="36">
        <f t="shared" si="6"/>
        <v>2661.5254858513008</v>
      </c>
      <c r="S17" s="16">
        <f t="shared" si="7"/>
        <v>5233.7766445649731</v>
      </c>
      <c r="T17" s="17">
        <f t="shared" si="8"/>
        <v>4126.7971667581414</v>
      </c>
      <c r="U17" s="32">
        <f t="shared" si="9"/>
        <v>8609.2345030149772</v>
      </c>
      <c r="V17" s="38">
        <f t="shared" si="10"/>
        <v>6788.3226526094422</v>
      </c>
      <c r="W17" s="33">
        <f t="shared" si="17"/>
        <v>69805.026783739668</v>
      </c>
    </row>
    <row r="18" spans="1:23" x14ac:dyDescent="0.3">
      <c r="A18" s="9"/>
      <c r="B18" s="9"/>
      <c r="C18" s="9"/>
      <c r="D18" s="3">
        <v>13</v>
      </c>
      <c r="E18" s="9">
        <v>78</v>
      </c>
      <c r="F18" s="10">
        <v>665388.81334350095</v>
      </c>
      <c r="G18" s="31">
        <f t="shared" si="0"/>
        <v>0.7560181343215393</v>
      </c>
      <c r="H18" s="11">
        <f t="shared" si="11"/>
        <v>2.7400875614625661E-2</v>
      </c>
      <c r="I18" s="16">
        <f t="shared" si="14"/>
        <v>202361.72907328629</v>
      </c>
      <c r="J18" s="41">
        <f t="shared" si="1"/>
        <v>9.2999999999999999E-2</v>
      </c>
      <c r="K18" s="16">
        <f t="shared" si="15"/>
        <v>18819.640803815626</v>
      </c>
      <c r="L18" s="15">
        <f t="shared" si="16"/>
        <v>4308</v>
      </c>
      <c r="M18" s="16">
        <f t="shared" si="12"/>
        <v>216873.36987710191</v>
      </c>
      <c r="N18" s="71" t="str">
        <f t="shared" si="3"/>
        <v>V</v>
      </c>
      <c r="O18" s="15">
        <f t="shared" si="13"/>
        <v>203860.96768447579</v>
      </c>
      <c r="P18" s="12">
        <f t="shared" si="4"/>
        <v>3330.2241180448782</v>
      </c>
      <c r="Q18" s="16">
        <f t="shared" si="5"/>
        <v>3256.9261226571912</v>
      </c>
      <c r="R18" s="36">
        <f t="shared" si="6"/>
        <v>2517.7098245968823</v>
      </c>
      <c r="S18" s="16">
        <f t="shared" si="7"/>
        <v>5585.9690181995429</v>
      </c>
      <c r="T18" s="17">
        <f t="shared" si="8"/>
        <v>4318.1357351577499</v>
      </c>
      <c r="U18" s="32">
        <f t="shared" si="9"/>
        <v>8842.8951408567336</v>
      </c>
      <c r="V18" s="38">
        <f t="shared" si="10"/>
        <v>6835.8455597546326</v>
      </c>
      <c r="W18" s="33">
        <f t="shared" si="17"/>
        <v>76640.872343494295</v>
      </c>
    </row>
    <row r="19" spans="1:23" x14ac:dyDescent="0.3">
      <c r="A19" s="9"/>
      <c r="B19" s="9"/>
      <c r="C19" s="9"/>
      <c r="D19" s="3">
        <v>14</v>
      </c>
      <c r="E19" s="9">
        <v>79</v>
      </c>
      <c r="F19" s="10">
        <v>641272.67739108694</v>
      </c>
      <c r="G19" s="31">
        <f t="shared" si="0"/>
        <v>0.72861725870691363</v>
      </c>
      <c r="H19" s="11">
        <f t="shared" si="11"/>
        <v>3.0010244779763138E-2</v>
      </c>
      <c r="I19" s="16">
        <f t="shared" si="14"/>
        <v>216873.36987710191</v>
      </c>
      <c r="J19" s="41">
        <f t="shared" si="1"/>
        <v>9.2999999999999999E-2</v>
      </c>
      <c r="K19" s="16">
        <f t="shared" si="15"/>
        <v>20169.223398570477</v>
      </c>
      <c r="L19" s="15">
        <f t="shared" si="16"/>
        <v>4308</v>
      </c>
      <c r="M19" s="16">
        <f t="shared" si="12"/>
        <v>232734.59327567238</v>
      </c>
      <c r="N19" s="71" t="str">
        <f t="shared" si="3"/>
        <v>V</v>
      </c>
      <c r="O19" s="15">
        <f t="shared" si="13"/>
        <v>218770.51767913203</v>
      </c>
      <c r="P19" s="12">
        <f t="shared" si="4"/>
        <v>3264.9256059263512</v>
      </c>
      <c r="Q19" s="16">
        <f t="shared" si="5"/>
        <v>3138.883150509384</v>
      </c>
      <c r="R19" s="36">
        <f t="shared" si="6"/>
        <v>2378.8811448720667</v>
      </c>
      <c r="S19" s="16">
        <f t="shared" si="7"/>
        <v>6565.3567861462516</v>
      </c>
      <c r="T19" s="17">
        <f t="shared" si="8"/>
        <v>4975.7199357314839</v>
      </c>
      <c r="U19" s="32">
        <f t="shared" si="9"/>
        <v>9704.2399366556347</v>
      </c>
      <c r="V19" s="38">
        <f t="shared" si="10"/>
        <v>7354.6010806035501</v>
      </c>
      <c r="W19" s="33">
        <f t="shared" si="17"/>
        <v>83995.473424097843</v>
      </c>
    </row>
    <row r="20" spans="1:23" x14ac:dyDescent="0.3">
      <c r="A20" s="9"/>
      <c r="B20" s="9"/>
      <c r="C20" s="9"/>
      <c r="D20" s="3">
        <v>15</v>
      </c>
      <c r="E20" s="9">
        <v>80</v>
      </c>
      <c r="F20" s="10">
        <v>614859.97608720278</v>
      </c>
      <c r="G20" s="31">
        <f t="shared" si="0"/>
        <v>0.69860701392715052</v>
      </c>
      <c r="H20" s="11">
        <f t="shared" si="11"/>
        <v>3.1949792092530752E-2</v>
      </c>
      <c r="I20" s="16">
        <f t="shared" si="14"/>
        <v>232734.59327567238</v>
      </c>
      <c r="J20" s="41">
        <f t="shared" si="1"/>
        <v>9.2999999999999999E-2</v>
      </c>
      <c r="K20" s="16">
        <f t="shared" si="15"/>
        <v>21644.31717463753</v>
      </c>
      <c r="L20" s="15">
        <f t="shared" si="16"/>
        <v>4308</v>
      </c>
      <c r="M20" s="16">
        <f t="shared" si="12"/>
        <v>250070.91045030992</v>
      </c>
      <c r="N20" s="71" t="str">
        <f t="shared" si="3"/>
        <v>V</v>
      </c>
      <c r="O20" s="15">
        <f t="shared" si="13"/>
        <v>235066.65582329134</v>
      </c>
      <c r="P20" s="12">
        <f t="shared" si="4"/>
        <v>3200.9074567905409</v>
      </c>
      <c r="Q20" s="16">
        <f t="shared" si="5"/>
        <v>3009.5990159981643</v>
      </c>
      <c r="R20" s="36">
        <f t="shared" si="6"/>
        <v>2236.1764002455893</v>
      </c>
      <c r="S20" s="16">
        <f t="shared" si="7"/>
        <v>7510.3307814406417</v>
      </c>
      <c r="T20" s="17">
        <f t="shared" si="8"/>
        <v>5580.2863976965837</v>
      </c>
      <c r="U20" s="32">
        <f t="shared" si="9"/>
        <v>10519.929797438806</v>
      </c>
      <c r="V20" s="38">
        <f t="shared" si="10"/>
        <v>7816.462797942173</v>
      </c>
      <c r="W20" s="33">
        <f t="shared" si="17"/>
        <v>91811.936222040022</v>
      </c>
    </row>
    <row r="21" spans="1:23" x14ac:dyDescent="0.3">
      <c r="A21" s="9"/>
      <c r="B21" s="9"/>
      <c r="C21" s="9"/>
      <c r="D21" s="3">
        <v>16</v>
      </c>
      <c r="E21" s="9">
        <v>81</v>
      </c>
      <c r="F21" s="10">
        <v>586740.23493033391</v>
      </c>
      <c r="G21" s="31">
        <f t="shared" si="0"/>
        <v>0.66665722183461973</v>
      </c>
      <c r="H21" s="11">
        <f t="shared" si="11"/>
        <v>3.4620793358098333E-2</v>
      </c>
      <c r="I21" s="16">
        <f t="shared" si="14"/>
        <v>250070.91045030992</v>
      </c>
      <c r="J21" s="41">
        <f t="shared" si="1"/>
        <v>9.2999999999999999E-2</v>
      </c>
      <c r="K21" s="16">
        <f>I21*J21</f>
        <v>23256.594671878822</v>
      </c>
      <c r="L21" s="15">
        <f t="shared" si="16"/>
        <v>4308</v>
      </c>
      <c r="M21" s="16">
        <f t="shared" si="12"/>
        <v>269019.50512218877</v>
      </c>
      <c r="N21" s="71" t="str">
        <f t="shared" si="3"/>
        <v>V</v>
      </c>
      <c r="O21" s="15">
        <f t="shared" si="13"/>
        <v>252878.33481485746</v>
      </c>
      <c r="P21" s="12">
        <f t="shared" si="4"/>
        <v>3138.1445654809222</v>
      </c>
      <c r="Q21" s="16">
        <f t="shared" si="5"/>
        <v>2871.9593116635419</v>
      </c>
      <c r="R21" s="36">
        <f t="shared" si="6"/>
        <v>2092.0667377389213</v>
      </c>
      <c r="S21" s="16">
        <f t="shared" si="7"/>
        <v>8754.8485743651836</v>
      </c>
      <c r="T21" s="17">
        <f t="shared" si="8"/>
        <v>6377.4327936983518</v>
      </c>
      <c r="U21" s="32">
        <f t="shared" si="9"/>
        <v>11626.807886028726</v>
      </c>
      <c r="V21" s="38">
        <f t="shared" si="10"/>
        <v>8469.4995314372736</v>
      </c>
      <c r="W21" s="33">
        <f t="shared" si="17"/>
        <v>100281.4357534773</v>
      </c>
    </row>
    <row r="22" spans="1:23" x14ac:dyDescent="0.3">
      <c r="A22" s="9"/>
      <c r="B22" s="9"/>
      <c r="C22" s="9"/>
      <c r="D22" s="3">
        <v>17</v>
      </c>
      <c r="E22" s="9">
        <v>82</v>
      </c>
      <c r="F22" s="10">
        <v>556269.68460388086</v>
      </c>
      <c r="G22" s="31">
        <f t="shared" si="0"/>
        <v>0.63203642847652142</v>
      </c>
      <c r="H22" s="11">
        <f t="shared" si="11"/>
        <v>3.427640151839649E-2</v>
      </c>
      <c r="I22" s="16">
        <f t="shared" si="14"/>
        <v>269019.50512218877</v>
      </c>
      <c r="J22" s="41">
        <f t="shared" si="1"/>
        <v>9.2999999999999999E-2</v>
      </c>
      <c r="K22" s="16">
        <f>I22*J22</f>
        <v>25018.813976363555</v>
      </c>
      <c r="L22" s="15">
        <f t="shared" si="16"/>
        <v>4308</v>
      </c>
      <c r="M22" s="16">
        <f t="shared" si="12"/>
        <v>289730.31909855234</v>
      </c>
      <c r="N22" s="71" t="str">
        <f t="shared" si="3"/>
        <v>V</v>
      </c>
      <c r="O22" s="15">
        <f t="shared" si="13"/>
        <v>272346.49995263922</v>
      </c>
      <c r="P22" s="12">
        <f t="shared" si="4"/>
        <v>3076.6123190989429</v>
      </c>
      <c r="Q22" s="16">
        <f t="shared" si="5"/>
        <v>2722.8129338768545</v>
      </c>
      <c r="R22" s="36">
        <f t="shared" si="6"/>
        <v>1944.5310619701638</v>
      </c>
      <c r="S22" s="16">
        <f t="shared" si="7"/>
        <v>9335.0579845066131</v>
      </c>
      <c r="T22" s="17">
        <f t="shared" si="8"/>
        <v>6666.7489309740013</v>
      </c>
      <c r="U22" s="32">
        <f t="shared" si="9"/>
        <v>12057.870918383467</v>
      </c>
      <c r="V22" s="38">
        <f t="shared" si="10"/>
        <v>8611.2799929441644</v>
      </c>
      <c r="W22" s="33">
        <f t="shared" si="17"/>
        <v>108892.71574642147</v>
      </c>
    </row>
    <row r="23" spans="1:23" x14ac:dyDescent="0.3">
      <c r="A23" s="9"/>
      <c r="B23" s="9"/>
      <c r="C23" s="9"/>
      <c r="D23" s="3">
        <v>18</v>
      </c>
      <c r="E23" s="9">
        <v>83</v>
      </c>
      <c r="F23" s="10">
        <v>526102.24139502365</v>
      </c>
      <c r="G23" s="31">
        <f t="shared" si="0"/>
        <v>0.59776002695812491</v>
      </c>
      <c r="H23" s="11">
        <f t="shared" si="11"/>
        <v>3.5532409116426925E-2</v>
      </c>
      <c r="I23" s="16">
        <f t="shared" si="14"/>
        <v>289730.31909855234</v>
      </c>
      <c r="J23" s="41">
        <f t="shared" si="1"/>
        <v>9.2999999999999999E-2</v>
      </c>
      <c r="K23" s="16">
        <f t="shared" ref="K23:K33" si="18">I23*J23</f>
        <v>26944.919676165366</v>
      </c>
      <c r="L23" s="15">
        <f t="shared" si="16"/>
        <v>4308</v>
      </c>
      <c r="M23" s="16">
        <f t="shared" si="12"/>
        <v>312367.23877471773</v>
      </c>
      <c r="N23" s="71" t="str">
        <f t="shared" si="3"/>
        <v>V</v>
      </c>
      <c r="O23" s="15">
        <f t="shared" si="13"/>
        <v>293625.20444823464</v>
      </c>
      <c r="P23" s="12">
        <f t="shared" si="4"/>
        <v>3016.2865873519054</v>
      </c>
      <c r="Q23" s="16">
        <f t="shared" si="5"/>
        <v>2575.1501961356021</v>
      </c>
      <c r="R23" s="36">
        <f t="shared" si="6"/>
        <v>1803.0155517689054</v>
      </c>
      <c r="S23" s="16">
        <f t="shared" si="7"/>
        <v>10433.210891349172</v>
      </c>
      <c r="T23" s="17">
        <f t="shared" si="8"/>
        <v>7304.9104165715698</v>
      </c>
      <c r="U23" s="32">
        <f t="shared" si="9"/>
        <v>13008.361087484775</v>
      </c>
      <c r="V23" s="38">
        <f t="shared" si="10"/>
        <v>9107.9259683404744</v>
      </c>
      <c r="W23" s="33">
        <f t="shared" si="17"/>
        <v>118000.64171476194</v>
      </c>
    </row>
    <row r="24" spans="1:23" x14ac:dyDescent="0.3">
      <c r="A24" s="9"/>
      <c r="B24" s="9"/>
      <c r="C24" s="9"/>
      <c r="D24" s="3">
        <v>19</v>
      </c>
      <c r="E24" s="9">
        <v>84</v>
      </c>
      <c r="F24" s="10">
        <v>494829.35723539628</v>
      </c>
      <c r="G24" s="31">
        <f t="shared" si="0"/>
        <v>0.56222761784169806</v>
      </c>
      <c r="H24" s="11">
        <f t="shared" si="11"/>
        <v>3.9765463216708652E-2</v>
      </c>
      <c r="I24" s="16">
        <f t="shared" si="14"/>
        <v>312367.23877471773</v>
      </c>
      <c r="J24" s="41">
        <f t="shared" si="1"/>
        <v>9.2999999999999999E-2</v>
      </c>
      <c r="K24" s="16">
        <f t="shared" si="18"/>
        <v>29050.153206048748</v>
      </c>
      <c r="L24" s="15">
        <f t="shared" si="16"/>
        <v>4308</v>
      </c>
      <c r="M24" s="16">
        <f t="shared" si="12"/>
        <v>337109.39198076649</v>
      </c>
      <c r="N24" s="71" t="str">
        <f t="shared" si="3"/>
        <v>V</v>
      </c>
      <c r="O24" s="15">
        <f t="shared" si="13"/>
        <v>316882.82846192049</v>
      </c>
      <c r="P24" s="12">
        <f t="shared" si="4"/>
        <v>2957.1437130901031</v>
      </c>
      <c r="Q24" s="16">
        <f t="shared" si="5"/>
        <v>2422.0765776620351</v>
      </c>
      <c r="R24" s="36">
        <f t="shared" si="6"/>
        <v>1662.5878654262026</v>
      </c>
      <c r="S24" s="16">
        <f t="shared" si="7"/>
        <v>12600.992459209097</v>
      </c>
      <c r="T24" s="17">
        <f t="shared" si="8"/>
        <v>8649.7088276336999</v>
      </c>
      <c r="U24" s="32">
        <f t="shared" si="9"/>
        <v>15023.069036871133</v>
      </c>
      <c r="V24" s="38">
        <f t="shared" si="10"/>
        <v>10312.296693059903</v>
      </c>
      <c r="W24" s="33">
        <f t="shared" si="17"/>
        <v>128312.93840782184</v>
      </c>
    </row>
    <row r="25" spans="1:23" x14ac:dyDescent="0.3">
      <c r="A25" s="9"/>
      <c r="B25" s="9"/>
      <c r="C25" s="9"/>
      <c r="D25" s="3">
        <v>20</v>
      </c>
      <c r="E25" s="9">
        <v>85</v>
      </c>
      <c r="F25" s="10">
        <v>459830.86555825482</v>
      </c>
      <c r="G25" s="11">
        <f t="shared" si="0"/>
        <v>0.52246215462498935</v>
      </c>
      <c r="H25" s="11">
        <f t="shared" si="11"/>
        <v>3.98132910161609E-2</v>
      </c>
      <c r="I25" s="16">
        <f t="shared" si="14"/>
        <v>337109.39198076649</v>
      </c>
      <c r="J25" s="41">
        <f t="shared" si="1"/>
        <v>9.2999999999999999E-2</v>
      </c>
      <c r="K25" s="16">
        <f t="shared" si="18"/>
        <v>31351.173454211283</v>
      </c>
      <c r="L25" s="15">
        <f t="shared" si="16"/>
        <v>4308</v>
      </c>
      <c r="M25" s="16">
        <f t="shared" si="12"/>
        <v>364152.56543497776</v>
      </c>
      <c r="N25" s="71" t="str">
        <f t="shared" si="3"/>
        <v>V</v>
      </c>
      <c r="O25" s="15">
        <f t="shared" si="13"/>
        <v>342303.4115088791</v>
      </c>
      <c r="P25" s="12">
        <f t="shared" si="4"/>
        <v>2899.1605030295127</v>
      </c>
      <c r="Q25" s="16">
        <f t="shared" si="5"/>
        <v>2250.766962124454</v>
      </c>
      <c r="R25" s="36">
        <f t="shared" si="6"/>
        <v>1514.7016430164672</v>
      </c>
      <c r="S25" s="16">
        <f t="shared" si="7"/>
        <v>13628.225338227683</v>
      </c>
      <c r="T25" s="17">
        <f t="shared" si="8"/>
        <v>9171.4049737640944</v>
      </c>
      <c r="U25" s="32">
        <f t="shared" si="9"/>
        <v>15878.992300352136</v>
      </c>
      <c r="V25" s="38">
        <f t="shared" si="10"/>
        <v>10686.106616780562</v>
      </c>
      <c r="W25" s="33">
        <f t="shared" si="17"/>
        <v>138999.04502460241</v>
      </c>
    </row>
    <row r="26" spans="1:23" x14ac:dyDescent="0.3">
      <c r="A26" s="9"/>
      <c r="B26" s="9"/>
      <c r="C26" s="9"/>
      <c r="D26" s="3">
        <v>21</v>
      </c>
      <c r="E26" s="9">
        <v>86</v>
      </c>
      <c r="F26" s="10">
        <v>424790.27954332222</v>
      </c>
      <c r="G26" s="11">
        <f t="shared" si="0"/>
        <v>0.48264886360882847</v>
      </c>
      <c r="H26" s="11">
        <f t="shared" si="11"/>
        <v>4.3490233295922706E-2</v>
      </c>
      <c r="I26" s="16">
        <f t="shared" si="14"/>
        <v>364152.56543497776</v>
      </c>
      <c r="J26" s="41">
        <f t="shared" si="1"/>
        <v>9.2999999999999999E-2</v>
      </c>
      <c r="K26" s="16">
        <f t="shared" si="18"/>
        <v>33866.188585452932</v>
      </c>
      <c r="L26" s="15">
        <f t="shared" si="16"/>
        <v>4308</v>
      </c>
      <c r="M26" s="16">
        <f t="shared" si="12"/>
        <v>393710.75402043067</v>
      </c>
      <c r="N26" s="71" t="str">
        <f t="shared" si="3"/>
        <v>V</v>
      </c>
      <c r="O26" s="15">
        <f t="shared" si="13"/>
        <v>370088.10877920483</v>
      </c>
      <c r="P26" s="12">
        <f t="shared" si="4"/>
        <v>2842.314218656385</v>
      </c>
      <c r="Q26" s="16">
        <f t="shared" si="5"/>
        <v>2079.251304426833</v>
      </c>
      <c r="R26" s="36">
        <f t="shared" si="6"/>
        <v>1371.8397276537196</v>
      </c>
      <c r="S26" s="16">
        <f t="shared" si="7"/>
        <v>16095.218190854439</v>
      </c>
      <c r="T26" s="17">
        <f t="shared" si="8"/>
        <v>10619.235728004289</v>
      </c>
      <c r="U26" s="32">
        <f t="shared" si="9"/>
        <v>18174.469495281272</v>
      </c>
      <c r="V26" s="38">
        <f t="shared" si="10"/>
        <v>11991.075455658009</v>
      </c>
      <c r="W26" s="33">
        <f t="shared" si="17"/>
        <v>150990.12048026043</v>
      </c>
    </row>
    <row r="27" spans="1:23" x14ac:dyDescent="0.3">
      <c r="A27" s="9"/>
      <c r="B27" s="9"/>
      <c r="C27" s="9"/>
      <c r="D27" s="3">
        <v>22</v>
      </c>
      <c r="E27" s="9">
        <v>87</v>
      </c>
      <c r="F27" s="10">
        <v>386513.5327153175</v>
      </c>
      <c r="G27" s="11">
        <f t="shared" si="0"/>
        <v>0.43915863031290575</v>
      </c>
      <c r="H27" s="11">
        <f t="shared" si="11"/>
        <v>4.2435468114864421E-2</v>
      </c>
      <c r="I27" s="16">
        <f t="shared" si="14"/>
        <v>393710.75402043067</v>
      </c>
      <c r="J27" s="41">
        <f t="shared" si="1"/>
        <v>9.2999999999999999E-2</v>
      </c>
      <c r="K27" s="16">
        <f t="shared" si="18"/>
        <v>36615.100123900054</v>
      </c>
      <c r="L27" s="15">
        <f t="shared" si="16"/>
        <v>4308</v>
      </c>
      <c r="M27" s="16">
        <f t="shared" si="12"/>
        <v>426017.85414433072</v>
      </c>
      <c r="N27" s="71" t="str">
        <f t="shared" si="3"/>
        <v>V</v>
      </c>
      <c r="O27" s="15">
        <f t="shared" si="13"/>
        <v>400456.78289567085</v>
      </c>
      <c r="P27" s="12">
        <f t="shared" si="4"/>
        <v>2786.5825673101813</v>
      </c>
      <c r="Q27" s="16">
        <f t="shared" si="5"/>
        <v>1891.895379387998</v>
      </c>
      <c r="R27" s="36">
        <f t="shared" si="6"/>
        <v>1223.7517835137598</v>
      </c>
      <c r="S27" s="16">
        <f t="shared" si="7"/>
        <v>16993.571041950425</v>
      </c>
      <c r="T27" s="17">
        <f t="shared" si="8"/>
        <v>10992.105111849158</v>
      </c>
      <c r="U27" s="32">
        <f t="shared" si="9"/>
        <v>18885.466421338424</v>
      </c>
      <c r="V27" s="38">
        <f t="shared" si="10"/>
        <v>12215.856895362918</v>
      </c>
      <c r="W27" s="33">
        <f t="shared" si="17"/>
        <v>163205.97737562336</v>
      </c>
    </row>
    <row r="28" spans="1:23" x14ac:dyDescent="0.3">
      <c r="A28" s="9"/>
      <c r="B28" s="9"/>
      <c r="C28" s="9"/>
      <c r="D28" s="3">
        <v>23</v>
      </c>
      <c r="E28" s="9">
        <v>88</v>
      </c>
      <c r="F28" s="10">
        <v>349165.10879428941</v>
      </c>
      <c r="G28" s="11">
        <f t="shared" si="0"/>
        <v>0.39672316219804132</v>
      </c>
      <c r="H28" s="11">
        <f t="shared" si="11"/>
        <v>4.4253973827393177E-2</v>
      </c>
      <c r="I28" s="16">
        <f t="shared" si="14"/>
        <v>426017.85414433072</v>
      </c>
      <c r="J28" s="41">
        <f t="shared" si="1"/>
        <v>9.2999999999999999E-2</v>
      </c>
      <c r="K28" s="16">
        <f t="shared" si="18"/>
        <v>39619.660435422753</v>
      </c>
      <c r="L28" s="15">
        <f t="shared" si="16"/>
        <v>4308</v>
      </c>
      <c r="M28" s="16">
        <f t="shared" si="12"/>
        <v>461329.51457975345</v>
      </c>
      <c r="N28" s="71" t="str">
        <f t="shared" si="3"/>
        <v>V</v>
      </c>
      <c r="O28" s="15">
        <f t="shared" si="13"/>
        <v>433649.74370496825</v>
      </c>
      <c r="P28" s="12">
        <f t="shared" si="4"/>
        <v>2731.9436934413548</v>
      </c>
      <c r="Q28" s="16">
        <f t="shared" si="5"/>
        <v>1709.083382749162</v>
      </c>
      <c r="R28" s="36">
        <f t="shared" si="6"/>
        <v>1083.8253410090506</v>
      </c>
      <c r="S28" s="16">
        <f t="shared" si="7"/>
        <v>19190.724408175425</v>
      </c>
      <c r="T28" s="17">
        <f t="shared" si="8"/>
        <v>12169.911448348637</v>
      </c>
      <c r="U28" s="32">
        <f t="shared" si="9"/>
        <v>20899.807790924588</v>
      </c>
      <c r="V28" s="38">
        <f t="shared" si="10"/>
        <v>13253.736789357688</v>
      </c>
      <c r="W28" s="33">
        <f t="shared" si="17"/>
        <v>176459.71416498104</v>
      </c>
    </row>
    <row r="29" spans="1:23" x14ac:dyDescent="0.3">
      <c r="A29" s="9"/>
      <c r="B29" s="9"/>
      <c r="C29" s="9"/>
      <c r="D29" s="3">
        <v>24</v>
      </c>
      <c r="E29" s="9">
        <v>89</v>
      </c>
      <c r="F29" s="10">
        <v>310216.17649497517</v>
      </c>
      <c r="G29" s="11">
        <f t="shared" si="0"/>
        <v>0.35246918837064817</v>
      </c>
      <c r="H29" s="11">
        <f t="shared" si="11"/>
        <v>4.4291012544623025E-2</v>
      </c>
      <c r="I29" s="16">
        <f t="shared" si="14"/>
        <v>461329.51457975345</v>
      </c>
      <c r="J29" s="41">
        <f t="shared" si="1"/>
        <v>9.2999999999999999E-2</v>
      </c>
      <c r="K29" s="16">
        <f t="shared" si="18"/>
        <v>42903.644855917068</v>
      </c>
      <c r="L29" s="15">
        <f t="shared" si="16"/>
        <v>4308</v>
      </c>
      <c r="M29" s="16">
        <f t="shared" si="12"/>
        <v>499925.15943567053</v>
      </c>
      <c r="N29" s="71" t="str">
        <f t="shared" si="3"/>
        <v>V</v>
      </c>
      <c r="O29" s="15">
        <f t="shared" si="13"/>
        <v>469929.64986953029</v>
      </c>
      <c r="P29" s="12">
        <f t="shared" si="4"/>
        <v>2678.3761700405439</v>
      </c>
      <c r="Q29" s="16">
        <f t="shared" si="5"/>
        <v>1518.4372635007524</v>
      </c>
      <c r="R29" s="36">
        <f t="shared" si="6"/>
        <v>944.04507480547568</v>
      </c>
      <c r="S29" s="16">
        <f t="shared" si="7"/>
        <v>20813.660017461672</v>
      </c>
      <c r="T29" s="17">
        <f t="shared" si="8"/>
        <v>12940.299675509516</v>
      </c>
      <c r="U29" s="32">
        <f t="shared" si="9"/>
        <v>22332.097280962425</v>
      </c>
      <c r="V29" s="38">
        <f t="shared" si="10"/>
        <v>13884.344750314991</v>
      </c>
      <c r="W29" s="33">
        <f t="shared" si="17"/>
        <v>190344.05891529602</v>
      </c>
    </row>
    <row r="30" spans="1:23" x14ac:dyDescent="0.3">
      <c r="A30" s="9"/>
      <c r="B30" s="9"/>
      <c r="C30" s="9"/>
      <c r="D30" s="3">
        <v>25</v>
      </c>
      <c r="E30" s="9">
        <v>90</v>
      </c>
      <c r="F30" s="10">
        <v>271234.64557535475</v>
      </c>
      <c r="G30" s="11">
        <f t="shared" si="0"/>
        <v>0.30817817582602514</v>
      </c>
      <c r="H30" s="11">
        <f t="shared" si="11"/>
        <v>4.3640254678262033E-2</v>
      </c>
      <c r="I30" s="16">
        <f t="shared" si="14"/>
        <v>499925.15943567053</v>
      </c>
      <c r="J30" s="41">
        <f t="shared" si="1"/>
        <v>9.2999999999999999E-2</v>
      </c>
      <c r="K30" s="16">
        <f t="shared" si="18"/>
        <v>46493.039827517357</v>
      </c>
      <c r="L30" s="15">
        <f t="shared" si="16"/>
        <v>4308</v>
      </c>
      <c r="M30" s="16">
        <f t="shared" si="12"/>
        <v>542110.19926318794</v>
      </c>
      <c r="N30" s="71" t="str">
        <f t="shared" si="3"/>
        <v>V</v>
      </c>
      <c r="O30" s="15">
        <f t="shared" si="13"/>
        <v>509583.58730739669</v>
      </c>
      <c r="P30" s="12">
        <f t="shared" si="4"/>
        <v>2625.8589902358272</v>
      </c>
      <c r="Q30" s="16">
        <f t="shared" si="5"/>
        <v>1327.6315814585164</v>
      </c>
      <c r="R30" s="36">
        <f t="shared" si="6"/>
        <v>809.23243358724562</v>
      </c>
      <c r="S30" s="16">
        <f t="shared" si="7"/>
        <v>22238.357529957168</v>
      </c>
      <c r="T30" s="17">
        <f t="shared" si="8"/>
        <v>13554.965424353908</v>
      </c>
      <c r="U30" s="32">
        <f t="shared" si="9"/>
        <v>23565.989111415685</v>
      </c>
      <c r="V30" s="38">
        <f t="shared" si="10"/>
        <v>14364.197857941153</v>
      </c>
      <c r="W30" s="33">
        <f t="shared" si="17"/>
        <v>204708.25677323717</v>
      </c>
    </row>
    <row r="31" spans="1:23" x14ac:dyDescent="0.3">
      <c r="A31" s="9"/>
      <c r="B31" s="9"/>
      <c r="C31" s="9"/>
      <c r="D31" s="3">
        <v>26</v>
      </c>
      <c r="E31" s="9">
        <v>91</v>
      </c>
      <c r="F31" s="10">
        <v>232825.86150506814</v>
      </c>
      <c r="G31" s="11">
        <f t="shared" si="0"/>
        <v>0.26453792114776309</v>
      </c>
      <c r="H31" s="11">
        <f t="shared" si="11"/>
        <v>4.0495862910376608E-2</v>
      </c>
      <c r="I31" s="16">
        <f t="shared" si="14"/>
        <v>542110.19926318794</v>
      </c>
      <c r="J31" s="41">
        <f t="shared" si="1"/>
        <v>9.2999999999999999E-2</v>
      </c>
      <c r="K31" s="16">
        <f t="shared" si="18"/>
        <v>50416.248531476478</v>
      </c>
      <c r="L31" s="15">
        <f t="shared" si="16"/>
        <v>4308</v>
      </c>
      <c r="M31" s="16">
        <f t="shared" si="12"/>
        <v>588218.44779466442</v>
      </c>
      <c r="N31" s="71" t="str">
        <f t="shared" si="3"/>
        <v>V</v>
      </c>
      <c r="O31" s="15">
        <f t="shared" si="13"/>
        <v>552925.34092698456</v>
      </c>
      <c r="P31" s="12">
        <f t="shared" si="4"/>
        <v>2574.3715590547322</v>
      </c>
      <c r="Q31" s="16">
        <f t="shared" si="5"/>
        <v>1139.6293643045633</v>
      </c>
      <c r="R31" s="36">
        <f t="shared" si="6"/>
        <v>681.0189004942647</v>
      </c>
      <c r="S31" s="16">
        <f t="shared" si="7"/>
        <v>22391.188805852416</v>
      </c>
      <c r="T31" s="17">
        <f t="shared" si="8"/>
        <v>13380.510593131652</v>
      </c>
      <c r="U31" s="32">
        <f t="shared" si="9"/>
        <v>23530.818170156981</v>
      </c>
      <c r="V31" s="38">
        <f t="shared" si="10"/>
        <v>14061.529493625916</v>
      </c>
      <c r="W31" s="33">
        <f t="shared" si="17"/>
        <v>218769.78626686308</v>
      </c>
    </row>
    <row r="32" spans="1:23" x14ac:dyDescent="0.3">
      <c r="A32" s="9"/>
      <c r="B32" s="9"/>
      <c r="C32" s="9"/>
      <c r="D32" s="3">
        <v>27</v>
      </c>
      <c r="E32" s="9">
        <v>92</v>
      </c>
      <c r="F32" s="10">
        <v>197184.52838884888</v>
      </c>
      <c r="G32" s="11">
        <f t="shared" si="0"/>
        <v>0.22404205823738649</v>
      </c>
      <c r="H32" s="11">
        <f t="shared" si="11"/>
        <v>3.9864321014227135E-2</v>
      </c>
      <c r="I32" s="16">
        <f t="shared" si="14"/>
        <v>588218.44779466442</v>
      </c>
      <c r="J32" s="41">
        <f t="shared" si="1"/>
        <v>9.2999999999999999E-2</v>
      </c>
      <c r="K32" s="16">
        <f t="shared" si="18"/>
        <v>54704.315644903792</v>
      </c>
      <c r="L32" s="15">
        <f t="shared" si="16"/>
        <v>4308</v>
      </c>
      <c r="M32" s="16">
        <f t="shared" si="12"/>
        <v>638614.76343956823</v>
      </c>
      <c r="N32" s="71" t="str">
        <f t="shared" si="3"/>
        <v>V</v>
      </c>
      <c r="O32" s="15">
        <f t="shared" si="13"/>
        <v>600297.87763319409</v>
      </c>
      <c r="P32" s="12">
        <f t="shared" si="4"/>
        <v>2523.8936853477771</v>
      </c>
      <c r="Q32" s="16">
        <f t="shared" si="5"/>
        <v>965.17318688666103</v>
      </c>
      <c r="R32" s="36">
        <f t="shared" si="6"/>
        <v>565.4583360376588</v>
      </c>
      <c r="S32" s="16">
        <f t="shared" si="7"/>
        <v>23930.46729812889</v>
      </c>
      <c r="T32" s="17">
        <f t="shared" si="8"/>
        <v>14019.952484022513</v>
      </c>
      <c r="U32" s="32">
        <f t="shared" si="9"/>
        <v>24895.640485015552</v>
      </c>
      <c r="V32" s="38">
        <f t="shared" si="10"/>
        <v>14585.410820060171</v>
      </c>
      <c r="W32" s="33">
        <f t="shared" si="17"/>
        <v>233355.19708692326</v>
      </c>
    </row>
    <row r="33" spans="1:23" x14ac:dyDescent="0.3">
      <c r="A33" s="9"/>
      <c r="B33" s="9"/>
      <c r="C33" s="9"/>
      <c r="D33" s="3">
        <v>28</v>
      </c>
      <c r="E33" s="9">
        <v>93</v>
      </c>
      <c r="F33" s="10">
        <v>162099.02970804658</v>
      </c>
      <c r="G33" s="11">
        <f t="shared" si="0"/>
        <v>0.18417773722315936</v>
      </c>
      <c r="H33" s="11">
        <f t="shared" si="11"/>
        <v>3.5893483021063079E-2</v>
      </c>
      <c r="I33" s="16">
        <f t="shared" si="14"/>
        <v>638614.76343956823</v>
      </c>
      <c r="J33" s="41">
        <f t="shared" si="1"/>
        <v>9.2999999999999999E-2</v>
      </c>
      <c r="K33" s="16">
        <f t="shared" si="18"/>
        <v>59391.172999879847</v>
      </c>
      <c r="L33" s="15">
        <f t="shared" si="16"/>
        <v>4308</v>
      </c>
      <c r="M33" s="16">
        <f t="shared" si="12"/>
        <v>693697.93643944804</v>
      </c>
      <c r="N33" s="71" t="str">
        <f t="shared" si="3"/>
        <v>V</v>
      </c>
      <c r="O33" s="15">
        <f t="shared" si="13"/>
        <v>652076.06025308114</v>
      </c>
      <c r="P33" s="12">
        <f t="shared" si="4"/>
        <v>2474.4055738703692</v>
      </c>
      <c r="Q33" s="16">
        <f t="shared" si="5"/>
        <v>793.43769195737048</v>
      </c>
      <c r="R33" s="36">
        <f t="shared" si="6"/>
        <v>455.73041956781771</v>
      </c>
      <c r="S33" s="16">
        <f t="shared" si="7"/>
        <v>23405.280997135673</v>
      </c>
      <c r="T33" s="17">
        <f t="shared" si="8"/>
        <v>13443.39780810463</v>
      </c>
      <c r="U33" s="32">
        <f t="shared" si="9"/>
        <v>24198.718689093042</v>
      </c>
      <c r="V33" s="38">
        <f t="shared" si="10"/>
        <v>13899.128227672447</v>
      </c>
      <c r="W33" s="33">
        <f t="shared" si="17"/>
        <v>247254.32531459571</v>
      </c>
    </row>
    <row r="34" spans="1:23" x14ac:dyDescent="0.3">
      <c r="A34" s="9"/>
      <c r="B34" s="9"/>
      <c r="C34" s="9"/>
      <c r="D34" s="3">
        <v>29</v>
      </c>
      <c r="E34" s="9">
        <v>94</v>
      </c>
      <c r="F34" s="10">
        <v>130508.35616476803</v>
      </c>
      <c r="G34" s="11">
        <f t="shared" si="0"/>
        <v>0.14828425420209629</v>
      </c>
      <c r="H34" s="11">
        <f t="shared" si="11"/>
        <v>3.2800360912344437E-2</v>
      </c>
      <c r="I34" s="16">
        <f t="shared" si="14"/>
        <v>693697.93643944804</v>
      </c>
      <c r="J34" s="41">
        <f t="shared" si="1"/>
        <v>9.2999999999999999E-2</v>
      </c>
      <c r="K34" s="16">
        <f>I34*J34</f>
        <v>64513.908088868666</v>
      </c>
      <c r="L34" s="15">
        <f t="shared" si="16"/>
        <v>4308</v>
      </c>
      <c r="M34" s="16">
        <f t="shared" si="12"/>
        <v>753903.84452831675</v>
      </c>
      <c r="N34" s="71" t="str">
        <f t="shared" si="3"/>
        <v>V</v>
      </c>
      <c r="O34" s="15">
        <f t="shared" si="13"/>
        <v>708669.61385661771</v>
      </c>
      <c r="P34" s="12">
        <f t="shared" si="4"/>
        <v>2425.8878175199702</v>
      </c>
      <c r="Q34" s="16">
        <f t="shared" si="5"/>
        <v>638.80856710263083</v>
      </c>
      <c r="R34" s="36">
        <f t="shared" si="6"/>
        <v>359.7209657988999</v>
      </c>
      <c r="S34" s="16">
        <f t="shared" si="7"/>
        <v>23244.619102108831</v>
      </c>
      <c r="T34" s="17">
        <f t="shared" si="8"/>
        <v>13089.33108233468</v>
      </c>
      <c r="U34" s="32">
        <f t="shared" si="9"/>
        <v>23883.427669211462</v>
      </c>
      <c r="V34" s="38">
        <f t="shared" si="10"/>
        <v>13449.052048133581</v>
      </c>
      <c r="W34" s="33">
        <f t="shared" si="17"/>
        <v>260703.37736272928</v>
      </c>
    </row>
    <row r="35" spans="1:23" x14ac:dyDescent="0.3">
      <c r="A35" s="9"/>
      <c r="B35" s="9"/>
      <c r="C35" s="9"/>
      <c r="D35" s="3">
        <v>30</v>
      </c>
      <c r="E35" s="9">
        <v>95</v>
      </c>
      <c r="F35" s="10">
        <v>101640.00997848315</v>
      </c>
      <c r="G35" s="11">
        <f t="shared" si="0"/>
        <v>0.11548389328975185</v>
      </c>
      <c r="H35" s="11">
        <f t="shared" si="11"/>
        <v>2.6321049663064523E-2</v>
      </c>
      <c r="I35" s="16">
        <f t="shared" si="14"/>
        <v>753903.84452831675</v>
      </c>
      <c r="J35" s="41">
        <f t="shared" si="1"/>
        <v>9.2999999999999999E-2</v>
      </c>
      <c r="K35" s="16">
        <f>I35*J35</f>
        <v>70113.057541133458</v>
      </c>
      <c r="L35" s="15">
        <f t="shared" si="16"/>
        <v>4308</v>
      </c>
      <c r="M35" s="16">
        <f t="shared" si="12"/>
        <v>819708.90206945024</v>
      </c>
      <c r="N35" s="71" t="str">
        <f t="shared" si="3"/>
        <v>V</v>
      </c>
      <c r="O35" s="15">
        <f t="shared" si="13"/>
        <v>770526.36794528319</v>
      </c>
      <c r="P35" s="12">
        <f t="shared" si="4"/>
        <v>2378.3213897254609</v>
      </c>
      <c r="Q35" s="16">
        <f t="shared" si="5"/>
        <v>497.50461229225095</v>
      </c>
      <c r="R35" s="36">
        <f t="shared" si="6"/>
        <v>274.65781357978943</v>
      </c>
      <c r="S35" s="16">
        <f t="shared" si="7"/>
        <v>20281.062797388528</v>
      </c>
      <c r="T35" s="17">
        <f t="shared" si="8"/>
        <v>11196.584368011705</v>
      </c>
      <c r="U35" s="32">
        <f t="shared" si="9"/>
        <v>20778.567409680778</v>
      </c>
      <c r="V35" s="38">
        <f t="shared" si="10"/>
        <v>11471.242181591495</v>
      </c>
      <c r="W35" s="33">
        <f t="shared" si="17"/>
        <v>272174.6195443208</v>
      </c>
    </row>
    <row r="36" spans="1:23" x14ac:dyDescent="0.3">
      <c r="A36" s="9"/>
      <c r="B36" s="9"/>
      <c r="C36" s="9"/>
      <c r="D36" s="3">
        <v>31</v>
      </c>
      <c r="E36" s="9">
        <v>96</v>
      </c>
      <c r="F36" s="10">
        <v>78474.253489085037</v>
      </c>
      <c r="G36" s="11">
        <f t="shared" si="0"/>
        <v>8.9162843626687333E-2</v>
      </c>
      <c r="H36" s="11">
        <f t="shared" si="11"/>
        <v>2.2608331882167643E-2</v>
      </c>
      <c r="I36" s="16">
        <f t="shared" si="14"/>
        <v>819708.90206945024</v>
      </c>
      <c r="J36" s="41">
        <f t="shared" si="1"/>
        <v>9.2999999999999999E-2</v>
      </c>
      <c r="K36" s="16">
        <f t="shared" ref="K36:K45" si="19">I36*J36</f>
        <v>76232.927892458873</v>
      </c>
      <c r="L36" s="15">
        <f t="shared" si="16"/>
        <v>4308</v>
      </c>
      <c r="M36" s="16">
        <f t="shared" si="12"/>
        <v>891633.8299619091</v>
      </c>
      <c r="N36" s="71" t="str">
        <f t="shared" si="3"/>
        <v>V</v>
      </c>
      <c r="O36" s="15">
        <f t="shared" si="13"/>
        <v>838135.80016419454</v>
      </c>
      <c r="P36" s="12">
        <f t="shared" si="4"/>
        <v>2331.6876369857464</v>
      </c>
      <c r="Q36" s="16">
        <f t="shared" si="5"/>
        <v>384.11353034376901</v>
      </c>
      <c r="R36" s="36">
        <f t="shared" si="6"/>
        <v>207.8999001628402</v>
      </c>
      <c r="S36" s="16">
        <f t="shared" si="7"/>
        <v>18948.852332438248</v>
      </c>
      <c r="T36" s="17">
        <f t="shared" si="8"/>
        <v>10255.989953253202</v>
      </c>
      <c r="U36" s="32">
        <f t="shared" si="9"/>
        <v>19332.965862782017</v>
      </c>
      <c r="V36" s="38">
        <f t="shared" si="10"/>
        <v>10463.889853416042</v>
      </c>
      <c r="W36" s="33">
        <f t="shared" si="17"/>
        <v>282638.50939773687</v>
      </c>
    </row>
    <row r="37" spans="1:23" x14ac:dyDescent="0.3">
      <c r="A37" s="9"/>
      <c r="B37" s="9"/>
      <c r="C37" s="9"/>
      <c r="D37" s="3">
        <v>32</v>
      </c>
      <c r="E37" s="9">
        <v>97</v>
      </c>
      <c r="F37" s="10">
        <v>58576.144647751949</v>
      </c>
      <c r="G37" s="11">
        <f t="shared" si="0"/>
        <v>6.6554511744519679E-2</v>
      </c>
      <c r="H37" s="11">
        <f t="shared" si="11"/>
        <v>1.8023962815628396E-2</v>
      </c>
      <c r="I37" s="16">
        <f t="shared" si="14"/>
        <v>891633.8299619091</v>
      </c>
      <c r="J37" s="41">
        <f t="shared" si="1"/>
        <v>9.2999999999999999E-2</v>
      </c>
      <c r="K37" s="16">
        <f t="shared" si="19"/>
        <v>82921.946186457542</v>
      </c>
      <c r="L37" s="15">
        <f t="shared" si="16"/>
        <v>4308</v>
      </c>
      <c r="M37" s="16">
        <f t="shared" si="12"/>
        <v>970247.77614836663</v>
      </c>
      <c r="N37" s="71" t="str">
        <f t="shared" si="3"/>
        <v>V</v>
      </c>
      <c r="O37" s="15">
        <f t="shared" si="13"/>
        <v>912032.90957946458</v>
      </c>
      <c r="P37" s="12">
        <f t="shared" si="4"/>
        <v>2285.9682715546528</v>
      </c>
      <c r="Q37" s="16">
        <f t="shared" si="5"/>
        <v>286.71683659539076</v>
      </c>
      <c r="R37" s="36">
        <f t="shared" si="6"/>
        <v>152.14150217678349</v>
      </c>
      <c r="S37" s="16">
        <f t="shared" si="7"/>
        <v>16438.447248889646</v>
      </c>
      <c r="T37" s="17">
        <f t="shared" si="8"/>
        <v>8722.7875683812927</v>
      </c>
      <c r="U37" s="32">
        <f t="shared" si="9"/>
        <v>16725.164085485038</v>
      </c>
      <c r="V37" s="38">
        <f t="shared" si="10"/>
        <v>8874.929070558077</v>
      </c>
      <c r="W37" s="33">
        <f t="shared" si="17"/>
        <v>291513.43846829492</v>
      </c>
    </row>
    <row r="38" spans="1:23" x14ac:dyDescent="0.3">
      <c r="A38" s="9"/>
      <c r="B38" s="9"/>
      <c r="C38" s="9"/>
      <c r="D38" s="3">
        <v>33</v>
      </c>
      <c r="E38" s="9">
        <v>98</v>
      </c>
      <c r="F38" s="10">
        <v>42712.843643205291</v>
      </c>
      <c r="G38" s="11">
        <f t="shared" si="0"/>
        <v>4.853054892889129E-2</v>
      </c>
      <c r="H38" s="11">
        <f t="shared" si="11"/>
        <v>1.4054736449484394E-2</v>
      </c>
      <c r="I38" s="16">
        <f t="shared" si="14"/>
        <v>970247.77614836663</v>
      </c>
      <c r="J38" s="41">
        <f t="shared" si="1"/>
        <v>9.2999999999999999E-2</v>
      </c>
      <c r="K38" s="16">
        <f t="shared" si="19"/>
        <v>90233.043181798101</v>
      </c>
      <c r="L38" s="15">
        <f t="shared" si="16"/>
        <v>4308</v>
      </c>
      <c r="M38" s="16">
        <f t="shared" si="12"/>
        <v>1056172.8193301647</v>
      </c>
      <c r="N38" s="71" t="str">
        <f t="shared" si="3"/>
        <v>V</v>
      </c>
      <c r="O38" s="15">
        <f t="shared" si="13"/>
        <v>992802.4501703548</v>
      </c>
      <c r="P38" s="12">
        <f t="shared" si="4"/>
        <v>2241.1453642692677</v>
      </c>
      <c r="Q38" s="16">
        <f t="shared" si="5"/>
        <v>209.06960478566367</v>
      </c>
      <c r="R38" s="36">
        <f t="shared" si="6"/>
        <v>108.76401475742757</v>
      </c>
      <c r="S38" s="16">
        <f t="shared" si="7"/>
        <v>13953.5767835467</v>
      </c>
      <c r="T38" s="17">
        <f t="shared" si="8"/>
        <v>7259.0515142574195</v>
      </c>
      <c r="U38" s="32">
        <f t="shared" si="9"/>
        <v>14162.646388332363</v>
      </c>
      <c r="V38" s="38">
        <f t="shared" si="10"/>
        <v>7367.815529014847</v>
      </c>
      <c r="W38" s="33">
        <f t="shared" si="17"/>
        <v>298881.25399730977</v>
      </c>
    </row>
    <row r="39" spans="1:23" x14ac:dyDescent="0.3">
      <c r="A39" s="9"/>
      <c r="B39" s="9"/>
      <c r="C39" s="9"/>
      <c r="D39" s="3">
        <v>34</v>
      </c>
      <c r="E39" s="9">
        <v>99</v>
      </c>
      <c r="F39" s="10">
        <v>30342.949346462585</v>
      </c>
      <c r="G39" s="11">
        <f t="shared" si="0"/>
        <v>3.4475812479406891E-2</v>
      </c>
      <c r="H39" s="11">
        <f t="shared" si="11"/>
        <v>1.2078340678644967E-2</v>
      </c>
      <c r="I39" s="16">
        <f t="shared" si="14"/>
        <v>1056172.8193301647</v>
      </c>
      <c r="J39" s="41">
        <f t="shared" si="1"/>
        <v>9.2999999999999999E-2</v>
      </c>
      <c r="K39" s="16">
        <f t="shared" si="19"/>
        <v>98224.072197705318</v>
      </c>
      <c r="L39" s="15">
        <f t="shared" si="16"/>
        <v>4308</v>
      </c>
      <c r="M39" s="16">
        <f t="shared" si="12"/>
        <v>1150088.89152787</v>
      </c>
      <c r="N39" s="71" t="str">
        <f t="shared" si="3"/>
        <v>V</v>
      </c>
      <c r="O39" s="15">
        <f t="shared" si="13"/>
        <v>1081083.5580361977</v>
      </c>
      <c r="P39" s="12">
        <f t="shared" si="4"/>
        <v>2197.2013375188899</v>
      </c>
      <c r="Q39" s="16">
        <f t="shared" si="5"/>
        <v>148.52180016128489</v>
      </c>
      <c r="R39" s="36">
        <f t="shared" si="6"/>
        <v>75.750301291803254</v>
      </c>
      <c r="S39" s="16">
        <f t="shared" si="7"/>
        <v>13057.695516042842</v>
      </c>
      <c r="T39" s="17">
        <f t="shared" si="8"/>
        <v>6659.7924913564866</v>
      </c>
      <c r="U39" s="32">
        <f t="shared" si="9"/>
        <v>13206.217316204127</v>
      </c>
      <c r="V39" s="38">
        <f t="shared" si="10"/>
        <v>6735.5427926482898</v>
      </c>
      <c r="W39" s="33">
        <f t="shared" si="17"/>
        <v>305616.79678995808</v>
      </c>
    </row>
    <row r="40" spans="1:23" x14ac:dyDescent="0.3">
      <c r="A40" s="9"/>
      <c r="B40" s="9"/>
      <c r="C40" s="9"/>
      <c r="D40" s="3">
        <v>35</v>
      </c>
      <c r="E40" s="9">
        <v>100</v>
      </c>
      <c r="F40" s="10">
        <v>19712.526071583823</v>
      </c>
      <c r="G40" s="11">
        <f t="shared" si="0"/>
        <v>2.2397471800761928E-2</v>
      </c>
      <c r="H40" s="11">
        <f t="shared" si="11"/>
        <v>7.7340571375581106E-3</v>
      </c>
      <c r="I40" s="16">
        <f t="shared" si="14"/>
        <v>1150088.89152787</v>
      </c>
      <c r="J40" s="41">
        <f t="shared" si="1"/>
        <v>9.2999999999999999E-2</v>
      </c>
      <c r="K40" s="16">
        <f t="shared" si="19"/>
        <v>106958.2669120919</v>
      </c>
      <c r="L40" s="15">
        <f t="shared" si="16"/>
        <v>4308</v>
      </c>
      <c r="M40" s="16">
        <f t="shared" si="12"/>
        <v>1252739.158439962</v>
      </c>
      <c r="N40" s="71" t="str">
        <f t="shared" si="3"/>
        <v>V</v>
      </c>
      <c r="O40" s="15">
        <f t="shared" si="13"/>
        <v>1177574.8089335642</v>
      </c>
      <c r="P40" s="12">
        <f t="shared" si="4"/>
        <v>2154.1189583518531</v>
      </c>
      <c r="Q40" s="16">
        <f t="shared" si="5"/>
        <v>96.488308517682384</v>
      </c>
      <c r="R40" s="36">
        <f t="shared" si="6"/>
        <v>48.246818625172281</v>
      </c>
      <c r="S40" s="16">
        <f t="shared" si="7"/>
        <v>9107.430856041261</v>
      </c>
      <c r="T40" s="17">
        <f t="shared" si="8"/>
        <v>4553.9669147811337</v>
      </c>
      <c r="U40" s="32">
        <f t="shared" si="9"/>
        <v>9203.9191645589435</v>
      </c>
      <c r="V40" s="38">
        <f t="shared" si="10"/>
        <v>4602.2137334063063</v>
      </c>
      <c r="W40" s="33">
        <f t="shared" si="17"/>
        <v>310219.01052336441</v>
      </c>
    </row>
    <row r="41" spans="1:23" x14ac:dyDescent="0.3">
      <c r="A41" s="9"/>
      <c r="B41" s="9"/>
      <c r="C41" s="9"/>
      <c r="D41" s="3">
        <v>36</v>
      </c>
      <c r="E41" s="9">
        <v>101</v>
      </c>
      <c r="F41" s="10">
        <v>12905.605883473716</v>
      </c>
      <c r="G41" s="11">
        <f t="shared" si="0"/>
        <v>1.4663414663203818E-2</v>
      </c>
      <c r="H41" s="11">
        <f t="shared" si="11"/>
        <v>5.3801550549508522E-3</v>
      </c>
      <c r="I41" s="16">
        <f t="shared" si="14"/>
        <v>1252739.158439962</v>
      </c>
      <c r="J41" s="41">
        <f t="shared" si="1"/>
        <v>9.2999999999999999E-2</v>
      </c>
      <c r="K41" s="16">
        <f t="shared" si="19"/>
        <v>116504.74173491646</v>
      </c>
      <c r="L41" s="15">
        <f t="shared" si="16"/>
        <v>4308</v>
      </c>
      <c r="M41" s="16">
        <f t="shared" si="12"/>
        <v>1364935.9001748785</v>
      </c>
      <c r="N41" s="71" t="str">
        <f t="shared" si="3"/>
        <v>V</v>
      </c>
      <c r="O41" s="15">
        <f t="shared" si="13"/>
        <v>1283039.7461643859</v>
      </c>
      <c r="P41" s="12">
        <f t="shared" si="4"/>
        <v>2111.8813317175031</v>
      </c>
      <c r="Q41" s="16">
        <f t="shared" si="5"/>
        <v>63.169990369082051</v>
      </c>
      <c r="R41" s="36">
        <f t="shared" si="6"/>
        <v>30.967391686452842</v>
      </c>
      <c r="S41" s="16">
        <f t="shared" si="7"/>
        <v>6902.9527760291794</v>
      </c>
      <c r="T41" s="17">
        <f t="shared" si="8"/>
        <v>3383.9872565978499</v>
      </c>
      <c r="U41" s="32">
        <f t="shared" si="9"/>
        <v>6966.1227663982618</v>
      </c>
      <c r="V41" s="38">
        <f t="shared" si="10"/>
        <v>3414.9546482843025</v>
      </c>
      <c r="W41" s="33">
        <f t="shared" si="17"/>
        <v>313633.96517164871</v>
      </c>
    </row>
    <row r="42" spans="1:23" x14ac:dyDescent="0.3">
      <c r="A42" s="9"/>
      <c r="B42" s="9"/>
      <c r="C42" s="9"/>
      <c r="D42" s="3">
        <v>37</v>
      </c>
      <c r="E42" s="9">
        <v>102</v>
      </c>
      <c r="F42" s="10">
        <v>8170.4086374044391</v>
      </c>
      <c r="G42" s="11">
        <f t="shared" si="0"/>
        <v>9.2832596082529657E-3</v>
      </c>
      <c r="H42" s="11">
        <f t="shared" si="11"/>
        <v>3.786961441842351E-3</v>
      </c>
      <c r="I42" s="16">
        <f t="shared" si="14"/>
        <v>1364935.9001748785</v>
      </c>
      <c r="J42" s="41">
        <f t="shared" si="1"/>
        <v>9.2999999999999999E-2</v>
      </c>
      <c r="K42" s="16">
        <f t="shared" si="19"/>
        <v>126939.03871626371</v>
      </c>
      <c r="L42" s="15">
        <f t="shared" si="16"/>
        <v>4308</v>
      </c>
      <c r="M42" s="16">
        <f t="shared" si="12"/>
        <v>1487566.9388911421</v>
      </c>
      <c r="N42" s="71" t="str">
        <f t="shared" si="3"/>
        <v>V</v>
      </c>
      <c r="O42" s="15">
        <f t="shared" si="13"/>
        <v>1398312.9225576736</v>
      </c>
      <c r="P42" s="12">
        <f t="shared" si="4"/>
        <v>2070.4718938406891</v>
      </c>
      <c r="Q42" s="16">
        <f t="shared" si="5"/>
        <v>39.992282392353779</v>
      </c>
      <c r="R42" s="36">
        <f t="shared" si="6"/>
        <v>19.22072810211429</v>
      </c>
      <c r="S42" s="16">
        <f t="shared" si="7"/>
        <v>5295.3571213557998</v>
      </c>
      <c r="T42" s="17">
        <f t="shared" si="8"/>
        <v>2545.006519873798</v>
      </c>
      <c r="U42" s="32">
        <f t="shared" si="9"/>
        <v>5335.3494037481532</v>
      </c>
      <c r="V42" s="38">
        <f t="shared" si="10"/>
        <v>2564.2272479759122</v>
      </c>
      <c r="W42" s="33">
        <f t="shared" si="17"/>
        <v>316198.19241962465</v>
      </c>
    </row>
    <row r="43" spans="1:23" x14ac:dyDescent="0.3">
      <c r="A43" s="9"/>
      <c r="B43" s="9"/>
      <c r="C43" s="9"/>
      <c r="D43" s="3">
        <v>38</v>
      </c>
      <c r="E43" s="9">
        <v>103</v>
      </c>
      <c r="F43" s="10">
        <v>4837.4174490034111</v>
      </c>
      <c r="G43" s="11">
        <f t="shared" si="0"/>
        <v>5.4962981664106146E-3</v>
      </c>
      <c r="H43" s="11">
        <f t="shared" si="11"/>
        <v>2.36240187428309E-3</v>
      </c>
      <c r="I43" s="16">
        <f t="shared" si="14"/>
        <v>1487566.9388911421</v>
      </c>
      <c r="J43" s="41">
        <f t="shared" si="1"/>
        <v>9.2999999999999999E-2</v>
      </c>
      <c r="K43" s="16">
        <f t="shared" si="19"/>
        <v>138343.72531687623</v>
      </c>
      <c r="L43" s="15">
        <f t="shared" si="16"/>
        <v>4308</v>
      </c>
      <c r="M43" s="16">
        <f t="shared" si="12"/>
        <v>1621602.6642080185</v>
      </c>
      <c r="N43" s="71" t="str">
        <f t="shared" si="3"/>
        <v>V</v>
      </c>
      <c r="O43" s="15">
        <f t="shared" si="13"/>
        <v>1524306.5043555372</v>
      </c>
      <c r="P43" s="12">
        <f t="shared" si="4"/>
        <v>2029.8744057261654</v>
      </c>
      <c r="Q43" s="16">
        <f t="shared" si="5"/>
        <v>23.678052500896928</v>
      </c>
      <c r="R43" s="36">
        <f t="shared" si="6"/>
        <v>11.15679497423656</v>
      </c>
      <c r="S43" s="16">
        <f t="shared" si="7"/>
        <v>3601.0245428714261</v>
      </c>
      <c r="T43" s="17">
        <f t="shared" si="8"/>
        <v>1696.7566281259221</v>
      </c>
      <c r="U43" s="32">
        <f t="shared" si="9"/>
        <v>3624.7025953723232</v>
      </c>
      <c r="V43" s="38">
        <f t="shared" si="10"/>
        <v>1707.9134231001588</v>
      </c>
      <c r="W43" s="33">
        <f t="shared" si="17"/>
        <v>317906.10584272479</v>
      </c>
    </row>
    <row r="44" spans="1:23" x14ac:dyDescent="0.3">
      <c r="A44" s="9"/>
      <c r="B44" s="9"/>
      <c r="C44" s="9"/>
      <c r="D44" s="3">
        <v>39</v>
      </c>
      <c r="E44" s="9">
        <v>104</v>
      </c>
      <c r="F44" s="10">
        <v>2758.2136463322677</v>
      </c>
      <c r="G44" s="11">
        <f t="shared" si="0"/>
        <v>3.1338962921275246E-3</v>
      </c>
      <c r="H44" s="11">
        <f t="shared" si="11"/>
        <v>1.5905642869763353E-3</v>
      </c>
      <c r="I44" s="16">
        <f t="shared" si="14"/>
        <v>1621602.6642080185</v>
      </c>
      <c r="J44" s="41">
        <f t="shared" si="1"/>
        <v>9.2999999999999999E-2</v>
      </c>
      <c r="K44" s="16">
        <f t="shared" si="19"/>
        <v>150809.04777134571</v>
      </c>
      <c r="L44" s="15">
        <f t="shared" si="16"/>
        <v>4308</v>
      </c>
      <c r="M44" s="16">
        <f t="shared" si="12"/>
        <v>1768103.711979364</v>
      </c>
      <c r="N44" s="71" t="str">
        <f t="shared" si="3"/>
        <v>V</v>
      </c>
      <c r="O44" s="15">
        <f t="shared" si="13"/>
        <v>1662017.4892606023</v>
      </c>
      <c r="P44" s="12">
        <f t="shared" si="4"/>
        <v>1990.0729467903589</v>
      </c>
      <c r="Q44" s="16">
        <f t="shared" si="5"/>
        <v>13.500825226485375</v>
      </c>
      <c r="R44" s="36">
        <f t="shared" si="6"/>
        <v>6.2366822290096025</v>
      </c>
      <c r="S44" s="16">
        <f t="shared" si="7"/>
        <v>2643.5456627479889</v>
      </c>
      <c r="T44" s="17">
        <f t="shared" si="8"/>
        <v>1221.1812226183292</v>
      </c>
      <c r="U44" s="32">
        <f t="shared" si="9"/>
        <v>2657.0464879744741</v>
      </c>
      <c r="V44" s="38">
        <f t="shared" si="10"/>
        <v>1227.4179048473388</v>
      </c>
      <c r="W44" s="33">
        <f t="shared" si="17"/>
        <v>319133.52374757215</v>
      </c>
    </row>
    <row r="45" spans="1:23" x14ac:dyDescent="0.3">
      <c r="A45" s="9"/>
      <c r="B45" s="9"/>
      <c r="C45" s="9"/>
      <c r="D45" s="3">
        <v>40</v>
      </c>
      <c r="E45" s="9">
        <v>105</v>
      </c>
      <c r="F45" s="10">
        <v>1358.3217185976148</v>
      </c>
      <c r="G45" s="11">
        <f t="shared" si="0"/>
        <v>1.5433320051511893E-3</v>
      </c>
      <c r="H45" s="11">
        <f t="shared" si="11"/>
        <v>7.8329610858774692E-4</v>
      </c>
      <c r="I45" s="16">
        <f t="shared" si="14"/>
        <v>1768103.711979364</v>
      </c>
      <c r="J45" s="41">
        <f t="shared" si="1"/>
        <v>9.2999999999999999E-2</v>
      </c>
      <c r="K45" s="16">
        <f t="shared" si="19"/>
        <v>164433.64521408087</v>
      </c>
      <c r="L45" s="15">
        <f t="shared" si="16"/>
        <v>4308</v>
      </c>
      <c r="M45" s="16">
        <f t="shared" si="12"/>
        <v>1928229.3571934449</v>
      </c>
      <c r="N45" s="71" t="str">
        <f t="shared" si="3"/>
        <v>V</v>
      </c>
      <c r="O45" s="15">
        <f t="shared" si="13"/>
        <v>1812535.5957618381</v>
      </c>
      <c r="P45" s="12">
        <f t="shared" si="4"/>
        <v>1951.0519086179984</v>
      </c>
      <c r="Q45" s="16">
        <f t="shared" si="5"/>
        <v>6.6486742781913231</v>
      </c>
      <c r="R45" s="36">
        <f t="shared" si="6"/>
        <v>3.0111208542814705</v>
      </c>
      <c r="S45" s="16">
        <f t="shared" si="7"/>
        <v>1419.7520788370214</v>
      </c>
      <c r="T45" s="17">
        <f t="shared" si="8"/>
        <v>642.99210844460117</v>
      </c>
      <c r="U45" s="32">
        <f t="shared" si="9"/>
        <v>1426.4007531152126</v>
      </c>
      <c r="V45" s="38">
        <f t="shared" si="10"/>
        <v>646.00322929888262</v>
      </c>
      <c r="W45" s="33">
        <f t="shared" si="17"/>
        <v>319779.52697687101</v>
      </c>
    </row>
    <row r="46" spans="1:23" x14ac:dyDescent="0.3">
      <c r="A46" s="9"/>
      <c r="B46" s="9"/>
      <c r="C46" s="9"/>
      <c r="D46" s="3">
        <v>41</v>
      </c>
      <c r="E46" s="9">
        <v>106</v>
      </c>
      <c r="F46" s="10">
        <f>F45*($F$45/$F$44)</f>
        <v>668.9249375832128</v>
      </c>
      <c r="G46" s="11">
        <f t="shared" si="0"/>
        <v>7.6003589656344224E-4</v>
      </c>
      <c r="H46" s="11">
        <f t="shared" si="11"/>
        <v>3.8574536015458519E-4</v>
      </c>
      <c r="I46" s="16">
        <f t="shared" si="14"/>
        <v>1928229.3571934449</v>
      </c>
      <c r="J46" s="41">
        <f t="shared" si="1"/>
        <v>9.2999999999999999E-2</v>
      </c>
      <c r="K46" s="16">
        <f>I46*J46</f>
        <v>179325.33021899036</v>
      </c>
      <c r="L46" s="15">
        <f t="shared" si="16"/>
        <v>4308</v>
      </c>
      <c r="M46" s="16">
        <f t="shared" si="12"/>
        <v>2103246.6874124352</v>
      </c>
      <c r="N46" s="71" t="str">
        <f t="shared" si="3"/>
        <v>V</v>
      </c>
      <c r="O46" s="15">
        <f t="shared" si="13"/>
        <v>1977051.886167689</v>
      </c>
      <c r="P46" s="12">
        <f t="shared" si="4"/>
        <v>1912.7959888411751</v>
      </c>
      <c r="Q46" s="16">
        <f t="shared" si="5"/>
        <v>3.2742346423953093</v>
      </c>
      <c r="R46" s="36">
        <f t="shared" si="6"/>
        <v>1.4537936143218586</v>
      </c>
      <c r="S46" s="16">
        <f t="shared" si="7"/>
        <v>762.63859187405717</v>
      </c>
      <c r="T46" s="17">
        <f t="shared" si="8"/>
        <v>338.61932206875082</v>
      </c>
      <c r="U46" s="32">
        <f t="shared" si="9"/>
        <v>765.91282651645247</v>
      </c>
      <c r="V46" s="38">
        <f t="shared" si="10"/>
        <v>340.07311568307267</v>
      </c>
      <c r="W46" s="33">
        <f t="shared" si="17"/>
        <v>320119.60009255406</v>
      </c>
    </row>
    <row r="47" spans="1:23" x14ac:dyDescent="0.3">
      <c r="A47" s="9"/>
      <c r="B47" s="9"/>
      <c r="C47" s="9"/>
      <c r="D47" s="3">
        <v>42</v>
      </c>
      <c r="E47" s="9">
        <v>107</v>
      </c>
      <c r="F47" s="10">
        <f>F46*($F$45/$F$44)</f>
        <v>329.42164289523487</v>
      </c>
      <c r="G47" s="11">
        <f t="shared" si="0"/>
        <v>3.7429053640885705E-4</v>
      </c>
      <c r="H47" s="11">
        <f t="shared" si="11"/>
        <v>1.8996581401262223E-4</v>
      </c>
      <c r="I47" s="16">
        <f t="shared" si="14"/>
        <v>2103246.6874124352</v>
      </c>
      <c r="J47" s="41">
        <f t="shared" si="1"/>
        <v>9.2999999999999999E-2</v>
      </c>
      <c r="K47" s="16">
        <f>I47*J47</f>
        <v>195601.94192935646</v>
      </c>
      <c r="L47" s="15">
        <f t="shared" si="16"/>
        <v>4308</v>
      </c>
      <c r="M47" s="16">
        <f t="shared" si="12"/>
        <v>2294540.6293417918</v>
      </c>
      <c r="N47" s="71" t="str">
        <f t="shared" si="3"/>
        <v>V</v>
      </c>
      <c r="O47" s="15">
        <f t="shared" si="13"/>
        <v>2156868.1915812842</v>
      </c>
      <c r="P47" s="12">
        <f t="shared" si="4"/>
        <v>1875.290185138407</v>
      </c>
      <c r="Q47" s="16">
        <f t="shared" si="5"/>
        <v>1.6124436308493562</v>
      </c>
      <c r="R47" s="36">
        <f t="shared" si="6"/>
        <v>0.70190336931771924</v>
      </c>
      <c r="S47" s="16">
        <f t="shared" si="7"/>
        <v>409.7312217316711</v>
      </c>
      <c r="T47" s="17">
        <f t="shared" si="8"/>
        <v>178.35769235333592</v>
      </c>
      <c r="U47" s="32">
        <f t="shared" si="9"/>
        <v>411.34366536252048</v>
      </c>
      <c r="V47" s="38">
        <f t="shared" si="10"/>
        <v>179.05959572265363</v>
      </c>
      <c r="W47" s="33">
        <f t="shared" si="17"/>
        <v>320298.6596882767</v>
      </c>
    </row>
    <row r="48" spans="1:23" x14ac:dyDescent="0.3">
      <c r="A48" s="9"/>
      <c r="B48" s="9"/>
      <c r="C48" s="9"/>
      <c r="D48" s="3">
        <v>43</v>
      </c>
      <c r="E48" s="9">
        <v>108</v>
      </c>
      <c r="F48" s="10">
        <f>F47*($F$45/$F$44)</f>
        <v>162.22839471326506</v>
      </c>
      <c r="G48" s="11">
        <f t="shared" si="0"/>
        <v>1.8432472239623482E-4</v>
      </c>
      <c r="H48" s="11">
        <f t="shared" si="11"/>
        <v>9.3551379280405395E-5</v>
      </c>
      <c r="I48" s="16">
        <f t="shared" si="14"/>
        <v>2294540.6293417918</v>
      </c>
      <c r="J48" s="41">
        <f t="shared" si="1"/>
        <v>9.2999999999999999E-2</v>
      </c>
      <c r="K48" s="16">
        <f t="shared" ref="K48:K55" si="20">I48*J48</f>
        <v>213392.27852878664</v>
      </c>
      <c r="L48" s="15">
        <f t="shared" si="16"/>
        <v>4308</v>
      </c>
      <c r="M48" s="16">
        <f t="shared" si="12"/>
        <v>2503624.9078705786</v>
      </c>
      <c r="N48" s="71" t="str">
        <f t="shared" si="3"/>
        <v>V</v>
      </c>
      <c r="O48" s="15">
        <f t="shared" si="13"/>
        <v>2353407.4133983441</v>
      </c>
      <c r="P48" s="12">
        <f t="shared" si="4"/>
        <v>1838.5197893513796</v>
      </c>
      <c r="Q48" s="16">
        <f t="shared" si="5"/>
        <v>0.79407090408297965</v>
      </c>
      <c r="R48" s="36">
        <f t="shared" si="6"/>
        <v>0.33888464979217719</v>
      </c>
      <c r="S48" s="16">
        <f t="shared" si="7"/>
        <v>220.1645095321463</v>
      </c>
      <c r="T48" s="17">
        <f t="shared" si="8"/>
        <v>93.959333260838307</v>
      </c>
      <c r="U48" s="32">
        <f t="shared" si="9"/>
        <v>220.95858043622928</v>
      </c>
      <c r="V48" s="38">
        <f t="shared" si="10"/>
        <v>94.298217910630484</v>
      </c>
      <c r="W48" s="33">
        <f t="shared" si="17"/>
        <v>320392.95790618734</v>
      </c>
    </row>
    <row r="49" spans="1:23" x14ac:dyDescent="0.3">
      <c r="A49" s="9"/>
      <c r="B49" s="9"/>
      <c r="C49" s="9"/>
      <c r="D49" s="3">
        <v>44</v>
      </c>
      <c r="E49" s="9">
        <v>109</v>
      </c>
      <c r="F49" s="10">
        <f t="shared" ref="F49:F55" si="21">F48*($F$45/$F$44)</f>
        <v>79.891690843193288</v>
      </c>
      <c r="G49" s="11">
        <f t="shared" si="0"/>
        <v>9.0773343115829429E-5</v>
      </c>
      <c r="H49" s="11">
        <f t="shared" si="11"/>
        <v>4.6070713358376931E-5</v>
      </c>
      <c r="I49" s="16">
        <f t="shared" si="14"/>
        <v>2503624.9078705786</v>
      </c>
      <c r="J49" s="41">
        <f t="shared" si="1"/>
        <v>9.2999999999999999E-2</v>
      </c>
      <c r="K49" s="16">
        <f t="shared" si="20"/>
        <v>232837.1164319638</v>
      </c>
      <c r="L49" s="15">
        <f t="shared" si="16"/>
        <v>4308</v>
      </c>
      <c r="M49" s="16">
        <f t="shared" si="12"/>
        <v>2732154.0243025422</v>
      </c>
      <c r="N49" s="71" t="str">
        <f t="shared" si="3"/>
        <v>V</v>
      </c>
      <c r="O49" s="15">
        <f t="shared" si="13"/>
        <v>2568224.7828443898</v>
      </c>
      <c r="P49" s="12">
        <f t="shared" si="4"/>
        <v>1802.4703817170384</v>
      </c>
      <c r="Q49" s="16">
        <f t="shared" si="5"/>
        <v>0.39105156214299319</v>
      </c>
      <c r="R49" s="36">
        <f t="shared" si="6"/>
        <v>0.16361626241572078</v>
      </c>
      <c r="S49" s="16">
        <f t="shared" si="7"/>
        <v>118.31994781030372</v>
      </c>
      <c r="T49" s="17">
        <f t="shared" si="8"/>
        <v>49.505153550227071</v>
      </c>
      <c r="U49" s="32">
        <f t="shared" si="9"/>
        <v>118.71099937244671</v>
      </c>
      <c r="V49" s="38">
        <f t="shared" si="10"/>
        <v>49.668769812642793</v>
      </c>
      <c r="W49" s="33">
        <f t="shared" si="17"/>
        <v>320442.62667599996</v>
      </c>
    </row>
    <row r="50" spans="1:23" x14ac:dyDescent="0.3">
      <c r="A50" s="9"/>
      <c r="B50" s="9"/>
      <c r="C50" s="9"/>
      <c r="D50" s="3">
        <v>45</v>
      </c>
      <c r="E50" s="9">
        <v>110</v>
      </c>
      <c r="F50" s="10">
        <f t="shared" si="21"/>
        <v>39.34380462227724</v>
      </c>
      <c r="G50" s="11">
        <f t="shared" si="0"/>
        <v>4.4702629757452505E-5</v>
      </c>
      <c r="H50" s="11">
        <f t="shared" si="11"/>
        <v>2.2688181036731078E-5</v>
      </c>
      <c r="I50" s="16">
        <f t="shared" si="14"/>
        <v>2732154.0243025422</v>
      </c>
      <c r="J50" s="41">
        <f t="shared" si="1"/>
        <v>9.2999999999999999E-2</v>
      </c>
      <c r="K50" s="16">
        <f t="shared" si="20"/>
        <v>254090.32426013643</v>
      </c>
      <c r="L50" s="15">
        <f t="shared" si="16"/>
        <v>4308</v>
      </c>
      <c r="M50" s="16">
        <f t="shared" si="12"/>
        <v>2981936.3485626788</v>
      </c>
      <c r="N50" s="71" t="str">
        <f t="shared" si="3"/>
        <v>V</v>
      </c>
      <c r="O50" s="15">
        <f t="shared" si="13"/>
        <v>2803020.167648918</v>
      </c>
      <c r="P50" s="12">
        <f t="shared" si="4"/>
        <v>1767.1278252127829</v>
      </c>
      <c r="Q50" s="16">
        <f t="shared" si="5"/>
        <v>0.1925789289951054</v>
      </c>
      <c r="R50" s="36">
        <f t="shared" si="6"/>
        <v>7.8995260904579284E-2</v>
      </c>
      <c r="S50" s="16">
        <f t="shared" si="7"/>
        <v>63.595429013226948</v>
      </c>
      <c r="T50" s="17">
        <f t="shared" si="8"/>
        <v>26.086641635472994</v>
      </c>
      <c r="U50" s="32">
        <f t="shared" si="9"/>
        <v>63.788007942222052</v>
      </c>
      <c r="V50" s="38">
        <f t="shared" si="10"/>
        <v>26.165636896377574</v>
      </c>
      <c r="W50" s="33">
        <f t="shared" si="17"/>
        <v>320468.79231289634</v>
      </c>
    </row>
    <row r="51" spans="1:23" x14ac:dyDescent="0.3">
      <c r="A51" s="9"/>
      <c r="B51" s="9"/>
      <c r="C51" s="9"/>
      <c r="D51" s="3">
        <v>46</v>
      </c>
      <c r="E51" s="9">
        <v>111</v>
      </c>
      <c r="F51" s="10">
        <f t="shared" si="21"/>
        <v>19.375418717750257</v>
      </c>
      <c r="G51" s="11">
        <f t="shared" si="0"/>
        <v>2.2014448720721424E-5</v>
      </c>
      <c r="H51" s="11">
        <f t="shared" si="11"/>
        <v>1.1173118912904513E-5</v>
      </c>
      <c r="I51" s="16">
        <f t="shared" si="14"/>
        <v>2981936.3485626788</v>
      </c>
      <c r="J51" s="41">
        <f t="shared" si="1"/>
        <v>9.2999999999999999E-2</v>
      </c>
      <c r="K51" s="16">
        <f t="shared" si="20"/>
        <v>277320.08041632915</v>
      </c>
      <c r="L51" s="15">
        <f t="shared" si="16"/>
        <v>4308</v>
      </c>
      <c r="M51" s="16">
        <f t="shared" si="12"/>
        <v>3254948.428979008</v>
      </c>
      <c r="N51" s="71" t="str">
        <f t="shared" si="3"/>
        <v>V</v>
      </c>
      <c r="O51" s="15">
        <f t="shared" si="13"/>
        <v>3059651.5232402673</v>
      </c>
      <c r="P51" s="12">
        <f t="shared" si="4"/>
        <v>1732.478260012532</v>
      </c>
      <c r="Q51" s="16">
        <f t="shared" si="5"/>
        <v>9.4838245088867901E-2</v>
      </c>
      <c r="R51" s="36">
        <f t="shared" si="6"/>
        <v>3.8139553814810566E-2</v>
      </c>
      <c r="S51" s="16">
        <f t="shared" si="7"/>
        <v>34.18585030121293</v>
      </c>
      <c r="T51" s="17">
        <f t="shared" si="8"/>
        <v>13.747967141804613</v>
      </c>
      <c r="U51" s="32">
        <f t="shared" si="9"/>
        <v>34.280688546301796</v>
      </c>
      <c r="V51" s="38">
        <f t="shared" si="10"/>
        <v>13.786106695619424</v>
      </c>
      <c r="W51" s="33">
        <f t="shared" si="17"/>
        <v>320482.57841959194</v>
      </c>
    </row>
    <row r="52" spans="1:23" x14ac:dyDescent="0.3">
      <c r="A52" s="9"/>
      <c r="B52" s="9"/>
      <c r="C52" s="9"/>
      <c r="D52" s="3">
        <v>47</v>
      </c>
      <c r="E52" s="9">
        <v>112</v>
      </c>
      <c r="F52" s="10">
        <f t="shared" si="21"/>
        <v>9.5417017772496813</v>
      </c>
      <c r="G52" s="11">
        <f t="shared" si="0"/>
        <v>1.0841329807816911E-5</v>
      </c>
      <c r="H52" s="11">
        <f t="shared" si="11"/>
        <v>5.5023620465561692E-6</v>
      </c>
      <c r="I52" s="16">
        <f t="shared" si="14"/>
        <v>3254948.428979008</v>
      </c>
      <c r="J52" s="41">
        <f t="shared" si="1"/>
        <v>9.2999999999999999E-2</v>
      </c>
      <c r="K52" s="16">
        <f t="shared" si="20"/>
        <v>302710.20389504771</v>
      </c>
      <c r="L52" s="15">
        <f t="shared" si="16"/>
        <v>4308</v>
      </c>
      <c r="M52" s="16">
        <f t="shared" si="12"/>
        <v>3553350.6328740558</v>
      </c>
      <c r="N52" s="71" t="str">
        <f t="shared" si="3"/>
        <v>V</v>
      </c>
      <c r="O52" s="15">
        <f t="shared" si="13"/>
        <v>3340149.5949016125</v>
      </c>
      <c r="P52" s="12">
        <f t="shared" si="4"/>
        <v>1698.5080980515027</v>
      </c>
      <c r="Q52" s="16">
        <f t="shared" si="5"/>
        <v>4.670444881207525E-2</v>
      </c>
      <c r="R52" s="36">
        <f t="shared" si="6"/>
        <v>1.8414086472224162E-2</v>
      </c>
      <c r="S52" s="16">
        <f t="shared" si="7"/>
        <v>18.378712360806595</v>
      </c>
      <c r="T52" s="17">
        <f t="shared" si="8"/>
        <v>7.2461447949371527</v>
      </c>
      <c r="U52" s="32">
        <f t="shared" si="9"/>
        <v>18.425416809618671</v>
      </c>
      <c r="V52" s="38">
        <f t="shared" si="10"/>
        <v>7.2645588814093767</v>
      </c>
      <c r="W52" s="33">
        <f t="shared" si="17"/>
        <v>320489.84297847335</v>
      </c>
    </row>
    <row r="53" spans="1:23" x14ac:dyDescent="0.3">
      <c r="A53" s="9"/>
      <c r="B53" s="9"/>
      <c r="C53" s="9"/>
      <c r="D53" s="3">
        <v>48</v>
      </c>
      <c r="E53" s="9">
        <v>113</v>
      </c>
      <c r="F53" s="10">
        <f t="shared" si="21"/>
        <v>4.6989473689444559</v>
      </c>
      <c r="G53" s="11">
        <f t="shared" si="0"/>
        <v>5.3389677612607425E-6</v>
      </c>
      <c r="H53" s="11">
        <f t="shared" si="11"/>
        <v>2.7097168057894939E-6</v>
      </c>
      <c r="I53" s="16">
        <f t="shared" si="14"/>
        <v>3553350.6328740558</v>
      </c>
      <c r="J53" s="41">
        <f t="shared" si="1"/>
        <v>9.2999999999999999E-2</v>
      </c>
      <c r="K53" s="16">
        <f t="shared" si="20"/>
        <v>330461.60885728721</v>
      </c>
      <c r="L53" s="15">
        <f t="shared" si="16"/>
        <v>4308</v>
      </c>
      <c r="M53" s="16">
        <f t="shared" si="12"/>
        <v>3879504.2417313429</v>
      </c>
      <c r="N53" s="71" t="str">
        <f t="shared" si="3"/>
        <v>V</v>
      </c>
      <c r="O53" s="15">
        <f t="shared" si="13"/>
        <v>3646733.9872274622</v>
      </c>
      <c r="P53" s="12">
        <f t="shared" si="4"/>
        <v>1665.2040176975513</v>
      </c>
      <c r="Q53" s="16">
        <f t="shared" si="5"/>
        <v>2.3000273115511279E-2</v>
      </c>
      <c r="R53" s="36">
        <f t="shared" si="6"/>
        <v>8.890470566409089E-3</v>
      </c>
      <c r="S53" s="16">
        <f t="shared" si="7"/>
        <v>9.8816163714339833</v>
      </c>
      <c r="T53" s="17">
        <f t="shared" si="8"/>
        <v>3.8196163609697695</v>
      </c>
      <c r="U53" s="32">
        <f t="shared" si="9"/>
        <v>9.9046166445494954</v>
      </c>
      <c r="V53" s="38">
        <f t="shared" si="10"/>
        <v>3.8285068315361785</v>
      </c>
      <c r="W53" s="33">
        <f t="shared" si="17"/>
        <v>320493.67148530489</v>
      </c>
    </row>
    <row r="54" spans="1:23" x14ac:dyDescent="0.3">
      <c r="A54" s="9"/>
      <c r="B54" s="9"/>
      <c r="C54" s="9"/>
      <c r="D54" s="3">
        <v>49</v>
      </c>
      <c r="E54" s="9">
        <v>114</v>
      </c>
      <c r="F54" s="10">
        <f t="shared" si="21"/>
        <v>2.3140637688714722</v>
      </c>
      <c r="G54" s="11">
        <f t="shared" si="0"/>
        <v>2.6292509554712489E-6</v>
      </c>
      <c r="H54" s="11">
        <f t="shared" si="11"/>
        <v>1.3344387565652097E-6</v>
      </c>
      <c r="I54" s="16">
        <f t="shared" si="14"/>
        <v>3879504.2417313429</v>
      </c>
      <c r="J54" s="41">
        <f t="shared" si="1"/>
        <v>9.2999999999999999E-2</v>
      </c>
      <c r="K54" s="16">
        <f t="shared" si="20"/>
        <v>360793.89448101487</v>
      </c>
      <c r="L54" s="15">
        <f t="shared" si="16"/>
        <v>4308</v>
      </c>
      <c r="M54" s="16">
        <f t="shared" si="12"/>
        <v>4235990.1362123573</v>
      </c>
      <c r="N54" s="71" t="str">
        <f t="shared" si="3"/>
        <v>V</v>
      </c>
      <c r="O54" s="15">
        <f t="shared" si="13"/>
        <v>3981830.7280396158</v>
      </c>
      <c r="P54" s="12">
        <f t="shared" si="4"/>
        <v>1632.552958527011</v>
      </c>
      <c r="Q54" s="16">
        <f t="shared" si="5"/>
        <v>1.1326813116170141E-2</v>
      </c>
      <c r="R54" s="36">
        <f t="shared" si="6"/>
        <v>4.2923914260645582E-3</v>
      </c>
      <c r="S54" s="16">
        <f t="shared" si="7"/>
        <v>5.3135092455783282</v>
      </c>
      <c r="T54" s="17">
        <f t="shared" si="8"/>
        <v>2.0135991734051824</v>
      </c>
      <c r="U54" s="32">
        <f t="shared" si="9"/>
        <v>5.3248360586944985</v>
      </c>
      <c r="V54" s="38">
        <f t="shared" si="10"/>
        <v>2.0178915648312468</v>
      </c>
      <c r="W54" s="33">
        <f t="shared" si="17"/>
        <v>320495.6893768697</v>
      </c>
    </row>
    <row r="55" spans="1:23" ht="15" thickBot="1" x14ac:dyDescent="0.35">
      <c r="A55" s="9"/>
      <c r="B55" s="9"/>
      <c r="C55" s="9"/>
      <c r="D55" s="5">
        <v>50</v>
      </c>
      <c r="E55" s="20">
        <v>115</v>
      </c>
      <c r="F55" s="21">
        <f t="shared" si="21"/>
        <v>1.1395937655727637</v>
      </c>
      <c r="G55" s="22">
        <f t="shared" si="0"/>
        <v>1.294812198906039E-6</v>
      </c>
      <c r="H55" s="22">
        <f t="shared" si="11"/>
        <v>1.294812198906039E-6</v>
      </c>
      <c r="I55" s="24">
        <f t="shared" si="14"/>
        <v>4235990.1362123573</v>
      </c>
      <c r="J55" s="56">
        <f t="shared" si="1"/>
        <v>9.2999999999999999E-2</v>
      </c>
      <c r="K55" s="24">
        <f t="shared" si="20"/>
        <v>393947.0826677492</v>
      </c>
      <c r="L55" s="35">
        <f t="shared" si="16"/>
        <v>4308</v>
      </c>
      <c r="M55" s="24">
        <f t="shared" si="12"/>
        <v>4625629.2188801067</v>
      </c>
      <c r="N55" s="72" t="str">
        <f t="shared" si="3"/>
        <v>V</v>
      </c>
      <c r="O55" s="35">
        <f t="shared" si="13"/>
        <v>4348091.4657473005</v>
      </c>
      <c r="P55" s="34">
        <f t="shared" si="4"/>
        <v>1600.542116202952</v>
      </c>
      <c r="Q55" s="24">
        <f t="shared" si="5"/>
        <v>5.5780509528872164E-3</v>
      </c>
      <c r="R55" s="37">
        <f t="shared" si="6"/>
        <v>2.0724014569224692E-3</v>
      </c>
      <c r="S55" s="24">
        <f t="shared" si="7"/>
        <v>5.6299618718088444</v>
      </c>
      <c r="T55" s="26">
        <f t="shared" si="8"/>
        <v>2.0916878106886863</v>
      </c>
      <c r="U55" s="68">
        <f t="shared" si="9"/>
        <v>5.6355399227617315</v>
      </c>
      <c r="V55" s="39">
        <f t="shared" si="10"/>
        <v>2.0937602121456087</v>
      </c>
      <c r="W55" s="40">
        <f>V55+W54</f>
        <v>320497.78313708183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W55"/>
  <sheetViews>
    <sheetView workbookViewId="0"/>
  </sheetViews>
  <sheetFormatPr baseColWidth="10" defaultRowHeight="14.4" x14ac:dyDescent="0.3"/>
  <cols>
    <col min="1" max="1" width="35.33203125" customWidth="1"/>
    <col min="2" max="2" width="12.6640625" bestFit="1" customWidth="1"/>
    <col min="4" max="4" width="7.5546875" bestFit="1" customWidth="1"/>
    <col min="5" max="5" width="4.77734375" bestFit="1" customWidth="1"/>
    <col min="6" max="6" width="14.6640625" bestFit="1" customWidth="1"/>
    <col min="7" max="7" width="9.88671875" bestFit="1" customWidth="1"/>
    <col min="8" max="8" width="13.6640625" bestFit="1" customWidth="1"/>
    <col min="9" max="9" width="15.77734375" bestFit="1" customWidth="1"/>
    <col min="10" max="10" width="10.21875" bestFit="1" customWidth="1"/>
    <col min="11" max="11" width="13.109375" customWidth="1"/>
    <col min="12" max="12" width="16.33203125" bestFit="1" customWidth="1"/>
    <col min="13" max="13" width="15.77734375" bestFit="1" customWidth="1"/>
    <col min="14" max="14" width="15.77734375" customWidth="1"/>
    <col min="15" max="15" width="26" bestFit="1" customWidth="1"/>
    <col min="16" max="16" width="27.21875" bestFit="1" customWidth="1"/>
    <col min="17" max="17" width="26.33203125" bestFit="1" customWidth="1"/>
    <col min="18" max="18" width="37.21875" bestFit="1" customWidth="1"/>
    <col min="19" max="19" width="34.77734375" bestFit="1" customWidth="1"/>
    <col min="20" max="20" width="44.44140625" bestFit="1" customWidth="1"/>
    <col min="21" max="21" width="17.33203125" bestFit="1" customWidth="1"/>
    <col min="22" max="22" width="27" bestFit="1" customWidth="1"/>
    <col min="23" max="23" width="36.109375" bestFit="1" customWidth="1"/>
  </cols>
  <sheetData>
    <row r="1" spans="1:23" ht="17.399999999999999" x14ac:dyDescent="0.3">
      <c r="A1" s="42" t="s">
        <v>73</v>
      </c>
      <c r="B1" s="42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</row>
    <row r="2" spans="1:23" x14ac:dyDescent="0.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5" thickBot="1" x14ac:dyDescent="0.3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3" ht="17.399999999999999" x14ac:dyDescent="0.3">
      <c r="A4" s="42" t="s">
        <v>10</v>
      </c>
      <c r="B4" s="47">
        <v>100000</v>
      </c>
      <c r="C4" s="9"/>
      <c r="D4" s="6" t="s">
        <v>11</v>
      </c>
      <c r="E4" s="7" t="s">
        <v>1</v>
      </c>
      <c r="F4" s="7" t="s">
        <v>0</v>
      </c>
      <c r="G4" s="7" t="s">
        <v>2</v>
      </c>
      <c r="H4" s="7" t="s">
        <v>20</v>
      </c>
      <c r="I4" s="7" t="s">
        <v>25</v>
      </c>
      <c r="J4" s="7" t="s">
        <v>35</v>
      </c>
      <c r="K4" s="7" t="s">
        <v>17</v>
      </c>
      <c r="L4" s="7" t="s">
        <v>6</v>
      </c>
      <c r="M4" s="7" t="s">
        <v>25</v>
      </c>
      <c r="N4" s="7" t="s">
        <v>50</v>
      </c>
      <c r="O4" s="7" t="s">
        <v>18</v>
      </c>
      <c r="P4" s="7" t="s">
        <v>7</v>
      </c>
      <c r="Q4" s="7" t="s">
        <v>4</v>
      </c>
      <c r="R4" s="7" t="s">
        <v>12</v>
      </c>
      <c r="S4" s="7" t="s">
        <v>29</v>
      </c>
      <c r="T4" s="7" t="s">
        <v>30</v>
      </c>
      <c r="U4" s="7" t="s">
        <v>47</v>
      </c>
      <c r="V4" s="7" t="s">
        <v>21</v>
      </c>
      <c r="W4" s="8" t="s">
        <v>22</v>
      </c>
    </row>
    <row r="5" spans="1:23" ht="17.399999999999999" x14ac:dyDescent="0.3">
      <c r="A5" s="42" t="s">
        <v>23</v>
      </c>
      <c r="B5" s="47">
        <v>359</v>
      </c>
      <c r="C5" s="9"/>
      <c r="D5" s="3">
        <v>0</v>
      </c>
      <c r="E5" s="9">
        <v>65</v>
      </c>
      <c r="F5" s="10">
        <v>880122.82131384278</v>
      </c>
      <c r="G5" s="31">
        <f>F5/$F$5</f>
        <v>1</v>
      </c>
      <c r="H5" s="11">
        <f>(F5-F6)/$F$5</f>
        <v>1.1104565080185305E-2</v>
      </c>
      <c r="I5" s="32">
        <v>100000</v>
      </c>
      <c r="J5" s="41">
        <f ca="1">NORMINV(RAND(), $B$8, $B$11)</f>
        <v>4.9936963820499738E-2</v>
      </c>
      <c r="K5" s="16">
        <v>0</v>
      </c>
      <c r="L5" s="15">
        <v>0</v>
      </c>
      <c r="M5" s="16">
        <f>MAX(0,I5+K5-L5)</f>
        <v>100000</v>
      </c>
      <c r="N5" s="71" t="str">
        <f>IF(M5&lt;=1,"RUINE","V")</f>
        <v>V</v>
      </c>
      <c r="O5" s="15">
        <f>0</f>
        <v>0</v>
      </c>
      <c r="P5" s="12">
        <f>L5/(1+$B$7)^D5</f>
        <v>0</v>
      </c>
      <c r="Q5" s="16">
        <f>L5*G5</f>
        <v>0</v>
      </c>
      <c r="R5" s="36">
        <f>Q5/(1+$B$7)^D5</f>
        <v>0</v>
      </c>
      <c r="S5" s="16">
        <f>O5*H5</f>
        <v>0</v>
      </c>
      <c r="T5" s="17">
        <f>S5/(1+$B$7)^D5</f>
        <v>0</v>
      </c>
      <c r="U5" s="32">
        <f>Q5+S5</f>
        <v>0</v>
      </c>
      <c r="V5" s="38">
        <f>R5+T5</f>
        <v>0</v>
      </c>
      <c r="W5" s="33">
        <f>V5</f>
        <v>0</v>
      </c>
    </row>
    <row r="6" spans="1:23" ht="17.399999999999999" x14ac:dyDescent="0.3">
      <c r="A6" s="42" t="s">
        <v>26</v>
      </c>
      <c r="B6" s="53">
        <f>B5*12</f>
        <v>4308</v>
      </c>
      <c r="C6" s="9"/>
      <c r="D6" s="3">
        <v>1</v>
      </c>
      <c r="E6" s="9">
        <v>66</v>
      </c>
      <c r="F6" s="10">
        <v>870349.44016600691</v>
      </c>
      <c r="G6" s="31">
        <f t="shared" ref="G6:G55" si="0">F6/$F$5</f>
        <v>0.98889543491981469</v>
      </c>
      <c r="H6" s="11">
        <f>(F6-F7)/$F$5</f>
        <v>1.2469368075235601E-2</v>
      </c>
      <c r="I6" s="16">
        <f>M5</f>
        <v>100000</v>
      </c>
      <c r="J6" s="41">
        <f ca="1">NORMINV(RAND(), $B$8, $B$11)</f>
        <v>8.9866171479893647E-2</v>
      </c>
      <c r="K6" s="16">
        <f ca="1">I6*J6</f>
        <v>8986.6171479893655</v>
      </c>
      <c r="L6" s="15">
        <f t="shared" ref="L6" si="1">MIN($B$6,I6)</f>
        <v>4308</v>
      </c>
      <c r="M6" s="16">
        <f t="shared" ref="M6:M55" ca="1" si="2">MAX(0,I6+K6-L6)</f>
        <v>104678.61714798937</v>
      </c>
      <c r="N6" s="71" t="str">
        <f t="shared" ref="N6:N55" ca="1" si="3">IF(M6&lt;=1,"RUINE","V")</f>
        <v>V</v>
      </c>
      <c r="O6" s="15">
        <f ca="1">M6-(M6*$B$9)</f>
        <v>98397.900119110011</v>
      </c>
      <c r="P6" s="12">
        <f t="shared" ref="P6:P55" si="4">L6/(1+$B$7)^D6</f>
        <v>4223.5294117647054</v>
      </c>
      <c r="Q6" s="16">
        <f t="shared" ref="Q6:Q55" si="5">L6*G6</f>
        <v>4260.1615336345612</v>
      </c>
      <c r="R6" s="36">
        <f t="shared" ref="R6:R55" si="6">Q6/(1+$B$7)^D6</f>
        <v>4176.6289545436875</v>
      </c>
      <c r="S6" s="16">
        <f t="shared" ref="S6:S55" ca="1" si="7">O6*H6</f>
        <v>1226.9596344154515</v>
      </c>
      <c r="T6" s="17">
        <f t="shared" ref="T6:T55" ca="1" si="8">S6/(1+$B$7)^D6</f>
        <v>1202.9016023680897</v>
      </c>
      <c r="U6" s="32">
        <f t="shared" ref="U6:U55" ca="1" si="9">Q6+S6</f>
        <v>5487.1211680500128</v>
      </c>
      <c r="V6" s="38">
        <f t="shared" ref="V6:V55" ca="1" si="10">R6+T6</f>
        <v>5379.5305569117772</v>
      </c>
      <c r="W6" s="33">
        <f ca="1">V6+W5</f>
        <v>5379.5305569117772</v>
      </c>
    </row>
    <row r="7" spans="1:23" ht="17.399999999999999" x14ac:dyDescent="0.3">
      <c r="A7" s="42" t="s">
        <v>9</v>
      </c>
      <c r="B7" s="49">
        <v>0.02</v>
      </c>
      <c r="C7" s="9"/>
      <c r="D7" s="3">
        <v>2</v>
      </c>
      <c r="E7" s="9">
        <v>67</v>
      </c>
      <c r="F7" s="10">
        <v>859374.86475562979</v>
      </c>
      <c r="G7" s="31">
        <f t="shared" si="0"/>
        <v>0.97642606684457911</v>
      </c>
      <c r="H7" s="11">
        <f t="shared" ref="H7:H55" si="11">(F7-F8)/$F$5</f>
        <v>1.4100253388138218E-2</v>
      </c>
      <c r="I7" s="16">
        <f ca="1">M6</f>
        <v>104678.61714798937</v>
      </c>
      <c r="J7" s="41">
        <f ca="1">NORMINV(RAND(), $B$8, $B$11)</f>
        <v>5.2874861598177829E-2</v>
      </c>
      <c r="K7" s="16">
        <f ca="1">I7*J7</f>
        <v>5534.8673939885821</v>
      </c>
      <c r="L7" s="15">
        <f ca="1">MIN(L6*(1+$B$10),I7)</f>
        <v>4308</v>
      </c>
      <c r="M7" s="16">
        <f t="shared" ca="1" si="2"/>
        <v>105905.48454197794</v>
      </c>
      <c r="N7" s="71" t="str">
        <f t="shared" ca="1" si="3"/>
        <v>V</v>
      </c>
      <c r="O7" s="15">
        <f t="shared" ref="O7:O55" ca="1" si="12">M7-(M7*$B$9)</f>
        <v>99551.155469459263</v>
      </c>
      <c r="P7" s="12">
        <f t="shared" ca="1" si="4"/>
        <v>4140.7151095732415</v>
      </c>
      <c r="Q7" s="16">
        <f t="shared" ca="1" si="5"/>
        <v>4206.4434959664468</v>
      </c>
      <c r="R7" s="36">
        <f t="shared" ca="1" si="6"/>
        <v>4043.1021683645204</v>
      </c>
      <c r="S7" s="16">
        <f t="shared" ca="1" si="7"/>
        <v>1403.6965172013174</v>
      </c>
      <c r="T7" s="17">
        <f t="shared" ca="1" si="8"/>
        <v>1349.189270666395</v>
      </c>
      <c r="U7" s="32">
        <f t="shared" ca="1" si="9"/>
        <v>5610.1400131677638</v>
      </c>
      <c r="V7" s="38">
        <f t="shared" ca="1" si="10"/>
        <v>5392.2914390309152</v>
      </c>
      <c r="W7" s="33">
        <f ca="1">V7+W6</f>
        <v>10771.821995942693</v>
      </c>
    </row>
    <row r="8" spans="1:23" ht="17.399999999999999" x14ac:dyDescent="0.3">
      <c r="A8" s="42" t="s">
        <v>36</v>
      </c>
      <c r="B8" s="49">
        <v>1.7000000000000001E-2</v>
      </c>
      <c r="C8" s="9"/>
      <c r="D8" s="3">
        <v>3</v>
      </c>
      <c r="E8" s="9">
        <v>68</v>
      </c>
      <c r="F8" s="10">
        <v>846964.90996242152</v>
      </c>
      <c r="G8" s="31">
        <f t="shared" si="0"/>
        <v>0.96232581345644086</v>
      </c>
      <c r="H8" s="11">
        <f t="shared" si="11"/>
        <v>1.4359576611957057E-2</v>
      </c>
      <c r="I8" s="16">
        <f t="shared" ref="I8:I55" ca="1" si="13">M7</f>
        <v>105905.48454197794</v>
      </c>
      <c r="J8" s="41">
        <f t="shared" ref="J8:J55" ca="1" si="14">NORMINV(RAND(), $B$8, $B$11)</f>
        <v>3.0823553212332745E-2</v>
      </c>
      <c r="K8" s="16">
        <f t="shared" ref="K8:K55" ca="1" si="15">I8*J8</f>
        <v>3264.3833382575403</v>
      </c>
      <c r="L8" s="15">
        <f t="shared" ref="L8:L55" ca="1" si="16">MIN(L7*(1+$B$10),I8)</f>
        <v>4308</v>
      </c>
      <c r="M8" s="16">
        <f t="shared" ca="1" si="2"/>
        <v>104861.86788023548</v>
      </c>
      <c r="N8" s="71" t="str">
        <f t="shared" ca="1" si="3"/>
        <v>V</v>
      </c>
      <c r="O8" s="15">
        <f t="shared" ca="1" si="12"/>
        <v>98570.155807421354</v>
      </c>
      <c r="P8" s="12">
        <f t="shared" ca="1" si="4"/>
        <v>4059.5246172286679</v>
      </c>
      <c r="Q8" s="16">
        <f t="shared" ca="1" si="5"/>
        <v>4145.6996043703475</v>
      </c>
      <c r="R8" s="36">
        <f t="shared" ca="1" si="6"/>
        <v>3906.585329521025</v>
      </c>
      <c r="S8" s="16">
        <f t="shared" ca="1" si="7"/>
        <v>1415.4257039692106</v>
      </c>
      <c r="T8" s="17">
        <f t="shared" ca="1" si="8"/>
        <v>1333.7872537421606</v>
      </c>
      <c r="U8" s="32">
        <f t="shared" ca="1" si="9"/>
        <v>5561.1253083395586</v>
      </c>
      <c r="V8" s="38">
        <f t="shared" ca="1" si="10"/>
        <v>5240.3725832631853</v>
      </c>
      <c r="W8" s="33">
        <f t="shared" ref="W8:W54" ca="1" si="17">V8+W7</f>
        <v>16012.19457920588</v>
      </c>
    </row>
    <row r="9" spans="1:23" ht="17.399999999999999" x14ac:dyDescent="0.3">
      <c r="A9" s="42" t="s">
        <v>28</v>
      </c>
      <c r="B9" s="49">
        <v>0.06</v>
      </c>
      <c r="C9" s="9"/>
      <c r="D9" s="3">
        <v>4</v>
      </c>
      <c r="E9" s="9">
        <v>69</v>
      </c>
      <c r="F9" s="10">
        <v>834326.7188818336</v>
      </c>
      <c r="G9" s="31">
        <f t="shared" si="0"/>
        <v>0.94796623684448378</v>
      </c>
      <c r="H9" s="11">
        <f t="shared" si="11"/>
        <v>1.7596378512726909E-2</v>
      </c>
      <c r="I9" s="16">
        <f t="shared" ca="1" si="13"/>
        <v>104861.86788023548</v>
      </c>
      <c r="J9" s="41">
        <f t="shared" ca="1" si="14"/>
        <v>8.8616863494462766E-2</v>
      </c>
      <c r="K9" s="16">
        <f ca="1">I9*J9</f>
        <v>9292.5298317172183</v>
      </c>
      <c r="L9" s="15">
        <f t="shared" ca="1" si="16"/>
        <v>4308</v>
      </c>
      <c r="M9" s="16">
        <f t="shared" ca="1" si="2"/>
        <v>109846.3977119527</v>
      </c>
      <c r="N9" s="71" t="str">
        <f t="shared" ca="1" si="3"/>
        <v>V</v>
      </c>
      <c r="O9" s="15">
        <f t="shared" ca="1" si="12"/>
        <v>103255.61384923554</v>
      </c>
      <c r="P9" s="12">
        <f t="shared" ca="1" si="4"/>
        <v>3979.9260953222233</v>
      </c>
      <c r="Q9" s="16">
        <f t="shared" ca="1" si="5"/>
        <v>4083.8385483260363</v>
      </c>
      <c r="R9" s="36">
        <f t="shared" ca="1" si="6"/>
        <v>3772.8355635017683</v>
      </c>
      <c r="S9" s="16">
        <f t="shared" ca="1" si="7"/>
        <v>1816.9248648551152</v>
      </c>
      <c r="T9" s="17">
        <f t="shared" ca="1" si="8"/>
        <v>1678.5577258302408</v>
      </c>
      <c r="U9" s="32">
        <f t="shared" ca="1" si="9"/>
        <v>5900.7634131811519</v>
      </c>
      <c r="V9" s="38">
        <f t="shared" ca="1" si="10"/>
        <v>5451.3932893320089</v>
      </c>
      <c r="W9" s="33">
        <f t="shared" ca="1" si="17"/>
        <v>21463.587868537888</v>
      </c>
    </row>
    <row r="10" spans="1:23" ht="17.399999999999999" x14ac:dyDescent="0.3">
      <c r="A10" s="42" t="s">
        <v>43</v>
      </c>
      <c r="B10" s="46">
        <v>0</v>
      </c>
      <c r="C10" s="9"/>
      <c r="D10" s="3">
        <v>5</v>
      </c>
      <c r="E10" s="9">
        <v>70</v>
      </c>
      <c r="F10" s="10">
        <v>818839.74458030611</v>
      </c>
      <c r="G10" s="31">
        <f t="shared" si="0"/>
        <v>0.93036985833175689</v>
      </c>
      <c r="H10" s="11">
        <f t="shared" si="11"/>
        <v>1.7635819008535464E-2</v>
      </c>
      <c r="I10" s="16">
        <f t="shared" ca="1" si="13"/>
        <v>109846.3977119527</v>
      </c>
      <c r="J10" s="41">
        <f t="shared" ca="1" si="14"/>
        <v>-2.5484891801563173E-2</v>
      </c>
      <c r="K10" s="16">
        <f t="shared" ca="1" si="15"/>
        <v>-2799.4235604805908</v>
      </c>
      <c r="L10" s="15">
        <f t="shared" ca="1" si="16"/>
        <v>4308</v>
      </c>
      <c r="M10" s="16">
        <f t="shared" ca="1" si="2"/>
        <v>102738.97415147211</v>
      </c>
      <c r="N10" s="71" t="str">
        <f t="shared" ca="1" si="3"/>
        <v>V</v>
      </c>
      <c r="O10" s="15">
        <f t="shared" ca="1" si="12"/>
        <v>96574.635702383777</v>
      </c>
      <c r="P10" s="12">
        <f t="shared" ca="1" si="4"/>
        <v>3901.8883287472777</v>
      </c>
      <c r="Q10" s="16">
        <f t="shared" ca="1" si="5"/>
        <v>4008.0333496932085</v>
      </c>
      <c r="R10" s="36">
        <f t="shared" ca="1" si="6"/>
        <v>3630.1992916429404</v>
      </c>
      <c r="S10" s="16">
        <f t="shared" ca="1" si="7"/>
        <v>1703.1727960624876</v>
      </c>
      <c r="T10" s="17">
        <f t="shared" ca="1" si="8"/>
        <v>1542.616075857959</v>
      </c>
      <c r="U10" s="32">
        <f t="shared" ca="1" si="9"/>
        <v>5711.2061457556956</v>
      </c>
      <c r="V10" s="38">
        <f t="shared" ca="1" si="10"/>
        <v>5172.8153675008998</v>
      </c>
      <c r="W10" s="33">
        <f t="shared" ca="1" si="17"/>
        <v>26636.403236038786</v>
      </c>
    </row>
    <row r="11" spans="1:23" ht="17.399999999999999" x14ac:dyDescent="0.3">
      <c r="A11" s="42" t="s">
        <v>39</v>
      </c>
      <c r="B11" s="65">
        <v>0.06</v>
      </c>
      <c r="C11" s="9"/>
      <c r="D11" s="3">
        <v>6</v>
      </c>
      <c r="E11" s="9">
        <v>71</v>
      </c>
      <c r="F11" s="10">
        <v>803318.05779833358</v>
      </c>
      <c r="G11" s="31">
        <f t="shared" si="0"/>
        <v>0.9127340393232215</v>
      </c>
      <c r="H11" s="11">
        <f t="shared" si="11"/>
        <v>1.9545690834471385E-2</v>
      </c>
      <c r="I11" s="16">
        <f ca="1">M10</f>
        <v>102738.97415147211</v>
      </c>
      <c r="J11" s="41">
        <f t="shared" ca="1" si="14"/>
        <v>7.6799588915903005E-3</v>
      </c>
      <c r="K11" s="16">
        <f t="shared" ca="1" si="15"/>
        <v>789.0310980474643</v>
      </c>
      <c r="L11" s="15">
        <f t="shared" ca="1" si="16"/>
        <v>4308</v>
      </c>
      <c r="M11" s="16">
        <f t="shared" ca="1" si="2"/>
        <v>99220.00524951957</v>
      </c>
      <c r="N11" s="71" t="str">
        <f t="shared" ca="1" si="3"/>
        <v>V</v>
      </c>
      <c r="O11" s="15">
        <f t="shared" ca="1" si="12"/>
        <v>93266.804934548403</v>
      </c>
      <c r="P11" s="12">
        <f t="shared" ca="1" si="4"/>
        <v>3825.3807144581151</v>
      </c>
      <c r="Q11" s="16">
        <f t="shared" ca="1" si="5"/>
        <v>3932.0582414044384</v>
      </c>
      <c r="R11" s="36">
        <f t="shared" ca="1" si="6"/>
        <v>3491.5551914565067</v>
      </c>
      <c r="S11" s="16">
        <f t="shared" ca="1" si="7"/>
        <v>1822.9641343696333</v>
      </c>
      <c r="T11" s="17">
        <f t="shared" ca="1" si="8"/>
        <v>1618.7399820720582</v>
      </c>
      <c r="U11" s="32">
        <f t="shared" ca="1" si="9"/>
        <v>5755.0223757740714</v>
      </c>
      <c r="V11" s="38">
        <f t="shared" ca="1" si="10"/>
        <v>5110.2951735285651</v>
      </c>
      <c r="W11" s="33">
        <f t="shared" ca="1" si="17"/>
        <v>31746.698409567351</v>
      </c>
    </row>
    <row r="12" spans="1:23" ht="17.399999999999999" x14ac:dyDescent="0.3">
      <c r="A12" s="42" t="s">
        <v>34</v>
      </c>
      <c r="B12" s="54">
        <f ca="1">W55</f>
        <v>111570.76648701529</v>
      </c>
      <c r="C12" s="9"/>
      <c r="D12" s="3">
        <v>7</v>
      </c>
      <c r="E12" s="9">
        <v>72</v>
      </c>
      <c r="F12" s="10">
        <v>786115.44923657051</v>
      </c>
      <c r="G12" s="31">
        <f t="shared" si="0"/>
        <v>0.89318834848875006</v>
      </c>
      <c r="H12" s="11">
        <f t="shared" si="11"/>
        <v>1.9459186349815121E-2</v>
      </c>
      <c r="I12" s="16">
        <f ca="1">M11</f>
        <v>99220.00524951957</v>
      </c>
      <c r="J12" s="41">
        <f t="shared" ca="1" si="14"/>
        <v>6.2826422662010106E-2</v>
      </c>
      <c r="K12" s="16">
        <f t="shared" ca="1" si="15"/>
        <v>6233.6379863331777</v>
      </c>
      <c r="L12" s="15">
        <f t="shared" ca="1" si="16"/>
        <v>4308</v>
      </c>
      <c r="M12" s="16">
        <f t="shared" ca="1" si="2"/>
        <v>101145.64323585275</v>
      </c>
      <c r="N12" s="71" t="str">
        <f t="shared" ca="1" si="3"/>
        <v>V</v>
      </c>
      <c r="O12" s="15">
        <f t="shared" ca="1" si="12"/>
        <v>95076.904641701592</v>
      </c>
      <c r="P12" s="12">
        <f t="shared" ca="1" si="4"/>
        <v>3750.3732494687411</v>
      </c>
      <c r="Q12" s="16">
        <f t="shared" ca="1" si="5"/>
        <v>3847.8554052895352</v>
      </c>
      <c r="R12" s="36">
        <f t="shared" ca="1" si="6"/>
        <v>3349.7896889093718</v>
      </c>
      <c r="S12" s="16">
        <f t="shared" ca="1" si="7"/>
        <v>1850.1192049864735</v>
      </c>
      <c r="T12" s="17">
        <f t="shared" ca="1" si="8"/>
        <v>1610.6401055500569</v>
      </c>
      <c r="U12" s="32">
        <f t="shared" ca="1" si="9"/>
        <v>5697.9746102760091</v>
      </c>
      <c r="V12" s="38">
        <f t="shared" ca="1" si="10"/>
        <v>4960.4297944594291</v>
      </c>
      <c r="W12" s="33">
        <f t="shared" ca="1" si="17"/>
        <v>36707.128204026783</v>
      </c>
    </row>
    <row r="13" spans="1:23" x14ac:dyDescent="0.3">
      <c r="A13" s="9"/>
      <c r="B13" s="9"/>
      <c r="C13" s="9"/>
      <c r="D13" s="3">
        <v>8</v>
      </c>
      <c r="E13" s="9">
        <v>73</v>
      </c>
      <c r="F13" s="10">
        <v>768988.9752458994</v>
      </c>
      <c r="G13" s="31">
        <f t="shared" si="0"/>
        <v>0.87372916213893492</v>
      </c>
      <c r="H13" s="11">
        <f t="shared" si="11"/>
        <v>1.9570475432288945E-2</v>
      </c>
      <c r="I13" s="16">
        <f t="shared" ca="1" si="13"/>
        <v>101145.64323585275</v>
      </c>
      <c r="J13" s="41">
        <f t="shared" ca="1" si="14"/>
        <v>-1.8012492789124403E-2</v>
      </c>
      <c r="K13" s="16">
        <f t="shared" ca="1" si="15"/>
        <v>-1821.8851694371472</v>
      </c>
      <c r="L13" s="15">
        <f t="shared" ca="1" si="16"/>
        <v>4308</v>
      </c>
      <c r="M13" s="16">
        <f t="shared" ca="1" si="2"/>
        <v>95015.758066415612</v>
      </c>
      <c r="N13" s="71" t="str">
        <f t="shared" ca="1" si="3"/>
        <v>V</v>
      </c>
      <c r="O13" s="15">
        <f t="shared" ca="1" si="12"/>
        <v>89314.812582430677</v>
      </c>
      <c r="P13" s="12">
        <f t="shared" ca="1" si="4"/>
        <v>3676.8365190870009</v>
      </c>
      <c r="Q13" s="16">
        <f t="shared" ca="1" si="5"/>
        <v>3764.0252304945316</v>
      </c>
      <c r="R13" s="36">
        <f t="shared" ca="1" si="6"/>
        <v>3212.5592911437229</v>
      </c>
      <c r="S13" s="16">
        <f t="shared" ca="1" si="7"/>
        <v>1747.9333453839511</v>
      </c>
      <c r="T13" s="17">
        <f t="shared" ca="1" si="8"/>
        <v>1491.844279767322</v>
      </c>
      <c r="U13" s="32">
        <f t="shared" ca="1" si="9"/>
        <v>5511.9585758784824</v>
      </c>
      <c r="V13" s="38">
        <f t="shared" ca="1" si="10"/>
        <v>4704.4035709110449</v>
      </c>
      <c r="W13" s="33">
        <f t="shared" ca="1" si="17"/>
        <v>41411.53177493783</v>
      </c>
    </row>
    <row r="14" spans="1:23" x14ac:dyDescent="0.3">
      <c r="A14" s="9"/>
      <c r="B14" s="9"/>
      <c r="C14" s="9"/>
      <c r="D14" s="3">
        <v>9</v>
      </c>
      <c r="E14" s="9">
        <v>74</v>
      </c>
      <c r="F14" s="10">
        <v>751764.55319398001</v>
      </c>
      <c r="G14" s="31">
        <f t="shared" si="0"/>
        <v>0.85415868670664596</v>
      </c>
      <c r="H14" s="11">
        <f t="shared" si="11"/>
        <v>2.1148116881485997E-2</v>
      </c>
      <c r="I14" s="16">
        <f t="shared" ca="1" si="13"/>
        <v>95015.758066415612</v>
      </c>
      <c r="J14" s="41">
        <f t="shared" ca="1" si="14"/>
        <v>4.0023300525424937E-2</v>
      </c>
      <c r="K14" s="16">
        <f t="shared" ca="1" si="15"/>
        <v>3802.8442397432209</v>
      </c>
      <c r="L14" s="15">
        <f t="shared" ca="1" si="16"/>
        <v>4308</v>
      </c>
      <c r="M14" s="16">
        <f t="shared" ca="1" si="2"/>
        <v>94510.602306158835</v>
      </c>
      <c r="N14" s="71" t="str">
        <f t="shared" ca="1" si="3"/>
        <v>V</v>
      </c>
      <c r="O14" s="15">
        <f t="shared" ca="1" si="12"/>
        <v>88839.966167789302</v>
      </c>
      <c r="P14" s="12">
        <f t="shared" ca="1" si="4"/>
        <v>3604.7416853794125</v>
      </c>
      <c r="Q14" s="16">
        <f t="shared" ca="1" si="5"/>
        <v>3679.7156223322309</v>
      </c>
      <c r="R14" s="36">
        <f t="shared" ca="1" si="6"/>
        <v>3079.0214239003808</v>
      </c>
      <c r="S14" s="16">
        <f t="shared" ca="1" si="7"/>
        <v>1878.7979882636698</v>
      </c>
      <c r="T14" s="17">
        <f t="shared" ca="1" si="8"/>
        <v>1572.0941101905828</v>
      </c>
      <c r="U14" s="32">
        <f t="shared" ca="1" si="9"/>
        <v>5558.5136105959009</v>
      </c>
      <c r="V14" s="38">
        <f t="shared" ca="1" si="10"/>
        <v>4651.1155340909636</v>
      </c>
      <c r="W14" s="33">
        <f t="shared" ca="1" si="17"/>
        <v>46062.647309028791</v>
      </c>
    </row>
    <row r="15" spans="1:23" x14ac:dyDescent="0.3">
      <c r="A15" s="9"/>
      <c r="B15" s="9"/>
      <c r="C15" s="9"/>
      <c r="D15" s="3">
        <v>10</v>
      </c>
      <c r="E15" s="9">
        <v>75</v>
      </c>
      <c r="F15" s="10">
        <v>733151.61289877165</v>
      </c>
      <c r="G15" s="31">
        <f t="shared" si="0"/>
        <v>0.83301056982515997</v>
      </c>
      <c r="H15" s="11">
        <f t="shared" si="11"/>
        <v>2.5639925793550414E-2</v>
      </c>
      <c r="I15" s="16">
        <f t="shared" ca="1" si="13"/>
        <v>94510.602306158835</v>
      </c>
      <c r="J15" s="41">
        <f t="shared" ca="1" si="14"/>
        <v>4.1785169456511895E-2</v>
      </c>
      <c r="K15" s="16">
        <f t="shared" ca="1" si="15"/>
        <v>3949.1415327998507</v>
      </c>
      <c r="L15" s="15">
        <f t="shared" ca="1" si="16"/>
        <v>4308</v>
      </c>
      <c r="M15" s="16">
        <f t="shared" ca="1" si="2"/>
        <v>94151.74383895869</v>
      </c>
      <c r="N15" s="71" t="str">
        <f t="shared" ca="1" si="3"/>
        <v>V</v>
      </c>
      <c r="O15" s="15">
        <f t="shared" ca="1" si="12"/>
        <v>88502.639208621171</v>
      </c>
      <c r="P15" s="12">
        <f t="shared" ca="1" si="4"/>
        <v>3534.0604758621689</v>
      </c>
      <c r="Q15" s="16">
        <f t="shared" ca="1" si="5"/>
        <v>3588.6095348067893</v>
      </c>
      <c r="R15" s="36">
        <f t="shared" ca="1" si="6"/>
        <v>2943.9097307945217</v>
      </c>
      <c r="S15" s="16">
        <f t="shared" ca="1" si="7"/>
        <v>2269.2011018424123</v>
      </c>
      <c r="T15" s="17">
        <f t="shared" ca="1" si="8"/>
        <v>1861.5352659712521</v>
      </c>
      <c r="U15" s="32">
        <f t="shared" ca="1" si="9"/>
        <v>5857.8106366492011</v>
      </c>
      <c r="V15" s="38">
        <f t="shared" ca="1" si="10"/>
        <v>4805.4449967657738</v>
      </c>
      <c r="W15" s="33">
        <f t="shared" ca="1" si="17"/>
        <v>50868.092305794562</v>
      </c>
    </row>
    <row r="16" spans="1:23" x14ac:dyDescent="0.3">
      <c r="A16" s="9"/>
      <c r="B16" s="9"/>
      <c r="C16" s="9"/>
      <c r="D16" s="3">
        <v>11</v>
      </c>
      <c r="E16" s="9">
        <v>76</v>
      </c>
      <c r="F16" s="10">
        <v>710585.32907107449</v>
      </c>
      <c r="G16" s="31">
        <f t="shared" si="0"/>
        <v>0.80737064403160963</v>
      </c>
      <c r="H16" s="11">
        <f t="shared" si="11"/>
        <v>2.3838179210346002E-2</v>
      </c>
      <c r="I16" s="16">
        <f t="shared" ca="1" si="13"/>
        <v>94151.74383895869</v>
      </c>
      <c r="J16" s="41">
        <f t="shared" ca="1" si="14"/>
        <v>7.0024346235365839E-2</v>
      </c>
      <c r="K16" s="16">
        <f t="shared" ca="1" si="15"/>
        <v>6592.9143092427157</v>
      </c>
      <c r="L16" s="15">
        <f t="shared" ca="1" si="16"/>
        <v>4308</v>
      </c>
      <c r="M16" s="16">
        <f t="shared" ca="1" si="2"/>
        <v>96436.658148201401</v>
      </c>
      <c r="N16" s="71" t="str">
        <f t="shared" ca="1" si="3"/>
        <v>V</v>
      </c>
      <c r="O16" s="15">
        <f t="shared" ca="1" si="12"/>
        <v>90650.458659309312</v>
      </c>
      <c r="P16" s="12">
        <f t="shared" ca="1" si="4"/>
        <v>3464.7651724138918</v>
      </c>
      <c r="Q16" s="16">
        <f t="shared" ca="1" si="5"/>
        <v>3478.1527344881742</v>
      </c>
      <c r="R16" s="36">
        <f t="shared" ca="1" si="6"/>
        <v>2797.3496886700946</v>
      </c>
      <c r="S16" s="16">
        <f t="shared" ca="1" si="7"/>
        <v>2160.9418790206769</v>
      </c>
      <c r="T16" s="17">
        <f t="shared" ca="1" si="8"/>
        <v>1737.9656829251335</v>
      </c>
      <c r="U16" s="32">
        <f t="shared" ca="1" si="9"/>
        <v>5639.0946135088507</v>
      </c>
      <c r="V16" s="38">
        <f t="shared" ca="1" si="10"/>
        <v>4535.3153715952285</v>
      </c>
      <c r="W16" s="33">
        <f t="shared" ca="1" si="17"/>
        <v>55403.40767738979</v>
      </c>
    </row>
    <row r="17" spans="1:23" x14ac:dyDescent="0.3">
      <c r="A17" s="9"/>
      <c r="B17" s="9"/>
      <c r="C17" s="9"/>
      <c r="D17" s="3">
        <v>12</v>
      </c>
      <c r="E17" s="9">
        <v>77</v>
      </c>
      <c r="F17" s="10">
        <v>689604.80352947977</v>
      </c>
      <c r="G17" s="31">
        <f t="shared" si="0"/>
        <v>0.7835324648212636</v>
      </c>
      <c r="H17" s="11">
        <f t="shared" si="11"/>
        <v>2.7514330499724252E-2</v>
      </c>
      <c r="I17" s="16">
        <f t="shared" ca="1" si="13"/>
        <v>96436.658148201401</v>
      </c>
      <c r="J17" s="41">
        <f t="shared" ca="1" si="14"/>
        <v>-4.1941482674373518E-2</v>
      </c>
      <c r="K17" s="16">
        <f t="shared" ca="1" si="15"/>
        <v>-4044.6964268972706</v>
      </c>
      <c r="L17" s="15">
        <f t="shared" ca="1" si="16"/>
        <v>4308</v>
      </c>
      <c r="M17" s="16">
        <f t="shared" ca="1" si="2"/>
        <v>88083.961721304135</v>
      </c>
      <c r="N17" s="71" t="str">
        <f t="shared" ca="1" si="3"/>
        <v>V</v>
      </c>
      <c r="O17" s="15">
        <f t="shared" ca="1" si="12"/>
        <v>82798.924018025893</v>
      </c>
      <c r="P17" s="12">
        <f t="shared" ca="1" si="4"/>
        <v>3396.8286004057759</v>
      </c>
      <c r="Q17" s="16">
        <f t="shared" ca="1" si="5"/>
        <v>3375.4578584500036</v>
      </c>
      <c r="R17" s="36">
        <f t="shared" ca="1" si="6"/>
        <v>2661.5254858513008</v>
      </c>
      <c r="S17" s="16">
        <f t="shared" ca="1" si="7"/>
        <v>2278.1569604535207</v>
      </c>
      <c r="T17" s="17">
        <f t="shared" ca="1" si="8"/>
        <v>1796.3112162214504</v>
      </c>
      <c r="U17" s="32">
        <f t="shared" ca="1" si="9"/>
        <v>5653.6148189035248</v>
      </c>
      <c r="V17" s="38">
        <f t="shared" ca="1" si="10"/>
        <v>4457.836702072751</v>
      </c>
      <c r="W17" s="33">
        <f t="shared" ca="1" si="17"/>
        <v>59861.244379462543</v>
      </c>
    </row>
    <row r="18" spans="1:23" x14ac:dyDescent="0.3">
      <c r="A18" s="9"/>
      <c r="B18" s="9"/>
      <c r="C18" s="9"/>
      <c r="D18" s="3">
        <v>13</v>
      </c>
      <c r="E18" s="9">
        <v>78</v>
      </c>
      <c r="F18" s="10">
        <v>665388.81334350095</v>
      </c>
      <c r="G18" s="31">
        <f t="shared" si="0"/>
        <v>0.7560181343215393</v>
      </c>
      <c r="H18" s="11">
        <f t="shared" si="11"/>
        <v>2.7400875614625661E-2</v>
      </c>
      <c r="I18" s="16">
        <f t="shared" ca="1" si="13"/>
        <v>88083.961721304135</v>
      </c>
      <c r="J18" s="41">
        <f t="shared" ca="1" si="14"/>
        <v>2.7786067278745899E-2</v>
      </c>
      <c r="K18" s="16">
        <f ca="1">I18*J18</f>
        <v>2447.5068865666353</v>
      </c>
      <c r="L18" s="15">
        <f t="shared" ca="1" si="16"/>
        <v>4308</v>
      </c>
      <c r="M18" s="16">
        <f t="shared" ca="1" si="2"/>
        <v>86223.468607870775</v>
      </c>
      <c r="N18" s="71" t="str">
        <f t="shared" ca="1" si="3"/>
        <v>V</v>
      </c>
      <c r="O18" s="15">
        <f t="shared" ca="1" si="12"/>
        <v>81050.06049139853</v>
      </c>
      <c r="P18" s="12">
        <f t="shared" ca="1" si="4"/>
        <v>3330.2241180448782</v>
      </c>
      <c r="Q18" s="16">
        <f t="shared" ca="1" si="5"/>
        <v>3256.9261226571912</v>
      </c>
      <c r="R18" s="36">
        <f t="shared" ca="1" si="6"/>
        <v>2517.7098245968823</v>
      </c>
      <c r="S18" s="16">
        <f t="shared" ca="1" si="7"/>
        <v>2220.8426260826968</v>
      </c>
      <c r="T18" s="17">
        <f t="shared" ca="1" si="8"/>
        <v>1716.7835830461283</v>
      </c>
      <c r="U18" s="32">
        <f t="shared" ca="1" si="9"/>
        <v>5477.768748739888</v>
      </c>
      <c r="V18" s="38">
        <f t="shared" ca="1" si="10"/>
        <v>4234.4934076430109</v>
      </c>
      <c r="W18" s="33">
        <f t="shared" ca="1" si="17"/>
        <v>64095.737787105551</v>
      </c>
    </row>
    <row r="19" spans="1:23" x14ac:dyDescent="0.3">
      <c r="A19" s="9"/>
      <c r="B19" s="9"/>
      <c r="C19" s="9"/>
      <c r="D19" s="3">
        <v>14</v>
      </c>
      <c r="E19" s="9">
        <v>79</v>
      </c>
      <c r="F19" s="10">
        <v>641272.67739108694</v>
      </c>
      <c r="G19" s="31">
        <f t="shared" si="0"/>
        <v>0.72861725870691363</v>
      </c>
      <c r="H19" s="11">
        <f t="shared" si="11"/>
        <v>3.0010244779763138E-2</v>
      </c>
      <c r="I19" s="16">
        <f t="shared" ca="1" si="13"/>
        <v>86223.468607870775</v>
      </c>
      <c r="J19" s="41">
        <f t="shared" ca="1" si="14"/>
        <v>-5.7319744295824607E-3</v>
      </c>
      <c r="K19" s="16">
        <f t="shared" ca="1" si="15"/>
        <v>-494.23071729022126</v>
      </c>
      <c r="L19" s="15">
        <f t="shared" ca="1" si="16"/>
        <v>4308</v>
      </c>
      <c r="M19" s="16">
        <f t="shared" ca="1" si="2"/>
        <v>81421.237890580553</v>
      </c>
      <c r="N19" s="71" t="str">
        <f t="shared" ca="1" si="3"/>
        <v>V</v>
      </c>
      <c r="O19" s="15">
        <f t="shared" ca="1" si="12"/>
        <v>76535.963617145724</v>
      </c>
      <c r="P19" s="12">
        <f t="shared" ca="1" si="4"/>
        <v>3264.9256059263512</v>
      </c>
      <c r="Q19" s="16">
        <f t="shared" ca="1" si="5"/>
        <v>3138.883150509384</v>
      </c>
      <c r="R19" s="36">
        <f t="shared" ca="1" si="6"/>
        <v>2378.8811448720667</v>
      </c>
      <c r="S19" s="16">
        <f t="shared" ca="1" si="7"/>
        <v>2296.8630026055889</v>
      </c>
      <c r="T19" s="17">
        <f t="shared" ca="1" si="8"/>
        <v>1740.7351045756432</v>
      </c>
      <c r="U19" s="32">
        <f t="shared" ca="1" si="9"/>
        <v>5435.7461531149729</v>
      </c>
      <c r="V19" s="38">
        <f t="shared" ca="1" si="10"/>
        <v>4119.6162494477103</v>
      </c>
      <c r="W19" s="33">
        <f t="shared" ca="1" si="17"/>
        <v>68215.354036553268</v>
      </c>
    </row>
    <row r="20" spans="1:23" x14ac:dyDescent="0.3">
      <c r="A20" s="9"/>
      <c r="B20" s="9"/>
      <c r="C20" s="9"/>
      <c r="D20" s="3">
        <v>15</v>
      </c>
      <c r="E20" s="9">
        <v>80</v>
      </c>
      <c r="F20" s="10">
        <v>614859.97608720278</v>
      </c>
      <c r="G20" s="31">
        <f t="shared" si="0"/>
        <v>0.69860701392715052</v>
      </c>
      <c r="H20" s="11">
        <f t="shared" si="11"/>
        <v>3.1949792092530752E-2</v>
      </c>
      <c r="I20" s="16">
        <f t="shared" ca="1" si="13"/>
        <v>81421.237890580553</v>
      </c>
      <c r="J20" s="41">
        <f t="shared" ca="1" si="14"/>
        <v>-2.5817891753335473E-3</v>
      </c>
      <c r="K20" s="16">
        <f ca="1">I20*J20</f>
        <v>-210.21247062815854</v>
      </c>
      <c r="L20" s="15">
        <f t="shared" ca="1" si="16"/>
        <v>4308</v>
      </c>
      <c r="M20" s="16">
        <f t="shared" ca="1" si="2"/>
        <v>76903.025419952392</v>
      </c>
      <c r="N20" s="71" t="str">
        <f t="shared" ca="1" si="3"/>
        <v>V</v>
      </c>
      <c r="O20" s="15">
        <f t="shared" ca="1" si="12"/>
        <v>72288.843894755249</v>
      </c>
      <c r="P20" s="12">
        <f t="shared" ca="1" si="4"/>
        <v>3200.9074567905409</v>
      </c>
      <c r="Q20" s="16">
        <f t="shared" ca="1" si="5"/>
        <v>3009.5990159981643</v>
      </c>
      <c r="R20" s="36">
        <f t="shared" ca="1" si="6"/>
        <v>2236.1764002455893</v>
      </c>
      <c r="S20" s="16">
        <f t="shared" ca="1" si="7"/>
        <v>2309.613533046841</v>
      </c>
      <c r="T20" s="17">
        <f t="shared" ca="1" si="8"/>
        <v>1716.0768756346285</v>
      </c>
      <c r="U20" s="32">
        <f t="shared" ca="1" si="9"/>
        <v>5319.2125490450053</v>
      </c>
      <c r="V20" s="38">
        <f t="shared" ca="1" si="10"/>
        <v>3952.2532758802181</v>
      </c>
      <c r="W20" s="33">
        <f t="shared" ca="1" si="17"/>
        <v>72167.60731243348</v>
      </c>
    </row>
    <row r="21" spans="1:23" x14ac:dyDescent="0.3">
      <c r="A21" s="9"/>
      <c r="B21" s="9"/>
      <c r="C21" s="9"/>
      <c r="D21" s="3">
        <v>16</v>
      </c>
      <c r="E21" s="9">
        <v>81</v>
      </c>
      <c r="F21" s="10">
        <v>586740.23493033391</v>
      </c>
      <c r="G21" s="31">
        <f t="shared" si="0"/>
        <v>0.66665722183461973</v>
      </c>
      <c r="H21" s="11">
        <f t="shared" si="11"/>
        <v>3.4620793358098333E-2</v>
      </c>
      <c r="I21" s="16">
        <f t="shared" ca="1" si="13"/>
        <v>76903.025419952392</v>
      </c>
      <c r="J21" s="41">
        <f t="shared" ca="1" si="14"/>
        <v>5.1310788171111198E-2</v>
      </c>
      <c r="K21" s="16">
        <f t="shared" ca="1" si="15"/>
        <v>3945.9548470407567</v>
      </c>
      <c r="L21" s="15">
        <f t="shared" ca="1" si="16"/>
        <v>4308</v>
      </c>
      <c r="M21" s="16">
        <f t="shared" ca="1" si="2"/>
        <v>76540.980266993152</v>
      </c>
      <c r="N21" s="71" t="str">
        <f t="shared" ca="1" si="3"/>
        <v>V</v>
      </c>
      <c r="O21" s="15">
        <f t="shared" ca="1" si="12"/>
        <v>71948.521450973567</v>
      </c>
      <c r="P21" s="12">
        <f t="shared" ca="1" si="4"/>
        <v>3138.1445654809222</v>
      </c>
      <c r="Q21" s="16">
        <f t="shared" ca="1" si="5"/>
        <v>2871.9593116635419</v>
      </c>
      <c r="R21" s="36">
        <f t="shared" ca="1" si="6"/>
        <v>2092.0667377389213</v>
      </c>
      <c r="S21" s="16">
        <f t="shared" ca="1" si="7"/>
        <v>2490.9148935748613</v>
      </c>
      <c r="T21" s="17">
        <f t="shared" ca="1" si="8"/>
        <v>1814.4965265430455</v>
      </c>
      <c r="U21" s="32">
        <f t="shared" ca="1" si="9"/>
        <v>5362.8742052384032</v>
      </c>
      <c r="V21" s="38">
        <f t="shared" ca="1" si="10"/>
        <v>3906.5632642819669</v>
      </c>
      <c r="W21" s="33">
        <f t="shared" ca="1" si="17"/>
        <v>76074.170576715449</v>
      </c>
    </row>
    <row r="22" spans="1:23" x14ac:dyDescent="0.3">
      <c r="A22" s="9"/>
      <c r="B22" s="9"/>
      <c r="C22" s="9"/>
      <c r="D22" s="3">
        <v>17</v>
      </c>
      <c r="E22" s="9">
        <v>82</v>
      </c>
      <c r="F22" s="10">
        <v>556269.68460388086</v>
      </c>
      <c r="G22" s="31">
        <f t="shared" si="0"/>
        <v>0.63203642847652142</v>
      </c>
      <c r="H22" s="11">
        <f t="shared" si="11"/>
        <v>3.427640151839649E-2</v>
      </c>
      <c r="I22" s="16">
        <f t="shared" ca="1" si="13"/>
        <v>76540.980266993152</v>
      </c>
      <c r="J22" s="41">
        <f t="shared" ca="1" si="14"/>
        <v>8.3463730566513294E-2</v>
      </c>
      <c r="K22" s="16">
        <f t="shared" ca="1" si="15"/>
        <v>6388.3957543011275</v>
      </c>
      <c r="L22" s="15">
        <f t="shared" ca="1" si="16"/>
        <v>4308</v>
      </c>
      <c r="M22" s="16">
        <f t="shared" ca="1" si="2"/>
        <v>78621.376021294273</v>
      </c>
      <c r="N22" s="71" t="str">
        <f t="shared" ca="1" si="3"/>
        <v>V</v>
      </c>
      <c r="O22" s="15">
        <f t="shared" ca="1" si="12"/>
        <v>73904.093460016622</v>
      </c>
      <c r="P22" s="12">
        <f t="shared" ca="1" si="4"/>
        <v>3076.6123190989429</v>
      </c>
      <c r="Q22" s="16">
        <f t="shared" ca="1" si="5"/>
        <v>2722.8129338768545</v>
      </c>
      <c r="R22" s="36">
        <f t="shared" ca="1" si="6"/>
        <v>1944.5310619701638</v>
      </c>
      <c r="S22" s="16">
        <f t="shared" ca="1" si="7"/>
        <v>2533.16638128863</v>
      </c>
      <c r="T22" s="17">
        <f t="shared" ca="1" si="8"/>
        <v>1809.0925940111163</v>
      </c>
      <c r="U22" s="32">
        <f t="shared" ca="1" si="9"/>
        <v>5255.9793151654849</v>
      </c>
      <c r="V22" s="38">
        <f t="shared" ca="1" si="10"/>
        <v>3753.6236559812801</v>
      </c>
      <c r="W22" s="33">
        <f t="shared" ca="1" si="17"/>
        <v>79827.794232696731</v>
      </c>
    </row>
    <row r="23" spans="1:23" x14ac:dyDescent="0.3">
      <c r="A23" s="9"/>
      <c r="B23" s="9"/>
      <c r="C23" s="9"/>
      <c r="D23" s="3">
        <v>18</v>
      </c>
      <c r="E23" s="9">
        <v>83</v>
      </c>
      <c r="F23" s="10">
        <v>526102.24139502365</v>
      </c>
      <c r="G23" s="31">
        <f t="shared" si="0"/>
        <v>0.59776002695812491</v>
      </c>
      <c r="H23" s="11">
        <f t="shared" si="11"/>
        <v>3.5532409116426925E-2</v>
      </c>
      <c r="I23" s="16">
        <f t="shared" ca="1" si="13"/>
        <v>78621.376021294273</v>
      </c>
      <c r="J23" s="41">
        <f t="shared" ca="1" si="14"/>
        <v>7.8487366667093945E-3</v>
      </c>
      <c r="K23" s="16">
        <f t="shared" ca="1" si="15"/>
        <v>617.07847676547908</v>
      </c>
      <c r="L23" s="15">
        <f t="shared" ca="1" si="16"/>
        <v>4308</v>
      </c>
      <c r="M23" s="16">
        <f t="shared" ca="1" si="2"/>
        <v>74930.454498059757</v>
      </c>
      <c r="N23" s="71" t="str">
        <f t="shared" ca="1" si="3"/>
        <v>V</v>
      </c>
      <c r="O23" s="15">
        <f t="shared" ca="1" si="12"/>
        <v>70434.627228176178</v>
      </c>
      <c r="P23" s="12">
        <f t="shared" ca="1" si="4"/>
        <v>3016.2865873519054</v>
      </c>
      <c r="Q23" s="16">
        <f t="shared" ca="1" si="5"/>
        <v>2575.1501961356021</v>
      </c>
      <c r="R23" s="36">
        <f t="shared" ca="1" si="6"/>
        <v>1803.0155517689054</v>
      </c>
      <c r="S23" s="16">
        <f t="shared" ca="1" si="7"/>
        <v>2502.7119906345793</v>
      </c>
      <c r="T23" s="17">
        <f t="shared" ca="1" si="8"/>
        <v>1752.297263081678</v>
      </c>
      <c r="U23" s="32">
        <f t="shared" ca="1" si="9"/>
        <v>5077.8621867701813</v>
      </c>
      <c r="V23" s="38">
        <f t="shared" ca="1" si="10"/>
        <v>3555.3128148505834</v>
      </c>
      <c r="W23" s="33">
        <f t="shared" ca="1" si="17"/>
        <v>83383.10704754731</v>
      </c>
    </row>
    <row r="24" spans="1:23" x14ac:dyDescent="0.3">
      <c r="A24" s="9"/>
      <c r="B24" s="9"/>
      <c r="C24" s="9"/>
      <c r="D24" s="3">
        <v>19</v>
      </c>
      <c r="E24" s="9">
        <v>84</v>
      </c>
      <c r="F24" s="10">
        <v>494829.35723539628</v>
      </c>
      <c r="G24" s="31">
        <f t="shared" si="0"/>
        <v>0.56222761784169806</v>
      </c>
      <c r="H24" s="11">
        <f t="shared" si="11"/>
        <v>3.9765463216708652E-2</v>
      </c>
      <c r="I24" s="16">
        <f t="shared" ca="1" si="13"/>
        <v>74930.454498059757</v>
      </c>
      <c r="J24" s="41">
        <f t="shared" ca="1" si="14"/>
        <v>5.2575780142811376E-2</v>
      </c>
      <c r="K24" s="16">
        <f t="shared" ca="1" si="15"/>
        <v>3939.5271016909214</v>
      </c>
      <c r="L24" s="15">
        <f t="shared" ca="1" si="16"/>
        <v>4308</v>
      </c>
      <c r="M24" s="16">
        <f t="shared" ca="1" si="2"/>
        <v>74561.981599750681</v>
      </c>
      <c r="N24" s="71" t="str">
        <f t="shared" ca="1" si="3"/>
        <v>V</v>
      </c>
      <c r="O24" s="15">
        <f t="shared" ca="1" si="12"/>
        <v>70088.262703765635</v>
      </c>
      <c r="P24" s="12">
        <f t="shared" ca="1" si="4"/>
        <v>2957.1437130901031</v>
      </c>
      <c r="Q24" s="16">
        <f t="shared" ca="1" si="5"/>
        <v>2422.0765776620351</v>
      </c>
      <c r="R24" s="36">
        <f t="shared" ca="1" si="6"/>
        <v>1662.5878654262026</v>
      </c>
      <c r="S24" s="16">
        <f t="shared" ca="1" si="7"/>
        <v>2787.0922324696053</v>
      </c>
      <c r="T24" s="17">
        <f t="shared" ca="1" si="8"/>
        <v>1913.1458386837869</v>
      </c>
      <c r="U24" s="32">
        <f t="shared" ca="1" si="9"/>
        <v>5209.1688101316404</v>
      </c>
      <c r="V24" s="38">
        <f t="shared" ca="1" si="10"/>
        <v>3575.7337041099895</v>
      </c>
      <c r="W24" s="33">
        <f t="shared" ca="1" si="17"/>
        <v>86958.840751657306</v>
      </c>
    </row>
    <row r="25" spans="1:23" x14ac:dyDescent="0.3">
      <c r="A25" s="9"/>
      <c r="B25" s="9"/>
      <c r="C25" s="9"/>
      <c r="D25" s="3">
        <v>20</v>
      </c>
      <c r="E25" s="9">
        <v>85</v>
      </c>
      <c r="F25" s="10">
        <v>459830.86555825482</v>
      </c>
      <c r="G25" s="11">
        <f t="shared" si="0"/>
        <v>0.52246215462498935</v>
      </c>
      <c r="H25" s="11">
        <f t="shared" si="11"/>
        <v>3.98132910161609E-2</v>
      </c>
      <c r="I25" s="16">
        <f ca="1">M24</f>
        <v>74561.981599750681</v>
      </c>
      <c r="J25" s="41">
        <f t="shared" ca="1" si="14"/>
        <v>3.5961322578482613E-2</v>
      </c>
      <c r="K25" s="16">
        <f t="shared" ca="1" si="15"/>
        <v>2681.3474723995191</v>
      </c>
      <c r="L25" s="15">
        <f t="shared" ca="1" si="16"/>
        <v>4308</v>
      </c>
      <c r="M25" s="16">
        <f t="shared" ca="1" si="2"/>
        <v>72935.329072150198</v>
      </c>
      <c r="N25" s="71" t="str">
        <f t="shared" ca="1" si="3"/>
        <v>V</v>
      </c>
      <c r="O25" s="15">
        <f t="shared" ca="1" si="12"/>
        <v>68559.209327821183</v>
      </c>
      <c r="P25" s="12">
        <f t="shared" ca="1" si="4"/>
        <v>2899.1605030295127</v>
      </c>
      <c r="Q25" s="16">
        <f t="shared" ca="1" si="5"/>
        <v>2250.766962124454</v>
      </c>
      <c r="R25" s="36">
        <f t="shared" ca="1" si="6"/>
        <v>1514.7016430164672</v>
      </c>
      <c r="S25" s="16">
        <f t="shared" ca="1" si="7"/>
        <v>2729.5677528064375</v>
      </c>
      <c r="T25" s="17">
        <f t="shared" ca="1" si="8"/>
        <v>1836.9208494149136</v>
      </c>
      <c r="U25" s="32">
        <f t="shared" ca="1" si="9"/>
        <v>4980.334714930892</v>
      </c>
      <c r="V25" s="38">
        <f t="shared" ca="1" si="10"/>
        <v>3351.622492431381</v>
      </c>
      <c r="W25" s="33">
        <f t="shared" ca="1" si="17"/>
        <v>90310.463244088693</v>
      </c>
    </row>
    <row r="26" spans="1:23" x14ac:dyDescent="0.3">
      <c r="A26" s="9"/>
      <c r="B26" s="9"/>
      <c r="C26" s="9"/>
      <c r="D26" s="3">
        <v>21</v>
      </c>
      <c r="E26" s="9">
        <v>86</v>
      </c>
      <c r="F26" s="10">
        <v>424790.27954332222</v>
      </c>
      <c r="G26" s="11">
        <f t="shared" si="0"/>
        <v>0.48264886360882847</v>
      </c>
      <c r="H26" s="11">
        <f t="shared" si="11"/>
        <v>4.3490233295922706E-2</v>
      </c>
      <c r="I26" s="16">
        <f t="shared" ca="1" si="13"/>
        <v>72935.329072150198</v>
      </c>
      <c r="J26" s="41">
        <f t="shared" ca="1" si="14"/>
        <v>-0.11026806147176184</v>
      </c>
      <c r="K26" s="16">
        <f t="shared" ca="1" si="15"/>
        <v>-8042.4373495910368</v>
      </c>
      <c r="L26" s="15">
        <f t="shared" ca="1" si="16"/>
        <v>4308</v>
      </c>
      <c r="M26" s="16">
        <f t="shared" ca="1" si="2"/>
        <v>60584.891722559158</v>
      </c>
      <c r="N26" s="71" t="str">
        <f t="shared" ca="1" si="3"/>
        <v>V</v>
      </c>
      <c r="O26" s="15">
        <f t="shared" ca="1" si="12"/>
        <v>56949.798219205608</v>
      </c>
      <c r="P26" s="12">
        <f t="shared" ca="1" si="4"/>
        <v>2842.314218656385</v>
      </c>
      <c r="Q26" s="16">
        <f t="shared" ca="1" si="5"/>
        <v>2079.251304426833</v>
      </c>
      <c r="R26" s="36">
        <f t="shared" ca="1" si="6"/>
        <v>1371.8397276537196</v>
      </c>
      <c r="S26" s="16">
        <f t="shared" ca="1" si="7"/>
        <v>2476.7600107089752</v>
      </c>
      <c r="T26" s="17">
        <f t="shared" ca="1" si="8"/>
        <v>1634.1063590152417</v>
      </c>
      <c r="U26" s="32">
        <f t="shared" ca="1" si="9"/>
        <v>4556.0113151358082</v>
      </c>
      <c r="V26" s="38">
        <f t="shared" ca="1" si="10"/>
        <v>3005.9460866689615</v>
      </c>
      <c r="W26" s="33">
        <f t="shared" ca="1" si="17"/>
        <v>93316.409330757655</v>
      </c>
    </row>
    <row r="27" spans="1:23" x14ac:dyDescent="0.3">
      <c r="A27" s="9"/>
      <c r="B27" s="9"/>
      <c r="C27" s="9"/>
      <c r="D27" s="3">
        <v>22</v>
      </c>
      <c r="E27" s="9">
        <v>87</v>
      </c>
      <c r="F27" s="10">
        <v>386513.5327153175</v>
      </c>
      <c r="G27" s="11">
        <f t="shared" si="0"/>
        <v>0.43915863031290575</v>
      </c>
      <c r="H27" s="11">
        <f t="shared" si="11"/>
        <v>4.2435468114864421E-2</v>
      </c>
      <c r="I27" s="16">
        <f t="shared" ca="1" si="13"/>
        <v>60584.891722559158</v>
      </c>
      <c r="J27" s="41">
        <f t="shared" ca="1" si="14"/>
        <v>-1.2866748041869096E-3</v>
      </c>
      <c r="K27" s="16">
        <f t="shared" ca="1" si="15"/>
        <v>-77.953053693808926</v>
      </c>
      <c r="L27" s="15">
        <f t="shared" ca="1" si="16"/>
        <v>4308</v>
      </c>
      <c r="M27" s="16">
        <f t="shared" ca="1" si="2"/>
        <v>56198.938668865347</v>
      </c>
      <c r="N27" s="71" t="str">
        <f t="shared" ca="1" si="3"/>
        <v>V</v>
      </c>
      <c r="O27" s="15">
        <f t="shared" ca="1" si="12"/>
        <v>52827.002348733426</v>
      </c>
      <c r="P27" s="12">
        <f t="shared" ca="1" si="4"/>
        <v>2786.5825673101813</v>
      </c>
      <c r="Q27" s="16">
        <f t="shared" ca="1" si="5"/>
        <v>1891.895379387998</v>
      </c>
      <c r="R27" s="36">
        <f t="shared" ca="1" si="6"/>
        <v>1223.7517835137598</v>
      </c>
      <c r="S27" s="16">
        <f t="shared" ca="1" si="7"/>
        <v>2241.7385737735453</v>
      </c>
      <c r="T27" s="17">
        <f t="shared" ca="1" si="8"/>
        <v>1450.0440181393108</v>
      </c>
      <c r="U27" s="32">
        <f t="shared" ca="1" si="9"/>
        <v>4133.6339531615431</v>
      </c>
      <c r="V27" s="38">
        <f t="shared" ca="1" si="10"/>
        <v>2673.7958016530706</v>
      </c>
      <c r="W27" s="33">
        <f t="shared" ca="1" si="17"/>
        <v>95990.205132410731</v>
      </c>
    </row>
    <row r="28" spans="1:23" x14ac:dyDescent="0.3">
      <c r="A28" s="9"/>
      <c r="B28" s="9"/>
      <c r="C28" s="9"/>
      <c r="D28" s="3">
        <v>23</v>
      </c>
      <c r="E28" s="9">
        <v>88</v>
      </c>
      <c r="F28" s="10">
        <v>349165.10879428941</v>
      </c>
      <c r="G28" s="11">
        <f t="shared" si="0"/>
        <v>0.39672316219804132</v>
      </c>
      <c r="H28" s="11">
        <f t="shared" si="11"/>
        <v>4.4253973827393177E-2</v>
      </c>
      <c r="I28" s="16">
        <f t="shared" ca="1" si="13"/>
        <v>56198.938668865347</v>
      </c>
      <c r="J28" s="41">
        <f t="shared" ca="1" si="14"/>
        <v>7.9350680539394203E-2</v>
      </c>
      <c r="K28" s="16">
        <f t="shared" ca="1" si="15"/>
        <v>4459.424028966142</v>
      </c>
      <c r="L28" s="15">
        <f t="shared" ca="1" si="16"/>
        <v>4308</v>
      </c>
      <c r="M28" s="16">
        <f t="shared" ca="1" si="2"/>
        <v>56350.362697831486</v>
      </c>
      <c r="N28" s="71" t="str">
        <f t="shared" ca="1" si="3"/>
        <v>V</v>
      </c>
      <c r="O28" s="15">
        <f t="shared" ca="1" si="12"/>
        <v>52969.340935961598</v>
      </c>
      <c r="P28" s="12">
        <f t="shared" ca="1" si="4"/>
        <v>2731.9436934413548</v>
      </c>
      <c r="Q28" s="16">
        <f t="shared" ca="1" si="5"/>
        <v>1709.083382749162</v>
      </c>
      <c r="R28" s="36">
        <f t="shared" ca="1" si="6"/>
        <v>1083.8253410090506</v>
      </c>
      <c r="S28" s="16">
        <f t="shared" ca="1" si="7"/>
        <v>2344.1038274343105</v>
      </c>
      <c r="T28" s="17">
        <f t="shared" ca="1" si="8"/>
        <v>1486.527313865113</v>
      </c>
      <c r="U28" s="32">
        <f t="shared" ca="1" si="9"/>
        <v>4053.1872101834724</v>
      </c>
      <c r="V28" s="38">
        <f t="shared" ca="1" si="10"/>
        <v>2570.3526548741638</v>
      </c>
      <c r="W28" s="33">
        <f t="shared" ca="1" si="17"/>
        <v>98560.557787284895</v>
      </c>
    </row>
    <row r="29" spans="1:23" x14ac:dyDescent="0.3">
      <c r="A29" s="9"/>
      <c r="B29" s="9"/>
      <c r="C29" s="9"/>
      <c r="D29" s="3">
        <v>24</v>
      </c>
      <c r="E29" s="9">
        <v>89</v>
      </c>
      <c r="F29" s="10">
        <v>310216.17649497517</v>
      </c>
      <c r="G29" s="11">
        <f t="shared" si="0"/>
        <v>0.35246918837064817</v>
      </c>
      <c r="H29" s="11">
        <f t="shared" si="11"/>
        <v>4.4291012544623025E-2</v>
      </c>
      <c r="I29" s="16">
        <f t="shared" ca="1" si="13"/>
        <v>56350.362697831486</v>
      </c>
      <c r="J29" s="41">
        <f t="shared" ca="1" si="14"/>
        <v>-4.6854515749216522E-3</v>
      </c>
      <c r="K29" s="16">
        <f t="shared" ca="1" si="15"/>
        <v>-264.02689564996086</v>
      </c>
      <c r="L29" s="15">
        <f t="shared" ca="1" si="16"/>
        <v>4308</v>
      </c>
      <c r="M29" s="16">
        <f t="shared" ca="1" si="2"/>
        <v>51778.335802181522</v>
      </c>
      <c r="N29" s="71" t="str">
        <f t="shared" ca="1" si="3"/>
        <v>V</v>
      </c>
      <c r="O29" s="15">
        <f t="shared" ca="1" si="12"/>
        <v>48671.635654050631</v>
      </c>
      <c r="P29" s="12">
        <f t="shared" ca="1" si="4"/>
        <v>2678.3761700405439</v>
      </c>
      <c r="Q29" s="16">
        <f t="shared" ca="1" si="5"/>
        <v>1518.4372635007524</v>
      </c>
      <c r="R29" s="36">
        <f t="shared" ca="1" si="6"/>
        <v>944.04507480547568</v>
      </c>
      <c r="S29" s="16">
        <f t="shared" ca="1" si="7"/>
        <v>2155.7160253208776</v>
      </c>
      <c r="T29" s="17">
        <f t="shared" ca="1" si="8"/>
        <v>1340.2549748361087</v>
      </c>
      <c r="U29" s="32">
        <f t="shared" ca="1" si="9"/>
        <v>3674.1532888216298</v>
      </c>
      <c r="V29" s="38">
        <f t="shared" ca="1" si="10"/>
        <v>2284.3000496415843</v>
      </c>
      <c r="W29" s="33">
        <f t="shared" ca="1" si="17"/>
        <v>100844.85783692647</v>
      </c>
    </row>
    <row r="30" spans="1:23" x14ac:dyDescent="0.3">
      <c r="A30" s="9"/>
      <c r="B30" s="9"/>
      <c r="C30" s="9"/>
      <c r="D30" s="3">
        <v>25</v>
      </c>
      <c r="E30" s="9">
        <v>90</v>
      </c>
      <c r="F30" s="10">
        <v>271234.64557535475</v>
      </c>
      <c r="G30" s="11">
        <f t="shared" si="0"/>
        <v>0.30817817582602514</v>
      </c>
      <c r="H30" s="11">
        <f t="shared" si="11"/>
        <v>4.3640254678262033E-2</v>
      </c>
      <c r="I30" s="16">
        <f t="shared" ca="1" si="13"/>
        <v>51778.335802181522</v>
      </c>
      <c r="J30" s="41">
        <f t="shared" ca="1" si="14"/>
        <v>6.3854766965295434E-2</v>
      </c>
      <c r="K30" s="16">
        <f t="shared" ca="1" si="15"/>
        <v>3306.2935664991146</v>
      </c>
      <c r="L30" s="15">
        <f t="shared" ca="1" si="16"/>
        <v>4308</v>
      </c>
      <c r="M30" s="16">
        <f t="shared" ca="1" si="2"/>
        <v>50776.629368680638</v>
      </c>
      <c r="N30" s="71" t="str">
        <f t="shared" ca="1" si="3"/>
        <v>V</v>
      </c>
      <c r="O30" s="15">
        <f t="shared" ca="1" si="12"/>
        <v>47730.031606559802</v>
      </c>
      <c r="P30" s="12">
        <f t="shared" ca="1" si="4"/>
        <v>2625.8589902358272</v>
      </c>
      <c r="Q30" s="16">
        <f t="shared" ca="1" si="5"/>
        <v>1327.6315814585164</v>
      </c>
      <c r="R30" s="36">
        <f t="shared" ca="1" si="6"/>
        <v>809.23243358724562</v>
      </c>
      <c r="S30" s="16">
        <f t="shared" ca="1" si="7"/>
        <v>2082.9507351117659</v>
      </c>
      <c r="T30" s="17">
        <f t="shared" ca="1" si="8"/>
        <v>1269.6227748401941</v>
      </c>
      <c r="U30" s="32">
        <f t="shared" ca="1" si="9"/>
        <v>3410.5823165702823</v>
      </c>
      <c r="V30" s="38">
        <f t="shared" ca="1" si="10"/>
        <v>2078.8552084274397</v>
      </c>
      <c r="W30" s="33">
        <f t="shared" ca="1" si="17"/>
        <v>102923.71304535391</v>
      </c>
    </row>
    <row r="31" spans="1:23" x14ac:dyDescent="0.3">
      <c r="A31" s="9"/>
      <c r="B31" s="9"/>
      <c r="C31" s="9"/>
      <c r="D31" s="3">
        <v>26</v>
      </c>
      <c r="E31" s="9">
        <v>91</v>
      </c>
      <c r="F31" s="10">
        <v>232825.86150506814</v>
      </c>
      <c r="G31" s="11">
        <f t="shared" si="0"/>
        <v>0.26453792114776309</v>
      </c>
      <c r="H31" s="11">
        <f t="shared" si="11"/>
        <v>4.0495862910376608E-2</v>
      </c>
      <c r="I31" s="16">
        <f t="shared" ca="1" si="13"/>
        <v>50776.629368680638</v>
      </c>
      <c r="J31" s="41">
        <f t="shared" ca="1" si="14"/>
        <v>8.6355284711684521E-2</v>
      </c>
      <c r="K31" s="16">
        <f t="shared" ca="1" si="15"/>
        <v>4384.8302858320985</v>
      </c>
      <c r="L31" s="15">
        <f t="shared" ca="1" si="16"/>
        <v>4308</v>
      </c>
      <c r="M31" s="16">
        <f t="shared" ca="1" si="2"/>
        <v>50853.459654512735</v>
      </c>
      <c r="N31" s="71" t="str">
        <f t="shared" ca="1" si="3"/>
        <v>V</v>
      </c>
      <c r="O31" s="15">
        <f t="shared" ca="1" si="12"/>
        <v>47802.252075241973</v>
      </c>
      <c r="P31" s="12">
        <f t="shared" ca="1" si="4"/>
        <v>2574.3715590547322</v>
      </c>
      <c r="Q31" s="16">
        <f t="shared" ca="1" si="5"/>
        <v>1139.6293643045633</v>
      </c>
      <c r="R31" s="36">
        <f t="shared" ca="1" si="6"/>
        <v>681.0189004942647</v>
      </c>
      <c r="S31" s="16">
        <f t="shared" ca="1" si="7"/>
        <v>1935.7934468462647</v>
      </c>
      <c r="T31" s="17">
        <f t="shared" ca="1" si="8"/>
        <v>1156.7900635481785</v>
      </c>
      <c r="U31" s="32">
        <f t="shared" ca="1" si="9"/>
        <v>3075.4228111508282</v>
      </c>
      <c r="V31" s="38">
        <f t="shared" ca="1" si="10"/>
        <v>1837.8089640424432</v>
      </c>
      <c r="W31" s="33">
        <f t="shared" ca="1" si="17"/>
        <v>104761.52200939636</v>
      </c>
    </row>
    <row r="32" spans="1:23" x14ac:dyDescent="0.3">
      <c r="A32" s="9"/>
      <c r="B32" s="9"/>
      <c r="C32" s="9"/>
      <c r="D32" s="3">
        <v>27</v>
      </c>
      <c r="E32" s="9">
        <v>92</v>
      </c>
      <c r="F32" s="10">
        <v>197184.52838884888</v>
      </c>
      <c r="G32" s="11">
        <f t="shared" si="0"/>
        <v>0.22404205823738649</v>
      </c>
      <c r="H32" s="11">
        <f t="shared" si="11"/>
        <v>3.9864321014227135E-2</v>
      </c>
      <c r="I32" s="16">
        <f t="shared" ca="1" si="13"/>
        <v>50853.459654512735</v>
      </c>
      <c r="J32" s="41">
        <f t="shared" ca="1" si="14"/>
        <v>5.1108604849140322E-2</v>
      </c>
      <c r="K32" s="16">
        <f t="shared" ca="1" si="15"/>
        <v>2599.0493746941911</v>
      </c>
      <c r="L32" s="15">
        <f t="shared" ca="1" si="16"/>
        <v>4308</v>
      </c>
      <c r="M32" s="16">
        <f t="shared" ca="1" si="2"/>
        <v>49144.509029206929</v>
      </c>
      <c r="N32" s="71" t="str">
        <f t="shared" ca="1" si="3"/>
        <v>V</v>
      </c>
      <c r="O32" s="15">
        <f t="shared" ca="1" si="12"/>
        <v>46195.838487454515</v>
      </c>
      <c r="P32" s="12">
        <f t="shared" ca="1" si="4"/>
        <v>2523.8936853477771</v>
      </c>
      <c r="Q32" s="16">
        <f t="shared" ca="1" si="5"/>
        <v>965.17318688666103</v>
      </c>
      <c r="R32" s="36">
        <f t="shared" ca="1" si="6"/>
        <v>565.4583360376588</v>
      </c>
      <c r="S32" s="16">
        <f t="shared" ca="1" si="7"/>
        <v>1841.5657349852756</v>
      </c>
      <c r="T32" s="17">
        <f t="shared" ca="1" si="8"/>
        <v>1078.9034655715357</v>
      </c>
      <c r="U32" s="32">
        <f t="shared" ca="1" si="9"/>
        <v>2806.7389218719368</v>
      </c>
      <c r="V32" s="38">
        <f t="shared" ca="1" si="10"/>
        <v>1644.3618016091946</v>
      </c>
      <c r="W32" s="33">
        <f t="shared" ca="1" si="17"/>
        <v>106405.88381100555</v>
      </c>
    </row>
    <row r="33" spans="1:23" x14ac:dyDescent="0.3">
      <c r="A33" s="9"/>
      <c r="B33" s="9"/>
      <c r="C33" s="9"/>
      <c r="D33" s="3">
        <v>28</v>
      </c>
      <c r="E33" s="9">
        <v>93</v>
      </c>
      <c r="F33" s="10">
        <v>162099.02970804658</v>
      </c>
      <c r="G33" s="11">
        <f t="shared" si="0"/>
        <v>0.18417773722315936</v>
      </c>
      <c r="H33" s="11">
        <f t="shared" si="11"/>
        <v>3.5893483021063079E-2</v>
      </c>
      <c r="I33" s="16">
        <f t="shared" ca="1" si="13"/>
        <v>49144.509029206929</v>
      </c>
      <c r="J33" s="41">
        <f t="shared" ca="1" si="14"/>
        <v>6.2426070259468017E-2</v>
      </c>
      <c r="K33" s="16">
        <f t="shared" ca="1" si="15"/>
        <v>3067.8985735243323</v>
      </c>
      <c r="L33" s="15">
        <f t="shared" ca="1" si="16"/>
        <v>4308</v>
      </c>
      <c r="M33" s="16">
        <f t="shared" ca="1" si="2"/>
        <v>47904.407602731262</v>
      </c>
      <c r="N33" s="71" t="str">
        <f t="shared" ca="1" si="3"/>
        <v>V</v>
      </c>
      <c r="O33" s="15">
        <f t="shared" ca="1" si="12"/>
        <v>45030.143146567389</v>
      </c>
      <c r="P33" s="12">
        <f t="shared" ca="1" si="4"/>
        <v>2474.4055738703692</v>
      </c>
      <c r="Q33" s="16">
        <f t="shared" ca="1" si="5"/>
        <v>793.43769195737048</v>
      </c>
      <c r="R33" s="36">
        <f t="shared" ca="1" si="6"/>
        <v>455.73041956781771</v>
      </c>
      <c r="S33" s="16">
        <f t="shared" ca="1" si="7"/>
        <v>1616.2886784673565</v>
      </c>
      <c r="T33" s="17">
        <f t="shared" ca="1" si="8"/>
        <v>928.35508704345409</v>
      </c>
      <c r="U33" s="32">
        <f t="shared" ca="1" si="9"/>
        <v>2409.7263704247271</v>
      </c>
      <c r="V33" s="38">
        <f t="shared" ca="1" si="10"/>
        <v>1384.0855066112717</v>
      </c>
      <c r="W33" s="33">
        <f t="shared" ca="1" si="17"/>
        <v>107789.96931761682</v>
      </c>
    </row>
    <row r="34" spans="1:23" x14ac:dyDescent="0.3">
      <c r="A34" s="9"/>
      <c r="B34" s="9"/>
      <c r="C34" s="9"/>
      <c r="D34" s="3">
        <v>29</v>
      </c>
      <c r="E34" s="9">
        <v>94</v>
      </c>
      <c r="F34" s="10">
        <v>130508.35616476803</v>
      </c>
      <c r="G34" s="11">
        <f t="shared" si="0"/>
        <v>0.14828425420209629</v>
      </c>
      <c r="H34" s="11">
        <f t="shared" si="11"/>
        <v>3.2800360912344437E-2</v>
      </c>
      <c r="I34" s="16">
        <f t="shared" ca="1" si="13"/>
        <v>47904.407602731262</v>
      </c>
      <c r="J34" s="41">
        <f t="shared" ca="1" si="14"/>
        <v>4.4292257670303571E-2</v>
      </c>
      <c r="K34" s="16">
        <f t="shared" ca="1" si="15"/>
        <v>2121.7943650834222</v>
      </c>
      <c r="L34" s="15">
        <f t="shared" ca="1" si="16"/>
        <v>4308</v>
      </c>
      <c r="M34" s="16">
        <f t="shared" ca="1" si="2"/>
        <v>45718.201967814683</v>
      </c>
      <c r="N34" s="71" t="str">
        <f t="shared" ca="1" si="3"/>
        <v>V</v>
      </c>
      <c r="O34" s="15">
        <f t="shared" ca="1" si="12"/>
        <v>42975.109849745801</v>
      </c>
      <c r="P34" s="12">
        <f t="shared" ca="1" si="4"/>
        <v>2425.8878175199702</v>
      </c>
      <c r="Q34" s="16">
        <f t="shared" ca="1" si="5"/>
        <v>638.80856710263083</v>
      </c>
      <c r="R34" s="36">
        <f t="shared" ca="1" si="6"/>
        <v>359.7209657988999</v>
      </c>
      <c r="S34" s="16">
        <f t="shared" ca="1" si="7"/>
        <v>1409.5991133193106</v>
      </c>
      <c r="T34" s="17">
        <f t="shared" ca="1" si="8"/>
        <v>793.76260830739739</v>
      </c>
      <c r="U34" s="32">
        <f t="shared" ca="1" si="9"/>
        <v>2048.4076804219412</v>
      </c>
      <c r="V34" s="38">
        <f t="shared" ca="1" si="10"/>
        <v>1153.4835741062973</v>
      </c>
      <c r="W34" s="33">
        <f t="shared" ca="1" si="17"/>
        <v>108943.45289172312</v>
      </c>
    </row>
    <row r="35" spans="1:23" x14ac:dyDescent="0.3">
      <c r="A35" s="9"/>
      <c r="B35" s="9"/>
      <c r="C35" s="9"/>
      <c r="D35" s="3">
        <v>30</v>
      </c>
      <c r="E35" s="9">
        <v>95</v>
      </c>
      <c r="F35" s="10">
        <v>101640.00997848315</v>
      </c>
      <c r="G35" s="11">
        <f t="shared" si="0"/>
        <v>0.11548389328975185</v>
      </c>
      <c r="H35" s="11">
        <f t="shared" si="11"/>
        <v>2.6321049663064523E-2</v>
      </c>
      <c r="I35" s="16">
        <f t="shared" ca="1" si="13"/>
        <v>45718.201967814683</v>
      </c>
      <c r="J35" s="41">
        <f t="shared" ca="1" si="14"/>
        <v>-4.8736134884597396E-2</v>
      </c>
      <c r="K35" s="16">
        <f t="shared" ca="1" si="15"/>
        <v>-2228.1284577846823</v>
      </c>
      <c r="L35" s="15">
        <f t="shared" ca="1" si="16"/>
        <v>4308</v>
      </c>
      <c r="M35" s="16">
        <f t="shared" ca="1" si="2"/>
        <v>39182.073510030001</v>
      </c>
      <c r="N35" s="71" t="str">
        <f t="shared" ca="1" si="3"/>
        <v>V</v>
      </c>
      <c r="O35" s="15">
        <f t="shared" ca="1" si="12"/>
        <v>36831.149099428199</v>
      </c>
      <c r="P35" s="12">
        <f t="shared" ca="1" si="4"/>
        <v>2378.3213897254609</v>
      </c>
      <c r="Q35" s="16">
        <f t="shared" ca="1" si="5"/>
        <v>497.50461229225095</v>
      </c>
      <c r="R35" s="36">
        <f t="shared" ca="1" si="6"/>
        <v>274.65781357978943</v>
      </c>
      <c r="S35" s="16">
        <f t="shared" ca="1" si="7"/>
        <v>969.4345045937838</v>
      </c>
      <c r="T35" s="17">
        <f t="shared" ca="1" si="8"/>
        <v>535.19656875889086</v>
      </c>
      <c r="U35" s="32">
        <f t="shared" ca="1" si="9"/>
        <v>1466.9391168860348</v>
      </c>
      <c r="V35" s="38">
        <f t="shared" ca="1" si="10"/>
        <v>809.85438233868035</v>
      </c>
      <c r="W35" s="33">
        <f t="shared" ca="1" si="17"/>
        <v>109753.30727406181</v>
      </c>
    </row>
    <row r="36" spans="1:23" x14ac:dyDescent="0.3">
      <c r="A36" s="9"/>
      <c r="B36" s="9"/>
      <c r="C36" s="9"/>
      <c r="D36" s="3">
        <v>31</v>
      </c>
      <c r="E36" s="9">
        <v>96</v>
      </c>
      <c r="F36" s="10">
        <v>78474.253489085037</v>
      </c>
      <c r="G36" s="11">
        <f t="shared" si="0"/>
        <v>8.9162843626687333E-2</v>
      </c>
      <c r="H36" s="11">
        <f t="shared" si="11"/>
        <v>2.2608331882167643E-2</v>
      </c>
      <c r="I36" s="16">
        <f t="shared" ca="1" si="13"/>
        <v>39182.073510030001</v>
      </c>
      <c r="J36" s="41">
        <f t="shared" ca="1" si="14"/>
        <v>2.9334452093292815E-2</v>
      </c>
      <c r="K36" s="16">
        <f t="shared" ca="1" si="15"/>
        <v>1149.3846582958524</v>
      </c>
      <c r="L36" s="15">
        <f t="shared" ca="1" si="16"/>
        <v>4308</v>
      </c>
      <c r="M36" s="16">
        <f t="shared" ca="1" si="2"/>
        <v>36023.458168325851</v>
      </c>
      <c r="N36" s="71" t="str">
        <f t="shared" ca="1" si="3"/>
        <v>V</v>
      </c>
      <c r="O36" s="15">
        <f t="shared" ca="1" si="12"/>
        <v>33862.050678226296</v>
      </c>
      <c r="P36" s="12">
        <f t="shared" ca="1" si="4"/>
        <v>2331.6876369857464</v>
      </c>
      <c r="Q36" s="16">
        <f t="shared" ca="1" si="5"/>
        <v>384.11353034376901</v>
      </c>
      <c r="R36" s="36">
        <f t="shared" ca="1" si="6"/>
        <v>207.8999001628402</v>
      </c>
      <c r="S36" s="16">
        <f t="shared" ca="1" si="7"/>
        <v>765.56447994412008</v>
      </c>
      <c r="T36" s="17">
        <f t="shared" ca="1" si="8"/>
        <v>414.35868922960242</v>
      </c>
      <c r="U36" s="32">
        <f t="shared" ca="1" si="9"/>
        <v>1149.678010287889</v>
      </c>
      <c r="V36" s="38">
        <f t="shared" ca="1" si="10"/>
        <v>622.25858939244267</v>
      </c>
      <c r="W36" s="33">
        <f t="shared" ca="1" si="17"/>
        <v>110375.56586345425</v>
      </c>
    </row>
    <row r="37" spans="1:23" x14ac:dyDescent="0.3">
      <c r="A37" s="9"/>
      <c r="B37" s="9"/>
      <c r="C37" s="9"/>
      <c r="D37" s="3">
        <v>32</v>
      </c>
      <c r="E37" s="9">
        <v>97</v>
      </c>
      <c r="F37" s="10">
        <v>58576.144647751949</v>
      </c>
      <c r="G37" s="11">
        <f t="shared" si="0"/>
        <v>6.6554511744519679E-2</v>
      </c>
      <c r="H37" s="11">
        <f t="shared" si="11"/>
        <v>1.8023962815628396E-2</v>
      </c>
      <c r="I37" s="16">
        <f t="shared" ca="1" si="13"/>
        <v>36023.458168325851</v>
      </c>
      <c r="J37" s="41">
        <f t="shared" ca="1" si="14"/>
        <v>-1.5075956326343454E-2</v>
      </c>
      <c r="K37" s="16">
        <f t="shared" ca="1" si="15"/>
        <v>-543.08808206954086</v>
      </c>
      <c r="L37" s="15">
        <f t="shared" ca="1" si="16"/>
        <v>4308</v>
      </c>
      <c r="M37" s="16">
        <f t="shared" ca="1" si="2"/>
        <v>31172.370086256313</v>
      </c>
      <c r="N37" s="71" t="str">
        <f t="shared" ca="1" si="3"/>
        <v>V</v>
      </c>
      <c r="O37" s="15">
        <f t="shared" ca="1" si="12"/>
        <v>29302.027881080932</v>
      </c>
      <c r="P37" s="12">
        <f t="shared" ca="1" si="4"/>
        <v>2285.9682715546528</v>
      </c>
      <c r="Q37" s="16">
        <f t="shared" ca="1" si="5"/>
        <v>286.71683659539076</v>
      </c>
      <c r="R37" s="36">
        <f t="shared" ca="1" si="6"/>
        <v>152.14150217678349</v>
      </c>
      <c r="S37" s="16">
        <f t="shared" ca="1" si="7"/>
        <v>528.13866095110927</v>
      </c>
      <c r="T37" s="17">
        <f t="shared" ca="1" si="8"/>
        <v>280.24796237595081</v>
      </c>
      <c r="U37" s="32">
        <f t="shared" ca="1" si="9"/>
        <v>814.85549754650003</v>
      </c>
      <c r="V37" s="38">
        <f t="shared" ca="1" si="10"/>
        <v>432.3894645527343</v>
      </c>
      <c r="W37" s="33">
        <f t="shared" ca="1" si="17"/>
        <v>110807.95532800698</v>
      </c>
    </row>
    <row r="38" spans="1:23" x14ac:dyDescent="0.3">
      <c r="A38" s="9"/>
      <c r="B38" s="9"/>
      <c r="C38" s="9"/>
      <c r="D38" s="3">
        <v>33</v>
      </c>
      <c r="E38" s="9">
        <v>98</v>
      </c>
      <c r="F38" s="10">
        <v>42712.843643205291</v>
      </c>
      <c r="G38" s="11">
        <f t="shared" si="0"/>
        <v>4.853054892889129E-2</v>
      </c>
      <c r="H38" s="11">
        <f t="shared" si="11"/>
        <v>1.4054736449484394E-2</v>
      </c>
      <c r="I38" s="16">
        <f t="shared" ca="1" si="13"/>
        <v>31172.370086256313</v>
      </c>
      <c r="J38" s="41">
        <f t="shared" ca="1" si="14"/>
        <v>2.4579583409901972E-2</v>
      </c>
      <c r="K38" s="16">
        <f t="shared" ca="1" si="15"/>
        <v>766.20387061947019</v>
      </c>
      <c r="L38" s="15">
        <f t="shared" ca="1" si="16"/>
        <v>4308</v>
      </c>
      <c r="M38" s="16">
        <f t="shared" ca="1" si="2"/>
        <v>27630.573956875782</v>
      </c>
      <c r="N38" s="71" t="str">
        <f t="shared" ca="1" si="3"/>
        <v>V</v>
      </c>
      <c r="O38" s="15">
        <f t="shared" ca="1" si="12"/>
        <v>25972.739519463234</v>
      </c>
      <c r="P38" s="12">
        <f t="shared" ca="1" si="4"/>
        <v>2241.1453642692677</v>
      </c>
      <c r="Q38" s="16">
        <f t="shared" ca="1" si="5"/>
        <v>209.06960478566367</v>
      </c>
      <c r="R38" s="36">
        <f t="shared" ca="1" si="6"/>
        <v>108.76401475742757</v>
      </c>
      <c r="S38" s="16">
        <f t="shared" ca="1" si="7"/>
        <v>365.04000881716371</v>
      </c>
      <c r="T38" s="17">
        <f t="shared" ca="1" si="8"/>
        <v>189.90429979883913</v>
      </c>
      <c r="U38" s="32">
        <f t="shared" ca="1" si="9"/>
        <v>574.10961360282738</v>
      </c>
      <c r="V38" s="38">
        <f t="shared" ca="1" si="10"/>
        <v>298.66831455626669</v>
      </c>
      <c r="W38" s="33">
        <f t="shared" ca="1" si="17"/>
        <v>111106.62364256325</v>
      </c>
    </row>
    <row r="39" spans="1:23" x14ac:dyDescent="0.3">
      <c r="A39" s="9"/>
      <c r="B39" s="9"/>
      <c r="C39" s="9"/>
      <c r="D39" s="3">
        <v>34</v>
      </c>
      <c r="E39" s="9">
        <v>99</v>
      </c>
      <c r="F39" s="10">
        <v>30342.949346462585</v>
      </c>
      <c r="G39" s="11">
        <f t="shared" si="0"/>
        <v>3.4475812479406891E-2</v>
      </c>
      <c r="H39" s="11">
        <f t="shared" si="11"/>
        <v>1.2078340678644967E-2</v>
      </c>
      <c r="I39" s="16">
        <f t="shared" ca="1" si="13"/>
        <v>27630.573956875782</v>
      </c>
      <c r="J39" s="41">
        <f t="shared" ca="1" si="14"/>
        <v>-2.3438371085748394E-2</v>
      </c>
      <c r="K39" s="16">
        <f t="shared" ca="1" si="15"/>
        <v>-647.61564571346992</v>
      </c>
      <c r="L39" s="15">
        <f t="shared" ca="1" si="16"/>
        <v>4308</v>
      </c>
      <c r="M39" s="16">
        <f t="shared" ca="1" si="2"/>
        <v>22674.958311162311</v>
      </c>
      <c r="N39" s="71" t="str">
        <f t="shared" ca="1" si="3"/>
        <v>V</v>
      </c>
      <c r="O39" s="15">
        <f t="shared" ca="1" si="12"/>
        <v>21314.460812492573</v>
      </c>
      <c r="P39" s="12">
        <f t="shared" ca="1" si="4"/>
        <v>2197.2013375188899</v>
      </c>
      <c r="Q39" s="16">
        <f t="shared" ca="1" si="5"/>
        <v>148.52180016128489</v>
      </c>
      <c r="R39" s="36">
        <f t="shared" ca="1" si="6"/>
        <v>75.750301291803254</v>
      </c>
      <c r="S39" s="16">
        <f t="shared" ca="1" si="7"/>
        <v>257.44331907491306</v>
      </c>
      <c r="T39" s="17">
        <f t="shared" ca="1" si="8"/>
        <v>131.30334378057134</v>
      </c>
      <c r="U39" s="32">
        <f t="shared" ca="1" si="9"/>
        <v>405.96511923619795</v>
      </c>
      <c r="V39" s="38">
        <f t="shared" ca="1" si="10"/>
        <v>207.05364507237459</v>
      </c>
      <c r="W39" s="33">
        <f t="shared" ca="1" si="17"/>
        <v>111313.67728763563</v>
      </c>
    </row>
    <row r="40" spans="1:23" x14ac:dyDescent="0.3">
      <c r="A40" s="9"/>
      <c r="B40" s="9"/>
      <c r="C40" s="9"/>
      <c r="D40" s="3">
        <v>35</v>
      </c>
      <c r="E40" s="9">
        <v>100</v>
      </c>
      <c r="F40" s="10">
        <v>19712.526071583823</v>
      </c>
      <c r="G40" s="11">
        <f t="shared" si="0"/>
        <v>2.2397471800761928E-2</v>
      </c>
      <c r="H40" s="11">
        <f t="shared" si="11"/>
        <v>7.7340571375581106E-3</v>
      </c>
      <c r="I40" s="16">
        <f t="shared" ca="1" si="13"/>
        <v>22674.958311162311</v>
      </c>
      <c r="J40" s="41">
        <f t="shared" ca="1" si="14"/>
        <v>7.1443696223230019E-2</v>
      </c>
      <c r="K40" s="16">
        <f t="shared" ca="1" si="15"/>
        <v>1619.9828334570848</v>
      </c>
      <c r="L40" s="15">
        <f t="shared" ca="1" si="16"/>
        <v>4308</v>
      </c>
      <c r="M40" s="16">
        <f t="shared" ca="1" si="2"/>
        <v>19986.941144619395</v>
      </c>
      <c r="N40" s="71" t="str">
        <f t="shared" ca="1" si="3"/>
        <v>V</v>
      </c>
      <c r="O40" s="15">
        <f t="shared" ca="1" si="12"/>
        <v>18787.724675942231</v>
      </c>
      <c r="P40" s="12">
        <f t="shared" ca="1" si="4"/>
        <v>2154.1189583518531</v>
      </c>
      <c r="Q40" s="16">
        <f t="shared" ca="1" si="5"/>
        <v>96.488308517682384</v>
      </c>
      <c r="R40" s="36">
        <f t="shared" ca="1" si="6"/>
        <v>48.246818625172281</v>
      </c>
      <c r="S40" s="16">
        <f t="shared" ca="1" si="7"/>
        <v>145.30533612844764</v>
      </c>
      <c r="T40" s="17">
        <f t="shared" ca="1" si="8"/>
        <v>72.656680432678158</v>
      </c>
      <c r="U40" s="32">
        <f t="shared" ca="1" si="9"/>
        <v>241.79364464613002</v>
      </c>
      <c r="V40" s="38">
        <f t="shared" ca="1" si="10"/>
        <v>120.90349905785044</v>
      </c>
      <c r="W40" s="33">
        <f t="shared" ca="1" si="17"/>
        <v>111434.58078669348</v>
      </c>
    </row>
    <row r="41" spans="1:23" x14ac:dyDescent="0.3">
      <c r="A41" s="9"/>
      <c r="B41" s="9"/>
      <c r="C41" s="9"/>
      <c r="D41" s="3">
        <v>36</v>
      </c>
      <c r="E41" s="9">
        <v>101</v>
      </c>
      <c r="F41" s="10">
        <v>12905.605883473716</v>
      </c>
      <c r="G41" s="11">
        <f t="shared" si="0"/>
        <v>1.4663414663203818E-2</v>
      </c>
      <c r="H41" s="11">
        <f t="shared" si="11"/>
        <v>5.3801550549508522E-3</v>
      </c>
      <c r="I41" s="16">
        <f t="shared" ca="1" si="13"/>
        <v>19986.941144619395</v>
      </c>
      <c r="J41" s="41">
        <f t="shared" ca="1" si="14"/>
        <v>9.1501119521318723E-3</v>
      </c>
      <c r="K41" s="16">
        <f t="shared" ca="1" si="15"/>
        <v>182.88274905393823</v>
      </c>
      <c r="L41" s="15">
        <f t="shared" ca="1" si="16"/>
        <v>4308</v>
      </c>
      <c r="M41" s="16">
        <f t="shared" ca="1" si="2"/>
        <v>15861.823893673332</v>
      </c>
      <c r="N41" s="71" t="str">
        <f t="shared" ca="1" si="3"/>
        <v>V</v>
      </c>
      <c r="O41" s="15">
        <f t="shared" ca="1" si="12"/>
        <v>14910.114460052933</v>
      </c>
      <c r="P41" s="12">
        <f t="shared" ca="1" si="4"/>
        <v>2111.8813317175031</v>
      </c>
      <c r="Q41" s="16">
        <f t="shared" ca="1" si="5"/>
        <v>63.169990369082051</v>
      </c>
      <c r="R41" s="36">
        <f t="shared" ca="1" si="6"/>
        <v>30.967391686452842</v>
      </c>
      <c r="S41" s="16">
        <f t="shared" ca="1" si="7"/>
        <v>80.218727682149591</v>
      </c>
      <c r="T41" s="17">
        <f t="shared" ca="1" si="8"/>
        <v>39.325077401592807</v>
      </c>
      <c r="U41" s="32">
        <f t="shared" ca="1" si="9"/>
        <v>143.38871805123165</v>
      </c>
      <c r="V41" s="38">
        <f t="shared" ca="1" si="10"/>
        <v>70.29246908804565</v>
      </c>
      <c r="W41" s="33">
        <f t="shared" ca="1" si="17"/>
        <v>111504.87325578152</v>
      </c>
    </row>
    <row r="42" spans="1:23" x14ac:dyDescent="0.3">
      <c r="A42" s="9"/>
      <c r="B42" s="9"/>
      <c r="C42" s="9"/>
      <c r="D42" s="3">
        <v>37</v>
      </c>
      <c r="E42" s="9">
        <v>102</v>
      </c>
      <c r="F42" s="10">
        <v>8170.4086374044391</v>
      </c>
      <c r="G42" s="11">
        <f t="shared" si="0"/>
        <v>9.2832596082529657E-3</v>
      </c>
      <c r="H42" s="11">
        <f t="shared" si="11"/>
        <v>3.786961441842351E-3</v>
      </c>
      <c r="I42" s="16">
        <f t="shared" ca="1" si="13"/>
        <v>15861.823893673332</v>
      </c>
      <c r="J42" s="41">
        <f t="shared" ca="1" si="14"/>
        <v>6.1780011571887991E-3</v>
      </c>
      <c r="K42" s="16">
        <f t="shared" ca="1" si="15"/>
        <v>97.994366370238794</v>
      </c>
      <c r="L42" s="15">
        <f t="shared" ca="1" si="16"/>
        <v>4308</v>
      </c>
      <c r="M42" s="16">
        <f t="shared" ca="1" si="2"/>
        <v>11651.81826004357</v>
      </c>
      <c r="N42" s="71" t="str">
        <f t="shared" ca="1" si="3"/>
        <v>V</v>
      </c>
      <c r="O42" s="15">
        <f t="shared" ca="1" si="12"/>
        <v>10952.709164440956</v>
      </c>
      <c r="P42" s="12">
        <f t="shared" ca="1" si="4"/>
        <v>2070.4718938406891</v>
      </c>
      <c r="Q42" s="16">
        <f t="shared" ca="1" si="5"/>
        <v>39.992282392353779</v>
      </c>
      <c r="R42" s="36">
        <f t="shared" ca="1" si="6"/>
        <v>19.22072810211429</v>
      </c>
      <c r="S42" s="16">
        <f t="shared" ca="1" si="7"/>
        <v>41.477487289451254</v>
      </c>
      <c r="T42" s="17">
        <f t="shared" ca="1" si="8"/>
        <v>19.934533811500287</v>
      </c>
      <c r="U42" s="32">
        <f t="shared" ca="1" si="9"/>
        <v>81.469769681805033</v>
      </c>
      <c r="V42" s="38">
        <f t="shared" ca="1" si="10"/>
        <v>39.155261913614581</v>
      </c>
      <c r="W42" s="33">
        <f t="shared" ca="1" si="17"/>
        <v>111544.02851769514</v>
      </c>
    </row>
    <row r="43" spans="1:23" x14ac:dyDescent="0.3">
      <c r="A43" s="9"/>
      <c r="B43" s="9"/>
      <c r="C43" s="9"/>
      <c r="D43" s="3">
        <v>38</v>
      </c>
      <c r="E43" s="9">
        <v>103</v>
      </c>
      <c r="F43" s="10">
        <v>4837.4174490034111</v>
      </c>
      <c r="G43" s="11">
        <f t="shared" si="0"/>
        <v>5.4962981664106146E-3</v>
      </c>
      <c r="H43" s="11">
        <f t="shared" si="11"/>
        <v>2.36240187428309E-3</v>
      </c>
      <c r="I43" s="16">
        <f t="shared" ca="1" si="13"/>
        <v>11651.81826004357</v>
      </c>
      <c r="J43" s="41">
        <f t="shared" ca="1" si="14"/>
        <v>-8.1355958081311061E-2</v>
      </c>
      <c r="K43" s="16">
        <f t="shared" ca="1" si="15"/>
        <v>-947.94483793515951</v>
      </c>
      <c r="L43" s="15">
        <f t="shared" ca="1" si="16"/>
        <v>4308</v>
      </c>
      <c r="M43" s="16">
        <f t="shared" ca="1" si="2"/>
        <v>6395.8734221084105</v>
      </c>
      <c r="N43" s="71" t="str">
        <f t="shared" ca="1" si="3"/>
        <v>V</v>
      </c>
      <c r="O43" s="15">
        <f t="shared" ca="1" si="12"/>
        <v>6012.1210167819063</v>
      </c>
      <c r="P43" s="12">
        <f t="shared" ca="1" si="4"/>
        <v>2029.8744057261654</v>
      </c>
      <c r="Q43" s="16">
        <f t="shared" ca="1" si="5"/>
        <v>23.678052500896928</v>
      </c>
      <c r="R43" s="36">
        <f t="shared" ca="1" si="6"/>
        <v>11.15679497423656</v>
      </c>
      <c r="S43" s="16">
        <f t="shared" ca="1" si="7"/>
        <v>14.203045958462333</v>
      </c>
      <c r="T43" s="17">
        <f t="shared" ca="1" si="8"/>
        <v>6.6922932856163282</v>
      </c>
      <c r="U43" s="32">
        <f t="shared" ca="1" si="9"/>
        <v>37.881098459359265</v>
      </c>
      <c r="V43" s="38">
        <f t="shared" ca="1" si="10"/>
        <v>17.849088259852888</v>
      </c>
      <c r="W43" s="33">
        <f t="shared" ca="1" si="17"/>
        <v>111561.877605955</v>
      </c>
    </row>
    <row r="44" spans="1:23" x14ac:dyDescent="0.3">
      <c r="A44" s="9"/>
      <c r="B44" s="9"/>
      <c r="C44" s="9"/>
      <c r="D44" s="3">
        <v>39</v>
      </c>
      <c r="E44" s="9">
        <v>104</v>
      </c>
      <c r="F44" s="10">
        <v>2758.2136463322677</v>
      </c>
      <c r="G44" s="11">
        <f t="shared" si="0"/>
        <v>3.1338962921275246E-3</v>
      </c>
      <c r="H44" s="11">
        <f t="shared" si="11"/>
        <v>1.5905642869763353E-3</v>
      </c>
      <c r="I44" s="16">
        <f t="shared" ca="1" si="13"/>
        <v>6395.8734221084105</v>
      </c>
      <c r="J44" s="41">
        <f t="shared" ca="1" si="14"/>
        <v>-3.0298808157254956E-2</v>
      </c>
      <c r="K44" s="16">
        <f t="shared" ca="1" si="15"/>
        <v>-193.78734181454848</v>
      </c>
      <c r="L44" s="15">
        <f t="shared" ca="1" si="16"/>
        <v>4308</v>
      </c>
      <c r="M44" s="16">
        <f t="shared" ca="1" si="2"/>
        <v>1894.0860802938623</v>
      </c>
      <c r="N44" s="71" t="str">
        <f t="shared" ca="1" si="3"/>
        <v>V</v>
      </c>
      <c r="O44" s="15">
        <f t="shared" ca="1" si="12"/>
        <v>1780.4409154762307</v>
      </c>
      <c r="P44" s="12">
        <f t="shared" ca="1" si="4"/>
        <v>1990.0729467903589</v>
      </c>
      <c r="Q44" s="16">
        <f t="shared" ca="1" si="5"/>
        <v>13.500825226485375</v>
      </c>
      <c r="R44" s="36">
        <f t="shared" ca="1" si="6"/>
        <v>6.2366822290096025</v>
      </c>
      <c r="S44" s="16">
        <f t="shared" ca="1" si="7"/>
        <v>2.8319057352279446</v>
      </c>
      <c r="T44" s="17">
        <f t="shared" ca="1" si="8"/>
        <v>1.308193823476693</v>
      </c>
      <c r="U44" s="32">
        <f t="shared" ca="1" si="9"/>
        <v>16.33273096171332</v>
      </c>
      <c r="V44" s="38">
        <f t="shared" ca="1" si="10"/>
        <v>7.5448760524862957</v>
      </c>
      <c r="W44" s="33">
        <f t="shared" ca="1" si="17"/>
        <v>111569.42248200749</v>
      </c>
    </row>
    <row r="45" spans="1:23" x14ac:dyDescent="0.3">
      <c r="A45" s="9"/>
      <c r="B45" s="9"/>
      <c r="C45" s="9"/>
      <c r="D45" s="3">
        <v>40</v>
      </c>
      <c r="E45" s="9">
        <v>105</v>
      </c>
      <c r="F45" s="10">
        <v>1358.3217185976148</v>
      </c>
      <c r="G45" s="11">
        <f t="shared" si="0"/>
        <v>1.5433320051511893E-3</v>
      </c>
      <c r="H45" s="11">
        <f t="shared" si="11"/>
        <v>7.8329610858774692E-4</v>
      </c>
      <c r="I45" s="16">
        <f t="shared" ca="1" si="13"/>
        <v>1894.0860802938623</v>
      </c>
      <c r="J45" s="41">
        <f t="shared" ca="1" si="14"/>
        <v>1.582799261227023E-2</v>
      </c>
      <c r="K45" s="16">
        <f t="shared" ca="1" si="15"/>
        <v>29.979580485895131</v>
      </c>
      <c r="L45" s="15">
        <f t="shared" ca="1" si="16"/>
        <v>1894.0860802938623</v>
      </c>
      <c r="M45" s="16">
        <f t="shared" ca="1" si="2"/>
        <v>29.979580485895212</v>
      </c>
      <c r="N45" s="71" t="str">
        <f t="shared" ca="1" si="3"/>
        <v>V</v>
      </c>
      <c r="O45" s="15">
        <f t="shared" ca="1" si="12"/>
        <v>28.180805656741498</v>
      </c>
      <c r="P45" s="12">
        <f t="shared" ca="1" si="4"/>
        <v>857.81343130086429</v>
      </c>
      <c r="Q45" s="16">
        <f t="shared" ca="1" si="5"/>
        <v>2.9232036682288829</v>
      </c>
      <c r="R45" s="36">
        <f t="shared" ca="1" si="6"/>
        <v>1.323890922975185</v>
      </c>
      <c r="S45" s="16">
        <f t="shared" ca="1" si="7"/>
        <v>2.2073915407793181E-2</v>
      </c>
      <c r="T45" s="17">
        <f t="shared" ca="1" si="8"/>
        <v>9.9970647137992402E-3</v>
      </c>
      <c r="U45" s="32">
        <f t="shared" ca="1" si="9"/>
        <v>2.9452775836366762</v>
      </c>
      <c r="V45" s="38">
        <f t="shared" ca="1" si="10"/>
        <v>1.3338879876889842</v>
      </c>
      <c r="W45" s="33">
        <f t="shared" ca="1" si="17"/>
        <v>111570.75636999517</v>
      </c>
    </row>
    <row r="46" spans="1:23" x14ac:dyDescent="0.3">
      <c r="A46" s="9"/>
      <c r="B46" s="9"/>
      <c r="C46" s="9"/>
      <c r="D46" s="3">
        <v>41</v>
      </c>
      <c r="E46" s="9">
        <v>106</v>
      </c>
      <c r="F46" s="10">
        <f>F45*($F$45/$F$44)</f>
        <v>668.9249375832128</v>
      </c>
      <c r="G46" s="11">
        <f t="shared" si="0"/>
        <v>7.6003589656344224E-4</v>
      </c>
      <c r="H46" s="11">
        <f t="shared" si="11"/>
        <v>3.8574536015458519E-4</v>
      </c>
      <c r="I46" s="16">
        <f t="shared" ca="1" si="13"/>
        <v>29.979580485895212</v>
      </c>
      <c r="J46" s="41">
        <f t="shared" ca="1" si="14"/>
        <v>-2.7289396972726039E-3</v>
      </c>
      <c r="K46" s="16">
        <f t="shared" ca="1" si="15"/>
        <v>-8.1812467295538538E-2</v>
      </c>
      <c r="L46" s="15">
        <f t="shared" ca="1" si="16"/>
        <v>29.979580485895212</v>
      </c>
      <c r="M46" s="16">
        <f t="shared" ca="1" si="2"/>
        <v>0</v>
      </c>
      <c r="N46" s="71" t="str">
        <f t="shared" ca="1" si="3"/>
        <v>RUINE</v>
      </c>
      <c r="O46" s="15">
        <f t="shared" ca="1" si="12"/>
        <v>0</v>
      </c>
      <c r="P46" s="12">
        <f t="shared" ca="1" si="4"/>
        <v>13.311239856212055</v>
      </c>
      <c r="Q46" s="16">
        <f t="shared" ca="1" si="5"/>
        <v>2.2785557333193245E-2</v>
      </c>
      <c r="R46" s="36">
        <f t="shared" ca="1" si="6"/>
        <v>1.0117020118487155E-2</v>
      </c>
      <c r="S46" s="16">
        <f t="shared" ca="1" si="7"/>
        <v>0</v>
      </c>
      <c r="T46" s="17">
        <f t="shared" ca="1" si="8"/>
        <v>0</v>
      </c>
      <c r="U46" s="32">
        <f t="shared" ca="1" si="9"/>
        <v>2.2785557333193245E-2</v>
      </c>
      <c r="V46" s="38">
        <f t="shared" ca="1" si="10"/>
        <v>1.0117020118487155E-2</v>
      </c>
      <c r="W46" s="33">
        <f t="shared" ca="1" si="17"/>
        <v>111570.76648701529</v>
      </c>
    </row>
    <row r="47" spans="1:23" x14ac:dyDescent="0.3">
      <c r="A47" s="9"/>
      <c r="B47" s="9"/>
      <c r="C47" s="9"/>
      <c r="D47" s="3">
        <v>42</v>
      </c>
      <c r="E47" s="9">
        <v>107</v>
      </c>
      <c r="F47" s="10">
        <f>F46*($F$45/$F$44)</f>
        <v>329.42164289523487</v>
      </c>
      <c r="G47" s="11">
        <f t="shared" si="0"/>
        <v>3.7429053640885705E-4</v>
      </c>
      <c r="H47" s="11">
        <f t="shared" si="11"/>
        <v>1.8996581401262223E-4</v>
      </c>
      <c r="I47" s="16">
        <f t="shared" ca="1" si="13"/>
        <v>0</v>
      </c>
      <c r="J47" s="41">
        <f t="shared" ca="1" si="14"/>
        <v>7.4617386233138364E-2</v>
      </c>
      <c r="K47" s="16">
        <f t="shared" ca="1" si="15"/>
        <v>0</v>
      </c>
      <c r="L47" s="15">
        <f t="shared" ca="1" si="16"/>
        <v>0</v>
      </c>
      <c r="M47" s="16">
        <f t="shared" ca="1" si="2"/>
        <v>0</v>
      </c>
      <c r="N47" s="71" t="str">
        <f t="shared" ca="1" si="3"/>
        <v>RUINE</v>
      </c>
      <c r="O47" s="15">
        <f t="shared" ca="1" si="12"/>
        <v>0</v>
      </c>
      <c r="P47" s="12">
        <f t="shared" ca="1" si="4"/>
        <v>0</v>
      </c>
      <c r="Q47" s="16">
        <f t="shared" ca="1" si="5"/>
        <v>0</v>
      </c>
      <c r="R47" s="36">
        <f t="shared" ca="1" si="6"/>
        <v>0</v>
      </c>
      <c r="S47" s="16">
        <f t="shared" ca="1" si="7"/>
        <v>0</v>
      </c>
      <c r="T47" s="17">
        <f t="shared" ca="1" si="8"/>
        <v>0</v>
      </c>
      <c r="U47" s="32">
        <f t="shared" ca="1" si="9"/>
        <v>0</v>
      </c>
      <c r="V47" s="38">
        <f t="shared" ca="1" si="10"/>
        <v>0</v>
      </c>
      <c r="W47" s="33">
        <f t="shared" ca="1" si="17"/>
        <v>111570.76648701529</v>
      </c>
    </row>
    <row r="48" spans="1:23" x14ac:dyDescent="0.3">
      <c r="A48" s="9"/>
      <c r="B48" s="9"/>
      <c r="C48" s="9"/>
      <c r="D48" s="3">
        <v>43</v>
      </c>
      <c r="E48" s="9">
        <v>108</v>
      </c>
      <c r="F48" s="10">
        <f>F47*($F$45/$F$44)</f>
        <v>162.22839471326506</v>
      </c>
      <c r="G48" s="11">
        <f t="shared" si="0"/>
        <v>1.8432472239623482E-4</v>
      </c>
      <c r="H48" s="11">
        <f t="shared" si="11"/>
        <v>9.3551379280405395E-5</v>
      </c>
      <c r="I48" s="16">
        <f t="shared" ca="1" si="13"/>
        <v>0</v>
      </c>
      <c r="J48" s="41">
        <f t="shared" ca="1" si="14"/>
        <v>1.2274872750295599E-2</v>
      </c>
      <c r="K48" s="16">
        <f t="shared" ca="1" si="15"/>
        <v>0</v>
      </c>
      <c r="L48" s="15">
        <f t="shared" ca="1" si="16"/>
        <v>0</v>
      </c>
      <c r="M48" s="16">
        <f t="shared" ca="1" si="2"/>
        <v>0</v>
      </c>
      <c r="N48" s="71" t="str">
        <f t="shared" ca="1" si="3"/>
        <v>RUINE</v>
      </c>
      <c r="O48" s="15">
        <f t="shared" ca="1" si="12"/>
        <v>0</v>
      </c>
      <c r="P48" s="12">
        <f t="shared" ca="1" si="4"/>
        <v>0</v>
      </c>
      <c r="Q48" s="16">
        <f t="shared" ca="1" si="5"/>
        <v>0</v>
      </c>
      <c r="R48" s="36">
        <f t="shared" ca="1" si="6"/>
        <v>0</v>
      </c>
      <c r="S48" s="16">
        <f t="shared" ca="1" si="7"/>
        <v>0</v>
      </c>
      <c r="T48" s="17">
        <f t="shared" ca="1" si="8"/>
        <v>0</v>
      </c>
      <c r="U48" s="32">
        <f t="shared" ca="1" si="9"/>
        <v>0</v>
      </c>
      <c r="V48" s="38">
        <f t="shared" ca="1" si="10"/>
        <v>0</v>
      </c>
      <c r="W48" s="33">
        <f t="shared" ca="1" si="17"/>
        <v>111570.76648701529</v>
      </c>
    </row>
    <row r="49" spans="1:23" x14ac:dyDescent="0.3">
      <c r="A49" s="9"/>
      <c r="B49" s="9"/>
      <c r="C49" s="9"/>
      <c r="D49" s="3">
        <v>44</v>
      </c>
      <c r="E49" s="9">
        <v>109</v>
      </c>
      <c r="F49" s="10">
        <f t="shared" ref="F49:F55" si="18">F48*($F$45/$F$44)</f>
        <v>79.891690843193288</v>
      </c>
      <c r="G49" s="11">
        <f t="shared" si="0"/>
        <v>9.0773343115829429E-5</v>
      </c>
      <c r="H49" s="11">
        <f t="shared" si="11"/>
        <v>4.6070713358376931E-5</v>
      </c>
      <c r="I49" s="16">
        <f t="shared" ca="1" si="13"/>
        <v>0</v>
      </c>
      <c r="J49" s="41">
        <f t="shared" ca="1" si="14"/>
        <v>2.8797283192836684E-2</v>
      </c>
      <c r="K49" s="16">
        <f t="shared" ca="1" si="15"/>
        <v>0</v>
      </c>
      <c r="L49" s="15">
        <f t="shared" ca="1" si="16"/>
        <v>0</v>
      </c>
      <c r="M49" s="16">
        <f t="shared" ca="1" si="2"/>
        <v>0</v>
      </c>
      <c r="N49" s="71" t="str">
        <f t="shared" ca="1" si="3"/>
        <v>RUINE</v>
      </c>
      <c r="O49" s="15">
        <f t="shared" ca="1" si="12"/>
        <v>0</v>
      </c>
      <c r="P49" s="12">
        <f t="shared" ca="1" si="4"/>
        <v>0</v>
      </c>
      <c r="Q49" s="16">
        <f t="shared" ca="1" si="5"/>
        <v>0</v>
      </c>
      <c r="R49" s="36">
        <f t="shared" ca="1" si="6"/>
        <v>0</v>
      </c>
      <c r="S49" s="16">
        <f t="shared" ca="1" si="7"/>
        <v>0</v>
      </c>
      <c r="T49" s="17">
        <f t="shared" ca="1" si="8"/>
        <v>0</v>
      </c>
      <c r="U49" s="32">
        <f t="shared" ca="1" si="9"/>
        <v>0</v>
      </c>
      <c r="V49" s="38">
        <f t="shared" ca="1" si="10"/>
        <v>0</v>
      </c>
      <c r="W49" s="33">
        <f t="shared" ca="1" si="17"/>
        <v>111570.76648701529</v>
      </c>
    </row>
    <row r="50" spans="1:23" x14ac:dyDescent="0.3">
      <c r="A50" s="9"/>
      <c r="B50" s="9"/>
      <c r="C50" s="9"/>
      <c r="D50" s="3">
        <v>45</v>
      </c>
      <c r="E50" s="9">
        <v>110</v>
      </c>
      <c r="F50" s="10">
        <f t="shared" si="18"/>
        <v>39.34380462227724</v>
      </c>
      <c r="G50" s="11">
        <f t="shared" si="0"/>
        <v>4.4702629757452505E-5</v>
      </c>
      <c r="H50" s="11">
        <f t="shared" si="11"/>
        <v>2.2688181036731078E-5</v>
      </c>
      <c r="I50" s="16">
        <f t="shared" ca="1" si="13"/>
        <v>0</v>
      </c>
      <c r="J50" s="41">
        <f t="shared" ca="1" si="14"/>
        <v>1.9539702328950911E-2</v>
      </c>
      <c r="K50" s="16">
        <f t="shared" ca="1" si="15"/>
        <v>0</v>
      </c>
      <c r="L50" s="15">
        <f t="shared" ca="1" si="16"/>
        <v>0</v>
      </c>
      <c r="M50" s="16">
        <f t="shared" ca="1" si="2"/>
        <v>0</v>
      </c>
      <c r="N50" s="71" t="str">
        <f t="shared" ca="1" si="3"/>
        <v>RUINE</v>
      </c>
      <c r="O50" s="15">
        <f t="shared" ca="1" si="12"/>
        <v>0</v>
      </c>
      <c r="P50" s="12">
        <f t="shared" ca="1" si="4"/>
        <v>0</v>
      </c>
      <c r="Q50" s="16">
        <f t="shared" ca="1" si="5"/>
        <v>0</v>
      </c>
      <c r="R50" s="36">
        <f t="shared" ca="1" si="6"/>
        <v>0</v>
      </c>
      <c r="S50" s="16">
        <f t="shared" ca="1" si="7"/>
        <v>0</v>
      </c>
      <c r="T50" s="17">
        <f t="shared" ca="1" si="8"/>
        <v>0</v>
      </c>
      <c r="U50" s="32">
        <f t="shared" ca="1" si="9"/>
        <v>0</v>
      </c>
      <c r="V50" s="38">
        <f t="shared" ca="1" si="10"/>
        <v>0</v>
      </c>
      <c r="W50" s="33">
        <f t="shared" ca="1" si="17"/>
        <v>111570.76648701529</v>
      </c>
    </row>
    <row r="51" spans="1:23" x14ac:dyDescent="0.3">
      <c r="A51" s="9"/>
      <c r="B51" s="9"/>
      <c r="C51" s="9"/>
      <c r="D51" s="3">
        <v>46</v>
      </c>
      <c r="E51" s="9">
        <v>111</v>
      </c>
      <c r="F51" s="10">
        <f t="shared" si="18"/>
        <v>19.375418717750257</v>
      </c>
      <c r="G51" s="11">
        <f t="shared" si="0"/>
        <v>2.2014448720721424E-5</v>
      </c>
      <c r="H51" s="11">
        <f t="shared" si="11"/>
        <v>1.1173118912904513E-5</v>
      </c>
      <c r="I51" s="16">
        <f t="shared" ca="1" si="13"/>
        <v>0</v>
      </c>
      <c r="J51" s="41">
        <f t="shared" ca="1" si="14"/>
        <v>1.4640174506946768E-2</v>
      </c>
      <c r="K51" s="16">
        <f t="shared" ca="1" si="15"/>
        <v>0</v>
      </c>
      <c r="L51" s="15">
        <f t="shared" ca="1" si="16"/>
        <v>0</v>
      </c>
      <c r="M51" s="16">
        <f t="shared" ca="1" si="2"/>
        <v>0</v>
      </c>
      <c r="N51" s="71" t="str">
        <f t="shared" ca="1" si="3"/>
        <v>RUINE</v>
      </c>
      <c r="O51" s="15">
        <f t="shared" ca="1" si="12"/>
        <v>0</v>
      </c>
      <c r="P51" s="12">
        <f t="shared" ca="1" si="4"/>
        <v>0</v>
      </c>
      <c r="Q51" s="16">
        <f t="shared" ca="1" si="5"/>
        <v>0</v>
      </c>
      <c r="R51" s="36">
        <f t="shared" ca="1" si="6"/>
        <v>0</v>
      </c>
      <c r="S51" s="16">
        <f t="shared" ca="1" si="7"/>
        <v>0</v>
      </c>
      <c r="T51" s="17">
        <f t="shared" ca="1" si="8"/>
        <v>0</v>
      </c>
      <c r="U51" s="32">
        <f t="shared" ca="1" si="9"/>
        <v>0</v>
      </c>
      <c r="V51" s="38">
        <f t="shared" ca="1" si="10"/>
        <v>0</v>
      </c>
      <c r="W51" s="33">
        <f t="shared" ca="1" si="17"/>
        <v>111570.76648701529</v>
      </c>
    </row>
    <row r="52" spans="1:23" x14ac:dyDescent="0.3">
      <c r="A52" s="9"/>
      <c r="B52" s="9"/>
      <c r="C52" s="9"/>
      <c r="D52" s="3">
        <v>47</v>
      </c>
      <c r="E52" s="9">
        <v>112</v>
      </c>
      <c r="F52" s="10">
        <f t="shared" si="18"/>
        <v>9.5417017772496813</v>
      </c>
      <c r="G52" s="11">
        <f t="shared" si="0"/>
        <v>1.0841329807816911E-5</v>
      </c>
      <c r="H52" s="11">
        <f t="shared" si="11"/>
        <v>5.5023620465561692E-6</v>
      </c>
      <c r="I52" s="16">
        <f t="shared" ca="1" si="13"/>
        <v>0</v>
      </c>
      <c r="J52" s="41">
        <f t="shared" ca="1" si="14"/>
        <v>1.6416654215327488E-2</v>
      </c>
      <c r="K52" s="16">
        <f t="shared" ca="1" si="15"/>
        <v>0</v>
      </c>
      <c r="L52" s="15">
        <f t="shared" ca="1" si="16"/>
        <v>0</v>
      </c>
      <c r="M52" s="16">
        <f t="shared" ca="1" si="2"/>
        <v>0</v>
      </c>
      <c r="N52" s="71" t="str">
        <f t="shared" ca="1" si="3"/>
        <v>RUINE</v>
      </c>
      <c r="O52" s="15">
        <f t="shared" ca="1" si="12"/>
        <v>0</v>
      </c>
      <c r="P52" s="12">
        <f t="shared" ca="1" si="4"/>
        <v>0</v>
      </c>
      <c r="Q52" s="16">
        <f t="shared" ca="1" si="5"/>
        <v>0</v>
      </c>
      <c r="R52" s="36">
        <f t="shared" ca="1" si="6"/>
        <v>0</v>
      </c>
      <c r="S52" s="16">
        <f t="shared" ca="1" si="7"/>
        <v>0</v>
      </c>
      <c r="T52" s="17">
        <f t="shared" ca="1" si="8"/>
        <v>0</v>
      </c>
      <c r="U52" s="32">
        <f t="shared" ca="1" si="9"/>
        <v>0</v>
      </c>
      <c r="V52" s="38">
        <f t="shared" ca="1" si="10"/>
        <v>0</v>
      </c>
      <c r="W52" s="33">
        <f t="shared" ca="1" si="17"/>
        <v>111570.76648701529</v>
      </c>
    </row>
    <row r="53" spans="1:23" x14ac:dyDescent="0.3">
      <c r="A53" s="9"/>
      <c r="B53" s="9"/>
      <c r="C53" s="9"/>
      <c r="D53" s="3">
        <v>48</v>
      </c>
      <c r="E53" s="9">
        <v>113</v>
      </c>
      <c r="F53" s="10">
        <f t="shared" si="18"/>
        <v>4.6989473689444559</v>
      </c>
      <c r="G53" s="11">
        <f t="shared" si="0"/>
        <v>5.3389677612607425E-6</v>
      </c>
      <c r="H53" s="11">
        <f t="shared" si="11"/>
        <v>2.7097168057894939E-6</v>
      </c>
      <c r="I53" s="16">
        <f t="shared" ca="1" si="13"/>
        <v>0</v>
      </c>
      <c r="J53" s="41">
        <f t="shared" ca="1" si="14"/>
        <v>-2.854159549170654E-2</v>
      </c>
      <c r="K53" s="16">
        <f t="shared" ca="1" si="15"/>
        <v>0</v>
      </c>
      <c r="L53" s="15">
        <f t="shared" ca="1" si="16"/>
        <v>0</v>
      </c>
      <c r="M53" s="16">
        <f t="shared" ca="1" si="2"/>
        <v>0</v>
      </c>
      <c r="N53" s="71" t="str">
        <f t="shared" ca="1" si="3"/>
        <v>RUINE</v>
      </c>
      <c r="O53" s="15">
        <f t="shared" ca="1" si="12"/>
        <v>0</v>
      </c>
      <c r="P53" s="12">
        <f t="shared" ca="1" si="4"/>
        <v>0</v>
      </c>
      <c r="Q53" s="16">
        <f t="shared" ca="1" si="5"/>
        <v>0</v>
      </c>
      <c r="R53" s="36">
        <f t="shared" ca="1" si="6"/>
        <v>0</v>
      </c>
      <c r="S53" s="16">
        <f t="shared" ca="1" si="7"/>
        <v>0</v>
      </c>
      <c r="T53" s="17">
        <f t="shared" ca="1" si="8"/>
        <v>0</v>
      </c>
      <c r="U53" s="32">
        <f t="shared" ca="1" si="9"/>
        <v>0</v>
      </c>
      <c r="V53" s="38">
        <f t="shared" ca="1" si="10"/>
        <v>0</v>
      </c>
      <c r="W53" s="33">
        <f t="shared" ca="1" si="17"/>
        <v>111570.76648701529</v>
      </c>
    </row>
    <row r="54" spans="1:23" x14ac:dyDescent="0.3">
      <c r="A54" s="9"/>
      <c r="B54" s="9"/>
      <c r="C54" s="9"/>
      <c r="D54" s="3">
        <v>49</v>
      </c>
      <c r="E54" s="9">
        <v>114</v>
      </c>
      <c r="F54" s="10">
        <f t="shared" si="18"/>
        <v>2.3140637688714722</v>
      </c>
      <c r="G54" s="11">
        <f t="shared" si="0"/>
        <v>2.6292509554712489E-6</v>
      </c>
      <c r="H54" s="11">
        <f t="shared" si="11"/>
        <v>1.3344387565652097E-6</v>
      </c>
      <c r="I54" s="16">
        <f t="shared" ca="1" si="13"/>
        <v>0</v>
      </c>
      <c r="J54" s="41">
        <f t="shared" ca="1" si="14"/>
        <v>5.5311681804441216E-2</v>
      </c>
      <c r="K54" s="16">
        <f t="shared" ca="1" si="15"/>
        <v>0</v>
      </c>
      <c r="L54" s="15">
        <f t="shared" ca="1" si="16"/>
        <v>0</v>
      </c>
      <c r="M54" s="16">
        <f t="shared" ca="1" si="2"/>
        <v>0</v>
      </c>
      <c r="N54" s="71" t="str">
        <f t="shared" ca="1" si="3"/>
        <v>RUINE</v>
      </c>
      <c r="O54" s="15">
        <f t="shared" ca="1" si="12"/>
        <v>0</v>
      </c>
      <c r="P54" s="12">
        <f t="shared" ca="1" si="4"/>
        <v>0</v>
      </c>
      <c r="Q54" s="16">
        <f t="shared" ca="1" si="5"/>
        <v>0</v>
      </c>
      <c r="R54" s="36">
        <f t="shared" ca="1" si="6"/>
        <v>0</v>
      </c>
      <c r="S54" s="16">
        <f t="shared" ca="1" si="7"/>
        <v>0</v>
      </c>
      <c r="T54" s="17">
        <f t="shared" ca="1" si="8"/>
        <v>0</v>
      </c>
      <c r="U54" s="32">
        <f t="shared" ca="1" si="9"/>
        <v>0</v>
      </c>
      <c r="V54" s="38">
        <f t="shared" ca="1" si="10"/>
        <v>0</v>
      </c>
      <c r="W54" s="33">
        <f t="shared" ca="1" si="17"/>
        <v>111570.76648701529</v>
      </c>
    </row>
    <row r="55" spans="1:23" ht="15" thickBot="1" x14ac:dyDescent="0.35">
      <c r="A55" s="9"/>
      <c r="B55" s="9"/>
      <c r="C55" s="9"/>
      <c r="D55" s="5">
        <v>50</v>
      </c>
      <c r="E55" s="20">
        <v>115</v>
      </c>
      <c r="F55" s="21">
        <f t="shared" si="18"/>
        <v>1.1395937655727637</v>
      </c>
      <c r="G55" s="22">
        <f t="shared" si="0"/>
        <v>1.294812198906039E-6</v>
      </c>
      <c r="H55" s="22">
        <f t="shared" si="11"/>
        <v>1.294812198906039E-6</v>
      </c>
      <c r="I55" s="24">
        <f t="shared" ca="1" si="13"/>
        <v>0</v>
      </c>
      <c r="J55" s="56">
        <f t="shared" ca="1" si="14"/>
        <v>8.2688574361751338E-2</v>
      </c>
      <c r="K55" s="24">
        <f t="shared" ca="1" si="15"/>
        <v>0</v>
      </c>
      <c r="L55" s="35">
        <f t="shared" ca="1" si="16"/>
        <v>0</v>
      </c>
      <c r="M55" s="24">
        <f t="shared" ca="1" si="2"/>
        <v>0</v>
      </c>
      <c r="N55" s="72" t="str">
        <f t="shared" ca="1" si="3"/>
        <v>RUINE</v>
      </c>
      <c r="O55" s="35">
        <f t="shared" ca="1" si="12"/>
        <v>0</v>
      </c>
      <c r="P55" s="34">
        <f t="shared" ca="1" si="4"/>
        <v>0</v>
      </c>
      <c r="Q55" s="24">
        <f t="shared" ca="1" si="5"/>
        <v>0</v>
      </c>
      <c r="R55" s="37">
        <f t="shared" ca="1" si="6"/>
        <v>0</v>
      </c>
      <c r="S55" s="24">
        <f t="shared" ca="1" si="7"/>
        <v>0</v>
      </c>
      <c r="T55" s="26">
        <f t="shared" ca="1" si="8"/>
        <v>0</v>
      </c>
      <c r="U55" s="68">
        <f t="shared" ca="1" si="9"/>
        <v>0</v>
      </c>
      <c r="V55" s="39">
        <f t="shared" ca="1" si="10"/>
        <v>0</v>
      </c>
      <c r="W55" s="40">
        <f ca="1">V55+W54</f>
        <v>111570.76648701529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F1001"/>
  <sheetViews>
    <sheetView workbookViewId="0"/>
  </sheetViews>
  <sheetFormatPr baseColWidth="10" defaultRowHeight="14.4" x14ac:dyDescent="0.3"/>
  <cols>
    <col min="1" max="1" width="9.5546875" bestFit="1" customWidth="1"/>
    <col min="2" max="2" width="27.88671875" bestFit="1" customWidth="1"/>
    <col min="3" max="3" width="11" bestFit="1" customWidth="1"/>
    <col min="5" max="5" width="28.77734375" bestFit="1" customWidth="1"/>
    <col min="6" max="6" width="11.6640625" bestFit="1" customWidth="1"/>
  </cols>
  <sheetData>
    <row r="1" spans="1:6" x14ac:dyDescent="0.3">
      <c r="A1" t="s">
        <v>48</v>
      </c>
      <c r="B1" t="s">
        <v>49</v>
      </c>
      <c r="C1" t="s">
        <v>52</v>
      </c>
    </row>
    <row r="2" spans="1:6" x14ac:dyDescent="0.3">
      <c r="A2">
        <v>1</v>
      </c>
      <c r="B2" s="70">
        <v>91936.57</v>
      </c>
      <c r="C2">
        <v>93</v>
      </c>
      <c r="E2" s="79" t="s">
        <v>58</v>
      </c>
      <c r="F2" s="79">
        <f>AVERAGE(B2:B1001)</f>
        <v>94269.423329999903</v>
      </c>
    </row>
    <row r="3" spans="1:6" x14ac:dyDescent="0.3">
      <c r="A3">
        <v>2</v>
      </c>
      <c r="B3" s="70">
        <v>97779.79</v>
      </c>
      <c r="C3">
        <v>92</v>
      </c>
      <c r="E3" s="79" t="s">
        <v>56</v>
      </c>
      <c r="F3" s="79">
        <f>MIN(B2:B1001)</f>
        <v>60037.75</v>
      </c>
    </row>
    <row r="4" spans="1:6" x14ac:dyDescent="0.3">
      <c r="A4">
        <v>3</v>
      </c>
      <c r="B4" s="70">
        <v>88802.96</v>
      </c>
      <c r="C4">
        <v>86</v>
      </c>
      <c r="E4" s="80" t="s">
        <v>57</v>
      </c>
      <c r="F4" s="79">
        <f>MAX(B2:B1001)</f>
        <v>147587.23000000001</v>
      </c>
    </row>
    <row r="5" spans="1:6" x14ac:dyDescent="0.3">
      <c r="A5">
        <v>4</v>
      </c>
      <c r="B5" s="70">
        <v>132001.94</v>
      </c>
      <c r="C5">
        <v>93</v>
      </c>
      <c r="E5" s="80" t="s">
        <v>54</v>
      </c>
      <c r="F5" s="81">
        <f>_xlfn.STDEV.S(B2:B1001)</f>
        <v>14512.225001189823</v>
      </c>
    </row>
    <row r="6" spans="1:6" x14ac:dyDescent="0.3">
      <c r="A6">
        <v>5</v>
      </c>
      <c r="B6" s="70">
        <v>101687.59</v>
      </c>
      <c r="C6">
        <v>94</v>
      </c>
      <c r="E6" s="80" t="s">
        <v>55</v>
      </c>
      <c r="F6" s="82">
        <f>COUNTIF(B2:B1001,"&lt;100000")/1000</f>
        <v>0.68700000000000006</v>
      </c>
    </row>
    <row r="7" spans="1:6" x14ac:dyDescent="0.3">
      <c r="A7">
        <v>6</v>
      </c>
      <c r="B7" s="70">
        <v>95902.8</v>
      </c>
      <c r="C7">
        <v>92</v>
      </c>
      <c r="E7" s="80" t="s">
        <v>61</v>
      </c>
      <c r="F7" s="82">
        <f>COUNTIF(B2:B1001,"&lt;82241,21")/1000</f>
        <v>0.216</v>
      </c>
    </row>
    <row r="8" spans="1:6" x14ac:dyDescent="0.3">
      <c r="A8">
        <v>7</v>
      </c>
      <c r="B8" s="70">
        <v>98924.46</v>
      </c>
      <c r="C8">
        <v>102</v>
      </c>
      <c r="E8" s="80" t="s">
        <v>59</v>
      </c>
      <c r="F8" s="82">
        <f>COUNTIF(C2:C1001,"&lt;&gt;Pas de ruine")/1000</f>
        <v>0.98</v>
      </c>
    </row>
    <row r="9" spans="1:6" x14ac:dyDescent="0.3">
      <c r="A9">
        <v>8</v>
      </c>
      <c r="B9" s="70">
        <v>77142.19</v>
      </c>
      <c r="C9">
        <v>109</v>
      </c>
      <c r="E9" s="80" t="s">
        <v>60</v>
      </c>
      <c r="F9" s="82">
        <f>COUNTIF(C2:C1001,"&lt;85")/1000</f>
        <v>8.0000000000000002E-3</v>
      </c>
    </row>
    <row r="10" spans="1:6" x14ac:dyDescent="0.3">
      <c r="A10">
        <v>9</v>
      </c>
      <c r="B10" s="70">
        <v>81126.45</v>
      </c>
      <c r="C10">
        <v>94</v>
      </c>
      <c r="E10" s="80" t="s">
        <v>62</v>
      </c>
      <c r="F10" s="83">
        <f>AVERAGE(C2:C1001)</f>
        <v>95.744897959183675</v>
      </c>
    </row>
    <row r="11" spans="1:6" x14ac:dyDescent="0.3">
      <c r="A11">
        <v>10</v>
      </c>
      <c r="B11" s="70">
        <v>123685.47</v>
      </c>
      <c r="C11">
        <v>87</v>
      </c>
    </row>
    <row r="12" spans="1:6" x14ac:dyDescent="0.3">
      <c r="A12">
        <v>11</v>
      </c>
      <c r="B12" s="70">
        <v>85404.2</v>
      </c>
      <c r="C12">
        <v>98</v>
      </c>
    </row>
    <row r="13" spans="1:6" x14ac:dyDescent="0.3">
      <c r="A13">
        <v>12</v>
      </c>
      <c r="B13" s="70">
        <v>92621.23</v>
      </c>
      <c r="C13">
        <v>97</v>
      </c>
    </row>
    <row r="14" spans="1:6" x14ac:dyDescent="0.3">
      <c r="A14">
        <v>13</v>
      </c>
      <c r="B14" s="70">
        <v>98859.6</v>
      </c>
      <c r="C14">
        <v>97</v>
      </c>
    </row>
    <row r="15" spans="1:6" x14ac:dyDescent="0.3">
      <c r="A15">
        <v>14</v>
      </c>
      <c r="B15" s="70">
        <v>100164.51</v>
      </c>
      <c r="C15">
        <v>110</v>
      </c>
    </row>
    <row r="16" spans="1:6" x14ac:dyDescent="0.3">
      <c r="A16">
        <v>15</v>
      </c>
      <c r="B16" s="70">
        <v>106644.58</v>
      </c>
      <c r="C16">
        <v>84</v>
      </c>
    </row>
    <row r="17" spans="1:3" x14ac:dyDescent="0.3">
      <c r="A17">
        <v>16</v>
      </c>
      <c r="B17" s="70">
        <v>108197.9</v>
      </c>
      <c r="C17">
        <v>92</v>
      </c>
    </row>
    <row r="18" spans="1:3" x14ac:dyDescent="0.3">
      <c r="A18">
        <v>17</v>
      </c>
      <c r="B18" s="70">
        <v>93719.2</v>
      </c>
      <c r="C18">
        <v>87</v>
      </c>
    </row>
    <row r="19" spans="1:3" x14ac:dyDescent="0.3">
      <c r="A19">
        <v>18</v>
      </c>
      <c r="B19" s="70">
        <v>101046.86</v>
      </c>
      <c r="C19">
        <v>111</v>
      </c>
    </row>
    <row r="20" spans="1:3" x14ac:dyDescent="0.3">
      <c r="A20">
        <v>19</v>
      </c>
      <c r="B20" s="70">
        <v>109137.91</v>
      </c>
      <c r="C20">
        <v>96</v>
      </c>
    </row>
    <row r="21" spans="1:3" x14ac:dyDescent="0.3">
      <c r="A21">
        <v>20</v>
      </c>
      <c r="B21" s="70">
        <v>118975.88</v>
      </c>
      <c r="C21">
        <v>101</v>
      </c>
    </row>
    <row r="22" spans="1:3" x14ac:dyDescent="0.3">
      <c r="A22">
        <v>21</v>
      </c>
      <c r="B22" s="70">
        <v>139038.75</v>
      </c>
      <c r="C22">
        <v>92</v>
      </c>
    </row>
    <row r="23" spans="1:3" x14ac:dyDescent="0.3">
      <c r="A23">
        <v>22</v>
      </c>
      <c r="B23" s="70">
        <v>91834.96</v>
      </c>
      <c r="C23">
        <v>104</v>
      </c>
    </row>
    <row r="24" spans="1:3" x14ac:dyDescent="0.3">
      <c r="A24">
        <v>23</v>
      </c>
      <c r="B24" s="70">
        <v>78541.86</v>
      </c>
      <c r="C24">
        <v>97</v>
      </c>
    </row>
    <row r="25" spans="1:3" x14ac:dyDescent="0.3">
      <c r="A25">
        <v>24</v>
      </c>
      <c r="B25" s="70">
        <v>102416.11</v>
      </c>
      <c r="C25">
        <v>98</v>
      </c>
    </row>
    <row r="26" spans="1:3" x14ac:dyDescent="0.3">
      <c r="A26">
        <v>25</v>
      </c>
      <c r="B26" s="70">
        <v>95107.49</v>
      </c>
      <c r="C26">
        <v>91</v>
      </c>
    </row>
    <row r="27" spans="1:3" x14ac:dyDescent="0.3">
      <c r="A27">
        <v>26</v>
      </c>
      <c r="B27" s="70">
        <v>80020.78</v>
      </c>
      <c r="C27">
        <v>99</v>
      </c>
    </row>
    <row r="28" spans="1:3" x14ac:dyDescent="0.3">
      <c r="A28">
        <v>27</v>
      </c>
      <c r="B28" s="70">
        <v>97946.87</v>
      </c>
      <c r="C28">
        <v>110</v>
      </c>
    </row>
    <row r="29" spans="1:3" x14ac:dyDescent="0.3">
      <c r="A29">
        <v>28</v>
      </c>
      <c r="B29" s="70">
        <v>98358.3</v>
      </c>
      <c r="C29">
        <v>91</v>
      </c>
    </row>
    <row r="30" spans="1:3" x14ac:dyDescent="0.3">
      <c r="A30">
        <v>29</v>
      </c>
      <c r="B30" s="70">
        <v>81334.73</v>
      </c>
      <c r="C30">
        <v>93</v>
      </c>
    </row>
    <row r="31" spans="1:3" x14ac:dyDescent="0.3">
      <c r="A31">
        <v>30</v>
      </c>
      <c r="B31" s="70">
        <v>97213.88</v>
      </c>
      <c r="C31">
        <v>90</v>
      </c>
    </row>
    <row r="32" spans="1:3" x14ac:dyDescent="0.3">
      <c r="A32">
        <v>31</v>
      </c>
      <c r="B32" s="70">
        <v>91483.89</v>
      </c>
      <c r="C32">
        <v>96</v>
      </c>
    </row>
    <row r="33" spans="1:3" x14ac:dyDescent="0.3">
      <c r="A33">
        <v>32</v>
      </c>
      <c r="B33" s="70">
        <v>88244.55</v>
      </c>
      <c r="C33">
        <v>93</v>
      </c>
    </row>
    <row r="34" spans="1:3" x14ac:dyDescent="0.3">
      <c r="A34">
        <v>33</v>
      </c>
      <c r="B34" s="70">
        <v>83540.02</v>
      </c>
      <c r="C34">
        <v>104</v>
      </c>
    </row>
    <row r="35" spans="1:3" x14ac:dyDescent="0.3">
      <c r="A35">
        <v>34</v>
      </c>
      <c r="B35" s="70">
        <v>91525.06</v>
      </c>
      <c r="C35">
        <v>97</v>
      </c>
    </row>
    <row r="36" spans="1:3" x14ac:dyDescent="0.3">
      <c r="A36">
        <v>35</v>
      </c>
      <c r="B36" s="70">
        <v>76570.820000000007</v>
      </c>
      <c r="C36">
        <v>87</v>
      </c>
    </row>
    <row r="37" spans="1:3" x14ac:dyDescent="0.3">
      <c r="A37">
        <v>36</v>
      </c>
      <c r="B37" s="70">
        <v>95319.11</v>
      </c>
      <c r="C37">
        <v>96</v>
      </c>
    </row>
    <row r="38" spans="1:3" x14ac:dyDescent="0.3">
      <c r="A38">
        <v>37</v>
      </c>
      <c r="B38" s="70">
        <v>106711.22</v>
      </c>
      <c r="C38">
        <v>96</v>
      </c>
    </row>
    <row r="39" spans="1:3" x14ac:dyDescent="0.3">
      <c r="A39">
        <v>38</v>
      </c>
      <c r="B39" s="70">
        <v>90477.27</v>
      </c>
      <c r="C39">
        <v>91</v>
      </c>
    </row>
    <row r="40" spans="1:3" x14ac:dyDescent="0.3">
      <c r="A40">
        <v>39</v>
      </c>
      <c r="B40" s="70">
        <v>103303.98</v>
      </c>
      <c r="C40">
        <v>95</v>
      </c>
    </row>
    <row r="41" spans="1:3" x14ac:dyDescent="0.3">
      <c r="A41">
        <v>40</v>
      </c>
      <c r="B41" s="70">
        <v>68941.72</v>
      </c>
      <c r="C41">
        <v>88</v>
      </c>
    </row>
    <row r="42" spans="1:3" x14ac:dyDescent="0.3">
      <c r="A42">
        <v>41</v>
      </c>
      <c r="B42" s="70">
        <v>88779.56</v>
      </c>
      <c r="C42">
        <v>98</v>
      </c>
    </row>
    <row r="43" spans="1:3" x14ac:dyDescent="0.3">
      <c r="A43">
        <v>42</v>
      </c>
      <c r="B43" s="70">
        <v>95262.55</v>
      </c>
      <c r="C43">
        <v>90</v>
      </c>
    </row>
    <row r="44" spans="1:3" x14ac:dyDescent="0.3">
      <c r="A44">
        <v>43</v>
      </c>
      <c r="B44" s="70">
        <v>81746.58</v>
      </c>
      <c r="C44">
        <v>97</v>
      </c>
    </row>
    <row r="45" spans="1:3" x14ac:dyDescent="0.3">
      <c r="A45">
        <v>44</v>
      </c>
      <c r="B45" s="70">
        <v>94753.02</v>
      </c>
      <c r="C45">
        <v>95</v>
      </c>
    </row>
    <row r="46" spans="1:3" x14ac:dyDescent="0.3">
      <c r="A46">
        <v>45</v>
      </c>
      <c r="B46" s="70">
        <v>76897.929999999993</v>
      </c>
      <c r="C46">
        <v>108</v>
      </c>
    </row>
    <row r="47" spans="1:3" x14ac:dyDescent="0.3">
      <c r="A47">
        <v>46</v>
      </c>
      <c r="B47" s="70">
        <v>147587.23000000001</v>
      </c>
      <c r="C47">
        <v>103</v>
      </c>
    </row>
    <row r="48" spans="1:3" x14ac:dyDescent="0.3">
      <c r="A48">
        <v>47</v>
      </c>
      <c r="B48" s="70">
        <v>95368.21</v>
      </c>
      <c r="C48">
        <v>95</v>
      </c>
    </row>
    <row r="49" spans="1:3" x14ac:dyDescent="0.3">
      <c r="A49">
        <v>48</v>
      </c>
      <c r="B49" s="70">
        <v>93023.06</v>
      </c>
      <c r="C49">
        <v>94</v>
      </c>
    </row>
    <row r="50" spans="1:3" x14ac:dyDescent="0.3">
      <c r="A50">
        <v>49</v>
      </c>
      <c r="B50" s="70">
        <v>95205.43</v>
      </c>
      <c r="C50">
        <v>98</v>
      </c>
    </row>
    <row r="51" spans="1:3" x14ac:dyDescent="0.3">
      <c r="A51">
        <v>50</v>
      </c>
      <c r="B51" s="70">
        <v>85075.96</v>
      </c>
      <c r="C51">
        <v>109</v>
      </c>
    </row>
    <row r="52" spans="1:3" x14ac:dyDescent="0.3">
      <c r="A52">
        <v>51</v>
      </c>
      <c r="B52" s="70">
        <v>106196.55</v>
      </c>
      <c r="C52" t="s">
        <v>53</v>
      </c>
    </row>
    <row r="53" spans="1:3" x14ac:dyDescent="0.3">
      <c r="A53">
        <v>52</v>
      </c>
      <c r="B53" s="70">
        <v>76490.69</v>
      </c>
      <c r="C53">
        <v>96</v>
      </c>
    </row>
    <row r="54" spans="1:3" x14ac:dyDescent="0.3">
      <c r="A54">
        <v>53</v>
      </c>
      <c r="B54" s="70">
        <v>98188.64</v>
      </c>
      <c r="C54">
        <v>101</v>
      </c>
    </row>
    <row r="55" spans="1:3" x14ac:dyDescent="0.3">
      <c r="A55">
        <v>54</v>
      </c>
      <c r="B55" s="70">
        <v>85690.49</v>
      </c>
      <c r="C55">
        <v>96</v>
      </c>
    </row>
    <row r="56" spans="1:3" x14ac:dyDescent="0.3">
      <c r="A56">
        <v>55</v>
      </c>
      <c r="B56" s="70">
        <v>109263.51</v>
      </c>
      <c r="C56">
        <v>101</v>
      </c>
    </row>
    <row r="57" spans="1:3" x14ac:dyDescent="0.3">
      <c r="A57">
        <v>56</v>
      </c>
      <c r="B57" s="70">
        <v>109290.23</v>
      </c>
      <c r="C57">
        <v>93</v>
      </c>
    </row>
    <row r="58" spans="1:3" x14ac:dyDescent="0.3">
      <c r="A58">
        <v>57</v>
      </c>
      <c r="B58" s="70">
        <v>115847.48</v>
      </c>
      <c r="C58">
        <v>113</v>
      </c>
    </row>
    <row r="59" spans="1:3" x14ac:dyDescent="0.3">
      <c r="A59">
        <v>58</v>
      </c>
      <c r="B59" s="70">
        <v>86774.78</v>
      </c>
      <c r="C59">
        <v>91</v>
      </c>
    </row>
    <row r="60" spans="1:3" x14ac:dyDescent="0.3">
      <c r="A60">
        <v>59</v>
      </c>
      <c r="B60" s="70">
        <v>79461.13</v>
      </c>
      <c r="C60">
        <v>101</v>
      </c>
    </row>
    <row r="61" spans="1:3" x14ac:dyDescent="0.3">
      <c r="A61">
        <v>60</v>
      </c>
      <c r="B61" s="70">
        <v>66801.2</v>
      </c>
      <c r="C61">
        <v>98</v>
      </c>
    </row>
    <row r="62" spans="1:3" x14ac:dyDescent="0.3">
      <c r="A62">
        <v>61</v>
      </c>
      <c r="B62" s="70">
        <v>144340.24</v>
      </c>
      <c r="C62">
        <v>104</v>
      </c>
    </row>
    <row r="63" spans="1:3" x14ac:dyDescent="0.3">
      <c r="A63">
        <v>62</v>
      </c>
      <c r="B63" s="70">
        <v>95394.32</v>
      </c>
      <c r="C63">
        <v>113</v>
      </c>
    </row>
    <row r="64" spans="1:3" x14ac:dyDescent="0.3">
      <c r="A64">
        <v>63</v>
      </c>
      <c r="B64" s="70">
        <v>86546</v>
      </c>
      <c r="C64">
        <v>93</v>
      </c>
    </row>
    <row r="65" spans="1:3" x14ac:dyDescent="0.3">
      <c r="A65">
        <v>64</v>
      </c>
      <c r="B65" s="70">
        <v>104550.21</v>
      </c>
      <c r="C65">
        <v>94</v>
      </c>
    </row>
    <row r="66" spans="1:3" x14ac:dyDescent="0.3">
      <c r="A66">
        <v>65</v>
      </c>
      <c r="B66" s="70">
        <v>74196.02</v>
      </c>
      <c r="C66">
        <v>106</v>
      </c>
    </row>
    <row r="67" spans="1:3" x14ac:dyDescent="0.3">
      <c r="A67">
        <v>66</v>
      </c>
      <c r="B67" s="70">
        <v>90303.23</v>
      </c>
      <c r="C67">
        <v>90</v>
      </c>
    </row>
    <row r="68" spans="1:3" x14ac:dyDescent="0.3">
      <c r="A68">
        <v>67</v>
      </c>
      <c r="B68" s="70">
        <v>90396.38</v>
      </c>
      <c r="C68">
        <v>87</v>
      </c>
    </row>
    <row r="69" spans="1:3" x14ac:dyDescent="0.3">
      <c r="A69">
        <v>68</v>
      </c>
      <c r="B69" s="70">
        <v>97600.86</v>
      </c>
      <c r="C69">
        <v>90</v>
      </c>
    </row>
    <row r="70" spans="1:3" x14ac:dyDescent="0.3">
      <c r="A70">
        <v>69</v>
      </c>
      <c r="B70" s="70">
        <v>88178.46</v>
      </c>
      <c r="C70">
        <v>92</v>
      </c>
    </row>
    <row r="71" spans="1:3" x14ac:dyDescent="0.3">
      <c r="A71">
        <v>70</v>
      </c>
      <c r="B71" s="70">
        <v>94139.24</v>
      </c>
      <c r="C71">
        <v>106</v>
      </c>
    </row>
    <row r="72" spans="1:3" x14ac:dyDescent="0.3">
      <c r="A72">
        <v>71</v>
      </c>
      <c r="B72" s="70">
        <v>88691.11</v>
      </c>
      <c r="C72">
        <v>106</v>
      </c>
    </row>
    <row r="73" spans="1:3" x14ac:dyDescent="0.3">
      <c r="A73">
        <v>72</v>
      </c>
      <c r="B73" s="70">
        <v>73654.039999999994</v>
      </c>
      <c r="C73">
        <v>96</v>
      </c>
    </row>
    <row r="74" spans="1:3" x14ac:dyDescent="0.3">
      <c r="A74">
        <v>73</v>
      </c>
      <c r="B74" s="70">
        <v>91844.29</v>
      </c>
      <c r="C74">
        <v>98</v>
      </c>
    </row>
    <row r="75" spans="1:3" x14ac:dyDescent="0.3">
      <c r="A75">
        <v>74</v>
      </c>
      <c r="B75" s="70">
        <v>118903.23</v>
      </c>
      <c r="C75">
        <v>103</v>
      </c>
    </row>
    <row r="76" spans="1:3" x14ac:dyDescent="0.3">
      <c r="A76">
        <v>75</v>
      </c>
      <c r="B76" s="70">
        <v>89510.399999999994</v>
      </c>
      <c r="C76">
        <v>110</v>
      </c>
    </row>
    <row r="77" spans="1:3" x14ac:dyDescent="0.3">
      <c r="A77">
        <v>76</v>
      </c>
      <c r="B77" s="70">
        <v>106318.27</v>
      </c>
      <c r="C77">
        <v>108</v>
      </c>
    </row>
    <row r="78" spans="1:3" x14ac:dyDescent="0.3">
      <c r="A78">
        <v>77</v>
      </c>
      <c r="B78" s="70">
        <v>78579.02</v>
      </c>
      <c r="C78">
        <v>89</v>
      </c>
    </row>
    <row r="79" spans="1:3" x14ac:dyDescent="0.3">
      <c r="A79">
        <v>78</v>
      </c>
      <c r="B79" s="70">
        <v>109865.35</v>
      </c>
      <c r="C79">
        <v>93</v>
      </c>
    </row>
    <row r="80" spans="1:3" x14ac:dyDescent="0.3">
      <c r="A80">
        <v>79</v>
      </c>
      <c r="B80" s="70">
        <v>91265.71</v>
      </c>
      <c r="C80" t="s">
        <v>53</v>
      </c>
    </row>
    <row r="81" spans="1:3" x14ac:dyDescent="0.3">
      <c r="A81">
        <v>80</v>
      </c>
      <c r="B81" s="70">
        <v>104477.48</v>
      </c>
      <c r="C81">
        <v>96</v>
      </c>
    </row>
    <row r="82" spans="1:3" x14ac:dyDescent="0.3">
      <c r="A82">
        <v>81</v>
      </c>
      <c r="B82" s="70">
        <v>81758.97</v>
      </c>
      <c r="C82">
        <v>101</v>
      </c>
    </row>
    <row r="83" spans="1:3" x14ac:dyDescent="0.3">
      <c r="A83">
        <v>82</v>
      </c>
      <c r="B83" s="70">
        <v>114865.45</v>
      </c>
      <c r="C83">
        <v>92</v>
      </c>
    </row>
    <row r="84" spans="1:3" x14ac:dyDescent="0.3">
      <c r="A84">
        <v>83</v>
      </c>
      <c r="B84" s="70">
        <v>88016.24</v>
      </c>
      <c r="C84" t="s">
        <v>53</v>
      </c>
    </row>
    <row r="85" spans="1:3" x14ac:dyDescent="0.3">
      <c r="A85">
        <v>84</v>
      </c>
      <c r="B85" s="70">
        <v>131840.24</v>
      </c>
      <c r="C85">
        <v>89</v>
      </c>
    </row>
    <row r="86" spans="1:3" x14ac:dyDescent="0.3">
      <c r="A86">
        <v>85</v>
      </c>
      <c r="B86" s="70">
        <v>118616.45</v>
      </c>
      <c r="C86">
        <v>90</v>
      </c>
    </row>
    <row r="87" spans="1:3" x14ac:dyDescent="0.3">
      <c r="A87">
        <v>86</v>
      </c>
      <c r="B87" s="70">
        <v>102880.06</v>
      </c>
      <c r="C87">
        <v>85</v>
      </c>
    </row>
    <row r="88" spans="1:3" x14ac:dyDescent="0.3">
      <c r="A88">
        <v>87</v>
      </c>
      <c r="B88" s="70">
        <v>110911.88</v>
      </c>
      <c r="C88">
        <v>90</v>
      </c>
    </row>
    <row r="89" spans="1:3" x14ac:dyDescent="0.3">
      <c r="A89">
        <v>88</v>
      </c>
      <c r="B89" s="70">
        <v>92027.23</v>
      </c>
      <c r="C89">
        <v>89</v>
      </c>
    </row>
    <row r="90" spans="1:3" x14ac:dyDescent="0.3">
      <c r="A90">
        <v>89</v>
      </c>
      <c r="B90" s="70">
        <v>113738.08</v>
      </c>
      <c r="C90">
        <v>93</v>
      </c>
    </row>
    <row r="91" spans="1:3" x14ac:dyDescent="0.3">
      <c r="A91">
        <v>90</v>
      </c>
      <c r="B91" s="70">
        <v>92151.94</v>
      </c>
      <c r="C91">
        <v>93</v>
      </c>
    </row>
    <row r="92" spans="1:3" x14ac:dyDescent="0.3">
      <c r="A92">
        <v>91</v>
      </c>
      <c r="B92" s="70">
        <v>113437.57</v>
      </c>
      <c r="C92">
        <v>103</v>
      </c>
    </row>
    <row r="93" spans="1:3" x14ac:dyDescent="0.3">
      <c r="A93">
        <v>92</v>
      </c>
      <c r="B93" s="70">
        <v>104446.38</v>
      </c>
      <c r="C93">
        <v>85</v>
      </c>
    </row>
    <row r="94" spans="1:3" x14ac:dyDescent="0.3">
      <c r="A94">
        <v>93</v>
      </c>
      <c r="B94" s="70">
        <v>97421.53</v>
      </c>
      <c r="C94">
        <v>102</v>
      </c>
    </row>
    <row r="95" spans="1:3" x14ac:dyDescent="0.3">
      <c r="A95">
        <v>94</v>
      </c>
      <c r="B95" s="70">
        <v>87358.54</v>
      </c>
      <c r="C95">
        <v>92</v>
      </c>
    </row>
    <row r="96" spans="1:3" x14ac:dyDescent="0.3">
      <c r="A96">
        <v>95</v>
      </c>
      <c r="B96" s="70">
        <v>78639.92</v>
      </c>
      <c r="C96">
        <v>89</v>
      </c>
    </row>
    <row r="97" spans="1:3" x14ac:dyDescent="0.3">
      <c r="A97">
        <v>96</v>
      </c>
      <c r="B97" s="70">
        <v>79720.570000000007</v>
      </c>
      <c r="C97">
        <v>101</v>
      </c>
    </row>
    <row r="98" spans="1:3" x14ac:dyDescent="0.3">
      <c r="A98">
        <v>97</v>
      </c>
      <c r="B98" s="70">
        <v>85263.56</v>
      </c>
      <c r="C98">
        <v>92</v>
      </c>
    </row>
    <row r="99" spans="1:3" x14ac:dyDescent="0.3">
      <c r="A99">
        <v>98</v>
      </c>
      <c r="B99" s="70">
        <v>100968.01</v>
      </c>
      <c r="C99">
        <v>90</v>
      </c>
    </row>
    <row r="100" spans="1:3" x14ac:dyDescent="0.3">
      <c r="A100">
        <v>99</v>
      </c>
      <c r="B100" s="70">
        <v>93182.51</v>
      </c>
      <c r="C100">
        <v>102</v>
      </c>
    </row>
    <row r="101" spans="1:3" x14ac:dyDescent="0.3">
      <c r="A101">
        <v>100</v>
      </c>
      <c r="B101" s="70">
        <v>88658.87</v>
      </c>
      <c r="C101">
        <v>99</v>
      </c>
    </row>
    <row r="102" spans="1:3" x14ac:dyDescent="0.3">
      <c r="A102">
        <v>101</v>
      </c>
      <c r="B102" s="70">
        <v>92419.33</v>
      </c>
      <c r="C102">
        <v>95</v>
      </c>
    </row>
    <row r="103" spans="1:3" x14ac:dyDescent="0.3">
      <c r="A103">
        <v>102</v>
      </c>
      <c r="B103" s="70">
        <v>104586.85</v>
      </c>
      <c r="C103" t="s">
        <v>53</v>
      </c>
    </row>
    <row r="104" spans="1:3" x14ac:dyDescent="0.3">
      <c r="A104">
        <v>103</v>
      </c>
      <c r="B104" s="70">
        <v>89033.22</v>
      </c>
      <c r="C104">
        <v>87</v>
      </c>
    </row>
    <row r="105" spans="1:3" x14ac:dyDescent="0.3">
      <c r="A105">
        <v>104</v>
      </c>
      <c r="B105" s="70">
        <v>86681.31</v>
      </c>
      <c r="C105">
        <v>94</v>
      </c>
    </row>
    <row r="106" spans="1:3" x14ac:dyDescent="0.3">
      <c r="A106">
        <v>105</v>
      </c>
      <c r="B106" s="70">
        <v>79038.44</v>
      </c>
      <c r="C106">
        <v>92</v>
      </c>
    </row>
    <row r="107" spans="1:3" x14ac:dyDescent="0.3">
      <c r="A107">
        <v>106</v>
      </c>
      <c r="B107" s="70">
        <v>95965.52</v>
      </c>
      <c r="C107">
        <v>105</v>
      </c>
    </row>
    <row r="108" spans="1:3" x14ac:dyDescent="0.3">
      <c r="A108">
        <v>107</v>
      </c>
      <c r="B108" s="70">
        <v>111628.46</v>
      </c>
      <c r="C108">
        <v>91</v>
      </c>
    </row>
    <row r="109" spans="1:3" x14ac:dyDescent="0.3">
      <c r="A109">
        <v>108</v>
      </c>
      <c r="B109" s="70">
        <v>91802.55</v>
      </c>
      <c r="C109">
        <v>93</v>
      </c>
    </row>
    <row r="110" spans="1:3" x14ac:dyDescent="0.3">
      <c r="A110">
        <v>109</v>
      </c>
      <c r="B110" s="70">
        <v>85943.2</v>
      </c>
      <c r="C110" t="s">
        <v>53</v>
      </c>
    </row>
    <row r="111" spans="1:3" x14ac:dyDescent="0.3">
      <c r="A111">
        <v>110</v>
      </c>
      <c r="B111" s="70">
        <v>82213.5</v>
      </c>
      <c r="C111">
        <v>92</v>
      </c>
    </row>
    <row r="112" spans="1:3" x14ac:dyDescent="0.3">
      <c r="A112">
        <v>111</v>
      </c>
      <c r="B112" s="70">
        <v>98965.56</v>
      </c>
      <c r="C112">
        <v>87</v>
      </c>
    </row>
    <row r="113" spans="1:3" x14ac:dyDescent="0.3">
      <c r="A113">
        <v>112</v>
      </c>
      <c r="B113" s="70">
        <v>101810.43</v>
      </c>
      <c r="C113" t="s">
        <v>53</v>
      </c>
    </row>
    <row r="114" spans="1:3" x14ac:dyDescent="0.3">
      <c r="A114">
        <v>113</v>
      </c>
      <c r="B114" s="70">
        <v>78153.66</v>
      </c>
      <c r="C114">
        <v>92</v>
      </c>
    </row>
    <row r="115" spans="1:3" x14ac:dyDescent="0.3">
      <c r="A115">
        <v>114</v>
      </c>
      <c r="B115" s="70">
        <v>99221.13</v>
      </c>
      <c r="C115">
        <v>95</v>
      </c>
    </row>
    <row r="116" spans="1:3" x14ac:dyDescent="0.3">
      <c r="A116">
        <v>115</v>
      </c>
      <c r="B116" s="70">
        <v>85973.34</v>
      </c>
      <c r="C116">
        <v>110</v>
      </c>
    </row>
    <row r="117" spans="1:3" x14ac:dyDescent="0.3">
      <c r="A117">
        <v>116</v>
      </c>
      <c r="B117" s="70">
        <v>85056.08</v>
      </c>
      <c r="C117">
        <v>90</v>
      </c>
    </row>
    <row r="118" spans="1:3" x14ac:dyDescent="0.3">
      <c r="A118">
        <v>117</v>
      </c>
      <c r="B118" s="70">
        <v>80822.820000000007</v>
      </c>
      <c r="C118">
        <v>112</v>
      </c>
    </row>
    <row r="119" spans="1:3" x14ac:dyDescent="0.3">
      <c r="A119">
        <v>118</v>
      </c>
      <c r="B119" s="70">
        <v>62154.58</v>
      </c>
      <c r="C119">
        <v>106</v>
      </c>
    </row>
    <row r="120" spans="1:3" x14ac:dyDescent="0.3">
      <c r="A120">
        <v>119</v>
      </c>
      <c r="B120" s="70">
        <v>114345.03</v>
      </c>
      <c r="C120">
        <v>106</v>
      </c>
    </row>
    <row r="121" spans="1:3" x14ac:dyDescent="0.3">
      <c r="A121">
        <v>120</v>
      </c>
      <c r="B121" s="70">
        <v>85610.5</v>
      </c>
      <c r="C121">
        <v>102</v>
      </c>
    </row>
    <row r="122" spans="1:3" x14ac:dyDescent="0.3">
      <c r="A122">
        <v>121</v>
      </c>
      <c r="B122" s="70">
        <v>90980.19</v>
      </c>
      <c r="C122">
        <v>91</v>
      </c>
    </row>
    <row r="123" spans="1:3" x14ac:dyDescent="0.3">
      <c r="A123">
        <v>122</v>
      </c>
      <c r="B123" s="70">
        <v>100792.08</v>
      </c>
      <c r="C123">
        <v>95</v>
      </c>
    </row>
    <row r="124" spans="1:3" x14ac:dyDescent="0.3">
      <c r="A124">
        <v>123</v>
      </c>
      <c r="B124" s="70">
        <v>99680.52</v>
      </c>
      <c r="C124">
        <v>92</v>
      </c>
    </row>
    <row r="125" spans="1:3" x14ac:dyDescent="0.3">
      <c r="A125">
        <v>124</v>
      </c>
      <c r="B125" s="70">
        <v>113791.28</v>
      </c>
      <c r="C125">
        <v>95</v>
      </c>
    </row>
    <row r="126" spans="1:3" x14ac:dyDescent="0.3">
      <c r="A126">
        <v>125</v>
      </c>
      <c r="B126" s="70">
        <v>115788.52</v>
      </c>
      <c r="C126">
        <v>103</v>
      </c>
    </row>
    <row r="127" spans="1:3" x14ac:dyDescent="0.3">
      <c r="A127">
        <v>126</v>
      </c>
      <c r="B127" s="70">
        <v>117406.01</v>
      </c>
      <c r="C127">
        <v>110</v>
      </c>
    </row>
    <row r="128" spans="1:3" x14ac:dyDescent="0.3">
      <c r="A128">
        <v>127</v>
      </c>
      <c r="B128" s="70">
        <v>126179.75</v>
      </c>
      <c r="C128">
        <v>88</v>
      </c>
    </row>
    <row r="129" spans="1:3" x14ac:dyDescent="0.3">
      <c r="A129">
        <v>128</v>
      </c>
      <c r="B129" s="70">
        <v>102182.99</v>
      </c>
      <c r="C129">
        <v>97</v>
      </c>
    </row>
    <row r="130" spans="1:3" x14ac:dyDescent="0.3">
      <c r="A130">
        <v>129</v>
      </c>
      <c r="B130" s="70">
        <v>97792.73</v>
      </c>
      <c r="C130">
        <v>100</v>
      </c>
    </row>
    <row r="131" spans="1:3" x14ac:dyDescent="0.3">
      <c r="A131">
        <v>130</v>
      </c>
      <c r="B131" s="70">
        <v>90255.24</v>
      </c>
      <c r="C131">
        <v>93</v>
      </c>
    </row>
    <row r="132" spans="1:3" x14ac:dyDescent="0.3">
      <c r="A132">
        <v>131</v>
      </c>
      <c r="B132" s="70">
        <v>98176.74</v>
      </c>
      <c r="C132">
        <v>95</v>
      </c>
    </row>
    <row r="133" spans="1:3" x14ac:dyDescent="0.3">
      <c r="A133">
        <v>132</v>
      </c>
      <c r="B133" s="70">
        <v>96549.03</v>
      </c>
      <c r="C133">
        <v>97</v>
      </c>
    </row>
    <row r="134" spans="1:3" x14ac:dyDescent="0.3">
      <c r="A134">
        <v>133</v>
      </c>
      <c r="B134" s="70">
        <v>74835.88</v>
      </c>
      <c r="C134">
        <v>94</v>
      </c>
    </row>
    <row r="135" spans="1:3" x14ac:dyDescent="0.3">
      <c r="A135">
        <v>134</v>
      </c>
      <c r="B135" s="70">
        <v>74484.649999999994</v>
      </c>
      <c r="C135">
        <v>105</v>
      </c>
    </row>
    <row r="136" spans="1:3" x14ac:dyDescent="0.3">
      <c r="A136">
        <v>135</v>
      </c>
      <c r="B136" s="70">
        <v>97268.17</v>
      </c>
      <c r="C136">
        <v>111</v>
      </c>
    </row>
    <row r="137" spans="1:3" x14ac:dyDescent="0.3">
      <c r="A137">
        <v>136</v>
      </c>
      <c r="B137" s="70">
        <v>94508.68</v>
      </c>
      <c r="C137">
        <v>90</v>
      </c>
    </row>
    <row r="138" spans="1:3" x14ac:dyDescent="0.3">
      <c r="A138">
        <v>137</v>
      </c>
      <c r="B138" s="70">
        <v>111109.07</v>
      </c>
      <c r="C138">
        <v>94</v>
      </c>
    </row>
    <row r="139" spans="1:3" x14ac:dyDescent="0.3">
      <c r="A139">
        <v>138</v>
      </c>
      <c r="B139" s="70">
        <v>96226.34</v>
      </c>
      <c r="C139">
        <v>93</v>
      </c>
    </row>
    <row r="140" spans="1:3" x14ac:dyDescent="0.3">
      <c r="A140">
        <v>139</v>
      </c>
      <c r="B140" s="70">
        <v>96257.81</v>
      </c>
      <c r="C140">
        <v>94</v>
      </c>
    </row>
    <row r="141" spans="1:3" x14ac:dyDescent="0.3">
      <c r="A141">
        <v>140</v>
      </c>
      <c r="B141" s="70">
        <v>83318.009999999995</v>
      </c>
      <c r="C141">
        <v>102</v>
      </c>
    </row>
    <row r="142" spans="1:3" x14ac:dyDescent="0.3">
      <c r="A142">
        <v>141</v>
      </c>
      <c r="B142" s="70">
        <v>112828.02</v>
      </c>
      <c r="C142">
        <v>91</v>
      </c>
    </row>
    <row r="143" spans="1:3" x14ac:dyDescent="0.3">
      <c r="A143">
        <v>142</v>
      </c>
      <c r="B143" s="70">
        <v>89729.54</v>
      </c>
      <c r="C143">
        <v>92</v>
      </c>
    </row>
    <row r="144" spans="1:3" x14ac:dyDescent="0.3">
      <c r="A144">
        <v>143</v>
      </c>
      <c r="B144" s="70">
        <v>93401.49</v>
      </c>
      <c r="C144">
        <v>97</v>
      </c>
    </row>
    <row r="145" spans="1:3" x14ac:dyDescent="0.3">
      <c r="A145">
        <v>144</v>
      </c>
      <c r="B145" s="70">
        <v>87898.9</v>
      </c>
      <c r="C145">
        <v>101</v>
      </c>
    </row>
    <row r="146" spans="1:3" x14ac:dyDescent="0.3">
      <c r="A146">
        <v>145</v>
      </c>
      <c r="B146" s="70">
        <v>93361.16</v>
      </c>
      <c r="C146">
        <v>90</v>
      </c>
    </row>
    <row r="147" spans="1:3" x14ac:dyDescent="0.3">
      <c r="A147">
        <v>146</v>
      </c>
      <c r="B147" s="70">
        <v>82795.31</v>
      </c>
      <c r="C147">
        <v>92</v>
      </c>
    </row>
    <row r="148" spans="1:3" x14ac:dyDescent="0.3">
      <c r="A148">
        <v>147</v>
      </c>
      <c r="B148" s="70">
        <v>91315.26</v>
      </c>
      <c r="C148">
        <v>96</v>
      </c>
    </row>
    <row r="149" spans="1:3" x14ac:dyDescent="0.3">
      <c r="A149">
        <v>148</v>
      </c>
      <c r="B149" s="70">
        <v>90949.68</v>
      </c>
      <c r="C149">
        <v>100</v>
      </c>
    </row>
    <row r="150" spans="1:3" x14ac:dyDescent="0.3">
      <c r="A150">
        <v>149</v>
      </c>
      <c r="B150" s="70">
        <v>76881.539999999994</v>
      </c>
      <c r="C150">
        <v>91</v>
      </c>
    </row>
    <row r="151" spans="1:3" x14ac:dyDescent="0.3">
      <c r="A151">
        <v>150</v>
      </c>
      <c r="B151" s="70">
        <v>76755.03</v>
      </c>
      <c r="C151">
        <v>86</v>
      </c>
    </row>
    <row r="152" spans="1:3" x14ac:dyDescent="0.3">
      <c r="A152">
        <v>151</v>
      </c>
      <c r="B152" s="70">
        <v>103452.92</v>
      </c>
      <c r="C152">
        <v>96</v>
      </c>
    </row>
    <row r="153" spans="1:3" x14ac:dyDescent="0.3">
      <c r="A153">
        <v>152</v>
      </c>
      <c r="B153" s="70">
        <v>98947.93</v>
      </c>
      <c r="C153">
        <v>99</v>
      </c>
    </row>
    <row r="154" spans="1:3" x14ac:dyDescent="0.3">
      <c r="A154">
        <v>153</v>
      </c>
      <c r="B154" s="70">
        <v>88535.16</v>
      </c>
      <c r="C154">
        <v>100</v>
      </c>
    </row>
    <row r="155" spans="1:3" x14ac:dyDescent="0.3">
      <c r="A155">
        <v>154</v>
      </c>
      <c r="B155" s="70">
        <v>88704.37</v>
      </c>
      <c r="C155">
        <v>83</v>
      </c>
    </row>
    <row r="156" spans="1:3" x14ac:dyDescent="0.3">
      <c r="A156">
        <v>155</v>
      </c>
      <c r="B156" s="70">
        <v>77725.88</v>
      </c>
      <c r="C156">
        <v>89</v>
      </c>
    </row>
    <row r="157" spans="1:3" x14ac:dyDescent="0.3">
      <c r="A157">
        <v>156</v>
      </c>
      <c r="B157" s="70">
        <v>96490.26</v>
      </c>
      <c r="C157">
        <v>87</v>
      </c>
    </row>
    <row r="158" spans="1:3" x14ac:dyDescent="0.3">
      <c r="A158">
        <v>157</v>
      </c>
      <c r="B158" s="70">
        <v>125931.87</v>
      </c>
      <c r="C158">
        <v>105</v>
      </c>
    </row>
    <row r="159" spans="1:3" x14ac:dyDescent="0.3">
      <c r="A159">
        <v>158</v>
      </c>
      <c r="B159" s="70">
        <v>128840.26</v>
      </c>
      <c r="C159">
        <v>97</v>
      </c>
    </row>
    <row r="160" spans="1:3" x14ac:dyDescent="0.3">
      <c r="A160">
        <v>159</v>
      </c>
      <c r="B160" s="70">
        <v>89001.35</v>
      </c>
      <c r="C160">
        <v>98</v>
      </c>
    </row>
    <row r="161" spans="1:3" x14ac:dyDescent="0.3">
      <c r="A161">
        <v>160</v>
      </c>
      <c r="B161" s="70">
        <v>85496.99</v>
      </c>
      <c r="C161">
        <v>91</v>
      </c>
    </row>
    <row r="162" spans="1:3" x14ac:dyDescent="0.3">
      <c r="A162">
        <v>161</v>
      </c>
      <c r="B162" s="70">
        <v>91148.62</v>
      </c>
      <c r="C162">
        <v>89</v>
      </c>
    </row>
    <row r="163" spans="1:3" x14ac:dyDescent="0.3">
      <c r="A163">
        <v>162</v>
      </c>
      <c r="B163" s="70">
        <v>93668.33</v>
      </c>
      <c r="C163">
        <v>99</v>
      </c>
    </row>
    <row r="164" spans="1:3" x14ac:dyDescent="0.3">
      <c r="A164">
        <v>163</v>
      </c>
      <c r="B164" s="70">
        <v>81373.25</v>
      </c>
      <c r="C164">
        <v>91</v>
      </c>
    </row>
    <row r="165" spans="1:3" x14ac:dyDescent="0.3">
      <c r="A165">
        <v>164</v>
      </c>
      <c r="B165" s="70">
        <v>109527.67</v>
      </c>
      <c r="C165">
        <v>89</v>
      </c>
    </row>
    <row r="166" spans="1:3" x14ac:dyDescent="0.3">
      <c r="A166">
        <v>165</v>
      </c>
      <c r="B166" s="70">
        <v>84165.93</v>
      </c>
      <c r="C166">
        <v>96</v>
      </c>
    </row>
    <row r="167" spans="1:3" x14ac:dyDescent="0.3">
      <c r="A167">
        <v>166</v>
      </c>
      <c r="B167" s="70">
        <v>83466.55</v>
      </c>
      <c r="C167">
        <v>99</v>
      </c>
    </row>
    <row r="168" spans="1:3" x14ac:dyDescent="0.3">
      <c r="A168">
        <v>167</v>
      </c>
      <c r="B168" s="70">
        <v>95322.45</v>
      </c>
      <c r="C168">
        <v>108</v>
      </c>
    </row>
    <row r="169" spans="1:3" x14ac:dyDescent="0.3">
      <c r="A169">
        <v>168</v>
      </c>
      <c r="B169" s="70">
        <v>78622.52</v>
      </c>
      <c r="C169">
        <v>101</v>
      </c>
    </row>
    <row r="170" spans="1:3" x14ac:dyDescent="0.3">
      <c r="A170">
        <v>169</v>
      </c>
      <c r="B170" s="70">
        <v>146436.28</v>
      </c>
      <c r="C170">
        <v>103</v>
      </c>
    </row>
    <row r="171" spans="1:3" x14ac:dyDescent="0.3">
      <c r="A171">
        <v>170</v>
      </c>
      <c r="B171" s="70">
        <v>83175.429999999993</v>
      </c>
      <c r="C171">
        <v>97</v>
      </c>
    </row>
    <row r="172" spans="1:3" x14ac:dyDescent="0.3">
      <c r="A172">
        <v>171</v>
      </c>
      <c r="B172" s="70">
        <v>83965.94</v>
      </c>
      <c r="C172">
        <v>98</v>
      </c>
    </row>
    <row r="173" spans="1:3" x14ac:dyDescent="0.3">
      <c r="A173">
        <v>172</v>
      </c>
      <c r="B173" s="70">
        <v>92496.95</v>
      </c>
      <c r="C173">
        <v>94</v>
      </c>
    </row>
    <row r="174" spans="1:3" x14ac:dyDescent="0.3">
      <c r="A174">
        <v>173</v>
      </c>
      <c r="B174" s="70">
        <v>90666.86</v>
      </c>
      <c r="C174">
        <v>102</v>
      </c>
    </row>
    <row r="175" spans="1:3" x14ac:dyDescent="0.3">
      <c r="A175">
        <v>174</v>
      </c>
      <c r="B175" s="70">
        <v>112111.32</v>
      </c>
      <c r="C175">
        <v>96</v>
      </c>
    </row>
    <row r="176" spans="1:3" x14ac:dyDescent="0.3">
      <c r="A176">
        <v>175</v>
      </c>
      <c r="B176" s="70">
        <v>100416.56</v>
      </c>
      <c r="C176">
        <v>102</v>
      </c>
    </row>
    <row r="177" spans="1:3" x14ac:dyDescent="0.3">
      <c r="A177">
        <v>176</v>
      </c>
      <c r="B177" s="70">
        <v>83277.84</v>
      </c>
      <c r="C177">
        <v>91</v>
      </c>
    </row>
    <row r="178" spans="1:3" x14ac:dyDescent="0.3">
      <c r="A178">
        <v>177</v>
      </c>
      <c r="B178" s="70">
        <v>81516.36</v>
      </c>
      <c r="C178">
        <v>95</v>
      </c>
    </row>
    <row r="179" spans="1:3" x14ac:dyDescent="0.3">
      <c r="A179">
        <v>178</v>
      </c>
      <c r="B179" s="70">
        <v>73574.899999999994</v>
      </c>
      <c r="C179">
        <v>100</v>
      </c>
    </row>
    <row r="180" spans="1:3" x14ac:dyDescent="0.3">
      <c r="A180">
        <v>179</v>
      </c>
      <c r="B180" s="70">
        <v>80497.13</v>
      </c>
      <c r="C180">
        <v>95</v>
      </c>
    </row>
    <row r="181" spans="1:3" x14ac:dyDescent="0.3">
      <c r="A181">
        <v>180</v>
      </c>
      <c r="B181" s="70">
        <v>93269.9</v>
      </c>
      <c r="C181">
        <v>96</v>
      </c>
    </row>
    <row r="182" spans="1:3" x14ac:dyDescent="0.3">
      <c r="A182">
        <v>181</v>
      </c>
      <c r="B182" s="70">
        <v>100006.51</v>
      </c>
      <c r="C182">
        <v>95</v>
      </c>
    </row>
    <row r="183" spans="1:3" x14ac:dyDescent="0.3">
      <c r="A183">
        <v>182</v>
      </c>
      <c r="B183" s="70">
        <v>106693.46</v>
      </c>
      <c r="C183">
        <v>109</v>
      </c>
    </row>
    <row r="184" spans="1:3" x14ac:dyDescent="0.3">
      <c r="A184">
        <v>183</v>
      </c>
      <c r="B184" s="70">
        <v>91179.83</v>
      </c>
      <c r="C184">
        <v>98</v>
      </c>
    </row>
    <row r="185" spans="1:3" x14ac:dyDescent="0.3">
      <c r="A185">
        <v>184</v>
      </c>
      <c r="B185" s="70">
        <v>87412.69</v>
      </c>
      <c r="C185">
        <v>92</v>
      </c>
    </row>
    <row r="186" spans="1:3" x14ac:dyDescent="0.3">
      <c r="A186">
        <v>185</v>
      </c>
      <c r="B186" s="70">
        <v>124389.04</v>
      </c>
      <c r="C186">
        <v>89</v>
      </c>
    </row>
    <row r="187" spans="1:3" x14ac:dyDescent="0.3">
      <c r="A187">
        <v>186</v>
      </c>
      <c r="B187" s="70">
        <v>131739.74</v>
      </c>
      <c r="C187">
        <v>96</v>
      </c>
    </row>
    <row r="188" spans="1:3" x14ac:dyDescent="0.3">
      <c r="A188">
        <v>187</v>
      </c>
      <c r="B188" s="70">
        <v>81149.440000000002</v>
      </c>
      <c r="C188">
        <v>98</v>
      </c>
    </row>
    <row r="189" spans="1:3" x14ac:dyDescent="0.3">
      <c r="A189">
        <v>188</v>
      </c>
      <c r="B189" s="70">
        <v>93545.59</v>
      </c>
      <c r="C189">
        <v>88</v>
      </c>
    </row>
    <row r="190" spans="1:3" x14ac:dyDescent="0.3">
      <c r="A190">
        <v>189</v>
      </c>
      <c r="B190" s="70">
        <v>102088.83</v>
      </c>
      <c r="C190">
        <v>91</v>
      </c>
    </row>
    <row r="191" spans="1:3" x14ac:dyDescent="0.3">
      <c r="A191">
        <v>190</v>
      </c>
      <c r="B191" s="70">
        <v>74418.09</v>
      </c>
      <c r="C191">
        <v>96</v>
      </c>
    </row>
    <row r="192" spans="1:3" x14ac:dyDescent="0.3">
      <c r="A192">
        <v>191</v>
      </c>
      <c r="B192" s="70">
        <v>84911.53</v>
      </c>
      <c r="C192">
        <v>114</v>
      </c>
    </row>
    <row r="193" spans="1:3" x14ac:dyDescent="0.3">
      <c r="A193">
        <v>192</v>
      </c>
      <c r="B193" s="70">
        <v>84331.35</v>
      </c>
      <c r="C193">
        <v>85</v>
      </c>
    </row>
    <row r="194" spans="1:3" x14ac:dyDescent="0.3">
      <c r="A194">
        <v>193</v>
      </c>
      <c r="B194" s="70">
        <v>93382.27</v>
      </c>
      <c r="C194">
        <v>88</v>
      </c>
    </row>
    <row r="195" spans="1:3" x14ac:dyDescent="0.3">
      <c r="A195">
        <v>194</v>
      </c>
      <c r="B195" s="70">
        <v>79478.92</v>
      </c>
      <c r="C195">
        <v>97</v>
      </c>
    </row>
    <row r="196" spans="1:3" x14ac:dyDescent="0.3">
      <c r="A196">
        <v>195</v>
      </c>
      <c r="B196" s="70">
        <v>101969.51</v>
      </c>
      <c r="C196">
        <v>91</v>
      </c>
    </row>
    <row r="197" spans="1:3" x14ac:dyDescent="0.3">
      <c r="A197">
        <v>196</v>
      </c>
      <c r="B197" s="70">
        <v>86658.94</v>
      </c>
      <c r="C197">
        <v>93</v>
      </c>
    </row>
    <row r="198" spans="1:3" x14ac:dyDescent="0.3">
      <c r="A198">
        <v>197</v>
      </c>
      <c r="B198" s="70">
        <v>77834.69</v>
      </c>
      <c r="C198">
        <v>90</v>
      </c>
    </row>
    <row r="199" spans="1:3" x14ac:dyDescent="0.3">
      <c r="A199">
        <v>198</v>
      </c>
      <c r="B199" s="70">
        <v>88698.55</v>
      </c>
      <c r="C199">
        <v>90</v>
      </c>
    </row>
    <row r="200" spans="1:3" x14ac:dyDescent="0.3">
      <c r="A200">
        <v>199</v>
      </c>
      <c r="B200" s="70">
        <v>112355.41</v>
      </c>
      <c r="C200">
        <v>92</v>
      </c>
    </row>
    <row r="201" spans="1:3" x14ac:dyDescent="0.3">
      <c r="A201">
        <v>200</v>
      </c>
      <c r="B201" s="70">
        <v>88966.68</v>
      </c>
      <c r="C201">
        <v>84</v>
      </c>
    </row>
    <row r="202" spans="1:3" x14ac:dyDescent="0.3">
      <c r="A202">
        <v>201</v>
      </c>
      <c r="B202" s="70">
        <v>79722.22</v>
      </c>
      <c r="C202">
        <v>90</v>
      </c>
    </row>
    <row r="203" spans="1:3" x14ac:dyDescent="0.3">
      <c r="A203">
        <v>202</v>
      </c>
      <c r="B203" s="70">
        <v>70021.03</v>
      </c>
      <c r="C203">
        <v>105</v>
      </c>
    </row>
    <row r="204" spans="1:3" x14ac:dyDescent="0.3">
      <c r="A204">
        <v>203</v>
      </c>
      <c r="B204" s="70">
        <v>91381.06</v>
      </c>
      <c r="C204">
        <v>94</v>
      </c>
    </row>
    <row r="205" spans="1:3" x14ac:dyDescent="0.3">
      <c r="A205">
        <v>204</v>
      </c>
      <c r="B205" s="70">
        <v>93399.92</v>
      </c>
      <c r="C205">
        <v>96</v>
      </c>
    </row>
    <row r="206" spans="1:3" x14ac:dyDescent="0.3">
      <c r="A206">
        <v>205</v>
      </c>
      <c r="B206" s="70">
        <v>117037.08</v>
      </c>
      <c r="C206">
        <v>100</v>
      </c>
    </row>
    <row r="207" spans="1:3" x14ac:dyDescent="0.3">
      <c r="A207">
        <v>206</v>
      </c>
      <c r="B207" s="70">
        <v>82373.399999999994</v>
      </c>
      <c r="C207">
        <v>89</v>
      </c>
    </row>
    <row r="208" spans="1:3" x14ac:dyDescent="0.3">
      <c r="A208">
        <v>207</v>
      </c>
      <c r="B208" s="70">
        <v>83488.92</v>
      </c>
      <c r="C208">
        <v>90</v>
      </c>
    </row>
    <row r="209" spans="1:3" x14ac:dyDescent="0.3">
      <c r="A209">
        <v>208</v>
      </c>
      <c r="B209" s="70">
        <v>116474.15</v>
      </c>
      <c r="C209">
        <v>99</v>
      </c>
    </row>
    <row r="210" spans="1:3" x14ac:dyDescent="0.3">
      <c r="A210">
        <v>209</v>
      </c>
      <c r="B210" s="70">
        <v>98882.2</v>
      </c>
      <c r="C210">
        <v>88</v>
      </c>
    </row>
    <row r="211" spans="1:3" x14ac:dyDescent="0.3">
      <c r="A211">
        <v>210</v>
      </c>
      <c r="B211" s="70">
        <v>98082.92</v>
      </c>
      <c r="C211">
        <v>95</v>
      </c>
    </row>
    <row r="212" spans="1:3" x14ac:dyDescent="0.3">
      <c r="A212">
        <v>211</v>
      </c>
      <c r="B212" s="70">
        <v>87120.41</v>
      </c>
      <c r="C212">
        <v>85</v>
      </c>
    </row>
    <row r="213" spans="1:3" x14ac:dyDescent="0.3">
      <c r="A213">
        <v>212</v>
      </c>
      <c r="B213" s="70">
        <v>82644.55</v>
      </c>
      <c r="C213">
        <v>102</v>
      </c>
    </row>
    <row r="214" spans="1:3" x14ac:dyDescent="0.3">
      <c r="A214">
        <v>213</v>
      </c>
      <c r="B214" s="70">
        <v>101386.65</v>
      </c>
      <c r="C214">
        <v>100</v>
      </c>
    </row>
    <row r="215" spans="1:3" x14ac:dyDescent="0.3">
      <c r="A215">
        <v>214</v>
      </c>
      <c r="B215" s="70">
        <v>80921.929999999993</v>
      </c>
      <c r="C215">
        <v>93</v>
      </c>
    </row>
    <row r="216" spans="1:3" x14ac:dyDescent="0.3">
      <c r="A216">
        <v>215</v>
      </c>
      <c r="B216" s="70">
        <v>72458.86</v>
      </c>
      <c r="C216">
        <v>101</v>
      </c>
    </row>
    <row r="217" spans="1:3" x14ac:dyDescent="0.3">
      <c r="A217">
        <v>216</v>
      </c>
      <c r="B217" s="70">
        <v>100303.49</v>
      </c>
      <c r="C217">
        <v>87</v>
      </c>
    </row>
    <row r="218" spans="1:3" x14ac:dyDescent="0.3">
      <c r="A218">
        <v>217</v>
      </c>
      <c r="B218" s="70">
        <v>95818.29</v>
      </c>
      <c r="C218">
        <v>92</v>
      </c>
    </row>
    <row r="219" spans="1:3" x14ac:dyDescent="0.3">
      <c r="A219">
        <v>218</v>
      </c>
      <c r="B219" s="70">
        <v>71658.28</v>
      </c>
      <c r="C219">
        <v>93</v>
      </c>
    </row>
    <row r="220" spans="1:3" x14ac:dyDescent="0.3">
      <c r="A220">
        <v>219</v>
      </c>
      <c r="B220" s="70">
        <v>88555.57</v>
      </c>
      <c r="C220">
        <v>95</v>
      </c>
    </row>
    <row r="221" spans="1:3" x14ac:dyDescent="0.3">
      <c r="A221">
        <v>220</v>
      </c>
      <c r="B221" s="70">
        <v>82342.61</v>
      </c>
      <c r="C221">
        <v>90</v>
      </c>
    </row>
    <row r="222" spans="1:3" x14ac:dyDescent="0.3">
      <c r="A222">
        <v>221</v>
      </c>
      <c r="B222" s="70">
        <v>96323.72</v>
      </c>
      <c r="C222">
        <v>93</v>
      </c>
    </row>
    <row r="223" spans="1:3" x14ac:dyDescent="0.3">
      <c r="A223">
        <v>222</v>
      </c>
      <c r="B223" s="70">
        <v>80162.880000000005</v>
      </c>
      <c r="C223">
        <v>85</v>
      </c>
    </row>
    <row r="224" spans="1:3" x14ac:dyDescent="0.3">
      <c r="A224">
        <v>223</v>
      </c>
      <c r="B224" s="70">
        <v>111851.88</v>
      </c>
      <c r="C224">
        <v>92</v>
      </c>
    </row>
    <row r="225" spans="1:3" x14ac:dyDescent="0.3">
      <c r="A225">
        <v>224</v>
      </c>
      <c r="B225" s="70">
        <v>78826</v>
      </c>
      <c r="C225">
        <v>89</v>
      </c>
    </row>
    <row r="226" spans="1:3" x14ac:dyDescent="0.3">
      <c r="A226">
        <v>225</v>
      </c>
      <c r="B226" s="70">
        <v>88118.62</v>
      </c>
      <c r="C226">
        <v>105</v>
      </c>
    </row>
    <row r="227" spans="1:3" x14ac:dyDescent="0.3">
      <c r="A227">
        <v>226</v>
      </c>
      <c r="B227" s="70">
        <v>79034.41</v>
      </c>
      <c r="C227">
        <v>96</v>
      </c>
    </row>
    <row r="228" spans="1:3" x14ac:dyDescent="0.3">
      <c r="A228">
        <v>227</v>
      </c>
      <c r="B228" s="70">
        <v>109536.3</v>
      </c>
      <c r="C228">
        <v>95</v>
      </c>
    </row>
    <row r="229" spans="1:3" x14ac:dyDescent="0.3">
      <c r="A229">
        <v>228</v>
      </c>
      <c r="B229" s="70">
        <v>89265.15</v>
      </c>
      <c r="C229">
        <v>91</v>
      </c>
    </row>
    <row r="230" spans="1:3" x14ac:dyDescent="0.3">
      <c r="A230">
        <v>229</v>
      </c>
      <c r="B230" s="70">
        <v>72369.8</v>
      </c>
      <c r="C230">
        <v>96</v>
      </c>
    </row>
    <row r="231" spans="1:3" x14ac:dyDescent="0.3">
      <c r="A231">
        <v>230</v>
      </c>
      <c r="B231" s="70">
        <v>97880.4</v>
      </c>
      <c r="C231">
        <v>94</v>
      </c>
    </row>
    <row r="232" spans="1:3" x14ac:dyDescent="0.3">
      <c r="A232">
        <v>231</v>
      </c>
      <c r="B232" s="70">
        <v>86817.36</v>
      </c>
      <c r="C232">
        <v>98</v>
      </c>
    </row>
    <row r="233" spans="1:3" x14ac:dyDescent="0.3">
      <c r="A233">
        <v>232</v>
      </c>
      <c r="B233" s="70">
        <v>74242</v>
      </c>
      <c r="C233">
        <v>86</v>
      </c>
    </row>
    <row r="234" spans="1:3" x14ac:dyDescent="0.3">
      <c r="A234">
        <v>233</v>
      </c>
      <c r="B234" s="70">
        <v>78923.42</v>
      </c>
      <c r="C234">
        <v>96</v>
      </c>
    </row>
    <row r="235" spans="1:3" x14ac:dyDescent="0.3">
      <c r="A235">
        <v>234</v>
      </c>
      <c r="B235" s="70">
        <v>102619.07</v>
      </c>
      <c r="C235">
        <v>90</v>
      </c>
    </row>
    <row r="236" spans="1:3" x14ac:dyDescent="0.3">
      <c r="A236">
        <v>235</v>
      </c>
      <c r="B236" s="70">
        <v>99139.85</v>
      </c>
      <c r="C236">
        <v>87</v>
      </c>
    </row>
    <row r="237" spans="1:3" x14ac:dyDescent="0.3">
      <c r="A237">
        <v>236</v>
      </c>
      <c r="B237" s="70">
        <v>103757.58</v>
      </c>
      <c r="C237" t="s">
        <v>53</v>
      </c>
    </row>
    <row r="238" spans="1:3" x14ac:dyDescent="0.3">
      <c r="A238">
        <v>237</v>
      </c>
      <c r="B238" s="70">
        <v>102852.08</v>
      </c>
      <c r="C238">
        <v>103</v>
      </c>
    </row>
    <row r="239" spans="1:3" x14ac:dyDescent="0.3">
      <c r="A239">
        <v>238</v>
      </c>
      <c r="B239" s="70">
        <v>81750.559999999998</v>
      </c>
      <c r="C239">
        <v>102</v>
      </c>
    </row>
    <row r="240" spans="1:3" x14ac:dyDescent="0.3">
      <c r="A240">
        <v>239</v>
      </c>
      <c r="B240" s="70">
        <v>72906.44</v>
      </c>
      <c r="C240">
        <v>95</v>
      </c>
    </row>
    <row r="241" spans="1:3" x14ac:dyDescent="0.3">
      <c r="A241">
        <v>240</v>
      </c>
      <c r="B241" s="70">
        <v>84899.57</v>
      </c>
      <c r="C241">
        <v>89</v>
      </c>
    </row>
    <row r="242" spans="1:3" x14ac:dyDescent="0.3">
      <c r="A242">
        <v>241</v>
      </c>
      <c r="B242" s="70">
        <v>137419.26</v>
      </c>
      <c r="C242">
        <v>91</v>
      </c>
    </row>
    <row r="243" spans="1:3" x14ac:dyDescent="0.3">
      <c r="A243">
        <v>242</v>
      </c>
      <c r="B243" s="70">
        <v>75025.119999999995</v>
      </c>
      <c r="C243">
        <v>97</v>
      </c>
    </row>
    <row r="244" spans="1:3" x14ac:dyDescent="0.3">
      <c r="A244">
        <v>243</v>
      </c>
      <c r="B244" s="70">
        <v>124912.02</v>
      </c>
      <c r="C244">
        <v>96</v>
      </c>
    </row>
    <row r="245" spans="1:3" x14ac:dyDescent="0.3">
      <c r="A245">
        <v>244</v>
      </c>
      <c r="B245" s="70">
        <v>86454.22</v>
      </c>
      <c r="C245">
        <v>93</v>
      </c>
    </row>
    <row r="246" spans="1:3" x14ac:dyDescent="0.3">
      <c r="A246">
        <v>245</v>
      </c>
      <c r="B246" s="70">
        <v>92774.03</v>
      </c>
      <c r="C246">
        <v>91</v>
      </c>
    </row>
    <row r="247" spans="1:3" x14ac:dyDescent="0.3">
      <c r="A247">
        <v>246</v>
      </c>
      <c r="B247" s="70">
        <v>108517.03</v>
      </c>
      <c r="C247">
        <v>89</v>
      </c>
    </row>
    <row r="248" spans="1:3" x14ac:dyDescent="0.3">
      <c r="A248">
        <v>247</v>
      </c>
      <c r="B248" s="70">
        <v>114637.15</v>
      </c>
      <c r="C248">
        <v>96</v>
      </c>
    </row>
    <row r="249" spans="1:3" x14ac:dyDescent="0.3">
      <c r="A249">
        <v>248</v>
      </c>
      <c r="B249" s="70">
        <v>99582.67</v>
      </c>
      <c r="C249">
        <v>94</v>
      </c>
    </row>
    <row r="250" spans="1:3" x14ac:dyDescent="0.3">
      <c r="A250">
        <v>249</v>
      </c>
      <c r="B250" s="70">
        <v>80891.33</v>
      </c>
      <c r="C250">
        <v>89</v>
      </c>
    </row>
    <row r="251" spans="1:3" x14ac:dyDescent="0.3">
      <c r="A251">
        <v>250</v>
      </c>
      <c r="B251" s="70">
        <v>79587.8</v>
      </c>
      <c r="C251">
        <v>103</v>
      </c>
    </row>
    <row r="252" spans="1:3" x14ac:dyDescent="0.3">
      <c r="A252">
        <v>251</v>
      </c>
      <c r="B252" s="70">
        <v>90871.19</v>
      </c>
      <c r="C252">
        <v>92</v>
      </c>
    </row>
    <row r="253" spans="1:3" x14ac:dyDescent="0.3">
      <c r="A253">
        <v>252</v>
      </c>
      <c r="B253" s="70">
        <v>108979.75</v>
      </c>
      <c r="C253">
        <v>111</v>
      </c>
    </row>
    <row r="254" spans="1:3" x14ac:dyDescent="0.3">
      <c r="A254">
        <v>253</v>
      </c>
      <c r="B254" s="70">
        <v>79772.91</v>
      </c>
      <c r="C254">
        <v>95</v>
      </c>
    </row>
    <row r="255" spans="1:3" x14ac:dyDescent="0.3">
      <c r="A255">
        <v>254</v>
      </c>
      <c r="B255" s="70">
        <v>88540.81</v>
      </c>
      <c r="C255">
        <v>98</v>
      </c>
    </row>
    <row r="256" spans="1:3" x14ac:dyDescent="0.3">
      <c r="A256">
        <v>255</v>
      </c>
      <c r="B256" s="70">
        <v>89569.64</v>
      </c>
      <c r="C256">
        <v>84</v>
      </c>
    </row>
    <row r="257" spans="1:3" x14ac:dyDescent="0.3">
      <c r="A257">
        <v>256</v>
      </c>
      <c r="B257" s="70">
        <v>90435.62</v>
      </c>
      <c r="C257">
        <v>100</v>
      </c>
    </row>
    <row r="258" spans="1:3" x14ac:dyDescent="0.3">
      <c r="A258">
        <v>257</v>
      </c>
      <c r="B258" s="70">
        <v>110156.64</v>
      </c>
      <c r="C258">
        <v>95</v>
      </c>
    </row>
    <row r="259" spans="1:3" x14ac:dyDescent="0.3">
      <c r="A259">
        <v>258</v>
      </c>
      <c r="B259" s="70">
        <v>84724.160000000003</v>
      </c>
      <c r="C259">
        <v>96</v>
      </c>
    </row>
    <row r="260" spans="1:3" x14ac:dyDescent="0.3">
      <c r="A260">
        <v>259</v>
      </c>
      <c r="B260" s="70">
        <v>86681.83</v>
      </c>
      <c r="C260" t="s">
        <v>53</v>
      </c>
    </row>
    <row r="261" spans="1:3" x14ac:dyDescent="0.3">
      <c r="A261">
        <v>260</v>
      </c>
      <c r="B261" s="70">
        <v>88603.39</v>
      </c>
      <c r="C261">
        <v>93</v>
      </c>
    </row>
    <row r="262" spans="1:3" x14ac:dyDescent="0.3">
      <c r="A262">
        <v>261</v>
      </c>
      <c r="B262" s="70">
        <v>96927.62</v>
      </c>
      <c r="C262">
        <v>89</v>
      </c>
    </row>
    <row r="263" spans="1:3" x14ac:dyDescent="0.3">
      <c r="A263">
        <v>262</v>
      </c>
      <c r="B263" s="70">
        <v>111206.41</v>
      </c>
      <c r="C263">
        <v>89</v>
      </c>
    </row>
    <row r="264" spans="1:3" x14ac:dyDescent="0.3">
      <c r="A264">
        <v>263</v>
      </c>
      <c r="B264" s="70">
        <v>93724.99</v>
      </c>
      <c r="C264">
        <v>94</v>
      </c>
    </row>
    <row r="265" spans="1:3" x14ac:dyDescent="0.3">
      <c r="A265">
        <v>264</v>
      </c>
      <c r="B265" s="70">
        <v>95103.12</v>
      </c>
      <c r="C265">
        <v>89</v>
      </c>
    </row>
    <row r="266" spans="1:3" x14ac:dyDescent="0.3">
      <c r="A266">
        <v>265</v>
      </c>
      <c r="B266" s="70">
        <v>94094.5</v>
      </c>
      <c r="C266">
        <v>89</v>
      </c>
    </row>
    <row r="267" spans="1:3" x14ac:dyDescent="0.3">
      <c r="A267">
        <v>266</v>
      </c>
      <c r="B267" s="70">
        <v>101360.66</v>
      </c>
      <c r="C267">
        <v>95</v>
      </c>
    </row>
    <row r="268" spans="1:3" x14ac:dyDescent="0.3">
      <c r="A268">
        <v>267</v>
      </c>
      <c r="B268" s="70">
        <v>98447.31</v>
      </c>
      <c r="C268">
        <v>93</v>
      </c>
    </row>
    <row r="269" spans="1:3" x14ac:dyDescent="0.3">
      <c r="A269">
        <v>268</v>
      </c>
      <c r="B269" s="70">
        <v>86020.09</v>
      </c>
      <c r="C269">
        <v>93</v>
      </c>
    </row>
    <row r="270" spans="1:3" x14ac:dyDescent="0.3">
      <c r="A270">
        <v>269</v>
      </c>
      <c r="B270" s="70">
        <v>83649.919999999998</v>
      </c>
      <c r="C270">
        <v>110</v>
      </c>
    </row>
    <row r="271" spans="1:3" x14ac:dyDescent="0.3">
      <c r="A271">
        <v>270</v>
      </c>
      <c r="B271" s="70">
        <v>96386.78</v>
      </c>
      <c r="C271">
        <v>91</v>
      </c>
    </row>
    <row r="272" spans="1:3" x14ac:dyDescent="0.3">
      <c r="A272">
        <v>271</v>
      </c>
      <c r="B272" s="70">
        <v>91013.55</v>
      </c>
      <c r="C272">
        <v>86</v>
      </c>
    </row>
    <row r="273" spans="1:3" x14ac:dyDescent="0.3">
      <c r="A273">
        <v>272</v>
      </c>
      <c r="B273" s="70">
        <v>100873.95</v>
      </c>
      <c r="C273">
        <v>103</v>
      </c>
    </row>
    <row r="274" spans="1:3" x14ac:dyDescent="0.3">
      <c r="A274">
        <v>273</v>
      </c>
      <c r="B274" s="70">
        <v>115516.56</v>
      </c>
      <c r="C274">
        <v>100</v>
      </c>
    </row>
    <row r="275" spans="1:3" x14ac:dyDescent="0.3">
      <c r="A275">
        <v>274</v>
      </c>
      <c r="B275" s="70">
        <v>73079.59</v>
      </c>
      <c r="C275">
        <v>103</v>
      </c>
    </row>
    <row r="276" spans="1:3" x14ac:dyDescent="0.3">
      <c r="A276">
        <v>275</v>
      </c>
      <c r="B276" s="70">
        <v>65059.78</v>
      </c>
      <c r="C276">
        <v>93</v>
      </c>
    </row>
    <row r="277" spans="1:3" x14ac:dyDescent="0.3">
      <c r="A277">
        <v>276</v>
      </c>
      <c r="B277" s="70">
        <v>133217.1</v>
      </c>
      <c r="C277">
        <v>98</v>
      </c>
    </row>
    <row r="278" spans="1:3" x14ac:dyDescent="0.3">
      <c r="A278">
        <v>277</v>
      </c>
      <c r="B278" s="70">
        <v>81211.490000000005</v>
      </c>
      <c r="C278">
        <v>90</v>
      </c>
    </row>
    <row r="279" spans="1:3" x14ac:dyDescent="0.3">
      <c r="A279">
        <v>278</v>
      </c>
      <c r="B279" s="70">
        <v>102662.2</v>
      </c>
      <c r="C279">
        <v>92</v>
      </c>
    </row>
    <row r="280" spans="1:3" x14ac:dyDescent="0.3">
      <c r="A280">
        <v>279</v>
      </c>
      <c r="B280" s="70">
        <v>87042.91</v>
      </c>
      <c r="C280">
        <v>103</v>
      </c>
    </row>
    <row r="281" spans="1:3" x14ac:dyDescent="0.3">
      <c r="A281">
        <v>280</v>
      </c>
      <c r="B281" s="70">
        <v>98760.98</v>
      </c>
      <c r="C281">
        <v>92</v>
      </c>
    </row>
    <row r="282" spans="1:3" x14ac:dyDescent="0.3">
      <c r="A282">
        <v>281</v>
      </c>
      <c r="B282" s="70">
        <v>77374.559999999998</v>
      </c>
      <c r="C282">
        <v>88</v>
      </c>
    </row>
    <row r="283" spans="1:3" x14ac:dyDescent="0.3">
      <c r="A283">
        <v>282</v>
      </c>
      <c r="B283" s="70">
        <v>89564.160000000003</v>
      </c>
      <c r="C283">
        <v>93</v>
      </c>
    </row>
    <row r="284" spans="1:3" x14ac:dyDescent="0.3">
      <c r="A284">
        <v>283</v>
      </c>
      <c r="B284" s="70">
        <v>88923.34</v>
      </c>
      <c r="C284">
        <v>95</v>
      </c>
    </row>
    <row r="285" spans="1:3" x14ac:dyDescent="0.3">
      <c r="A285">
        <v>284</v>
      </c>
      <c r="B285" s="70">
        <v>69874.2</v>
      </c>
      <c r="C285">
        <v>99</v>
      </c>
    </row>
    <row r="286" spans="1:3" x14ac:dyDescent="0.3">
      <c r="A286">
        <v>285</v>
      </c>
      <c r="B286" s="70">
        <v>83611.69</v>
      </c>
      <c r="C286">
        <v>90</v>
      </c>
    </row>
    <row r="287" spans="1:3" x14ac:dyDescent="0.3">
      <c r="A287">
        <v>286</v>
      </c>
      <c r="B287" s="70">
        <v>87300.17</v>
      </c>
      <c r="C287">
        <v>99</v>
      </c>
    </row>
    <row r="288" spans="1:3" x14ac:dyDescent="0.3">
      <c r="A288">
        <v>287</v>
      </c>
      <c r="B288" s="70">
        <v>115816.48</v>
      </c>
      <c r="C288">
        <v>90</v>
      </c>
    </row>
    <row r="289" spans="1:3" x14ac:dyDescent="0.3">
      <c r="A289">
        <v>288</v>
      </c>
      <c r="B289" s="70">
        <v>119680.54</v>
      </c>
      <c r="C289">
        <v>87</v>
      </c>
    </row>
    <row r="290" spans="1:3" x14ac:dyDescent="0.3">
      <c r="A290">
        <v>289</v>
      </c>
      <c r="B290" s="70">
        <v>76293.149999999994</v>
      </c>
      <c r="C290" t="s">
        <v>53</v>
      </c>
    </row>
    <row r="291" spans="1:3" x14ac:dyDescent="0.3">
      <c r="A291">
        <v>290</v>
      </c>
      <c r="B291" s="70">
        <v>77059</v>
      </c>
      <c r="C291">
        <v>91</v>
      </c>
    </row>
    <row r="292" spans="1:3" x14ac:dyDescent="0.3">
      <c r="A292">
        <v>291</v>
      </c>
      <c r="B292" s="70">
        <v>88928.639999999999</v>
      </c>
      <c r="C292">
        <v>93</v>
      </c>
    </row>
    <row r="293" spans="1:3" x14ac:dyDescent="0.3">
      <c r="A293">
        <v>292</v>
      </c>
      <c r="B293" s="70">
        <v>101920.41</v>
      </c>
      <c r="C293">
        <v>89</v>
      </c>
    </row>
    <row r="294" spans="1:3" x14ac:dyDescent="0.3">
      <c r="A294">
        <v>293</v>
      </c>
      <c r="B294" s="70">
        <v>92567.27</v>
      </c>
      <c r="C294">
        <v>96</v>
      </c>
    </row>
    <row r="295" spans="1:3" x14ac:dyDescent="0.3">
      <c r="A295">
        <v>294</v>
      </c>
      <c r="B295" s="70">
        <v>86754.78</v>
      </c>
      <c r="C295">
        <v>94</v>
      </c>
    </row>
    <row r="296" spans="1:3" x14ac:dyDescent="0.3">
      <c r="A296">
        <v>295</v>
      </c>
      <c r="B296" s="70">
        <v>85806.78</v>
      </c>
      <c r="C296">
        <v>88</v>
      </c>
    </row>
    <row r="297" spans="1:3" x14ac:dyDescent="0.3">
      <c r="A297">
        <v>296</v>
      </c>
      <c r="B297" s="70">
        <v>82800.92</v>
      </c>
      <c r="C297">
        <v>108</v>
      </c>
    </row>
    <row r="298" spans="1:3" x14ac:dyDescent="0.3">
      <c r="A298">
        <v>297</v>
      </c>
      <c r="B298" s="70">
        <v>100732.17</v>
      </c>
      <c r="C298">
        <v>100</v>
      </c>
    </row>
    <row r="299" spans="1:3" x14ac:dyDescent="0.3">
      <c r="A299">
        <v>298</v>
      </c>
      <c r="B299" s="70">
        <v>98164.36</v>
      </c>
      <c r="C299">
        <v>104</v>
      </c>
    </row>
    <row r="300" spans="1:3" x14ac:dyDescent="0.3">
      <c r="A300">
        <v>299</v>
      </c>
      <c r="B300" s="70">
        <v>85563.15</v>
      </c>
      <c r="C300">
        <v>106</v>
      </c>
    </row>
    <row r="301" spans="1:3" x14ac:dyDescent="0.3">
      <c r="A301">
        <v>300</v>
      </c>
      <c r="B301" s="70">
        <v>85357.52</v>
      </c>
      <c r="C301">
        <v>92</v>
      </c>
    </row>
    <row r="302" spans="1:3" x14ac:dyDescent="0.3">
      <c r="A302">
        <v>301</v>
      </c>
      <c r="B302" s="70">
        <v>103876.96</v>
      </c>
      <c r="C302">
        <v>88</v>
      </c>
    </row>
    <row r="303" spans="1:3" x14ac:dyDescent="0.3">
      <c r="A303">
        <v>302</v>
      </c>
      <c r="B303" s="70">
        <v>92332.46</v>
      </c>
      <c r="C303">
        <v>93</v>
      </c>
    </row>
    <row r="304" spans="1:3" x14ac:dyDescent="0.3">
      <c r="A304">
        <v>303</v>
      </c>
      <c r="B304" s="70">
        <v>88638.399999999994</v>
      </c>
      <c r="C304">
        <v>92</v>
      </c>
    </row>
    <row r="305" spans="1:3" x14ac:dyDescent="0.3">
      <c r="A305">
        <v>304</v>
      </c>
      <c r="B305" s="70">
        <v>83715.27</v>
      </c>
      <c r="C305">
        <v>99</v>
      </c>
    </row>
    <row r="306" spans="1:3" x14ac:dyDescent="0.3">
      <c r="A306">
        <v>305</v>
      </c>
      <c r="B306" s="70">
        <v>128859.81</v>
      </c>
      <c r="C306">
        <v>96</v>
      </c>
    </row>
    <row r="307" spans="1:3" x14ac:dyDescent="0.3">
      <c r="A307">
        <v>306</v>
      </c>
      <c r="B307" s="70">
        <v>77269.5</v>
      </c>
      <c r="C307">
        <v>103</v>
      </c>
    </row>
    <row r="308" spans="1:3" x14ac:dyDescent="0.3">
      <c r="A308">
        <v>307</v>
      </c>
      <c r="B308" s="70">
        <v>98296.13</v>
      </c>
      <c r="C308">
        <v>92</v>
      </c>
    </row>
    <row r="309" spans="1:3" x14ac:dyDescent="0.3">
      <c r="A309">
        <v>308</v>
      </c>
      <c r="B309" s="70">
        <v>82184.160000000003</v>
      </c>
      <c r="C309">
        <v>89</v>
      </c>
    </row>
    <row r="310" spans="1:3" x14ac:dyDescent="0.3">
      <c r="A310">
        <v>309</v>
      </c>
      <c r="B310" s="70">
        <v>93602.82</v>
      </c>
      <c r="C310">
        <v>98</v>
      </c>
    </row>
    <row r="311" spans="1:3" x14ac:dyDescent="0.3">
      <c r="A311">
        <v>310</v>
      </c>
      <c r="B311" s="70">
        <v>93437.05</v>
      </c>
      <c r="C311">
        <v>97</v>
      </c>
    </row>
    <row r="312" spans="1:3" x14ac:dyDescent="0.3">
      <c r="A312">
        <v>311</v>
      </c>
      <c r="B312" s="70">
        <v>95018.41</v>
      </c>
      <c r="C312">
        <v>99</v>
      </c>
    </row>
    <row r="313" spans="1:3" x14ac:dyDescent="0.3">
      <c r="A313">
        <v>312</v>
      </c>
      <c r="B313" s="70">
        <v>87378.65</v>
      </c>
      <c r="C313">
        <v>107</v>
      </c>
    </row>
    <row r="314" spans="1:3" x14ac:dyDescent="0.3">
      <c r="A314">
        <v>313</v>
      </c>
      <c r="B314" s="70">
        <v>105752.97</v>
      </c>
      <c r="C314">
        <v>96</v>
      </c>
    </row>
    <row r="315" spans="1:3" x14ac:dyDescent="0.3">
      <c r="A315">
        <v>314</v>
      </c>
      <c r="B315" s="70">
        <v>72591.91</v>
      </c>
      <c r="C315">
        <v>92</v>
      </c>
    </row>
    <row r="316" spans="1:3" x14ac:dyDescent="0.3">
      <c r="A316">
        <v>315</v>
      </c>
      <c r="B316" s="70">
        <v>98450.52</v>
      </c>
      <c r="C316">
        <v>97</v>
      </c>
    </row>
    <row r="317" spans="1:3" x14ac:dyDescent="0.3">
      <c r="A317">
        <v>316</v>
      </c>
      <c r="B317" s="70">
        <v>72327.320000000007</v>
      </c>
      <c r="C317">
        <v>92</v>
      </c>
    </row>
    <row r="318" spans="1:3" x14ac:dyDescent="0.3">
      <c r="A318">
        <v>317</v>
      </c>
      <c r="B318" s="70">
        <v>105380.67</v>
      </c>
      <c r="C318">
        <v>106</v>
      </c>
    </row>
    <row r="319" spans="1:3" x14ac:dyDescent="0.3">
      <c r="A319">
        <v>318</v>
      </c>
      <c r="B319" s="70">
        <v>120293.3</v>
      </c>
      <c r="C319" t="s">
        <v>53</v>
      </c>
    </row>
    <row r="320" spans="1:3" x14ac:dyDescent="0.3">
      <c r="A320">
        <v>319</v>
      </c>
      <c r="B320" s="70">
        <v>85796.160000000003</v>
      </c>
      <c r="C320">
        <v>105</v>
      </c>
    </row>
    <row r="321" spans="1:3" x14ac:dyDescent="0.3">
      <c r="A321">
        <v>320</v>
      </c>
      <c r="B321" s="70">
        <v>103111.67</v>
      </c>
      <c r="C321">
        <v>94</v>
      </c>
    </row>
    <row r="322" spans="1:3" x14ac:dyDescent="0.3">
      <c r="A322">
        <v>321</v>
      </c>
      <c r="B322" s="70">
        <v>88808.21</v>
      </c>
      <c r="C322">
        <v>92</v>
      </c>
    </row>
    <row r="323" spans="1:3" x14ac:dyDescent="0.3">
      <c r="A323">
        <v>322</v>
      </c>
      <c r="B323" s="70">
        <v>80691.31</v>
      </c>
      <c r="C323">
        <v>97</v>
      </c>
    </row>
    <row r="324" spans="1:3" x14ac:dyDescent="0.3">
      <c r="A324">
        <v>323</v>
      </c>
      <c r="B324" s="70">
        <v>112459.84</v>
      </c>
      <c r="C324">
        <v>94</v>
      </c>
    </row>
    <row r="325" spans="1:3" x14ac:dyDescent="0.3">
      <c r="A325">
        <v>324</v>
      </c>
      <c r="B325" s="70">
        <v>112006.66</v>
      </c>
      <c r="C325">
        <v>98</v>
      </c>
    </row>
    <row r="326" spans="1:3" x14ac:dyDescent="0.3">
      <c r="A326">
        <v>325</v>
      </c>
      <c r="B326" s="70">
        <v>92398.21</v>
      </c>
      <c r="C326">
        <v>92</v>
      </c>
    </row>
    <row r="327" spans="1:3" x14ac:dyDescent="0.3">
      <c r="A327">
        <v>326</v>
      </c>
      <c r="B327" s="70">
        <v>103149.89</v>
      </c>
      <c r="C327">
        <v>109</v>
      </c>
    </row>
    <row r="328" spans="1:3" x14ac:dyDescent="0.3">
      <c r="A328">
        <v>327</v>
      </c>
      <c r="B328" s="70">
        <v>87577.77</v>
      </c>
      <c r="C328">
        <v>97</v>
      </c>
    </row>
    <row r="329" spans="1:3" x14ac:dyDescent="0.3">
      <c r="A329">
        <v>328</v>
      </c>
      <c r="B329" s="70">
        <v>83748.42</v>
      </c>
      <c r="C329">
        <v>90</v>
      </c>
    </row>
    <row r="330" spans="1:3" x14ac:dyDescent="0.3">
      <c r="A330">
        <v>329</v>
      </c>
      <c r="B330" s="70">
        <v>89063.01</v>
      </c>
      <c r="C330">
        <v>102</v>
      </c>
    </row>
    <row r="331" spans="1:3" x14ac:dyDescent="0.3">
      <c r="A331">
        <v>330</v>
      </c>
      <c r="B331" s="70">
        <v>101323.83</v>
      </c>
      <c r="C331">
        <v>101</v>
      </c>
    </row>
    <row r="332" spans="1:3" x14ac:dyDescent="0.3">
      <c r="A332">
        <v>331</v>
      </c>
      <c r="B332" s="70">
        <v>113650.68</v>
      </c>
      <c r="C332">
        <v>108</v>
      </c>
    </row>
    <row r="333" spans="1:3" x14ac:dyDescent="0.3">
      <c r="A333">
        <v>332</v>
      </c>
      <c r="B333" s="70">
        <v>107813.56</v>
      </c>
      <c r="C333">
        <v>93</v>
      </c>
    </row>
    <row r="334" spans="1:3" x14ac:dyDescent="0.3">
      <c r="A334">
        <v>333</v>
      </c>
      <c r="B334" s="70">
        <v>88570.67</v>
      </c>
      <c r="C334">
        <v>95</v>
      </c>
    </row>
    <row r="335" spans="1:3" x14ac:dyDescent="0.3">
      <c r="A335">
        <v>334</v>
      </c>
      <c r="B335" s="70">
        <v>92956.24</v>
      </c>
      <c r="C335">
        <v>95</v>
      </c>
    </row>
    <row r="336" spans="1:3" x14ac:dyDescent="0.3">
      <c r="A336">
        <v>335</v>
      </c>
      <c r="B336" s="70">
        <v>73941.649999999994</v>
      </c>
      <c r="C336">
        <v>98</v>
      </c>
    </row>
    <row r="337" spans="1:3" x14ac:dyDescent="0.3">
      <c r="A337">
        <v>336</v>
      </c>
      <c r="B337" s="70">
        <v>105343.52</v>
      </c>
      <c r="C337">
        <v>88</v>
      </c>
    </row>
    <row r="338" spans="1:3" x14ac:dyDescent="0.3">
      <c r="A338">
        <v>337</v>
      </c>
      <c r="B338" s="70">
        <v>90196.38</v>
      </c>
      <c r="C338">
        <v>95</v>
      </c>
    </row>
    <row r="339" spans="1:3" x14ac:dyDescent="0.3">
      <c r="A339">
        <v>338</v>
      </c>
      <c r="B339" s="70">
        <v>78259.95</v>
      </c>
      <c r="C339">
        <v>90</v>
      </c>
    </row>
    <row r="340" spans="1:3" x14ac:dyDescent="0.3">
      <c r="A340">
        <v>339</v>
      </c>
      <c r="B340" s="70">
        <v>87290.92</v>
      </c>
      <c r="C340">
        <v>94</v>
      </c>
    </row>
    <row r="341" spans="1:3" x14ac:dyDescent="0.3">
      <c r="A341">
        <v>340</v>
      </c>
      <c r="B341" s="70">
        <v>90246.84</v>
      </c>
      <c r="C341">
        <v>91</v>
      </c>
    </row>
    <row r="342" spans="1:3" x14ac:dyDescent="0.3">
      <c r="A342">
        <v>341</v>
      </c>
      <c r="B342" s="70">
        <v>95027.68</v>
      </c>
      <c r="C342">
        <v>88</v>
      </c>
    </row>
    <row r="343" spans="1:3" x14ac:dyDescent="0.3">
      <c r="A343">
        <v>342</v>
      </c>
      <c r="B343" s="70">
        <v>92548.55</v>
      </c>
      <c r="C343">
        <v>91</v>
      </c>
    </row>
    <row r="344" spans="1:3" x14ac:dyDescent="0.3">
      <c r="A344">
        <v>343</v>
      </c>
      <c r="B344" s="70">
        <v>114532.29</v>
      </c>
      <c r="C344">
        <v>101</v>
      </c>
    </row>
    <row r="345" spans="1:3" x14ac:dyDescent="0.3">
      <c r="A345">
        <v>344</v>
      </c>
      <c r="B345" s="70">
        <v>96983.21</v>
      </c>
      <c r="C345">
        <v>89</v>
      </c>
    </row>
    <row r="346" spans="1:3" x14ac:dyDescent="0.3">
      <c r="A346">
        <v>345</v>
      </c>
      <c r="B346" s="70">
        <v>76461.81</v>
      </c>
      <c r="C346">
        <v>101</v>
      </c>
    </row>
    <row r="347" spans="1:3" x14ac:dyDescent="0.3">
      <c r="A347">
        <v>346</v>
      </c>
      <c r="B347" s="70">
        <v>87154.29</v>
      </c>
      <c r="C347">
        <v>97</v>
      </c>
    </row>
    <row r="348" spans="1:3" x14ac:dyDescent="0.3">
      <c r="A348">
        <v>347</v>
      </c>
      <c r="B348" s="70">
        <v>80796.460000000006</v>
      </c>
      <c r="C348">
        <v>92</v>
      </c>
    </row>
    <row r="349" spans="1:3" x14ac:dyDescent="0.3">
      <c r="A349">
        <v>348</v>
      </c>
      <c r="B349" s="70">
        <v>84966.39</v>
      </c>
      <c r="C349">
        <v>97</v>
      </c>
    </row>
    <row r="350" spans="1:3" x14ac:dyDescent="0.3">
      <c r="A350">
        <v>349</v>
      </c>
      <c r="B350" s="70">
        <v>89588.67</v>
      </c>
      <c r="C350">
        <v>99</v>
      </c>
    </row>
    <row r="351" spans="1:3" x14ac:dyDescent="0.3">
      <c r="A351">
        <v>350</v>
      </c>
      <c r="B351" s="70">
        <v>73710.289999999994</v>
      </c>
      <c r="C351">
        <v>107</v>
      </c>
    </row>
    <row r="352" spans="1:3" x14ac:dyDescent="0.3">
      <c r="A352">
        <v>351</v>
      </c>
      <c r="B352" s="70">
        <v>99879.65</v>
      </c>
      <c r="C352">
        <v>97</v>
      </c>
    </row>
    <row r="353" spans="1:3" x14ac:dyDescent="0.3">
      <c r="A353">
        <v>352</v>
      </c>
      <c r="B353" s="70">
        <v>92941.87</v>
      </c>
      <c r="C353">
        <v>92</v>
      </c>
    </row>
    <row r="354" spans="1:3" x14ac:dyDescent="0.3">
      <c r="A354">
        <v>353</v>
      </c>
      <c r="B354" s="70">
        <v>115207.39</v>
      </c>
      <c r="C354">
        <v>100</v>
      </c>
    </row>
    <row r="355" spans="1:3" x14ac:dyDescent="0.3">
      <c r="A355">
        <v>354</v>
      </c>
      <c r="B355" s="70">
        <v>99997.99</v>
      </c>
      <c r="C355">
        <v>104</v>
      </c>
    </row>
    <row r="356" spans="1:3" x14ac:dyDescent="0.3">
      <c r="A356">
        <v>355</v>
      </c>
      <c r="B356" s="70">
        <v>93666.85</v>
      </c>
      <c r="C356">
        <v>110</v>
      </c>
    </row>
    <row r="357" spans="1:3" x14ac:dyDescent="0.3">
      <c r="A357">
        <v>356</v>
      </c>
      <c r="B357" s="70">
        <v>79174.320000000007</v>
      </c>
      <c r="C357">
        <v>87</v>
      </c>
    </row>
    <row r="358" spans="1:3" x14ac:dyDescent="0.3">
      <c r="A358">
        <v>357</v>
      </c>
      <c r="B358" s="70">
        <v>79724.69</v>
      </c>
      <c r="C358">
        <v>93</v>
      </c>
    </row>
    <row r="359" spans="1:3" x14ac:dyDescent="0.3">
      <c r="A359">
        <v>358</v>
      </c>
      <c r="B359" s="70">
        <v>119241.57</v>
      </c>
      <c r="C359">
        <v>95</v>
      </c>
    </row>
    <row r="360" spans="1:3" x14ac:dyDescent="0.3">
      <c r="A360">
        <v>359</v>
      </c>
      <c r="B360" s="70">
        <v>101880.02</v>
      </c>
      <c r="C360">
        <v>91</v>
      </c>
    </row>
    <row r="361" spans="1:3" x14ac:dyDescent="0.3">
      <c r="A361">
        <v>360</v>
      </c>
      <c r="B361" s="70">
        <v>89120.63</v>
      </c>
      <c r="C361">
        <v>89</v>
      </c>
    </row>
    <row r="362" spans="1:3" x14ac:dyDescent="0.3">
      <c r="A362">
        <v>361</v>
      </c>
      <c r="B362" s="70">
        <v>82229.48</v>
      </c>
      <c r="C362">
        <v>105</v>
      </c>
    </row>
    <row r="363" spans="1:3" x14ac:dyDescent="0.3">
      <c r="A363">
        <v>362</v>
      </c>
      <c r="B363" s="70">
        <v>86276.92</v>
      </c>
      <c r="C363">
        <v>93</v>
      </c>
    </row>
    <row r="364" spans="1:3" x14ac:dyDescent="0.3">
      <c r="A364">
        <v>363</v>
      </c>
      <c r="B364" s="70">
        <v>96965.71</v>
      </c>
      <c r="C364">
        <v>100</v>
      </c>
    </row>
    <row r="365" spans="1:3" x14ac:dyDescent="0.3">
      <c r="A365">
        <v>364</v>
      </c>
      <c r="B365" s="70">
        <v>112947.84</v>
      </c>
      <c r="C365">
        <v>101</v>
      </c>
    </row>
    <row r="366" spans="1:3" x14ac:dyDescent="0.3">
      <c r="A366">
        <v>365</v>
      </c>
      <c r="B366" s="70">
        <v>83894.04</v>
      </c>
      <c r="C366">
        <v>99</v>
      </c>
    </row>
    <row r="367" spans="1:3" x14ac:dyDescent="0.3">
      <c r="A367">
        <v>366</v>
      </c>
      <c r="B367" s="70">
        <v>99716.32</v>
      </c>
      <c r="C367">
        <v>88</v>
      </c>
    </row>
    <row r="368" spans="1:3" x14ac:dyDescent="0.3">
      <c r="A368">
        <v>367</v>
      </c>
      <c r="B368" s="70">
        <v>106348.19</v>
      </c>
      <c r="C368">
        <v>87</v>
      </c>
    </row>
    <row r="369" spans="1:3" x14ac:dyDescent="0.3">
      <c r="A369">
        <v>368</v>
      </c>
      <c r="B369" s="70">
        <v>121453.19</v>
      </c>
      <c r="C369">
        <v>95</v>
      </c>
    </row>
    <row r="370" spans="1:3" x14ac:dyDescent="0.3">
      <c r="A370">
        <v>369</v>
      </c>
      <c r="B370" s="70">
        <v>106617.54</v>
      </c>
      <c r="C370">
        <v>98</v>
      </c>
    </row>
    <row r="371" spans="1:3" x14ac:dyDescent="0.3">
      <c r="A371">
        <v>370</v>
      </c>
      <c r="B371" s="70">
        <v>66902.36</v>
      </c>
      <c r="C371">
        <v>93</v>
      </c>
    </row>
    <row r="372" spans="1:3" x14ac:dyDescent="0.3">
      <c r="A372">
        <v>371</v>
      </c>
      <c r="B372" s="70">
        <v>74975.960000000006</v>
      </c>
      <c r="C372">
        <v>93</v>
      </c>
    </row>
    <row r="373" spans="1:3" x14ac:dyDescent="0.3">
      <c r="A373">
        <v>372</v>
      </c>
      <c r="B373" s="70">
        <v>64118.86</v>
      </c>
      <c r="C373">
        <v>94</v>
      </c>
    </row>
    <row r="374" spans="1:3" x14ac:dyDescent="0.3">
      <c r="A374">
        <v>373</v>
      </c>
      <c r="B374" s="70">
        <v>73736.259999999995</v>
      </c>
      <c r="C374">
        <v>93</v>
      </c>
    </row>
    <row r="375" spans="1:3" x14ac:dyDescent="0.3">
      <c r="A375">
        <v>374</v>
      </c>
      <c r="B375" s="70">
        <v>79103.47</v>
      </c>
      <c r="C375">
        <v>94</v>
      </c>
    </row>
    <row r="376" spans="1:3" x14ac:dyDescent="0.3">
      <c r="A376">
        <v>375</v>
      </c>
      <c r="B376" s="70">
        <v>100546.51</v>
      </c>
      <c r="C376">
        <v>89</v>
      </c>
    </row>
    <row r="377" spans="1:3" x14ac:dyDescent="0.3">
      <c r="A377">
        <v>376</v>
      </c>
      <c r="B377" s="70">
        <v>125210.21</v>
      </c>
      <c r="C377">
        <v>95</v>
      </c>
    </row>
    <row r="378" spans="1:3" x14ac:dyDescent="0.3">
      <c r="A378">
        <v>377</v>
      </c>
      <c r="B378" s="70">
        <v>107366.98</v>
      </c>
      <c r="C378">
        <v>106</v>
      </c>
    </row>
    <row r="379" spans="1:3" x14ac:dyDescent="0.3">
      <c r="A379">
        <v>378</v>
      </c>
      <c r="B379" s="70">
        <v>107268.46</v>
      </c>
      <c r="C379">
        <v>90</v>
      </c>
    </row>
    <row r="380" spans="1:3" x14ac:dyDescent="0.3">
      <c r="A380">
        <v>379</v>
      </c>
      <c r="B380" s="70">
        <v>98623.45</v>
      </c>
      <c r="C380">
        <v>97</v>
      </c>
    </row>
    <row r="381" spans="1:3" x14ac:dyDescent="0.3">
      <c r="A381">
        <v>380</v>
      </c>
      <c r="B381" s="70">
        <v>100776.82</v>
      </c>
      <c r="C381">
        <v>97</v>
      </c>
    </row>
    <row r="382" spans="1:3" x14ac:dyDescent="0.3">
      <c r="A382">
        <v>381</v>
      </c>
      <c r="B382" s="70">
        <v>111159.17</v>
      </c>
      <c r="C382">
        <v>89</v>
      </c>
    </row>
    <row r="383" spans="1:3" x14ac:dyDescent="0.3">
      <c r="A383">
        <v>382</v>
      </c>
      <c r="B383" s="70">
        <v>89621.58</v>
      </c>
      <c r="C383">
        <v>104</v>
      </c>
    </row>
    <row r="384" spans="1:3" x14ac:dyDescent="0.3">
      <c r="A384">
        <v>383</v>
      </c>
      <c r="B384" s="70">
        <v>96613.46</v>
      </c>
      <c r="C384">
        <v>96</v>
      </c>
    </row>
    <row r="385" spans="1:3" x14ac:dyDescent="0.3">
      <c r="A385">
        <v>384</v>
      </c>
      <c r="B385" s="70">
        <v>112256.55</v>
      </c>
      <c r="C385">
        <v>88</v>
      </c>
    </row>
    <row r="386" spans="1:3" x14ac:dyDescent="0.3">
      <c r="A386">
        <v>385</v>
      </c>
      <c r="B386" s="70">
        <v>91681.96</v>
      </c>
      <c r="C386">
        <v>92</v>
      </c>
    </row>
    <row r="387" spans="1:3" x14ac:dyDescent="0.3">
      <c r="A387">
        <v>386</v>
      </c>
      <c r="B387" s="70">
        <v>74085.72</v>
      </c>
      <c r="C387">
        <v>91</v>
      </c>
    </row>
    <row r="388" spans="1:3" x14ac:dyDescent="0.3">
      <c r="A388">
        <v>387</v>
      </c>
      <c r="B388" s="70">
        <v>106551.43</v>
      </c>
      <c r="C388">
        <v>97</v>
      </c>
    </row>
    <row r="389" spans="1:3" x14ac:dyDescent="0.3">
      <c r="A389">
        <v>388</v>
      </c>
      <c r="B389" s="70">
        <v>79245.87</v>
      </c>
      <c r="C389">
        <v>105</v>
      </c>
    </row>
    <row r="390" spans="1:3" x14ac:dyDescent="0.3">
      <c r="A390">
        <v>389</v>
      </c>
      <c r="B390" s="70">
        <v>93811.75</v>
      </c>
      <c r="C390">
        <v>94</v>
      </c>
    </row>
    <row r="391" spans="1:3" x14ac:dyDescent="0.3">
      <c r="A391">
        <v>390</v>
      </c>
      <c r="B391" s="70">
        <v>104680.92</v>
      </c>
      <c r="C391">
        <v>90</v>
      </c>
    </row>
    <row r="392" spans="1:3" x14ac:dyDescent="0.3">
      <c r="A392">
        <v>391</v>
      </c>
      <c r="B392" s="70">
        <v>73371.360000000001</v>
      </c>
      <c r="C392">
        <v>92</v>
      </c>
    </row>
    <row r="393" spans="1:3" x14ac:dyDescent="0.3">
      <c r="A393">
        <v>392</v>
      </c>
      <c r="B393" s="70">
        <v>91511.86</v>
      </c>
      <c r="C393">
        <v>93</v>
      </c>
    </row>
    <row r="394" spans="1:3" x14ac:dyDescent="0.3">
      <c r="A394">
        <v>393</v>
      </c>
      <c r="B394" s="70">
        <v>70631.88</v>
      </c>
      <c r="C394">
        <v>97</v>
      </c>
    </row>
    <row r="395" spans="1:3" x14ac:dyDescent="0.3">
      <c r="A395">
        <v>394</v>
      </c>
      <c r="B395" s="70">
        <v>74417.33</v>
      </c>
      <c r="C395">
        <v>89</v>
      </c>
    </row>
    <row r="396" spans="1:3" x14ac:dyDescent="0.3">
      <c r="A396">
        <v>395</v>
      </c>
      <c r="B396" s="70">
        <v>127446.28</v>
      </c>
      <c r="C396">
        <v>98</v>
      </c>
    </row>
    <row r="397" spans="1:3" x14ac:dyDescent="0.3">
      <c r="A397">
        <v>396</v>
      </c>
      <c r="B397" s="70">
        <v>96126.88</v>
      </c>
      <c r="C397">
        <v>115</v>
      </c>
    </row>
    <row r="398" spans="1:3" x14ac:dyDescent="0.3">
      <c r="A398">
        <v>397</v>
      </c>
      <c r="B398" s="70">
        <v>132030.42000000001</v>
      </c>
      <c r="C398">
        <v>97</v>
      </c>
    </row>
    <row r="399" spans="1:3" x14ac:dyDescent="0.3">
      <c r="A399">
        <v>398</v>
      </c>
      <c r="B399" s="70">
        <v>93622.05</v>
      </c>
      <c r="C399">
        <v>102</v>
      </c>
    </row>
    <row r="400" spans="1:3" x14ac:dyDescent="0.3">
      <c r="A400">
        <v>399</v>
      </c>
      <c r="B400" s="70">
        <v>98004.96</v>
      </c>
      <c r="C400">
        <v>98</v>
      </c>
    </row>
    <row r="401" spans="1:3" x14ac:dyDescent="0.3">
      <c r="A401">
        <v>400</v>
      </c>
      <c r="B401" s="70">
        <v>96505.25</v>
      </c>
      <c r="C401">
        <v>97</v>
      </c>
    </row>
    <row r="402" spans="1:3" x14ac:dyDescent="0.3">
      <c r="A402">
        <v>401</v>
      </c>
      <c r="B402" s="70">
        <v>79377.91</v>
      </c>
      <c r="C402">
        <v>100</v>
      </c>
    </row>
    <row r="403" spans="1:3" x14ac:dyDescent="0.3">
      <c r="A403">
        <v>402</v>
      </c>
      <c r="B403" s="70">
        <v>81721.03</v>
      </c>
      <c r="C403">
        <v>99</v>
      </c>
    </row>
    <row r="404" spans="1:3" x14ac:dyDescent="0.3">
      <c r="A404">
        <v>403</v>
      </c>
      <c r="B404" s="70">
        <v>97300.34</v>
      </c>
      <c r="C404">
        <v>90</v>
      </c>
    </row>
    <row r="405" spans="1:3" x14ac:dyDescent="0.3">
      <c r="A405">
        <v>404</v>
      </c>
      <c r="B405" s="70">
        <v>106588.63</v>
      </c>
      <c r="C405">
        <v>93</v>
      </c>
    </row>
    <row r="406" spans="1:3" x14ac:dyDescent="0.3">
      <c r="A406">
        <v>405</v>
      </c>
      <c r="B406" s="70">
        <v>78557.929999999993</v>
      </c>
      <c r="C406">
        <v>93</v>
      </c>
    </row>
    <row r="407" spans="1:3" x14ac:dyDescent="0.3">
      <c r="A407">
        <v>406</v>
      </c>
      <c r="B407" s="70">
        <v>106784.19</v>
      </c>
      <c r="C407">
        <v>96</v>
      </c>
    </row>
    <row r="408" spans="1:3" x14ac:dyDescent="0.3">
      <c r="A408">
        <v>407</v>
      </c>
      <c r="B408" s="70">
        <v>75829.88</v>
      </c>
      <c r="C408">
        <v>100</v>
      </c>
    </row>
    <row r="409" spans="1:3" x14ac:dyDescent="0.3">
      <c r="A409">
        <v>408</v>
      </c>
      <c r="B409" s="70">
        <v>92764.68</v>
      </c>
      <c r="C409">
        <v>97</v>
      </c>
    </row>
    <row r="410" spans="1:3" x14ac:dyDescent="0.3">
      <c r="A410">
        <v>409</v>
      </c>
      <c r="B410" s="70">
        <v>105840.27</v>
      </c>
      <c r="C410">
        <v>96</v>
      </c>
    </row>
    <row r="411" spans="1:3" x14ac:dyDescent="0.3">
      <c r="A411">
        <v>410</v>
      </c>
      <c r="B411" s="70">
        <v>90060.5</v>
      </c>
      <c r="C411">
        <v>97</v>
      </c>
    </row>
    <row r="412" spans="1:3" x14ac:dyDescent="0.3">
      <c r="A412">
        <v>411</v>
      </c>
      <c r="B412" s="70">
        <v>82958.84</v>
      </c>
      <c r="C412">
        <v>87</v>
      </c>
    </row>
    <row r="413" spans="1:3" x14ac:dyDescent="0.3">
      <c r="A413">
        <v>412</v>
      </c>
      <c r="B413" s="70">
        <v>82518.11</v>
      </c>
      <c r="C413">
        <v>101</v>
      </c>
    </row>
    <row r="414" spans="1:3" x14ac:dyDescent="0.3">
      <c r="A414">
        <v>413</v>
      </c>
      <c r="B414" s="70">
        <v>83674.929999999993</v>
      </c>
      <c r="C414">
        <v>99</v>
      </c>
    </row>
    <row r="415" spans="1:3" x14ac:dyDescent="0.3">
      <c r="A415">
        <v>414</v>
      </c>
      <c r="B415" s="70">
        <v>88975.75</v>
      </c>
      <c r="C415">
        <v>87</v>
      </c>
    </row>
    <row r="416" spans="1:3" x14ac:dyDescent="0.3">
      <c r="A416">
        <v>415</v>
      </c>
      <c r="B416" s="70">
        <v>131489.88</v>
      </c>
      <c r="C416">
        <v>100</v>
      </c>
    </row>
    <row r="417" spans="1:3" x14ac:dyDescent="0.3">
      <c r="A417">
        <v>416</v>
      </c>
      <c r="B417" s="70">
        <v>93275.85</v>
      </c>
      <c r="C417">
        <v>93</v>
      </c>
    </row>
    <row r="418" spans="1:3" x14ac:dyDescent="0.3">
      <c r="A418">
        <v>417</v>
      </c>
      <c r="B418" s="70">
        <v>93160.960000000006</v>
      </c>
      <c r="C418">
        <v>96</v>
      </c>
    </row>
    <row r="419" spans="1:3" x14ac:dyDescent="0.3">
      <c r="A419">
        <v>418</v>
      </c>
      <c r="B419" s="70">
        <v>120109.47</v>
      </c>
      <c r="C419">
        <v>93</v>
      </c>
    </row>
    <row r="420" spans="1:3" x14ac:dyDescent="0.3">
      <c r="A420">
        <v>419</v>
      </c>
      <c r="B420" s="70">
        <v>94246.95</v>
      </c>
      <c r="C420">
        <v>95</v>
      </c>
    </row>
    <row r="421" spans="1:3" x14ac:dyDescent="0.3">
      <c r="A421">
        <v>420</v>
      </c>
      <c r="B421" s="70">
        <v>93593.35</v>
      </c>
      <c r="C421">
        <v>91</v>
      </c>
    </row>
    <row r="422" spans="1:3" x14ac:dyDescent="0.3">
      <c r="A422">
        <v>421</v>
      </c>
      <c r="B422" s="70">
        <v>92777.11</v>
      </c>
      <c r="C422">
        <v>89</v>
      </c>
    </row>
    <row r="423" spans="1:3" x14ac:dyDescent="0.3">
      <c r="A423">
        <v>422</v>
      </c>
      <c r="B423" s="70">
        <v>99343.7</v>
      </c>
      <c r="C423">
        <v>97</v>
      </c>
    </row>
    <row r="424" spans="1:3" x14ac:dyDescent="0.3">
      <c r="A424">
        <v>423</v>
      </c>
      <c r="B424" s="70">
        <v>90183.4</v>
      </c>
      <c r="C424">
        <v>94</v>
      </c>
    </row>
    <row r="425" spans="1:3" x14ac:dyDescent="0.3">
      <c r="A425">
        <v>424</v>
      </c>
      <c r="B425" s="70">
        <v>106444.17</v>
      </c>
      <c r="C425">
        <v>93</v>
      </c>
    </row>
    <row r="426" spans="1:3" x14ac:dyDescent="0.3">
      <c r="A426">
        <v>425</v>
      </c>
      <c r="B426" s="70">
        <v>82522.720000000001</v>
      </c>
      <c r="C426">
        <v>102</v>
      </c>
    </row>
    <row r="427" spans="1:3" x14ac:dyDescent="0.3">
      <c r="A427">
        <v>426</v>
      </c>
      <c r="B427" s="70">
        <v>88951.12</v>
      </c>
      <c r="C427">
        <v>105</v>
      </c>
    </row>
    <row r="428" spans="1:3" x14ac:dyDescent="0.3">
      <c r="A428">
        <v>427</v>
      </c>
      <c r="B428" s="70">
        <v>84270.02</v>
      </c>
      <c r="C428">
        <v>93</v>
      </c>
    </row>
    <row r="429" spans="1:3" x14ac:dyDescent="0.3">
      <c r="A429">
        <v>428</v>
      </c>
      <c r="B429" s="70">
        <v>97012.36</v>
      </c>
      <c r="C429">
        <v>99</v>
      </c>
    </row>
    <row r="430" spans="1:3" x14ac:dyDescent="0.3">
      <c r="A430">
        <v>429</v>
      </c>
      <c r="B430" s="70">
        <v>64247.86</v>
      </c>
      <c r="C430">
        <v>98</v>
      </c>
    </row>
    <row r="431" spans="1:3" x14ac:dyDescent="0.3">
      <c r="A431">
        <v>430</v>
      </c>
      <c r="B431" s="70">
        <v>108256.46</v>
      </c>
      <c r="C431">
        <v>99</v>
      </c>
    </row>
    <row r="432" spans="1:3" x14ac:dyDescent="0.3">
      <c r="A432">
        <v>431</v>
      </c>
      <c r="B432" s="70">
        <v>94853.04</v>
      </c>
      <c r="C432">
        <v>92</v>
      </c>
    </row>
    <row r="433" spans="1:3" x14ac:dyDescent="0.3">
      <c r="A433">
        <v>432</v>
      </c>
      <c r="B433" s="70">
        <v>94594.240000000005</v>
      </c>
      <c r="C433">
        <v>90</v>
      </c>
    </row>
    <row r="434" spans="1:3" x14ac:dyDescent="0.3">
      <c r="A434">
        <v>433</v>
      </c>
      <c r="B434" s="70">
        <v>107326.09</v>
      </c>
      <c r="C434">
        <v>97</v>
      </c>
    </row>
    <row r="435" spans="1:3" x14ac:dyDescent="0.3">
      <c r="A435">
        <v>434</v>
      </c>
      <c r="B435" s="70">
        <v>67351.240000000005</v>
      </c>
      <c r="C435">
        <v>89</v>
      </c>
    </row>
    <row r="436" spans="1:3" x14ac:dyDescent="0.3">
      <c r="A436">
        <v>435</v>
      </c>
      <c r="B436" s="70">
        <v>84557.02</v>
      </c>
      <c r="C436">
        <v>94</v>
      </c>
    </row>
    <row r="437" spans="1:3" x14ac:dyDescent="0.3">
      <c r="A437">
        <v>436</v>
      </c>
      <c r="B437" s="70">
        <v>83486.559999999998</v>
      </c>
      <c r="C437">
        <v>106</v>
      </c>
    </row>
    <row r="438" spans="1:3" x14ac:dyDescent="0.3">
      <c r="A438">
        <v>437</v>
      </c>
      <c r="B438" s="70">
        <v>89075.1</v>
      </c>
      <c r="C438">
        <v>89</v>
      </c>
    </row>
    <row r="439" spans="1:3" x14ac:dyDescent="0.3">
      <c r="A439">
        <v>438</v>
      </c>
      <c r="B439" s="70">
        <v>111944.32000000001</v>
      </c>
      <c r="C439">
        <v>96</v>
      </c>
    </row>
    <row r="440" spans="1:3" x14ac:dyDescent="0.3">
      <c r="A440">
        <v>439</v>
      </c>
      <c r="B440" s="70">
        <v>108338.78</v>
      </c>
      <c r="C440">
        <v>106</v>
      </c>
    </row>
    <row r="441" spans="1:3" x14ac:dyDescent="0.3">
      <c r="A441">
        <v>440</v>
      </c>
      <c r="B441" s="70">
        <v>87128.51</v>
      </c>
      <c r="C441">
        <v>95</v>
      </c>
    </row>
    <row r="442" spans="1:3" x14ac:dyDescent="0.3">
      <c r="A442">
        <v>441</v>
      </c>
      <c r="B442" s="70">
        <v>85615.17</v>
      </c>
      <c r="C442">
        <v>90</v>
      </c>
    </row>
    <row r="443" spans="1:3" x14ac:dyDescent="0.3">
      <c r="A443">
        <v>442</v>
      </c>
      <c r="B443" s="70">
        <v>116649.12</v>
      </c>
      <c r="C443">
        <v>92</v>
      </c>
    </row>
    <row r="444" spans="1:3" x14ac:dyDescent="0.3">
      <c r="A444">
        <v>443</v>
      </c>
      <c r="B444" s="70">
        <v>103948.9</v>
      </c>
      <c r="C444">
        <v>86</v>
      </c>
    </row>
    <row r="445" spans="1:3" x14ac:dyDescent="0.3">
      <c r="A445">
        <v>444</v>
      </c>
      <c r="B445" s="70">
        <v>97586.66</v>
      </c>
      <c r="C445">
        <v>95</v>
      </c>
    </row>
    <row r="446" spans="1:3" x14ac:dyDescent="0.3">
      <c r="A446">
        <v>445</v>
      </c>
      <c r="B446" s="70">
        <v>109039.89</v>
      </c>
      <c r="C446">
        <v>101</v>
      </c>
    </row>
    <row r="447" spans="1:3" x14ac:dyDescent="0.3">
      <c r="A447">
        <v>446</v>
      </c>
      <c r="B447" s="70">
        <v>135085.57</v>
      </c>
      <c r="C447">
        <v>88</v>
      </c>
    </row>
    <row r="448" spans="1:3" x14ac:dyDescent="0.3">
      <c r="A448">
        <v>447</v>
      </c>
      <c r="B448" s="70">
        <v>99305.27</v>
      </c>
      <c r="C448">
        <v>89</v>
      </c>
    </row>
    <row r="449" spans="1:3" x14ac:dyDescent="0.3">
      <c r="A449">
        <v>448</v>
      </c>
      <c r="B449" s="70">
        <v>106481.09</v>
      </c>
      <c r="C449">
        <v>94</v>
      </c>
    </row>
    <row r="450" spans="1:3" x14ac:dyDescent="0.3">
      <c r="A450">
        <v>449</v>
      </c>
      <c r="B450" s="70">
        <v>145196.48000000001</v>
      </c>
      <c r="C450">
        <v>96</v>
      </c>
    </row>
    <row r="451" spans="1:3" x14ac:dyDescent="0.3">
      <c r="A451">
        <v>450</v>
      </c>
      <c r="B451" s="70">
        <v>121533.75</v>
      </c>
      <c r="C451">
        <v>104</v>
      </c>
    </row>
    <row r="452" spans="1:3" x14ac:dyDescent="0.3">
      <c r="A452">
        <v>451</v>
      </c>
      <c r="B452" s="70">
        <v>91015.55</v>
      </c>
      <c r="C452">
        <v>97</v>
      </c>
    </row>
    <row r="453" spans="1:3" x14ac:dyDescent="0.3">
      <c r="A453">
        <v>452</v>
      </c>
      <c r="B453" s="70">
        <v>73950.53</v>
      </c>
      <c r="C453">
        <v>90</v>
      </c>
    </row>
    <row r="454" spans="1:3" x14ac:dyDescent="0.3">
      <c r="A454">
        <v>453</v>
      </c>
      <c r="B454" s="70">
        <v>74303.78</v>
      </c>
      <c r="C454">
        <v>90</v>
      </c>
    </row>
    <row r="455" spans="1:3" x14ac:dyDescent="0.3">
      <c r="A455">
        <v>454</v>
      </c>
      <c r="B455" s="70">
        <v>80932.429999999993</v>
      </c>
      <c r="C455">
        <v>101</v>
      </c>
    </row>
    <row r="456" spans="1:3" x14ac:dyDescent="0.3">
      <c r="A456">
        <v>455</v>
      </c>
      <c r="B456" s="70">
        <v>92201.34</v>
      </c>
      <c r="C456">
        <v>97</v>
      </c>
    </row>
    <row r="457" spans="1:3" x14ac:dyDescent="0.3">
      <c r="A457">
        <v>456</v>
      </c>
      <c r="B457" s="70">
        <v>77523.05</v>
      </c>
      <c r="C457">
        <v>102</v>
      </c>
    </row>
    <row r="458" spans="1:3" x14ac:dyDescent="0.3">
      <c r="A458">
        <v>457</v>
      </c>
      <c r="B458" s="70">
        <v>93738.33</v>
      </c>
      <c r="C458">
        <v>99</v>
      </c>
    </row>
    <row r="459" spans="1:3" x14ac:dyDescent="0.3">
      <c r="A459">
        <v>458</v>
      </c>
      <c r="B459" s="70">
        <v>107998.95</v>
      </c>
      <c r="C459">
        <v>98</v>
      </c>
    </row>
    <row r="460" spans="1:3" x14ac:dyDescent="0.3">
      <c r="A460">
        <v>459</v>
      </c>
      <c r="B460" s="70">
        <v>110134.74</v>
      </c>
      <c r="C460">
        <v>94</v>
      </c>
    </row>
    <row r="461" spans="1:3" x14ac:dyDescent="0.3">
      <c r="A461">
        <v>460</v>
      </c>
      <c r="B461" s="70">
        <v>89559.02</v>
      </c>
      <c r="C461">
        <v>96</v>
      </c>
    </row>
    <row r="462" spans="1:3" x14ac:dyDescent="0.3">
      <c r="A462">
        <v>461</v>
      </c>
      <c r="B462" s="70">
        <v>74610.84</v>
      </c>
      <c r="C462">
        <v>93</v>
      </c>
    </row>
    <row r="463" spans="1:3" x14ac:dyDescent="0.3">
      <c r="A463">
        <v>462</v>
      </c>
      <c r="B463" s="70">
        <v>109081.27</v>
      </c>
      <c r="C463">
        <v>91</v>
      </c>
    </row>
    <row r="464" spans="1:3" x14ac:dyDescent="0.3">
      <c r="A464">
        <v>463</v>
      </c>
      <c r="B464" s="70">
        <v>115212.16</v>
      </c>
      <c r="C464">
        <v>102</v>
      </c>
    </row>
    <row r="465" spans="1:3" x14ac:dyDescent="0.3">
      <c r="A465">
        <v>464</v>
      </c>
      <c r="B465" s="70">
        <v>73246.98</v>
      </c>
      <c r="C465">
        <v>88</v>
      </c>
    </row>
    <row r="466" spans="1:3" x14ac:dyDescent="0.3">
      <c r="A466">
        <v>465</v>
      </c>
      <c r="B466" s="70">
        <v>74135.240000000005</v>
      </c>
      <c r="C466">
        <v>113</v>
      </c>
    </row>
    <row r="467" spans="1:3" x14ac:dyDescent="0.3">
      <c r="A467">
        <v>466</v>
      </c>
      <c r="B467" s="70">
        <v>88151.5</v>
      </c>
      <c r="C467">
        <v>107</v>
      </c>
    </row>
    <row r="468" spans="1:3" x14ac:dyDescent="0.3">
      <c r="A468">
        <v>467</v>
      </c>
      <c r="B468" s="70">
        <v>75617.460000000006</v>
      </c>
      <c r="C468">
        <v>104</v>
      </c>
    </row>
    <row r="469" spans="1:3" x14ac:dyDescent="0.3">
      <c r="A469">
        <v>468</v>
      </c>
      <c r="B469" s="70">
        <v>92768.23</v>
      </c>
      <c r="C469">
        <v>97</v>
      </c>
    </row>
    <row r="470" spans="1:3" x14ac:dyDescent="0.3">
      <c r="A470">
        <v>469</v>
      </c>
      <c r="B470" s="70">
        <v>112732.6</v>
      </c>
      <c r="C470">
        <v>93</v>
      </c>
    </row>
    <row r="471" spans="1:3" x14ac:dyDescent="0.3">
      <c r="A471">
        <v>470</v>
      </c>
      <c r="B471" s="70">
        <v>86557.89</v>
      </c>
      <c r="C471">
        <v>91</v>
      </c>
    </row>
    <row r="472" spans="1:3" x14ac:dyDescent="0.3">
      <c r="A472">
        <v>471</v>
      </c>
      <c r="B472" s="70">
        <v>85224.27</v>
      </c>
      <c r="C472">
        <v>104</v>
      </c>
    </row>
    <row r="473" spans="1:3" x14ac:dyDescent="0.3">
      <c r="A473">
        <v>472</v>
      </c>
      <c r="B473" s="70">
        <v>103585.35</v>
      </c>
      <c r="C473">
        <v>94</v>
      </c>
    </row>
    <row r="474" spans="1:3" x14ac:dyDescent="0.3">
      <c r="A474">
        <v>473</v>
      </c>
      <c r="B474" s="70">
        <v>128190.27</v>
      </c>
      <c r="C474">
        <v>92</v>
      </c>
    </row>
    <row r="475" spans="1:3" x14ac:dyDescent="0.3">
      <c r="A475">
        <v>474</v>
      </c>
      <c r="B475" s="70">
        <v>100888.42</v>
      </c>
      <c r="C475">
        <v>104</v>
      </c>
    </row>
    <row r="476" spans="1:3" x14ac:dyDescent="0.3">
      <c r="A476">
        <v>475</v>
      </c>
      <c r="B476" s="70">
        <v>77882.39</v>
      </c>
      <c r="C476">
        <v>99</v>
      </c>
    </row>
    <row r="477" spans="1:3" x14ac:dyDescent="0.3">
      <c r="A477">
        <v>476</v>
      </c>
      <c r="B477" s="70">
        <v>99502.88</v>
      </c>
      <c r="C477">
        <v>88</v>
      </c>
    </row>
    <row r="478" spans="1:3" x14ac:dyDescent="0.3">
      <c r="A478">
        <v>477</v>
      </c>
      <c r="B478" s="70">
        <v>78097.7</v>
      </c>
      <c r="C478">
        <v>94</v>
      </c>
    </row>
    <row r="479" spans="1:3" x14ac:dyDescent="0.3">
      <c r="A479">
        <v>478</v>
      </c>
      <c r="B479" s="70">
        <v>105717.66</v>
      </c>
      <c r="C479">
        <v>92</v>
      </c>
    </row>
    <row r="480" spans="1:3" x14ac:dyDescent="0.3">
      <c r="A480">
        <v>479</v>
      </c>
      <c r="B480" s="70">
        <v>101378.58</v>
      </c>
      <c r="C480">
        <v>97</v>
      </c>
    </row>
    <row r="481" spans="1:3" x14ac:dyDescent="0.3">
      <c r="A481">
        <v>480</v>
      </c>
      <c r="B481" s="70">
        <v>87930.14</v>
      </c>
      <c r="C481">
        <v>91</v>
      </c>
    </row>
    <row r="482" spans="1:3" x14ac:dyDescent="0.3">
      <c r="A482">
        <v>481</v>
      </c>
      <c r="B482" s="70">
        <v>114126.13</v>
      </c>
      <c r="C482">
        <v>92</v>
      </c>
    </row>
    <row r="483" spans="1:3" x14ac:dyDescent="0.3">
      <c r="A483">
        <v>482</v>
      </c>
      <c r="B483" s="70">
        <v>104467.83</v>
      </c>
      <c r="C483">
        <v>95</v>
      </c>
    </row>
    <row r="484" spans="1:3" x14ac:dyDescent="0.3">
      <c r="A484">
        <v>483</v>
      </c>
      <c r="B484" s="70">
        <v>109926.87</v>
      </c>
      <c r="C484">
        <v>95</v>
      </c>
    </row>
    <row r="485" spans="1:3" x14ac:dyDescent="0.3">
      <c r="A485">
        <v>484</v>
      </c>
      <c r="B485" s="70">
        <v>93964.19</v>
      </c>
      <c r="C485">
        <v>92</v>
      </c>
    </row>
    <row r="486" spans="1:3" x14ac:dyDescent="0.3">
      <c r="A486">
        <v>485</v>
      </c>
      <c r="B486" s="70">
        <v>121370.31</v>
      </c>
      <c r="C486">
        <v>99</v>
      </c>
    </row>
    <row r="487" spans="1:3" x14ac:dyDescent="0.3">
      <c r="A487">
        <v>486</v>
      </c>
      <c r="B487" s="70">
        <v>89125.05</v>
      </c>
      <c r="C487">
        <v>93</v>
      </c>
    </row>
    <row r="488" spans="1:3" x14ac:dyDescent="0.3">
      <c r="A488">
        <v>487</v>
      </c>
      <c r="B488" s="70">
        <v>127870.7</v>
      </c>
      <c r="C488">
        <v>93</v>
      </c>
    </row>
    <row r="489" spans="1:3" x14ac:dyDescent="0.3">
      <c r="A489">
        <v>488</v>
      </c>
      <c r="B489" s="70">
        <v>102374.27</v>
      </c>
      <c r="C489">
        <v>95</v>
      </c>
    </row>
    <row r="490" spans="1:3" x14ac:dyDescent="0.3">
      <c r="A490">
        <v>489</v>
      </c>
      <c r="B490" s="70">
        <v>94358.85</v>
      </c>
      <c r="C490" t="s">
        <v>53</v>
      </c>
    </row>
    <row r="491" spans="1:3" x14ac:dyDescent="0.3">
      <c r="A491">
        <v>490</v>
      </c>
      <c r="B491" s="70">
        <v>100657.91</v>
      </c>
      <c r="C491">
        <v>90</v>
      </c>
    </row>
    <row r="492" spans="1:3" x14ac:dyDescent="0.3">
      <c r="A492">
        <v>491</v>
      </c>
      <c r="B492" s="70">
        <v>133357.6</v>
      </c>
      <c r="C492">
        <v>106</v>
      </c>
    </row>
    <row r="493" spans="1:3" x14ac:dyDescent="0.3">
      <c r="A493">
        <v>492</v>
      </c>
      <c r="B493" s="70">
        <v>74556.42</v>
      </c>
      <c r="C493">
        <v>94</v>
      </c>
    </row>
    <row r="494" spans="1:3" x14ac:dyDescent="0.3">
      <c r="A494">
        <v>493</v>
      </c>
      <c r="B494" s="70">
        <v>107846.24</v>
      </c>
      <c r="C494">
        <v>98</v>
      </c>
    </row>
    <row r="495" spans="1:3" x14ac:dyDescent="0.3">
      <c r="A495">
        <v>494</v>
      </c>
      <c r="B495" s="70">
        <v>82799.45</v>
      </c>
      <c r="C495">
        <v>96</v>
      </c>
    </row>
    <row r="496" spans="1:3" x14ac:dyDescent="0.3">
      <c r="A496">
        <v>495</v>
      </c>
      <c r="B496" s="70">
        <v>109759.25</v>
      </c>
      <c r="C496">
        <v>92</v>
      </c>
    </row>
    <row r="497" spans="1:3" x14ac:dyDescent="0.3">
      <c r="A497">
        <v>496</v>
      </c>
      <c r="B497" s="70">
        <v>78499.31</v>
      </c>
      <c r="C497">
        <v>90</v>
      </c>
    </row>
    <row r="498" spans="1:3" x14ac:dyDescent="0.3">
      <c r="A498">
        <v>497</v>
      </c>
      <c r="B498" s="70">
        <v>117943</v>
      </c>
      <c r="C498">
        <v>100</v>
      </c>
    </row>
    <row r="499" spans="1:3" x14ac:dyDescent="0.3">
      <c r="A499">
        <v>498</v>
      </c>
      <c r="B499" s="70">
        <v>90503.45</v>
      </c>
      <c r="C499">
        <v>96</v>
      </c>
    </row>
    <row r="500" spans="1:3" x14ac:dyDescent="0.3">
      <c r="A500">
        <v>499</v>
      </c>
      <c r="B500" s="70">
        <v>123917.1</v>
      </c>
      <c r="C500">
        <v>104</v>
      </c>
    </row>
    <row r="501" spans="1:3" x14ac:dyDescent="0.3">
      <c r="A501">
        <v>500</v>
      </c>
      <c r="B501" s="70">
        <v>89344.05</v>
      </c>
      <c r="C501">
        <v>96</v>
      </c>
    </row>
    <row r="502" spans="1:3" x14ac:dyDescent="0.3">
      <c r="A502">
        <v>501</v>
      </c>
      <c r="B502" s="70">
        <v>98092.05</v>
      </c>
      <c r="C502">
        <v>100</v>
      </c>
    </row>
    <row r="503" spans="1:3" x14ac:dyDescent="0.3">
      <c r="A503">
        <v>502</v>
      </c>
      <c r="B503" s="70">
        <v>87199.75</v>
      </c>
      <c r="C503">
        <v>102</v>
      </c>
    </row>
    <row r="504" spans="1:3" x14ac:dyDescent="0.3">
      <c r="A504">
        <v>503</v>
      </c>
      <c r="B504" s="70">
        <v>87846.83</v>
      </c>
      <c r="C504">
        <v>104</v>
      </c>
    </row>
    <row r="505" spans="1:3" x14ac:dyDescent="0.3">
      <c r="A505">
        <v>504</v>
      </c>
      <c r="B505" s="70">
        <v>89310.49</v>
      </c>
      <c r="C505">
        <v>86</v>
      </c>
    </row>
    <row r="506" spans="1:3" x14ac:dyDescent="0.3">
      <c r="A506">
        <v>505</v>
      </c>
      <c r="B506" s="70">
        <v>78744.45</v>
      </c>
      <c r="C506">
        <v>95</v>
      </c>
    </row>
    <row r="507" spans="1:3" x14ac:dyDescent="0.3">
      <c r="A507">
        <v>506</v>
      </c>
      <c r="B507" s="70">
        <v>82906.19</v>
      </c>
      <c r="C507">
        <v>102</v>
      </c>
    </row>
    <row r="508" spans="1:3" x14ac:dyDescent="0.3">
      <c r="A508">
        <v>507</v>
      </c>
      <c r="B508" s="70">
        <v>76424.429999999993</v>
      </c>
      <c r="C508">
        <v>88</v>
      </c>
    </row>
    <row r="509" spans="1:3" x14ac:dyDescent="0.3">
      <c r="A509">
        <v>508</v>
      </c>
      <c r="B509" s="70">
        <v>80769.63</v>
      </c>
      <c r="C509">
        <v>107</v>
      </c>
    </row>
    <row r="510" spans="1:3" x14ac:dyDescent="0.3">
      <c r="A510">
        <v>509</v>
      </c>
      <c r="B510" s="70">
        <v>91290.08</v>
      </c>
      <c r="C510">
        <v>102</v>
      </c>
    </row>
    <row r="511" spans="1:3" x14ac:dyDescent="0.3">
      <c r="A511">
        <v>510</v>
      </c>
      <c r="B511" s="70">
        <v>104768.47</v>
      </c>
      <c r="C511">
        <v>103</v>
      </c>
    </row>
    <row r="512" spans="1:3" x14ac:dyDescent="0.3">
      <c r="A512">
        <v>511</v>
      </c>
      <c r="B512" s="70">
        <v>84233.41</v>
      </c>
      <c r="C512">
        <v>90</v>
      </c>
    </row>
    <row r="513" spans="1:3" x14ac:dyDescent="0.3">
      <c r="A513">
        <v>512</v>
      </c>
      <c r="B513" s="70">
        <v>129061.95</v>
      </c>
      <c r="C513">
        <v>106</v>
      </c>
    </row>
    <row r="514" spans="1:3" x14ac:dyDescent="0.3">
      <c r="A514">
        <v>513</v>
      </c>
      <c r="B514" s="70">
        <v>90714.43</v>
      </c>
      <c r="C514">
        <v>96</v>
      </c>
    </row>
    <row r="515" spans="1:3" x14ac:dyDescent="0.3">
      <c r="A515">
        <v>514</v>
      </c>
      <c r="B515" s="70">
        <v>87020.84</v>
      </c>
      <c r="C515">
        <v>94</v>
      </c>
    </row>
    <row r="516" spans="1:3" x14ac:dyDescent="0.3">
      <c r="A516">
        <v>515</v>
      </c>
      <c r="B516" s="70">
        <v>117213.31</v>
      </c>
      <c r="C516">
        <v>92</v>
      </c>
    </row>
    <row r="517" spans="1:3" x14ac:dyDescent="0.3">
      <c r="A517">
        <v>516</v>
      </c>
      <c r="B517" s="70">
        <v>100536.4</v>
      </c>
      <c r="C517">
        <v>91</v>
      </c>
    </row>
    <row r="518" spans="1:3" x14ac:dyDescent="0.3">
      <c r="A518">
        <v>517</v>
      </c>
      <c r="B518" s="70">
        <v>76480.59</v>
      </c>
      <c r="C518">
        <v>93</v>
      </c>
    </row>
    <row r="519" spans="1:3" x14ac:dyDescent="0.3">
      <c r="A519">
        <v>518</v>
      </c>
      <c r="B519" s="70">
        <v>100085.64</v>
      </c>
      <c r="C519">
        <v>88</v>
      </c>
    </row>
    <row r="520" spans="1:3" x14ac:dyDescent="0.3">
      <c r="A520">
        <v>519</v>
      </c>
      <c r="B520" s="70">
        <v>107773.24</v>
      </c>
      <c r="C520">
        <v>103</v>
      </c>
    </row>
    <row r="521" spans="1:3" x14ac:dyDescent="0.3">
      <c r="A521">
        <v>520</v>
      </c>
      <c r="B521" s="70">
        <v>104711.22</v>
      </c>
      <c r="C521">
        <v>94</v>
      </c>
    </row>
    <row r="522" spans="1:3" x14ac:dyDescent="0.3">
      <c r="A522">
        <v>521</v>
      </c>
      <c r="B522" s="70">
        <v>76761.69</v>
      </c>
      <c r="C522">
        <v>91</v>
      </c>
    </row>
    <row r="523" spans="1:3" x14ac:dyDescent="0.3">
      <c r="A523">
        <v>522</v>
      </c>
      <c r="B523" s="70">
        <v>92031.61</v>
      </c>
      <c r="C523">
        <v>95</v>
      </c>
    </row>
    <row r="524" spans="1:3" x14ac:dyDescent="0.3">
      <c r="A524">
        <v>523</v>
      </c>
      <c r="B524" s="70">
        <v>119520.71</v>
      </c>
      <c r="C524">
        <v>100</v>
      </c>
    </row>
    <row r="525" spans="1:3" x14ac:dyDescent="0.3">
      <c r="A525">
        <v>524</v>
      </c>
      <c r="B525" s="70">
        <v>73745.73</v>
      </c>
      <c r="C525">
        <v>111</v>
      </c>
    </row>
    <row r="526" spans="1:3" x14ac:dyDescent="0.3">
      <c r="A526">
        <v>525</v>
      </c>
      <c r="B526" s="70">
        <v>88449.14</v>
      </c>
      <c r="C526">
        <v>91</v>
      </c>
    </row>
    <row r="527" spans="1:3" x14ac:dyDescent="0.3">
      <c r="A527">
        <v>526</v>
      </c>
      <c r="B527" s="70">
        <v>82922.7</v>
      </c>
      <c r="C527">
        <v>103</v>
      </c>
    </row>
    <row r="528" spans="1:3" x14ac:dyDescent="0.3">
      <c r="A528">
        <v>527</v>
      </c>
      <c r="B528" s="70">
        <v>101877.22</v>
      </c>
      <c r="C528">
        <v>89</v>
      </c>
    </row>
    <row r="529" spans="1:3" x14ac:dyDescent="0.3">
      <c r="A529">
        <v>528</v>
      </c>
      <c r="B529" s="70">
        <v>125041.7</v>
      </c>
      <c r="C529">
        <v>94</v>
      </c>
    </row>
    <row r="530" spans="1:3" x14ac:dyDescent="0.3">
      <c r="A530">
        <v>529</v>
      </c>
      <c r="B530" s="70">
        <v>107742.3</v>
      </c>
      <c r="C530">
        <v>102</v>
      </c>
    </row>
    <row r="531" spans="1:3" x14ac:dyDescent="0.3">
      <c r="A531">
        <v>530</v>
      </c>
      <c r="B531" s="70">
        <v>83438.55</v>
      </c>
      <c r="C531">
        <v>96</v>
      </c>
    </row>
    <row r="532" spans="1:3" x14ac:dyDescent="0.3">
      <c r="A532">
        <v>531</v>
      </c>
      <c r="B532" s="70">
        <v>79473.86</v>
      </c>
      <c r="C532">
        <v>92</v>
      </c>
    </row>
    <row r="533" spans="1:3" x14ac:dyDescent="0.3">
      <c r="A533">
        <v>532</v>
      </c>
      <c r="B533" s="70">
        <v>106020</v>
      </c>
      <c r="C533">
        <v>111</v>
      </c>
    </row>
    <row r="534" spans="1:3" x14ac:dyDescent="0.3">
      <c r="A534">
        <v>533</v>
      </c>
      <c r="B534" s="70">
        <v>109419.03</v>
      </c>
      <c r="C534">
        <v>97</v>
      </c>
    </row>
    <row r="535" spans="1:3" x14ac:dyDescent="0.3">
      <c r="A535">
        <v>534</v>
      </c>
      <c r="B535" s="70">
        <v>112179.27</v>
      </c>
      <c r="C535">
        <v>88</v>
      </c>
    </row>
    <row r="536" spans="1:3" x14ac:dyDescent="0.3">
      <c r="A536">
        <v>535</v>
      </c>
      <c r="B536" s="70">
        <v>103621.12</v>
      </c>
      <c r="C536">
        <v>96</v>
      </c>
    </row>
    <row r="537" spans="1:3" x14ac:dyDescent="0.3">
      <c r="A537">
        <v>536</v>
      </c>
      <c r="B537" s="70">
        <v>111425.74</v>
      </c>
      <c r="C537">
        <v>97</v>
      </c>
    </row>
    <row r="538" spans="1:3" x14ac:dyDescent="0.3">
      <c r="A538">
        <v>537</v>
      </c>
      <c r="B538" s="70">
        <v>87161.94</v>
      </c>
      <c r="C538">
        <v>87</v>
      </c>
    </row>
    <row r="539" spans="1:3" x14ac:dyDescent="0.3">
      <c r="A539">
        <v>538</v>
      </c>
      <c r="B539" s="70">
        <v>82019.56</v>
      </c>
      <c r="C539">
        <v>91</v>
      </c>
    </row>
    <row r="540" spans="1:3" x14ac:dyDescent="0.3">
      <c r="A540">
        <v>539</v>
      </c>
      <c r="B540" s="70">
        <v>81457.88</v>
      </c>
      <c r="C540">
        <v>84</v>
      </c>
    </row>
    <row r="541" spans="1:3" x14ac:dyDescent="0.3">
      <c r="A541">
        <v>540</v>
      </c>
      <c r="B541" s="70">
        <v>91605.03</v>
      </c>
      <c r="C541">
        <v>106</v>
      </c>
    </row>
    <row r="542" spans="1:3" x14ac:dyDescent="0.3">
      <c r="A542">
        <v>541</v>
      </c>
      <c r="B542" s="70">
        <v>97743.67</v>
      </c>
      <c r="C542">
        <v>103</v>
      </c>
    </row>
    <row r="543" spans="1:3" x14ac:dyDescent="0.3">
      <c r="A543">
        <v>542</v>
      </c>
      <c r="B543" s="70">
        <v>86593.48</v>
      </c>
      <c r="C543">
        <v>99</v>
      </c>
    </row>
    <row r="544" spans="1:3" x14ac:dyDescent="0.3">
      <c r="A544">
        <v>543</v>
      </c>
      <c r="B544" s="70">
        <v>91838.63</v>
      </c>
      <c r="C544">
        <v>88</v>
      </c>
    </row>
    <row r="545" spans="1:3" x14ac:dyDescent="0.3">
      <c r="A545">
        <v>544</v>
      </c>
      <c r="B545" s="70">
        <v>89041.5</v>
      </c>
      <c r="C545">
        <v>95</v>
      </c>
    </row>
    <row r="546" spans="1:3" x14ac:dyDescent="0.3">
      <c r="A546">
        <v>545</v>
      </c>
      <c r="B546" s="70">
        <v>97528.8</v>
      </c>
      <c r="C546">
        <v>90</v>
      </c>
    </row>
    <row r="547" spans="1:3" x14ac:dyDescent="0.3">
      <c r="A547">
        <v>546</v>
      </c>
      <c r="B547" s="70">
        <v>90040.09</v>
      </c>
      <c r="C547">
        <v>94</v>
      </c>
    </row>
    <row r="548" spans="1:3" x14ac:dyDescent="0.3">
      <c r="A548">
        <v>547</v>
      </c>
      <c r="B548" s="70">
        <v>93869.96</v>
      </c>
      <c r="C548">
        <v>96</v>
      </c>
    </row>
    <row r="549" spans="1:3" x14ac:dyDescent="0.3">
      <c r="A549">
        <v>548</v>
      </c>
      <c r="B549" s="70">
        <v>85081.95</v>
      </c>
      <c r="C549">
        <v>96</v>
      </c>
    </row>
    <row r="550" spans="1:3" x14ac:dyDescent="0.3">
      <c r="A550">
        <v>549</v>
      </c>
      <c r="B550" s="70">
        <v>80131.179999999993</v>
      </c>
      <c r="C550">
        <v>104</v>
      </c>
    </row>
    <row r="551" spans="1:3" x14ac:dyDescent="0.3">
      <c r="A551">
        <v>550</v>
      </c>
      <c r="B551" s="70">
        <v>71568.69</v>
      </c>
      <c r="C551">
        <v>87</v>
      </c>
    </row>
    <row r="552" spans="1:3" x14ac:dyDescent="0.3">
      <c r="A552">
        <v>551</v>
      </c>
      <c r="B552" s="70">
        <v>101830.72</v>
      </c>
      <c r="C552">
        <v>93</v>
      </c>
    </row>
    <row r="553" spans="1:3" x14ac:dyDescent="0.3">
      <c r="A553">
        <v>552</v>
      </c>
      <c r="B553" s="70">
        <v>126686.55</v>
      </c>
      <c r="C553">
        <v>100</v>
      </c>
    </row>
    <row r="554" spans="1:3" x14ac:dyDescent="0.3">
      <c r="A554">
        <v>553</v>
      </c>
      <c r="B554" s="70">
        <v>99960.5</v>
      </c>
      <c r="C554">
        <v>91</v>
      </c>
    </row>
    <row r="555" spans="1:3" x14ac:dyDescent="0.3">
      <c r="A555">
        <v>554</v>
      </c>
      <c r="B555" s="70">
        <v>77348.62</v>
      </c>
      <c r="C555">
        <v>93</v>
      </c>
    </row>
    <row r="556" spans="1:3" x14ac:dyDescent="0.3">
      <c r="A556">
        <v>555</v>
      </c>
      <c r="B556" s="70">
        <v>86511.9</v>
      </c>
      <c r="C556">
        <v>87</v>
      </c>
    </row>
    <row r="557" spans="1:3" x14ac:dyDescent="0.3">
      <c r="A557">
        <v>556</v>
      </c>
      <c r="B557" s="70">
        <v>90386.34</v>
      </c>
      <c r="C557">
        <v>94</v>
      </c>
    </row>
    <row r="558" spans="1:3" x14ac:dyDescent="0.3">
      <c r="A558">
        <v>557</v>
      </c>
      <c r="B558" s="70">
        <v>101302.46</v>
      </c>
      <c r="C558">
        <v>89</v>
      </c>
    </row>
    <row r="559" spans="1:3" x14ac:dyDescent="0.3">
      <c r="A559">
        <v>558</v>
      </c>
      <c r="B559" s="70">
        <v>95716.52</v>
      </c>
      <c r="C559">
        <v>94</v>
      </c>
    </row>
    <row r="560" spans="1:3" x14ac:dyDescent="0.3">
      <c r="A560">
        <v>559</v>
      </c>
      <c r="B560" s="70">
        <v>80916.929999999993</v>
      </c>
      <c r="C560">
        <v>102</v>
      </c>
    </row>
    <row r="561" spans="1:3" x14ac:dyDescent="0.3">
      <c r="A561">
        <v>560</v>
      </c>
      <c r="B561" s="70">
        <v>81056.820000000007</v>
      </c>
      <c r="C561">
        <v>96</v>
      </c>
    </row>
    <row r="562" spans="1:3" x14ac:dyDescent="0.3">
      <c r="A562">
        <v>561</v>
      </c>
      <c r="B562" s="70">
        <v>112655.83</v>
      </c>
      <c r="C562">
        <v>107</v>
      </c>
    </row>
    <row r="563" spans="1:3" x14ac:dyDescent="0.3">
      <c r="A563">
        <v>562</v>
      </c>
      <c r="B563" s="70">
        <v>116795.88</v>
      </c>
      <c r="C563">
        <v>93</v>
      </c>
    </row>
    <row r="564" spans="1:3" x14ac:dyDescent="0.3">
      <c r="A564">
        <v>563</v>
      </c>
      <c r="B564" s="70">
        <v>73698.81</v>
      </c>
      <c r="C564">
        <v>87</v>
      </c>
    </row>
    <row r="565" spans="1:3" x14ac:dyDescent="0.3">
      <c r="A565">
        <v>564</v>
      </c>
      <c r="B565" s="70">
        <v>95355.08</v>
      </c>
      <c r="C565">
        <v>98</v>
      </c>
    </row>
    <row r="566" spans="1:3" x14ac:dyDescent="0.3">
      <c r="A566">
        <v>565</v>
      </c>
      <c r="B566" s="70">
        <v>95479.92</v>
      </c>
      <c r="C566">
        <v>88</v>
      </c>
    </row>
    <row r="567" spans="1:3" x14ac:dyDescent="0.3">
      <c r="A567">
        <v>566</v>
      </c>
      <c r="B567" s="70">
        <v>98370.86</v>
      </c>
      <c r="C567">
        <v>91</v>
      </c>
    </row>
    <row r="568" spans="1:3" x14ac:dyDescent="0.3">
      <c r="A568">
        <v>567</v>
      </c>
      <c r="B568" s="70">
        <v>80176.899999999994</v>
      </c>
      <c r="C568" t="s">
        <v>53</v>
      </c>
    </row>
    <row r="569" spans="1:3" x14ac:dyDescent="0.3">
      <c r="A569">
        <v>568</v>
      </c>
      <c r="B569" s="70">
        <v>89159.63</v>
      </c>
      <c r="C569">
        <v>93</v>
      </c>
    </row>
    <row r="570" spans="1:3" x14ac:dyDescent="0.3">
      <c r="A570">
        <v>569</v>
      </c>
      <c r="B570" s="70">
        <v>93130.97</v>
      </c>
      <c r="C570">
        <v>103</v>
      </c>
    </row>
    <row r="571" spans="1:3" x14ac:dyDescent="0.3">
      <c r="A571">
        <v>570</v>
      </c>
      <c r="B571" s="70">
        <v>89588.84</v>
      </c>
      <c r="C571">
        <v>91</v>
      </c>
    </row>
    <row r="572" spans="1:3" x14ac:dyDescent="0.3">
      <c r="A572">
        <v>571</v>
      </c>
      <c r="B572" s="70">
        <v>117800.14</v>
      </c>
      <c r="C572">
        <v>97</v>
      </c>
    </row>
    <row r="573" spans="1:3" x14ac:dyDescent="0.3">
      <c r="A573">
        <v>572</v>
      </c>
      <c r="B573" s="70">
        <v>96854.399999999994</v>
      </c>
      <c r="C573">
        <v>91</v>
      </c>
    </row>
    <row r="574" spans="1:3" x14ac:dyDescent="0.3">
      <c r="A574">
        <v>573</v>
      </c>
      <c r="B574" s="70">
        <v>80861.63</v>
      </c>
      <c r="C574">
        <v>83</v>
      </c>
    </row>
    <row r="575" spans="1:3" x14ac:dyDescent="0.3">
      <c r="A575">
        <v>574</v>
      </c>
      <c r="B575" s="70">
        <v>74108.84</v>
      </c>
      <c r="C575">
        <v>100</v>
      </c>
    </row>
    <row r="576" spans="1:3" x14ac:dyDescent="0.3">
      <c r="A576">
        <v>575</v>
      </c>
      <c r="B576" s="70">
        <v>101666.58</v>
      </c>
      <c r="C576">
        <v>90</v>
      </c>
    </row>
    <row r="577" spans="1:3" x14ac:dyDescent="0.3">
      <c r="A577">
        <v>576</v>
      </c>
      <c r="B577" s="70">
        <v>89525</v>
      </c>
      <c r="C577">
        <v>98</v>
      </c>
    </row>
    <row r="578" spans="1:3" x14ac:dyDescent="0.3">
      <c r="A578">
        <v>577</v>
      </c>
      <c r="B578" s="70">
        <v>81317.320000000007</v>
      </c>
      <c r="C578">
        <v>107</v>
      </c>
    </row>
    <row r="579" spans="1:3" x14ac:dyDescent="0.3">
      <c r="A579">
        <v>578</v>
      </c>
      <c r="B579" s="70">
        <v>109353.21</v>
      </c>
      <c r="C579">
        <v>93</v>
      </c>
    </row>
    <row r="580" spans="1:3" x14ac:dyDescent="0.3">
      <c r="A580">
        <v>579</v>
      </c>
      <c r="B580" s="70">
        <v>78012.19</v>
      </c>
      <c r="C580">
        <v>100</v>
      </c>
    </row>
    <row r="581" spans="1:3" x14ac:dyDescent="0.3">
      <c r="A581">
        <v>580</v>
      </c>
      <c r="B581" s="70">
        <v>93825.26</v>
      </c>
      <c r="C581">
        <v>95</v>
      </c>
    </row>
    <row r="582" spans="1:3" x14ac:dyDescent="0.3">
      <c r="A582">
        <v>581</v>
      </c>
      <c r="B582" s="70">
        <v>104808.83</v>
      </c>
      <c r="C582">
        <v>100</v>
      </c>
    </row>
    <row r="583" spans="1:3" x14ac:dyDescent="0.3">
      <c r="A583">
        <v>582</v>
      </c>
      <c r="B583" s="70">
        <v>104888.23</v>
      </c>
      <c r="C583">
        <v>93</v>
      </c>
    </row>
    <row r="584" spans="1:3" x14ac:dyDescent="0.3">
      <c r="A584">
        <v>583</v>
      </c>
      <c r="B584" s="70">
        <v>91556.88</v>
      </c>
      <c r="C584">
        <v>92</v>
      </c>
    </row>
    <row r="585" spans="1:3" x14ac:dyDescent="0.3">
      <c r="A585">
        <v>584</v>
      </c>
      <c r="B585" s="70">
        <v>85178.21</v>
      </c>
      <c r="C585">
        <v>95</v>
      </c>
    </row>
    <row r="586" spans="1:3" x14ac:dyDescent="0.3">
      <c r="A586">
        <v>585</v>
      </c>
      <c r="B586" s="70">
        <v>86562.45</v>
      </c>
      <c r="C586">
        <v>92</v>
      </c>
    </row>
    <row r="587" spans="1:3" x14ac:dyDescent="0.3">
      <c r="A587">
        <v>586</v>
      </c>
      <c r="B587" s="70">
        <v>64881.65</v>
      </c>
      <c r="C587">
        <v>101</v>
      </c>
    </row>
    <row r="588" spans="1:3" x14ac:dyDescent="0.3">
      <c r="A588">
        <v>587</v>
      </c>
      <c r="B588" s="70">
        <v>127815.73</v>
      </c>
      <c r="C588">
        <v>96</v>
      </c>
    </row>
    <row r="589" spans="1:3" x14ac:dyDescent="0.3">
      <c r="A589">
        <v>588</v>
      </c>
      <c r="B589" s="70">
        <v>90162.19</v>
      </c>
      <c r="C589">
        <v>95</v>
      </c>
    </row>
    <row r="590" spans="1:3" x14ac:dyDescent="0.3">
      <c r="A590">
        <v>589</v>
      </c>
      <c r="B590" s="70">
        <v>113099.85</v>
      </c>
      <c r="C590">
        <v>105</v>
      </c>
    </row>
    <row r="591" spans="1:3" x14ac:dyDescent="0.3">
      <c r="A591">
        <v>590</v>
      </c>
      <c r="B591" s="70">
        <v>74793.56</v>
      </c>
      <c r="C591">
        <v>93</v>
      </c>
    </row>
    <row r="592" spans="1:3" x14ac:dyDescent="0.3">
      <c r="A592">
        <v>591</v>
      </c>
      <c r="B592" s="70">
        <v>87197.08</v>
      </c>
      <c r="C592">
        <v>94</v>
      </c>
    </row>
    <row r="593" spans="1:3" x14ac:dyDescent="0.3">
      <c r="A593">
        <v>592</v>
      </c>
      <c r="B593" s="70">
        <v>124409.99</v>
      </c>
      <c r="C593">
        <v>97</v>
      </c>
    </row>
    <row r="594" spans="1:3" x14ac:dyDescent="0.3">
      <c r="A594">
        <v>593</v>
      </c>
      <c r="B594" s="70">
        <v>99422.47</v>
      </c>
      <c r="C594">
        <v>95</v>
      </c>
    </row>
    <row r="595" spans="1:3" x14ac:dyDescent="0.3">
      <c r="A595">
        <v>594</v>
      </c>
      <c r="B595" s="70">
        <v>76001.100000000006</v>
      </c>
      <c r="C595">
        <v>93</v>
      </c>
    </row>
    <row r="596" spans="1:3" x14ac:dyDescent="0.3">
      <c r="A596">
        <v>595</v>
      </c>
      <c r="B596" s="70">
        <v>75545.88</v>
      </c>
      <c r="C596">
        <v>88</v>
      </c>
    </row>
    <row r="597" spans="1:3" x14ac:dyDescent="0.3">
      <c r="A597">
        <v>596</v>
      </c>
      <c r="B597" s="70">
        <v>137360.94</v>
      </c>
      <c r="C597">
        <v>90</v>
      </c>
    </row>
    <row r="598" spans="1:3" x14ac:dyDescent="0.3">
      <c r="A598">
        <v>597</v>
      </c>
      <c r="B598" s="70">
        <v>104186.19</v>
      </c>
      <c r="C598">
        <v>114</v>
      </c>
    </row>
    <row r="599" spans="1:3" x14ac:dyDescent="0.3">
      <c r="A599">
        <v>598</v>
      </c>
      <c r="B599" s="70">
        <v>87265.51</v>
      </c>
      <c r="C599">
        <v>103</v>
      </c>
    </row>
    <row r="600" spans="1:3" x14ac:dyDescent="0.3">
      <c r="A600">
        <v>599</v>
      </c>
      <c r="B600" s="70">
        <v>93347.53</v>
      </c>
      <c r="C600">
        <v>105</v>
      </c>
    </row>
    <row r="601" spans="1:3" x14ac:dyDescent="0.3">
      <c r="A601">
        <v>600</v>
      </c>
      <c r="B601" s="70">
        <v>76882.33</v>
      </c>
      <c r="C601">
        <v>101</v>
      </c>
    </row>
    <row r="602" spans="1:3" x14ac:dyDescent="0.3">
      <c r="A602">
        <v>601</v>
      </c>
      <c r="B602" s="70">
        <v>65366.04</v>
      </c>
      <c r="C602">
        <v>97</v>
      </c>
    </row>
    <row r="603" spans="1:3" x14ac:dyDescent="0.3">
      <c r="A603">
        <v>602</v>
      </c>
      <c r="B603" s="70">
        <v>84609.86</v>
      </c>
      <c r="C603">
        <v>93</v>
      </c>
    </row>
    <row r="604" spans="1:3" x14ac:dyDescent="0.3">
      <c r="A604">
        <v>603</v>
      </c>
      <c r="B604" s="70">
        <v>124838.78</v>
      </c>
      <c r="C604">
        <v>99</v>
      </c>
    </row>
    <row r="605" spans="1:3" x14ac:dyDescent="0.3">
      <c r="A605">
        <v>604</v>
      </c>
      <c r="B605" s="70">
        <v>87823.71</v>
      </c>
      <c r="C605">
        <v>100</v>
      </c>
    </row>
    <row r="606" spans="1:3" x14ac:dyDescent="0.3">
      <c r="A606">
        <v>605</v>
      </c>
      <c r="B606" s="70">
        <v>94867</v>
      </c>
      <c r="C606">
        <v>95</v>
      </c>
    </row>
    <row r="607" spans="1:3" x14ac:dyDescent="0.3">
      <c r="A607">
        <v>606</v>
      </c>
      <c r="B607" s="70">
        <v>86638.62</v>
      </c>
      <c r="C607">
        <v>92</v>
      </c>
    </row>
    <row r="608" spans="1:3" x14ac:dyDescent="0.3">
      <c r="A608">
        <v>607</v>
      </c>
      <c r="B608" s="70">
        <v>124102.04</v>
      </c>
      <c r="C608">
        <v>104</v>
      </c>
    </row>
    <row r="609" spans="1:3" x14ac:dyDescent="0.3">
      <c r="A609">
        <v>608</v>
      </c>
      <c r="B609" s="70">
        <v>132774.15</v>
      </c>
      <c r="C609">
        <v>92</v>
      </c>
    </row>
    <row r="610" spans="1:3" x14ac:dyDescent="0.3">
      <c r="A610">
        <v>609</v>
      </c>
      <c r="B610" s="70">
        <v>81148.929999999993</v>
      </c>
      <c r="C610" t="s">
        <v>53</v>
      </c>
    </row>
    <row r="611" spans="1:3" x14ac:dyDescent="0.3">
      <c r="A611">
        <v>610</v>
      </c>
      <c r="B611" s="70">
        <v>87755.9</v>
      </c>
      <c r="C611">
        <v>90</v>
      </c>
    </row>
    <row r="612" spans="1:3" x14ac:dyDescent="0.3">
      <c r="A612">
        <v>611</v>
      </c>
      <c r="B612" s="70">
        <v>77747.649999999994</v>
      </c>
      <c r="C612">
        <v>94</v>
      </c>
    </row>
    <row r="613" spans="1:3" x14ac:dyDescent="0.3">
      <c r="A613">
        <v>612</v>
      </c>
      <c r="B613" s="70">
        <v>86359.98</v>
      </c>
      <c r="C613">
        <v>89</v>
      </c>
    </row>
    <row r="614" spans="1:3" x14ac:dyDescent="0.3">
      <c r="A614">
        <v>613</v>
      </c>
      <c r="B614" s="70">
        <v>101381.43</v>
      </c>
      <c r="C614">
        <v>95</v>
      </c>
    </row>
    <row r="615" spans="1:3" x14ac:dyDescent="0.3">
      <c r="A615">
        <v>614</v>
      </c>
      <c r="B615" s="70">
        <v>79675.81</v>
      </c>
      <c r="C615">
        <v>115</v>
      </c>
    </row>
    <row r="616" spans="1:3" x14ac:dyDescent="0.3">
      <c r="A616">
        <v>615</v>
      </c>
      <c r="B616" s="70">
        <v>78124.53</v>
      </c>
      <c r="C616">
        <v>102</v>
      </c>
    </row>
    <row r="617" spans="1:3" x14ac:dyDescent="0.3">
      <c r="A617">
        <v>616</v>
      </c>
      <c r="B617" s="70">
        <v>113596.69</v>
      </c>
      <c r="C617">
        <v>97</v>
      </c>
    </row>
    <row r="618" spans="1:3" x14ac:dyDescent="0.3">
      <c r="A618">
        <v>617</v>
      </c>
      <c r="B618" s="70">
        <v>81079.55</v>
      </c>
      <c r="C618">
        <v>101</v>
      </c>
    </row>
    <row r="619" spans="1:3" x14ac:dyDescent="0.3">
      <c r="A619">
        <v>618</v>
      </c>
      <c r="B619" s="70">
        <v>71009.63</v>
      </c>
      <c r="C619">
        <v>87</v>
      </c>
    </row>
    <row r="620" spans="1:3" x14ac:dyDescent="0.3">
      <c r="A620">
        <v>619</v>
      </c>
      <c r="B620" s="70">
        <v>105130.66</v>
      </c>
      <c r="C620">
        <v>100</v>
      </c>
    </row>
    <row r="621" spans="1:3" x14ac:dyDescent="0.3">
      <c r="A621">
        <v>620</v>
      </c>
      <c r="B621" s="70">
        <v>79167.42</v>
      </c>
      <c r="C621">
        <v>95</v>
      </c>
    </row>
    <row r="622" spans="1:3" x14ac:dyDescent="0.3">
      <c r="A622">
        <v>621</v>
      </c>
      <c r="B622" s="70">
        <v>79058.63</v>
      </c>
      <c r="C622">
        <v>112</v>
      </c>
    </row>
    <row r="623" spans="1:3" x14ac:dyDescent="0.3">
      <c r="A623">
        <v>622</v>
      </c>
      <c r="B623" s="70">
        <v>87299.520000000004</v>
      </c>
      <c r="C623">
        <v>92</v>
      </c>
    </row>
    <row r="624" spans="1:3" x14ac:dyDescent="0.3">
      <c r="A624">
        <v>623</v>
      </c>
      <c r="B624" s="70">
        <v>65830.960000000006</v>
      </c>
      <c r="C624">
        <v>93</v>
      </c>
    </row>
    <row r="625" spans="1:3" x14ac:dyDescent="0.3">
      <c r="A625">
        <v>624</v>
      </c>
      <c r="B625" s="70">
        <v>89797.36</v>
      </c>
      <c r="C625">
        <v>111</v>
      </c>
    </row>
    <row r="626" spans="1:3" x14ac:dyDescent="0.3">
      <c r="A626">
        <v>625</v>
      </c>
      <c r="B626" s="70">
        <v>90998.6</v>
      </c>
      <c r="C626">
        <v>97</v>
      </c>
    </row>
    <row r="627" spans="1:3" x14ac:dyDescent="0.3">
      <c r="A627">
        <v>626</v>
      </c>
      <c r="B627" s="70">
        <v>90046.69</v>
      </c>
      <c r="C627">
        <v>92</v>
      </c>
    </row>
    <row r="628" spans="1:3" x14ac:dyDescent="0.3">
      <c r="A628">
        <v>627</v>
      </c>
      <c r="B628" s="70">
        <v>75092.62</v>
      </c>
      <c r="C628">
        <v>89</v>
      </c>
    </row>
    <row r="629" spans="1:3" x14ac:dyDescent="0.3">
      <c r="A629">
        <v>628</v>
      </c>
      <c r="B629" s="70">
        <v>100433.11</v>
      </c>
      <c r="C629">
        <v>90</v>
      </c>
    </row>
    <row r="630" spans="1:3" x14ac:dyDescent="0.3">
      <c r="A630">
        <v>629</v>
      </c>
      <c r="B630" s="70">
        <v>71834.5</v>
      </c>
      <c r="C630">
        <v>98</v>
      </c>
    </row>
    <row r="631" spans="1:3" x14ac:dyDescent="0.3">
      <c r="A631">
        <v>630</v>
      </c>
      <c r="B631" s="70">
        <v>110100.5</v>
      </c>
      <c r="C631">
        <v>104</v>
      </c>
    </row>
    <row r="632" spans="1:3" x14ac:dyDescent="0.3">
      <c r="A632">
        <v>631</v>
      </c>
      <c r="B632" s="70">
        <v>114245.87</v>
      </c>
      <c r="C632">
        <v>96</v>
      </c>
    </row>
    <row r="633" spans="1:3" x14ac:dyDescent="0.3">
      <c r="A633">
        <v>632</v>
      </c>
      <c r="B633" s="70">
        <v>104409.96</v>
      </c>
      <c r="C633">
        <v>90</v>
      </c>
    </row>
    <row r="634" spans="1:3" x14ac:dyDescent="0.3">
      <c r="A634">
        <v>633</v>
      </c>
      <c r="B634" s="70">
        <v>118210.17</v>
      </c>
      <c r="C634">
        <v>87</v>
      </c>
    </row>
    <row r="635" spans="1:3" x14ac:dyDescent="0.3">
      <c r="A635">
        <v>634</v>
      </c>
      <c r="B635" s="70">
        <v>85043.26</v>
      </c>
      <c r="C635">
        <v>86</v>
      </c>
    </row>
    <row r="636" spans="1:3" x14ac:dyDescent="0.3">
      <c r="A636">
        <v>635</v>
      </c>
      <c r="B636" s="70">
        <v>100334.43</v>
      </c>
      <c r="C636">
        <v>89</v>
      </c>
    </row>
    <row r="637" spans="1:3" x14ac:dyDescent="0.3">
      <c r="A637">
        <v>636</v>
      </c>
      <c r="B637" s="70">
        <v>85327.75</v>
      </c>
      <c r="C637">
        <v>102</v>
      </c>
    </row>
    <row r="638" spans="1:3" x14ac:dyDescent="0.3">
      <c r="A638">
        <v>637</v>
      </c>
      <c r="B638" s="70">
        <v>71567.75</v>
      </c>
      <c r="C638">
        <v>91</v>
      </c>
    </row>
    <row r="639" spans="1:3" x14ac:dyDescent="0.3">
      <c r="A639">
        <v>638</v>
      </c>
      <c r="B639" s="70">
        <v>82925.87</v>
      </c>
      <c r="C639">
        <v>112</v>
      </c>
    </row>
    <row r="640" spans="1:3" x14ac:dyDescent="0.3">
      <c r="A640">
        <v>639</v>
      </c>
      <c r="B640" s="70">
        <v>87627.72</v>
      </c>
      <c r="C640">
        <v>95</v>
      </c>
    </row>
    <row r="641" spans="1:3" x14ac:dyDescent="0.3">
      <c r="A641">
        <v>640</v>
      </c>
      <c r="B641" s="70">
        <v>93899.7</v>
      </c>
      <c r="C641">
        <v>90</v>
      </c>
    </row>
    <row r="642" spans="1:3" x14ac:dyDescent="0.3">
      <c r="A642">
        <v>641</v>
      </c>
      <c r="B642" s="70">
        <v>100723.35</v>
      </c>
      <c r="C642">
        <v>107</v>
      </c>
    </row>
    <row r="643" spans="1:3" x14ac:dyDescent="0.3">
      <c r="A643">
        <v>642</v>
      </c>
      <c r="B643" s="70">
        <v>99548.57</v>
      </c>
      <c r="C643">
        <v>107</v>
      </c>
    </row>
    <row r="644" spans="1:3" x14ac:dyDescent="0.3">
      <c r="A644">
        <v>643</v>
      </c>
      <c r="B644" s="70">
        <v>78948.820000000007</v>
      </c>
      <c r="C644">
        <v>103</v>
      </c>
    </row>
    <row r="645" spans="1:3" x14ac:dyDescent="0.3">
      <c r="A645">
        <v>644</v>
      </c>
      <c r="B645" s="70">
        <v>94213.71</v>
      </c>
      <c r="C645">
        <v>114</v>
      </c>
    </row>
    <row r="646" spans="1:3" x14ac:dyDescent="0.3">
      <c r="A646">
        <v>645</v>
      </c>
      <c r="B646" s="70">
        <v>90772.34</v>
      </c>
      <c r="C646">
        <v>85</v>
      </c>
    </row>
    <row r="647" spans="1:3" x14ac:dyDescent="0.3">
      <c r="A647">
        <v>646</v>
      </c>
      <c r="B647" s="70">
        <v>104193.32</v>
      </c>
      <c r="C647">
        <v>101</v>
      </c>
    </row>
    <row r="648" spans="1:3" x14ac:dyDescent="0.3">
      <c r="A648">
        <v>647</v>
      </c>
      <c r="B648" s="70">
        <v>83253.31</v>
      </c>
      <c r="C648">
        <v>94</v>
      </c>
    </row>
    <row r="649" spans="1:3" x14ac:dyDescent="0.3">
      <c r="A649">
        <v>648</v>
      </c>
      <c r="B649" s="70">
        <v>114210.54</v>
      </c>
      <c r="C649">
        <v>105</v>
      </c>
    </row>
    <row r="650" spans="1:3" x14ac:dyDescent="0.3">
      <c r="A650">
        <v>649</v>
      </c>
      <c r="B650" s="70">
        <v>103562.65</v>
      </c>
      <c r="C650">
        <v>87</v>
      </c>
    </row>
    <row r="651" spans="1:3" x14ac:dyDescent="0.3">
      <c r="A651">
        <v>650</v>
      </c>
      <c r="B651" s="70">
        <v>98151.45</v>
      </c>
      <c r="C651">
        <v>101</v>
      </c>
    </row>
    <row r="652" spans="1:3" x14ac:dyDescent="0.3">
      <c r="A652">
        <v>651</v>
      </c>
      <c r="B652" s="70">
        <v>93620.63</v>
      </c>
      <c r="C652">
        <v>93</v>
      </c>
    </row>
    <row r="653" spans="1:3" x14ac:dyDescent="0.3">
      <c r="A653">
        <v>652</v>
      </c>
      <c r="B653" s="70">
        <v>112411.87</v>
      </c>
      <c r="C653">
        <v>93</v>
      </c>
    </row>
    <row r="654" spans="1:3" x14ac:dyDescent="0.3">
      <c r="A654">
        <v>653</v>
      </c>
      <c r="B654" s="70">
        <v>105311.33</v>
      </c>
      <c r="C654">
        <v>101</v>
      </c>
    </row>
    <row r="655" spans="1:3" x14ac:dyDescent="0.3">
      <c r="A655">
        <v>654</v>
      </c>
      <c r="B655" s="70">
        <v>128261.83</v>
      </c>
      <c r="C655">
        <v>90</v>
      </c>
    </row>
    <row r="656" spans="1:3" x14ac:dyDescent="0.3">
      <c r="A656">
        <v>655</v>
      </c>
      <c r="B656" s="70">
        <v>95281.35</v>
      </c>
      <c r="C656">
        <v>87</v>
      </c>
    </row>
    <row r="657" spans="1:3" x14ac:dyDescent="0.3">
      <c r="A657">
        <v>656</v>
      </c>
      <c r="B657" s="70">
        <v>85750.24</v>
      </c>
      <c r="C657">
        <v>105</v>
      </c>
    </row>
    <row r="658" spans="1:3" x14ac:dyDescent="0.3">
      <c r="A658">
        <v>657</v>
      </c>
      <c r="B658" s="70">
        <v>86774.27</v>
      </c>
      <c r="C658">
        <v>87</v>
      </c>
    </row>
    <row r="659" spans="1:3" x14ac:dyDescent="0.3">
      <c r="A659">
        <v>658</v>
      </c>
      <c r="B659" s="70">
        <v>103032.43</v>
      </c>
      <c r="C659">
        <v>94</v>
      </c>
    </row>
    <row r="660" spans="1:3" x14ac:dyDescent="0.3">
      <c r="A660">
        <v>659</v>
      </c>
      <c r="B660" s="70">
        <v>85177.78</v>
      </c>
      <c r="C660">
        <v>100</v>
      </c>
    </row>
    <row r="661" spans="1:3" x14ac:dyDescent="0.3">
      <c r="A661">
        <v>660</v>
      </c>
      <c r="B661" s="70">
        <v>95685.6</v>
      </c>
      <c r="C661">
        <v>95</v>
      </c>
    </row>
    <row r="662" spans="1:3" x14ac:dyDescent="0.3">
      <c r="A662">
        <v>661</v>
      </c>
      <c r="B662" s="70">
        <v>82111.67</v>
      </c>
      <c r="C662">
        <v>108</v>
      </c>
    </row>
    <row r="663" spans="1:3" x14ac:dyDescent="0.3">
      <c r="A663">
        <v>662</v>
      </c>
      <c r="B663" s="70">
        <v>75476.59</v>
      </c>
      <c r="C663">
        <v>94</v>
      </c>
    </row>
    <row r="664" spans="1:3" x14ac:dyDescent="0.3">
      <c r="A664">
        <v>663</v>
      </c>
      <c r="B664" s="70">
        <v>86286.49</v>
      </c>
      <c r="C664">
        <v>96</v>
      </c>
    </row>
    <row r="665" spans="1:3" x14ac:dyDescent="0.3">
      <c r="A665">
        <v>664</v>
      </c>
      <c r="B665" s="70">
        <v>111675.01</v>
      </c>
      <c r="C665">
        <v>103</v>
      </c>
    </row>
    <row r="666" spans="1:3" x14ac:dyDescent="0.3">
      <c r="A666">
        <v>665</v>
      </c>
      <c r="B666" s="70">
        <v>76811.070000000007</v>
      </c>
      <c r="C666">
        <v>97</v>
      </c>
    </row>
    <row r="667" spans="1:3" x14ac:dyDescent="0.3">
      <c r="A667">
        <v>666</v>
      </c>
      <c r="B667" s="70">
        <v>110060.64</v>
      </c>
      <c r="C667">
        <v>89</v>
      </c>
    </row>
    <row r="668" spans="1:3" x14ac:dyDescent="0.3">
      <c r="A668">
        <v>667</v>
      </c>
      <c r="B668" s="70">
        <v>92244.82</v>
      </c>
      <c r="C668">
        <v>114</v>
      </c>
    </row>
    <row r="669" spans="1:3" x14ac:dyDescent="0.3">
      <c r="A669">
        <v>668</v>
      </c>
      <c r="B669" s="70">
        <v>99522.14</v>
      </c>
      <c r="C669">
        <v>91</v>
      </c>
    </row>
    <row r="670" spans="1:3" x14ac:dyDescent="0.3">
      <c r="A670">
        <v>669</v>
      </c>
      <c r="B670" s="70">
        <v>93807.2</v>
      </c>
      <c r="C670">
        <v>104</v>
      </c>
    </row>
    <row r="671" spans="1:3" x14ac:dyDescent="0.3">
      <c r="A671">
        <v>670</v>
      </c>
      <c r="B671" s="70">
        <v>113174.68</v>
      </c>
      <c r="C671">
        <v>98</v>
      </c>
    </row>
    <row r="672" spans="1:3" x14ac:dyDescent="0.3">
      <c r="A672">
        <v>671</v>
      </c>
      <c r="B672" s="70">
        <v>113544.27</v>
      </c>
      <c r="C672">
        <v>94</v>
      </c>
    </row>
    <row r="673" spans="1:3" x14ac:dyDescent="0.3">
      <c r="A673">
        <v>672</v>
      </c>
      <c r="B673" s="70">
        <v>89288.58</v>
      </c>
      <c r="C673">
        <v>91</v>
      </c>
    </row>
    <row r="674" spans="1:3" x14ac:dyDescent="0.3">
      <c r="A674">
        <v>673</v>
      </c>
      <c r="B674" s="70">
        <v>109460.68</v>
      </c>
      <c r="C674">
        <v>89</v>
      </c>
    </row>
    <row r="675" spans="1:3" x14ac:dyDescent="0.3">
      <c r="A675">
        <v>674</v>
      </c>
      <c r="B675" s="70">
        <v>88410.5</v>
      </c>
      <c r="C675">
        <v>92</v>
      </c>
    </row>
    <row r="676" spans="1:3" x14ac:dyDescent="0.3">
      <c r="A676">
        <v>675</v>
      </c>
      <c r="B676" s="70">
        <v>88716.97</v>
      </c>
      <c r="C676">
        <v>96</v>
      </c>
    </row>
    <row r="677" spans="1:3" x14ac:dyDescent="0.3">
      <c r="A677">
        <v>676</v>
      </c>
      <c r="B677" s="70">
        <v>99242.91</v>
      </c>
      <c r="C677">
        <v>104</v>
      </c>
    </row>
    <row r="678" spans="1:3" x14ac:dyDescent="0.3">
      <c r="A678">
        <v>677</v>
      </c>
      <c r="B678" s="70">
        <v>109187.75</v>
      </c>
      <c r="C678">
        <v>88</v>
      </c>
    </row>
    <row r="679" spans="1:3" x14ac:dyDescent="0.3">
      <c r="A679">
        <v>678</v>
      </c>
      <c r="B679" s="70">
        <v>81264.7</v>
      </c>
      <c r="C679">
        <v>91</v>
      </c>
    </row>
    <row r="680" spans="1:3" x14ac:dyDescent="0.3">
      <c r="A680">
        <v>679</v>
      </c>
      <c r="B680" s="70">
        <v>84948.76</v>
      </c>
      <c r="C680">
        <v>89</v>
      </c>
    </row>
    <row r="681" spans="1:3" x14ac:dyDescent="0.3">
      <c r="A681">
        <v>680</v>
      </c>
      <c r="B681" s="70">
        <v>96940.26</v>
      </c>
      <c r="C681">
        <v>99</v>
      </c>
    </row>
    <row r="682" spans="1:3" x14ac:dyDescent="0.3">
      <c r="A682">
        <v>681</v>
      </c>
      <c r="B682" s="70">
        <v>125289.3</v>
      </c>
      <c r="C682">
        <v>94</v>
      </c>
    </row>
    <row r="683" spans="1:3" x14ac:dyDescent="0.3">
      <c r="A683">
        <v>682</v>
      </c>
      <c r="B683" s="70">
        <v>105272.45</v>
      </c>
      <c r="C683">
        <v>97</v>
      </c>
    </row>
    <row r="684" spans="1:3" x14ac:dyDescent="0.3">
      <c r="A684">
        <v>683</v>
      </c>
      <c r="B684" s="70">
        <v>93184.79</v>
      </c>
      <c r="C684">
        <v>96</v>
      </c>
    </row>
    <row r="685" spans="1:3" x14ac:dyDescent="0.3">
      <c r="A685">
        <v>684</v>
      </c>
      <c r="B685" s="70">
        <v>101036.66</v>
      </c>
      <c r="C685">
        <v>88</v>
      </c>
    </row>
    <row r="686" spans="1:3" x14ac:dyDescent="0.3">
      <c r="A686">
        <v>685</v>
      </c>
      <c r="B686" s="70">
        <v>85983.53</v>
      </c>
      <c r="C686">
        <v>93</v>
      </c>
    </row>
    <row r="687" spans="1:3" x14ac:dyDescent="0.3">
      <c r="A687">
        <v>686</v>
      </c>
      <c r="B687" s="70">
        <v>101439.32</v>
      </c>
      <c r="C687">
        <v>88</v>
      </c>
    </row>
    <row r="688" spans="1:3" x14ac:dyDescent="0.3">
      <c r="A688">
        <v>687</v>
      </c>
      <c r="B688" s="70">
        <v>122138.11</v>
      </c>
      <c r="C688">
        <v>107</v>
      </c>
    </row>
    <row r="689" spans="1:3" x14ac:dyDescent="0.3">
      <c r="A689">
        <v>688</v>
      </c>
      <c r="B689" s="70">
        <v>111549.95</v>
      </c>
      <c r="C689">
        <v>93</v>
      </c>
    </row>
    <row r="690" spans="1:3" x14ac:dyDescent="0.3">
      <c r="A690">
        <v>689</v>
      </c>
      <c r="B690" s="70">
        <v>121176.88</v>
      </c>
      <c r="C690">
        <v>94</v>
      </c>
    </row>
    <row r="691" spans="1:3" x14ac:dyDescent="0.3">
      <c r="A691">
        <v>690</v>
      </c>
      <c r="B691" s="70">
        <v>80011.3</v>
      </c>
      <c r="C691">
        <v>89</v>
      </c>
    </row>
    <row r="692" spans="1:3" x14ac:dyDescent="0.3">
      <c r="A692">
        <v>691</v>
      </c>
      <c r="B692" s="70">
        <v>95255.51</v>
      </c>
      <c r="C692">
        <v>91</v>
      </c>
    </row>
    <row r="693" spans="1:3" x14ac:dyDescent="0.3">
      <c r="A693">
        <v>692</v>
      </c>
      <c r="B693" s="70">
        <v>79669.070000000007</v>
      </c>
      <c r="C693">
        <v>109</v>
      </c>
    </row>
    <row r="694" spans="1:3" x14ac:dyDescent="0.3">
      <c r="A694">
        <v>693</v>
      </c>
      <c r="B694" s="70">
        <v>119513.66</v>
      </c>
      <c r="C694">
        <v>92</v>
      </c>
    </row>
    <row r="695" spans="1:3" x14ac:dyDescent="0.3">
      <c r="A695">
        <v>694</v>
      </c>
      <c r="B695" s="70">
        <v>90224.92</v>
      </c>
      <c r="C695">
        <v>99</v>
      </c>
    </row>
    <row r="696" spans="1:3" x14ac:dyDescent="0.3">
      <c r="A696">
        <v>695</v>
      </c>
      <c r="B696" s="70">
        <v>88095.47</v>
      </c>
      <c r="C696">
        <v>102</v>
      </c>
    </row>
    <row r="697" spans="1:3" x14ac:dyDescent="0.3">
      <c r="A697">
        <v>696</v>
      </c>
      <c r="B697" s="70">
        <v>83235.75</v>
      </c>
      <c r="C697">
        <v>94</v>
      </c>
    </row>
    <row r="698" spans="1:3" x14ac:dyDescent="0.3">
      <c r="A698">
        <v>697</v>
      </c>
      <c r="B698" s="70">
        <v>92188.43</v>
      </c>
      <c r="C698">
        <v>100</v>
      </c>
    </row>
    <row r="699" spans="1:3" x14ac:dyDescent="0.3">
      <c r="A699">
        <v>698</v>
      </c>
      <c r="B699" s="70">
        <v>115553</v>
      </c>
      <c r="C699">
        <v>95</v>
      </c>
    </row>
    <row r="700" spans="1:3" x14ac:dyDescent="0.3">
      <c r="A700">
        <v>699</v>
      </c>
      <c r="B700" s="70">
        <v>107716.86</v>
      </c>
      <c r="C700">
        <v>97</v>
      </c>
    </row>
    <row r="701" spans="1:3" x14ac:dyDescent="0.3">
      <c r="A701">
        <v>700</v>
      </c>
      <c r="B701" s="70">
        <v>97773.52</v>
      </c>
      <c r="C701">
        <v>93</v>
      </c>
    </row>
    <row r="702" spans="1:3" x14ac:dyDescent="0.3">
      <c r="A702">
        <v>701</v>
      </c>
      <c r="B702" s="70">
        <v>94030.05</v>
      </c>
      <c r="C702">
        <v>95</v>
      </c>
    </row>
    <row r="703" spans="1:3" x14ac:dyDescent="0.3">
      <c r="A703">
        <v>702</v>
      </c>
      <c r="B703" s="70">
        <v>76813.990000000005</v>
      </c>
      <c r="C703">
        <v>95</v>
      </c>
    </row>
    <row r="704" spans="1:3" x14ac:dyDescent="0.3">
      <c r="A704">
        <v>703</v>
      </c>
      <c r="B704" s="70">
        <v>96555.39</v>
      </c>
      <c r="C704">
        <v>86</v>
      </c>
    </row>
    <row r="705" spans="1:3" x14ac:dyDescent="0.3">
      <c r="A705">
        <v>704</v>
      </c>
      <c r="B705" s="70">
        <v>97146.36</v>
      </c>
      <c r="C705">
        <v>96</v>
      </c>
    </row>
    <row r="706" spans="1:3" x14ac:dyDescent="0.3">
      <c r="A706">
        <v>705</v>
      </c>
      <c r="B706" s="70">
        <v>82769.39</v>
      </c>
      <c r="C706">
        <v>88</v>
      </c>
    </row>
    <row r="707" spans="1:3" x14ac:dyDescent="0.3">
      <c r="A707">
        <v>706</v>
      </c>
      <c r="B707" s="70">
        <v>80324.61</v>
      </c>
      <c r="C707">
        <v>98</v>
      </c>
    </row>
    <row r="708" spans="1:3" x14ac:dyDescent="0.3">
      <c r="A708">
        <v>707</v>
      </c>
      <c r="B708" s="70">
        <v>74344.25</v>
      </c>
      <c r="C708">
        <v>91</v>
      </c>
    </row>
    <row r="709" spans="1:3" x14ac:dyDescent="0.3">
      <c r="A709">
        <v>708</v>
      </c>
      <c r="B709" s="70">
        <v>88847.96</v>
      </c>
      <c r="C709">
        <v>94</v>
      </c>
    </row>
    <row r="710" spans="1:3" x14ac:dyDescent="0.3">
      <c r="A710">
        <v>709</v>
      </c>
      <c r="B710" s="70">
        <v>98737.39</v>
      </c>
      <c r="C710">
        <v>103</v>
      </c>
    </row>
    <row r="711" spans="1:3" x14ac:dyDescent="0.3">
      <c r="A711">
        <v>710</v>
      </c>
      <c r="B711" s="70">
        <v>100166.2</v>
      </c>
      <c r="C711">
        <v>100</v>
      </c>
    </row>
    <row r="712" spans="1:3" x14ac:dyDescent="0.3">
      <c r="A712">
        <v>711</v>
      </c>
      <c r="B712" s="70">
        <v>106237.59</v>
      </c>
      <c r="C712">
        <v>95</v>
      </c>
    </row>
    <row r="713" spans="1:3" x14ac:dyDescent="0.3">
      <c r="A713">
        <v>712</v>
      </c>
      <c r="B713" s="70">
        <v>69049.34</v>
      </c>
      <c r="C713">
        <v>99</v>
      </c>
    </row>
    <row r="714" spans="1:3" x14ac:dyDescent="0.3">
      <c r="A714">
        <v>713</v>
      </c>
      <c r="B714" s="70">
        <v>94083.18</v>
      </c>
      <c r="C714">
        <v>91</v>
      </c>
    </row>
    <row r="715" spans="1:3" x14ac:dyDescent="0.3">
      <c r="A715">
        <v>714</v>
      </c>
      <c r="B715" s="70">
        <v>108472.49</v>
      </c>
      <c r="C715">
        <v>90</v>
      </c>
    </row>
    <row r="716" spans="1:3" x14ac:dyDescent="0.3">
      <c r="A716">
        <v>715</v>
      </c>
      <c r="B716" s="70">
        <v>98724.18</v>
      </c>
      <c r="C716">
        <v>93</v>
      </c>
    </row>
    <row r="717" spans="1:3" x14ac:dyDescent="0.3">
      <c r="A717">
        <v>716</v>
      </c>
      <c r="B717" s="70">
        <v>103022.24</v>
      </c>
      <c r="C717">
        <v>103</v>
      </c>
    </row>
    <row r="718" spans="1:3" x14ac:dyDescent="0.3">
      <c r="A718">
        <v>717</v>
      </c>
      <c r="B718" s="70">
        <v>82754.86</v>
      </c>
      <c r="C718">
        <v>92</v>
      </c>
    </row>
    <row r="719" spans="1:3" x14ac:dyDescent="0.3">
      <c r="A719">
        <v>718</v>
      </c>
      <c r="B719" s="70">
        <v>96614.03</v>
      </c>
      <c r="C719">
        <v>98</v>
      </c>
    </row>
    <row r="720" spans="1:3" x14ac:dyDescent="0.3">
      <c r="A720">
        <v>719</v>
      </c>
      <c r="B720" s="70">
        <v>93200.51</v>
      </c>
      <c r="C720">
        <v>100</v>
      </c>
    </row>
    <row r="721" spans="1:3" x14ac:dyDescent="0.3">
      <c r="A721">
        <v>720</v>
      </c>
      <c r="B721" s="70">
        <v>88956.86</v>
      </c>
      <c r="C721" t="s">
        <v>53</v>
      </c>
    </row>
    <row r="722" spans="1:3" x14ac:dyDescent="0.3">
      <c r="A722">
        <v>721</v>
      </c>
      <c r="B722" s="70">
        <v>95129.87</v>
      </c>
      <c r="C722" t="s">
        <v>53</v>
      </c>
    </row>
    <row r="723" spans="1:3" x14ac:dyDescent="0.3">
      <c r="A723">
        <v>722</v>
      </c>
      <c r="B723" s="70">
        <v>86888.71</v>
      </c>
      <c r="C723">
        <v>97</v>
      </c>
    </row>
    <row r="724" spans="1:3" x14ac:dyDescent="0.3">
      <c r="A724">
        <v>723</v>
      </c>
      <c r="B724" s="70">
        <v>81785.69</v>
      </c>
      <c r="C724">
        <v>104</v>
      </c>
    </row>
    <row r="725" spans="1:3" x14ac:dyDescent="0.3">
      <c r="A725">
        <v>724</v>
      </c>
      <c r="B725" s="70">
        <v>94183.039999999994</v>
      </c>
      <c r="C725">
        <v>95</v>
      </c>
    </row>
    <row r="726" spans="1:3" x14ac:dyDescent="0.3">
      <c r="A726">
        <v>725</v>
      </c>
      <c r="B726" s="70">
        <v>90028.49</v>
      </c>
      <c r="C726">
        <v>98</v>
      </c>
    </row>
    <row r="727" spans="1:3" x14ac:dyDescent="0.3">
      <c r="A727">
        <v>726</v>
      </c>
      <c r="B727" s="70">
        <v>68049.289999999994</v>
      </c>
      <c r="C727">
        <v>100</v>
      </c>
    </row>
    <row r="728" spans="1:3" x14ac:dyDescent="0.3">
      <c r="A728">
        <v>727</v>
      </c>
      <c r="B728" s="70">
        <v>77087.820000000007</v>
      </c>
      <c r="C728">
        <v>92</v>
      </c>
    </row>
    <row r="729" spans="1:3" x14ac:dyDescent="0.3">
      <c r="A729">
        <v>728</v>
      </c>
      <c r="B729" s="70">
        <v>85647.27</v>
      </c>
      <c r="C729">
        <v>89</v>
      </c>
    </row>
    <row r="730" spans="1:3" x14ac:dyDescent="0.3">
      <c r="A730">
        <v>729</v>
      </c>
      <c r="B730" s="70">
        <v>129845.21</v>
      </c>
      <c r="C730">
        <v>88</v>
      </c>
    </row>
    <row r="731" spans="1:3" x14ac:dyDescent="0.3">
      <c r="A731">
        <v>730</v>
      </c>
      <c r="B731" s="70">
        <v>106833.23</v>
      </c>
      <c r="C731">
        <v>93</v>
      </c>
    </row>
    <row r="732" spans="1:3" x14ac:dyDescent="0.3">
      <c r="A732">
        <v>731</v>
      </c>
      <c r="B732" s="70">
        <v>85196.07</v>
      </c>
      <c r="C732">
        <v>102</v>
      </c>
    </row>
    <row r="733" spans="1:3" x14ac:dyDescent="0.3">
      <c r="A733">
        <v>732</v>
      </c>
      <c r="B733" s="70">
        <v>101265.65</v>
      </c>
      <c r="C733">
        <v>95</v>
      </c>
    </row>
    <row r="734" spans="1:3" x14ac:dyDescent="0.3">
      <c r="A734">
        <v>733</v>
      </c>
      <c r="B734" s="70">
        <v>89781.72</v>
      </c>
      <c r="C734">
        <v>105</v>
      </c>
    </row>
    <row r="735" spans="1:3" x14ac:dyDescent="0.3">
      <c r="A735">
        <v>734</v>
      </c>
      <c r="B735" s="70">
        <v>85580.39</v>
      </c>
      <c r="C735">
        <v>102</v>
      </c>
    </row>
    <row r="736" spans="1:3" x14ac:dyDescent="0.3">
      <c r="A736">
        <v>735</v>
      </c>
      <c r="B736" s="70">
        <v>86894.12</v>
      </c>
      <c r="C736">
        <v>86</v>
      </c>
    </row>
    <row r="737" spans="1:3" x14ac:dyDescent="0.3">
      <c r="A737">
        <v>736</v>
      </c>
      <c r="B737" s="70">
        <v>88036.91</v>
      </c>
      <c r="C737">
        <v>112</v>
      </c>
    </row>
    <row r="738" spans="1:3" x14ac:dyDescent="0.3">
      <c r="A738">
        <v>737</v>
      </c>
      <c r="B738" s="70">
        <v>95190.91</v>
      </c>
      <c r="C738">
        <v>91</v>
      </c>
    </row>
    <row r="739" spans="1:3" x14ac:dyDescent="0.3">
      <c r="A739">
        <v>738</v>
      </c>
      <c r="B739" s="70">
        <v>77820.42</v>
      </c>
      <c r="C739">
        <v>86</v>
      </c>
    </row>
    <row r="740" spans="1:3" x14ac:dyDescent="0.3">
      <c r="A740">
        <v>739</v>
      </c>
      <c r="B740" s="70">
        <v>82008.86</v>
      </c>
      <c r="C740">
        <v>88</v>
      </c>
    </row>
    <row r="741" spans="1:3" x14ac:dyDescent="0.3">
      <c r="A741">
        <v>740</v>
      </c>
      <c r="B741" s="70">
        <v>92711.69</v>
      </c>
      <c r="C741">
        <v>96</v>
      </c>
    </row>
    <row r="742" spans="1:3" x14ac:dyDescent="0.3">
      <c r="A742">
        <v>741</v>
      </c>
      <c r="B742" s="70">
        <v>95993.35</v>
      </c>
      <c r="C742">
        <v>104</v>
      </c>
    </row>
    <row r="743" spans="1:3" x14ac:dyDescent="0.3">
      <c r="A743">
        <v>742</v>
      </c>
      <c r="B743" s="70">
        <v>123627.46</v>
      </c>
      <c r="C743">
        <v>93</v>
      </c>
    </row>
    <row r="744" spans="1:3" x14ac:dyDescent="0.3">
      <c r="A744">
        <v>743</v>
      </c>
      <c r="B744" s="70">
        <v>90015.16</v>
      </c>
      <c r="C744">
        <v>96</v>
      </c>
    </row>
    <row r="745" spans="1:3" x14ac:dyDescent="0.3">
      <c r="A745">
        <v>744</v>
      </c>
      <c r="B745" s="70">
        <v>82428.710000000006</v>
      </c>
      <c r="C745">
        <v>85</v>
      </c>
    </row>
    <row r="746" spans="1:3" x14ac:dyDescent="0.3">
      <c r="A746">
        <v>745</v>
      </c>
      <c r="B746" s="70">
        <v>81083.58</v>
      </c>
      <c r="C746">
        <v>101</v>
      </c>
    </row>
    <row r="747" spans="1:3" x14ac:dyDescent="0.3">
      <c r="A747">
        <v>746</v>
      </c>
      <c r="B747" s="70">
        <v>105104.33</v>
      </c>
      <c r="C747">
        <v>94</v>
      </c>
    </row>
    <row r="748" spans="1:3" x14ac:dyDescent="0.3">
      <c r="A748">
        <v>747</v>
      </c>
      <c r="B748" s="70">
        <v>103369.46</v>
      </c>
      <c r="C748">
        <v>90</v>
      </c>
    </row>
    <row r="749" spans="1:3" x14ac:dyDescent="0.3">
      <c r="A749">
        <v>748</v>
      </c>
      <c r="B749" s="70">
        <v>102541</v>
      </c>
      <c r="C749">
        <v>94</v>
      </c>
    </row>
    <row r="750" spans="1:3" x14ac:dyDescent="0.3">
      <c r="A750">
        <v>749</v>
      </c>
      <c r="B750" s="70">
        <v>116361.18</v>
      </c>
      <c r="C750">
        <v>89</v>
      </c>
    </row>
    <row r="751" spans="1:3" x14ac:dyDescent="0.3">
      <c r="A751">
        <v>750</v>
      </c>
      <c r="B751" s="70">
        <v>114681.71</v>
      </c>
      <c r="C751">
        <v>89</v>
      </c>
    </row>
    <row r="752" spans="1:3" x14ac:dyDescent="0.3">
      <c r="A752">
        <v>751</v>
      </c>
      <c r="B752" s="70">
        <v>94216.9</v>
      </c>
      <c r="C752">
        <v>103</v>
      </c>
    </row>
    <row r="753" spans="1:3" x14ac:dyDescent="0.3">
      <c r="A753">
        <v>752</v>
      </c>
      <c r="B753" s="70">
        <v>73094.81</v>
      </c>
      <c r="C753">
        <v>90</v>
      </c>
    </row>
    <row r="754" spans="1:3" x14ac:dyDescent="0.3">
      <c r="A754">
        <v>753</v>
      </c>
      <c r="B754" s="70">
        <v>98671.55</v>
      </c>
      <c r="C754">
        <v>95</v>
      </c>
    </row>
    <row r="755" spans="1:3" x14ac:dyDescent="0.3">
      <c r="A755">
        <v>754</v>
      </c>
      <c r="B755" s="70">
        <v>87505.919999999998</v>
      </c>
      <c r="C755">
        <v>96</v>
      </c>
    </row>
    <row r="756" spans="1:3" x14ac:dyDescent="0.3">
      <c r="A756">
        <v>755</v>
      </c>
      <c r="B756" s="70">
        <v>110403.78</v>
      </c>
      <c r="C756">
        <v>97</v>
      </c>
    </row>
    <row r="757" spans="1:3" x14ac:dyDescent="0.3">
      <c r="A757">
        <v>756</v>
      </c>
      <c r="B757" s="70">
        <v>109419.84</v>
      </c>
      <c r="C757">
        <v>98</v>
      </c>
    </row>
    <row r="758" spans="1:3" x14ac:dyDescent="0.3">
      <c r="A758">
        <v>757</v>
      </c>
      <c r="B758" s="70">
        <v>110884.1</v>
      </c>
      <c r="C758">
        <v>115</v>
      </c>
    </row>
    <row r="759" spans="1:3" x14ac:dyDescent="0.3">
      <c r="A759">
        <v>758</v>
      </c>
      <c r="B759" s="70">
        <v>79611.17</v>
      </c>
      <c r="C759">
        <v>94</v>
      </c>
    </row>
    <row r="760" spans="1:3" x14ac:dyDescent="0.3">
      <c r="A760">
        <v>759</v>
      </c>
      <c r="B760" s="70">
        <v>75241.09</v>
      </c>
      <c r="C760">
        <v>98</v>
      </c>
    </row>
    <row r="761" spans="1:3" x14ac:dyDescent="0.3">
      <c r="A761">
        <v>760</v>
      </c>
      <c r="B761" s="70">
        <v>88480.9</v>
      </c>
      <c r="C761">
        <v>92</v>
      </c>
    </row>
    <row r="762" spans="1:3" x14ac:dyDescent="0.3">
      <c r="A762">
        <v>761</v>
      </c>
      <c r="B762" s="70">
        <v>90822.56</v>
      </c>
      <c r="C762">
        <v>102</v>
      </c>
    </row>
    <row r="763" spans="1:3" x14ac:dyDescent="0.3">
      <c r="A763">
        <v>762</v>
      </c>
      <c r="B763" s="70">
        <v>96909.82</v>
      </c>
      <c r="C763">
        <v>112</v>
      </c>
    </row>
    <row r="764" spans="1:3" x14ac:dyDescent="0.3">
      <c r="A764">
        <v>763</v>
      </c>
      <c r="B764" s="70">
        <v>115981.95</v>
      </c>
      <c r="C764">
        <v>90</v>
      </c>
    </row>
    <row r="765" spans="1:3" x14ac:dyDescent="0.3">
      <c r="A765">
        <v>764</v>
      </c>
      <c r="B765" s="70">
        <v>89388.08</v>
      </c>
      <c r="C765">
        <v>91</v>
      </c>
    </row>
    <row r="766" spans="1:3" x14ac:dyDescent="0.3">
      <c r="A766">
        <v>765</v>
      </c>
      <c r="B766" s="70">
        <v>91956.45</v>
      </c>
      <c r="C766">
        <v>102</v>
      </c>
    </row>
    <row r="767" spans="1:3" x14ac:dyDescent="0.3">
      <c r="A767">
        <v>766</v>
      </c>
      <c r="B767" s="70">
        <v>111279.23</v>
      </c>
      <c r="C767">
        <v>96</v>
      </c>
    </row>
    <row r="768" spans="1:3" x14ac:dyDescent="0.3">
      <c r="A768">
        <v>767</v>
      </c>
      <c r="B768" s="70">
        <v>74106.3</v>
      </c>
      <c r="C768">
        <v>91</v>
      </c>
    </row>
    <row r="769" spans="1:3" x14ac:dyDescent="0.3">
      <c r="A769">
        <v>768</v>
      </c>
      <c r="B769" s="70">
        <v>96652.42</v>
      </c>
      <c r="C769">
        <v>102</v>
      </c>
    </row>
    <row r="770" spans="1:3" x14ac:dyDescent="0.3">
      <c r="A770">
        <v>769</v>
      </c>
      <c r="B770" s="70">
        <v>97583.29</v>
      </c>
      <c r="C770">
        <v>100</v>
      </c>
    </row>
    <row r="771" spans="1:3" x14ac:dyDescent="0.3">
      <c r="A771">
        <v>770</v>
      </c>
      <c r="B771" s="70">
        <v>94427.46</v>
      </c>
      <c r="C771">
        <v>96</v>
      </c>
    </row>
    <row r="772" spans="1:3" x14ac:dyDescent="0.3">
      <c r="A772">
        <v>771</v>
      </c>
      <c r="B772" s="70">
        <v>100337</v>
      </c>
      <c r="C772">
        <v>104</v>
      </c>
    </row>
    <row r="773" spans="1:3" x14ac:dyDescent="0.3">
      <c r="A773">
        <v>772</v>
      </c>
      <c r="B773" s="70">
        <v>88292.6</v>
      </c>
      <c r="C773">
        <v>92</v>
      </c>
    </row>
    <row r="774" spans="1:3" x14ac:dyDescent="0.3">
      <c r="A774">
        <v>773</v>
      </c>
      <c r="B774" s="70">
        <v>75347.92</v>
      </c>
      <c r="C774">
        <v>93</v>
      </c>
    </row>
    <row r="775" spans="1:3" x14ac:dyDescent="0.3">
      <c r="A775">
        <v>774</v>
      </c>
      <c r="B775" s="70">
        <v>94473.93</v>
      </c>
      <c r="C775">
        <v>101</v>
      </c>
    </row>
    <row r="776" spans="1:3" x14ac:dyDescent="0.3">
      <c r="A776">
        <v>775</v>
      </c>
      <c r="B776" s="70">
        <v>91289</v>
      </c>
      <c r="C776">
        <v>96</v>
      </c>
    </row>
    <row r="777" spans="1:3" x14ac:dyDescent="0.3">
      <c r="A777">
        <v>776</v>
      </c>
      <c r="B777" s="70">
        <v>77500.73</v>
      </c>
      <c r="C777">
        <v>90</v>
      </c>
    </row>
    <row r="778" spans="1:3" x14ac:dyDescent="0.3">
      <c r="A778">
        <v>777</v>
      </c>
      <c r="B778" s="70">
        <v>105550.05</v>
      </c>
      <c r="C778">
        <v>94</v>
      </c>
    </row>
    <row r="779" spans="1:3" x14ac:dyDescent="0.3">
      <c r="A779">
        <v>778</v>
      </c>
      <c r="B779" s="70">
        <v>86854.97</v>
      </c>
      <c r="C779">
        <v>97</v>
      </c>
    </row>
    <row r="780" spans="1:3" x14ac:dyDescent="0.3">
      <c r="A780">
        <v>779</v>
      </c>
      <c r="B780" s="70">
        <v>106431.1</v>
      </c>
      <c r="C780">
        <v>90</v>
      </c>
    </row>
    <row r="781" spans="1:3" x14ac:dyDescent="0.3">
      <c r="A781">
        <v>780</v>
      </c>
      <c r="B781" s="70">
        <v>87636.41</v>
      </c>
      <c r="C781">
        <v>103</v>
      </c>
    </row>
    <row r="782" spans="1:3" x14ac:dyDescent="0.3">
      <c r="A782">
        <v>781</v>
      </c>
      <c r="B782" s="70">
        <v>81668.2</v>
      </c>
      <c r="C782">
        <v>89</v>
      </c>
    </row>
    <row r="783" spans="1:3" x14ac:dyDescent="0.3">
      <c r="A783">
        <v>782</v>
      </c>
      <c r="B783" s="70">
        <v>87844.35</v>
      </c>
      <c r="C783">
        <v>88</v>
      </c>
    </row>
    <row r="784" spans="1:3" x14ac:dyDescent="0.3">
      <c r="A784">
        <v>783</v>
      </c>
      <c r="B784" s="70">
        <v>79272.36</v>
      </c>
      <c r="C784">
        <v>90</v>
      </c>
    </row>
    <row r="785" spans="1:3" x14ac:dyDescent="0.3">
      <c r="A785">
        <v>784</v>
      </c>
      <c r="B785" s="70">
        <v>108523.52</v>
      </c>
      <c r="C785">
        <v>99</v>
      </c>
    </row>
    <row r="786" spans="1:3" x14ac:dyDescent="0.3">
      <c r="A786">
        <v>785</v>
      </c>
      <c r="B786" s="70">
        <v>105993.1</v>
      </c>
      <c r="C786">
        <v>104</v>
      </c>
    </row>
    <row r="787" spans="1:3" x14ac:dyDescent="0.3">
      <c r="A787">
        <v>786</v>
      </c>
      <c r="B787" s="70">
        <v>60037.75</v>
      </c>
      <c r="C787">
        <v>87</v>
      </c>
    </row>
    <row r="788" spans="1:3" x14ac:dyDescent="0.3">
      <c r="A788">
        <v>787</v>
      </c>
      <c r="B788" s="70">
        <v>109546.33</v>
      </c>
      <c r="C788">
        <v>89</v>
      </c>
    </row>
    <row r="789" spans="1:3" x14ac:dyDescent="0.3">
      <c r="A789">
        <v>788</v>
      </c>
      <c r="B789" s="70">
        <v>100298.22</v>
      </c>
      <c r="C789">
        <v>98</v>
      </c>
    </row>
    <row r="790" spans="1:3" x14ac:dyDescent="0.3">
      <c r="A790">
        <v>789</v>
      </c>
      <c r="B790" s="70">
        <v>89233.76</v>
      </c>
      <c r="C790">
        <v>108</v>
      </c>
    </row>
    <row r="791" spans="1:3" x14ac:dyDescent="0.3">
      <c r="A791">
        <v>790</v>
      </c>
      <c r="B791" s="70">
        <v>100923.42</v>
      </c>
      <c r="C791">
        <v>91</v>
      </c>
    </row>
    <row r="792" spans="1:3" x14ac:dyDescent="0.3">
      <c r="A792">
        <v>791</v>
      </c>
      <c r="B792" s="70">
        <v>86875.86</v>
      </c>
      <c r="C792">
        <v>99</v>
      </c>
    </row>
    <row r="793" spans="1:3" x14ac:dyDescent="0.3">
      <c r="A793">
        <v>792</v>
      </c>
      <c r="B793" s="70">
        <v>93916</v>
      </c>
      <c r="C793">
        <v>96</v>
      </c>
    </row>
    <row r="794" spans="1:3" x14ac:dyDescent="0.3">
      <c r="A794">
        <v>793</v>
      </c>
      <c r="B794" s="70">
        <v>84618.08</v>
      </c>
      <c r="C794">
        <v>90</v>
      </c>
    </row>
    <row r="795" spans="1:3" x14ac:dyDescent="0.3">
      <c r="A795">
        <v>794</v>
      </c>
      <c r="B795" s="70">
        <v>113348.53</v>
      </c>
      <c r="C795">
        <v>101</v>
      </c>
    </row>
    <row r="796" spans="1:3" x14ac:dyDescent="0.3">
      <c r="A796">
        <v>795</v>
      </c>
      <c r="B796" s="70">
        <v>96157.93</v>
      </c>
      <c r="C796">
        <v>90</v>
      </c>
    </row>
    <row r="797" spans="1:3" x14ac:dyDescent="0.3">
      <c r="A797">
        <v>796</v>
      </c>
      <c r="B797" s="70">
        <v>84023.37</v>
      </c>
      <c r="C797">
        <v>105</v>
      </c>
    </row>
    <row r="798" spans="1:3" x14ac:dyDescent="0.3">
      <c r="A798">
        <v>797</v>
      </c>
      <c r="B798" s="70">
        <v>83571.58</v>
      </c>
      <c r="C798">
        <v>84</v>
      </c>
    </row>
    <row r="799" spans="1:3" x14ac:dyDescent="0.3">
      <c r="A799">
        <v>798</v>
      </c>
      <c r="B799" s="70">
        <v>70964.41</v>
      </c>
      <c r="C799">
        <v>93</v>
      </c>
    </row>
    <row r="800" spans="1:3" x14ac:dyDescent="0.3">
      <c r="A800">
        <v>799</v>
      </c>
      <c r="B800" s="70">
        <v>78665.55</v>
      </c>
      <c r="C800">
        <v>108</v>
      </c>
    </row>
    <row r="801" spans="1:3" x14ac:dyDescent="0.3">
      <c r="A801">
        <v>800</v>
      </c>
      <c r="B801" s="70">
        <v>75198.080000000002</v>
      </c>
      <c r="C801">
        <v>104</v>
      </c>
    </row>
    <row r="802" spans="1:3" x14ac:dyDescent="0.3">
      <c r="A802">
        <v>801</v>
      </c>
      <c r="B802" s="70">
        <v>94641.23</v>
      </c>
      <c r="C802">
        <v>85</v>
      </c>
    </row>
    <row r="803" spans="1:3" x14ac:dyDescent="0.3">
      <c r="A803">
        <v>802</v>
      </c>
      <c r="B803" s="70">
        <v>77878.039999999994</v>
      </c>
      <c r="C803">
        <v>93</v>
      </c>
    </row>
    <row r="804" spans="1:3" x14ac:dyDescent="0.3">
      <c r="A804">
        <v>803</v>
      </c>
      <c r="B804" s="70">
        <v>101850.61</v>
      </c>
      <c r="C804">
        <v>90</v>
      </c>
    </row>
    <row r="805" spans="1:3" x14ac:dyDescent="0.3">
      <c r="A805">
        <v>804</v>
      </c>
      <c r="B805" s="70">
        <v>79500.39</v>
      </c>
      <c r="C805">
        <v>99</v>
      </c>
    </row>
    <row r="806" spans="1:3" x14ac:dyDescent="0.3">
      <c r="A806">
        <v>805</v>
      </c>
      <c r="B806" s="70">
        <v>109622.01</v>
      </c>
      <c r="C806">
        <v>115</v>
      </c>
    </row>
    <row r="807" spans="1:3" x14ac:dyDescent="0.3">
      <c r="A807">
        <v>806</v>
      </c>
      <c r="B807" s="70">
        <v>122553.85</v>
      </c>
      <c r="C807">
        <v>91</v>
      </c>
    </row>
    <row r="808" spans="1:3" x14ac:dyDescent="0.3">
      <c r="A808">
        <v>807</v>
      </c>
      <c r="B808" s="70">
        <v>90048.68</v>
      </c>
      <c r="C808">
        <v>99</v>
      </c>
    </row>
    <row r="809" spans="1:3" x14ac:dyDescent="0.3">
      <c r="A809">
        <v>808</v>
      </c>
      <c r="B809" s="70">
        <v>91925.42</v>
      </c>
      <c r="C809">
        <v>96</v>
      </c>
    </row>
    <row r="810" spans="1:3" x14ac:dyDescent="0.3">
      <c r="A810">
        <v>809</v>
      </c>
      <c r="B810" s="70">
        <v>80790.52</v>
      </c>
      <c r="C810">
        <v>88</v>
      </c>
    </row>
    <row r="811" spans="1:3" x14ac:dyDescent="0.3">
      <c r="A811">
        <v>810</v>
      </c>
      <c r="B811" s="70">
        <v>81846.36</v>
      </c>
      <c r="C811">
        <v>106</v>
      </c>
    </row>
    <row r="812" spans="1:3" x14ac:dyDescent="0.3">
      <c r="A812">
        <v>811</v>
      </c>
      <c r="B812" s="70">
        <v>97295.81</v>
      </c>
      <c r="C812">
        <v>90</v>
      </c>
    </row>
    <row r="813" spans="1:3" x14ac:dyDescent="0.3">
      <c r="A813">
        <v>812</v>
      </c>
      <c r="B813" s="70">
        <v>93674.29</v>
      </c>
      <c r="C813">
        <v>94</v>
      </c>
    </row>
    <row r="814" spans="1:3" x14ac:dyDescent="0.3">
      <c r="A814">
        <v>813</v>
      </c>
      <c r="B814" s="70">
        <v>98096.22</v>
      </c>
      <c r="C814">
        <v>93</v>
      </c>
    </row>
    <row r="815" spans="1:3" x14ac:dyDescent="0.3">
      <c r="A815">
        <v>814</v>
      </c>
      <c r="B815" s="70">
        <v>72703.09</v>
      </c>
      <c r="C815">
        <v>90</v>
      </c>
    </row>
    <row r="816" spans="1:3" x14ac:dyDescent="0.3">
      <c r="A816">
        <v>815</v>
      </c>
      <c r="B816" s="70">
        <v>83345.73</v>
      </c>
      <c r="C816">
        <v>107</v>
      </c>
    </row>
    <row r="817" spans="1:3" x14ac:dyDescent="0.3">
      <c r="A817">
        <v>816</v>
      </c>
      <c r="B817" s="70">
        <v>79294.48</v>
      </c>
      <c r="C817">
        <v>85</v>
      </c>
    </row>
    <row r="818" spans="1:3" x14ac:dyDescent="0.3">
      <c r="A818">
        <v>817</v>
      </c>
      <c r="B818" s="70">
        <v>82199.740000000005</v>
      </c>
      <c r="C818">
        <v>88</v>
      </c>
    </row>
    <row r="819" spans="1:3" x14ac:dyDescent="0.3">
      <c r="A819">
        <v>818</v>
      </c>
      <c r="B819" s="70">
        <v>86345.19</v>
      </c>
      <c r="C819">
        <v>95</v>
      </c>
    </row>
    <row r="820" spans="1:3" x14ac:dyDescent="0.3">
      <c r="A820">
        <v>819</v>
      </c>
      <c r="B820" s="70">
        <v>91336.28</v>
      </c>
      <c r="C820">
        <v>95</v>
      </c>
    </row>
    <row r="821" spans="1:3" x14ac:dyDescent="0.3">
      <c r="A821">
        <v>820</v>
      </c>
      <c r="B821" s="70">
        <v>123524.09</v>
      </c>
      <c r="C821">
        <v>102</v>
      </c>
    </row>
    <row r="822" spans="1:3" x14ac:dyDescent="0.3">
      <c r="A822">
        <v>821</v>
      </c>
      <c r="B822" s="70">
        <v>99321.76</v>
      </c>
      <c r="C822">
        <v>91</v>
      </c>
    </row>
    <row r="823" spans="1:3" x14ac:dyDescent="0.3">
      <c r="A823">
        <v>822</v>
      </c>
      <c r="B823" s="70">
        <v>81713.149999999994</v>
      </c>
      <c r="C823">
        <v>103</v>
      </c>
    </row>
    <row r="824" spans="1:3" x14ac:dyDescent="0.3">
      <c r="A824">
        <v>823</v>
      </c>
      <c r="B824" s="70">
        <v>93463.99</v>
      </c>
      <c r="C824">
        <v>97</v>
      </c>
    </row>
    <row r="825" spans="1:3" x14ac:dyDescent="0.3">
      <c r="A825">
        <v>824</v>
      </c>
      <c r="B825" s="70">
        <v>78775.86</v>
      </c>
      <c r="C825">
        <v>109</v>
      </c>
    </row>
    <row r="826" spans="1:3" x14ac:dyDescent="0.3">
      <c r="A826">
        <v>825</v>
      </c>
      <c r="B826" s="70">
        <v>111706.61</v>
      </c>
      <c r="C826">
        <v>93</v>
      </c>
    </row>
    <row r="827" spans="1:3" x14ac:dyDescent="0.3">
      <c r="A827">
        <v>826</v>
      </c>
      <c r="B827" s="70">
        <v>102859.52</v>
      </c>
      <c r="C827">
        <v>99</v>
      </c>
    </row>
    <row r="828" spans="1:3" x14ac:dyDescent="0.3">
      <c r="A828">
        <v>827</v>
      </c>
      <c r="B828" s="70">
        <v>63416.17</v>
      </c>
      <c r="C828">
        <v>88</v>
      </c>
    </row>
    <row r="829" spans="1:3" x14ac:dyDescent="0.3">
      <c r="A829">
        <v>828</v>
      </c>
      <c r="B829" s="70">
        <v>90074.6</v>
      </c>
      <c r="C829">
        <v>92</v>
      </c>
    </row>
    <row r="830" spans="1:3" x14ac:dyDescent="0.3">
      <c r="A830">
        <v>829</v>
      </c>
      <c r="B830" s="70">
        <v>78409.210000000006</v>
      </c>
      <c r="C830">
        <v>88</v>
      </c>
    </row>
    <row r="831" spans="1:3" x14ac:dyDescent="0.3">
      <c r="A831">
        <v>830</v>
      </c>
      <c r="B831" s="70">
        <v>84385.47</v>
      </c>
      <c r="C831">
        <v>89</v>
      </c>
    </row>
    <row r="832" spans="1:3" x14ac:dyDescent="0.3">
      <c r="A832">
        <v>831</v>
      </c>
      <c r="B832" s="70">
        <v>93843.7</v>
      </c>
      <c r="C832">
        <v>94</v>
      </c>
    </row>
    <row r="833" spans="1:3" x14ac:dyDescent="0.3">
      <c r="A833">
        <v>832</v>
      </c>
      <c r="B833" s="70">
        <v>84661.65</v>
      </c>
      <c r="C833">
        <v>93</v>
      </c>
    </row>
    <row r="834" spans="1:3" x14ac:dyDescent="0.3">
      <c r="A834">
        <v>833</v>
      </c>
      <c r="B834" s="70">
        <v>78653.38</v>
      </c>
      <c r="C834">
        <v>84</v>
      </c>
    </row>
    <row r="835" spans="1:3" x14ac:dyDescent="0.3">
      <c r="A835">
        <v>834</v>
      </c>
      <c r="B835" s="70">
        <v>87679.43</v>
      </c>
      <c r="C835">
        <v>94</v>
      </c>
    </row>
    <row r="836" spans="1:3" x14ac:dyDescent="0.3">
      <c r="A836">
        <v>835</v>
      </c>
      <c r="B836" s="70">
        <v>92245.36</v>
      </c>
      <c r="C836">
        <v>97</v>
      </c>
    </row>
    <row r="837" spans="1:3" x14ac:dyDescent="0.3">
      <c r="A837">
        <v>836</v>
      </c>
      <c r="B837" s="70">
        <v>81099.929999999993</v>
      </c>
      <c r="C837">
        <v>107</v>
      </c>
    </row>
    <row r="838" spans="1:3" x14ac:dyDescent="0.3">
      <c r="A838">
        <v>837</v>
      </c>
      <c r="B838" s="70">
        <v>111205.77</v>
      </c>
      <c r="C838">
        <v>98</v>
      </c>
    </row>
    <row r="839" spans="1:3" x14ac:dyDescent="0.3">
      <c r="A839">
        <v>838</v>
      </c>
      <c r="B839" s="70">
        <v>105787.03</v>
      </c>
      <c r="C839">
        <v>90</v>
      </c>
    </row>
    <row r="840" spans="1:3" x14ac:dyDescent="0.3">
      <c r="A840">
        <v>839</v>
      </c>
      <c r="B840" s="70">
        <v>85054.69</v>
      </c>
      <c r="C840">
        <v>99</v>
      </c>
    </row>
    <row r="841" spans="1:3" x14ac:dyDescent="0.3">
      <c r="A841">
        <v>840</v>
      </c>
      <c r="B841" s="70">
        <v>93881.71</v>
      </c>
      <c r="C841">
        <v>94</v>
      </c>
    </row>
    <row r="842" spans="1:3" x14ac:dyDescent="0.3">
      <c r="A842">
        <v>841</v>
      </c>
      <c r="B842" s="70">
        <v>81083.259999999995</v>
      </c>
      <c r="C842">
        <v>88</v>
      </c>
    </row>
    <row r="843" spans="1:3" x14ac:dyDescent="0.3">
      <c r="A843">
        <v>842</v>
      </c>
      <c r="B843" s="70">
        <v>103456.44</v>
      </c>
      <c r="C843">
        <v>87</v>
      </c>
    </row>
    <row r="844" spans="1:3" x14ac:dyDescent="0.3">
      <c r="A844">
        <v>843</v>
      </c>
      <c r="B844" s="70">
        <v>125938.19</v>
      </c>
      <c r="C844">
        <v>89</v>
      </c>
    </row>
    <row r="845" spans="1:3" x14ac:dyDescent="0.3">
      <c r="A845">
        <v>844</v>
      </c>
      <c r="B845" s="70">
        <v>106920.2</v>
      </c>
      <c r="C845">
        <v>93</v>
      </c>
    </row>
    <row r="846" spans="1:3" x14ac:dyDescent="0.3">
      <c r="A846">
        <v>845</v>
      </c>
      <c r="B846" s="70">
        <v>85982.87</v>
      </c>
      <c r="C846">
        <v>106</v>
      </c>
    </row>
    <row r="847" spans="1:3" x14ac:dyDescent="0.3">
      <c r="A847">
        <v>846</v>
      </c>
      <c r="B847" s="70">
        <v>104349.32</v>
      </c>
      <c r="C847">
        <v>96</v>
      </c>
    </row>
    <row r="848" spans="1:3" x14ac:dyDescent="0.3">
      <c r="A848">
        <v>847</v>
      </c>
      <c r="B848" s="70">
        <v>90406.7</v>
      </c>
      <c r="C848">
        <v>110</v>
      </c>
    </row>
    <row r="849" spans="1:3" x14ac:dyDescent="0.3">
      <c r="A849">
        <v>848</v>
      </c>
      <c r="B849" s="70">
        <v>77081.81</v>
      </c>
      <c r="C849">
        <v>100</v>
      </c>
    </row>
    <row r="850" spans="1:3" x14ac:dyDescent="0.3">
      <c r="A850">
        <v>849</v>
      </c>
      <c r="B850" s="70">
        <v>88897.75</v>
      </c>
      <c r="C850">
        <v>105</v>
      </c>
    </row>
    <row r="851" spans="1:3" x14ac:dyDescent="0.3">
      <c r="A851">
        <v>850</v>
      </c>
      <c r="B851" s="70">
        <v>91849.71</v>
      </c>
      <c r="C851">
        <v>87</v>
      </c>
    </row>
    <row r="852" spans="1:3" x14ac:dyDescent="0.3">
      <c r="A852">
        <v>851</v>
      </c>
      <c r="B852" s="70">
        <v>124315.75</v>
      </c>
      <c r="C852">
        <v>92</v>
      </c>
    </row>
    <row r="853" spans="1:3" x14ac:dyDescent="0.3">
      <c r="A853">
        <v>852</v>
      </c>
      <c r="B853" s="70">
        <v>105854.9</v>
      </c>
      <c r="C853">
        <v>91</v>
      </c>
    </row>
    <row r="854" spans="1:3" x14ac:dyDescent="0.3">
      <c r="A854">
        <v>853</v>
      </c>
      <c r="B854" s="70">
        <v>82431.44</v>
      </c>
      <c r="C854">
        <v>90</v>
      </c>
    </row>
    <row r="855" spans="1:3" x14ac:dyDescent="0.3">
      <c r="A855">
        <v>854</v>
      </c>
      <c r="B855" s="70">
        <v>119091.61</v>
      </c>
      <c r="C855">
        <v>93</v>
      </c>
    </row>
    <row r="856" spans="1:3" x14ac:dyDescent="0.3">
      <c r="A856">
        <v>855</v>
      </c>
      <c r="B856" s="70">
        <v>97704.47</v>
      </c>
      <c r="C856">
        <v>106</v>
      </c>
    </row>
    <row r="857" spans="1:3" x14ac:dyDescent="0.3">
      <c r="A857">
        <v>856</v>
      </c>
      <c r="B857" s="70">
        <v>81875.53</v>
      </c>
      <c r="C857">
        <v>100</v>
      </c>
    </row>
    <row r="858" spans="1:3" x14ac:dyDescent="0.3">
      <c r="A858">
        <v>857</v>
      </c>
      <c r="B858" s="70">
        <v>113941.94</v>
      </c>
      <c r="C858">
        <v>111</v>
      </c>
    </row>
    <row r="859" spans="1:3" x14ac:dyDescent="0.3">
      <c r="A859">
        <v>858</v>
      </c>
      <c r="B859" s="70">
        <v>109331.39</v>
      </c>
      <c r="C859">
        <v>104</v>
      </c>
    </row>
    <row r="860" spans="1:3" x14ac:dyDescent="0.3">
      <c r="A860">
        <v>859</v>
      </c>
      <c r="B860" s="70">
        <v>88449.96</v>
      </c>
      <c r="C860">
        <v>95</v>
      </c>
    </row>
    <row r="861" spans="1:3" x14ac:dyDescent="0.3">
      <c r="A861">
        <v>860</v>
      </c>
      <c r="B861" s="70">
        <v>107967.76</v>
      </c>
      <c r="C861">
        <v>103</v>
      </c>
    </row>
    <row r="862" spans="1:3" x14ac:dyDescent="0.3">
      <c r="A862">
        <v>861</v>
      </c>
      <c r="B862" s="70">
        <v>91430.17</v>
      </c>
      <c r="C862">
        <v>104</v>
      </c>
    </row>
    <row r="863" spans="1:3" x14ac:dyDescent="0.3">
      <c r="A863">
        <v>862</v>
      </c>
      <c r="B863" s="70">
        <v>81806.53</v>
      </c>
      <c r="C863">
        <v>89</v>
      </c>
    </row>
    <row r="864" spans="1:3" x14ac:dyDescent="0.3">
      <c r="A864">
        <v>863</v>
      </c>
      <c r="B864" s="70">
        <v>98274.16</v>
      </c>
      <c r="C864">
        <v>86</v>
      </c>
    </row>
    <row r="865" spans="1:3" x14ac:dyDescent="0.3">
      <c r="A865">
        <v>864</v>
      </c>
      <c r="B865" s="70">
        <v>117176.07</v>
      </c>
      <c r="C865">
        <v>91</v>
      </c>
    </row>
    <row r="866" spans="1:3" x14ac:dyDescent="0.3">
      <c r="A866">
        <v>865</v>
      </c>
      <c r="B866" s="70">
        <v>83843.62</v>
      </c>
      <c r="C866">
        <v>93</v>
      </c>
    </row>
    <row r="867" spans="1:3" x14ac:dyDescent="0.3">
      <c r="A867">
        <v>866</v>
      </c>
      <c r="B867" s="70">
        <v>75183.28</v>
      </c>
      <c r="C867">
        <v>92</v>
      </c>
    </row>
    <row r="868" spans="1:3" x14ac:dyDescent="0.3">
      <c r="A868">
        <v>867</v>
      </c>
      <c r="B868" s="70">
        <v>82466.880000000005</v>
      </c>
      <c r="C868">
        <v>89</v>
      </c>
    </row>
    <row r="869" spans="1:3" x14ac:dyDescent="0.3">
      <c r="A869">
        <v>868</v>
      </c>
      <c r="B869" s="70">
        <v>103186.63</v>
      </c>
      <c r="C869">
        <v>97</v>
      </c>
    </row>
    <row r="870" spans="1:3" x14ac:dyDescent="0.3">
      <c r="A870">
        <v>869</v>
      </c>
      <c r="B870" s="70">
        <v>100080.53</v>
      </c>
      <c r="C870">
        <v>91</v>
      </c>
    </row>
    <row r="871" spans="1:3" x14ac:dyDescent="0.3">
      <c r="A871">
        <v>870</v>
      </c>
      <c r="B871" s="70">
        <v>110245.16</v>
      </c>
      <c r="C871">
        <v>98</v>
      </c>
    </row>
    <row r="872" spans="1:3" x14ac:dyDescent="0.3">
      <c r="A872">
        <v>871</v>
      </c>
      <c r="B872" s="70">
        <v>96546.44</v>
      </c>
      <c r="C872">
        <v>90</v>
      </c>
    </row>
    <row r="873" spans="1:3" x14ac:dyDescent="0.3">
      <c r="A873">
        <v>872</v>
      </c>
      <c r="B873" s="70">
        <v>95092.61</v>
      </c>
      <c r="C873">
        <v>87</v>
      </c>
    </row>
    <row r="874" spans="1:3" x14ac:dyDescent="0.3">
      <c r="A874">
        <v>873</v>
      </c>
      <c r="B874" s="70">
        <v>70926.53</v>
      </c>
      <c r="C874" t="s">
        <v>53</v>
      </c>
    </row>
    <row r="875" spans="1:3" x14ac:dyDescent="0.3">
      <c r="A875">
        <v>874</v>
      </c>
      <c r="B875" s="70">
        <v>109983.41</v>
      </c>
      <c r="C875">
        <v>88</v>
      </c>
    </row>
    <row r="876" spans="1:3" x14ac:dyDescent="0.3">
      <c r="A876">
        <v>875</v>
      </c>
      <c r="B876" s="70">
        <v>128880.51</v>
      </c>
      <c r="C876">
        <v>92</v>
      </c>
    </row>
    <row r="877" spans="1:3" x14ac:dyDescent="0.3">
      <c r="A877">
        <v>876</v>
      </c>
      <c r="B877" s="70">
        <v>96462.39</v>
      </c>
      <c r="C877">
        <v>96</v>
      </c>
    </row>
    <row r="878" spans="1:3" x14ac:dyDescent="0.3">
      <c r="A878">
        <v>877</v>
      </c>
      <c r="B878" s="70">
        <v>105675.74</v>
      </c>
      <c r="C878">
        <v>102</v>
      </c>
    </row>
    <row r="879" spans="1:3" x14ac:dyDescent="0.3">
      <c r="A879">
        <v>878</v>
      </c>
      <c r="B879" s="70">
        <v>82974.67</v>
      </c>
      <c r="C879">
        <v>100</v>
      </c>
    </row>
    <row r="880" spans="1:3" x14ac:dyDescent="0.3">
      <c r="A880">
        <v>879</v>
      </c>
      <c r="B880" s="70">
        <v>79424.22</v>
      </c>
      <c r="C880">
        <v>92</v>
      </c>
    </row>
    <row r="881" spans="1:3" x14ac:dyDescent="0.3">
      <c r="A881">
        <v>880</v>
      </c>
      <c r="B881" s="70">
        <v>72070.11</v>
      </c>
      <c r="C881">
        <v>96</v>
      </c>
    </row>
    <row r="882" spans="1:3" x14ac:dyDescent="0.3">
      <c r="A882">
        <v>881</v>
      </c>
      <c r="B882" s="70">
        <v>105444.13</v>
      </c>
      <c r="C882">
        <v>112</v>
      </c>
    </row>
    <row r="883" spans="1:3" x14ac:dyDescent="0.3">
      <c r="A883">
        <v>882</v>
      </c>
      <c r="B883" s="70">
        <v>100672.33</v>
      </c>
      <c r="C883">
        <v>93</v>
      </c>
    </row>
    <row r="884" spans="1:3" x14ac:dyDescent="0.3">
      <c r="A884">
        <v>883</v>
      </c>
      <c r="B884" s="70">
        <v>85795.38</v>
      </c>
      <c r="C884">
        <v>91</v>
      </c>
    </row>
    <row r="885" spans="1:3" x14ac:dyDescent="0.3">
      <c r="A885">
        <v>884</v>
      </c>
      <c r="B885" s="70">
        <v>103892.46</v>
      </c>
      <c r="C885">
        <v>91</v>
      </c>
    </row>
    <row r="886" spans="1:3" x14ac:dyDescent="0.3">
      <c r="A886">
        <v>885</v>
      </c>
      <c r="B886" s="70">
        <v>101555.82</v>
      </c>
      <c r="C886">
        <v>101</v>
      </c>
    </row>
    <row r="887" spans="1:3" x14ac:dyDescent="0.3">
      <c r="A887">
        <v>886</v>
      </c>
      <c r="B887" s="70">
        <v>77657.350000000006</v>
      </c>
      <c r="C887">
        <v>99</v>
      </c>
    </row>
    <row r="888" spans="1:3" x14ac:dyDescent="0.3">
      <c r="A888">
        <v>887</v>
      </c>
      <c r="B888" s="70">
        <v>89040.65</v>
      </c>
      <c r="C888">
        <v>91</v>
      </c>
    </row>
    <row r="889" spans="1:3" x14ac:dyDescent="0.3">
      <c r="A889">
        <v>888</v>
      </c>
      <c r="B889" s="70">
        <v>114597.27</v>
      </c>
      <c r="C889">
        <v>97</v>
      </c>
    </row>
    <row r="890" spans="1:3" x14ac:dyDescent="0.3">
      <c r="A890">
        <v>889</v>
      </c>
      <c r="B890" s="70">
        <v>104618.57</v>
      </c>
      <c r="C890">
        <v>92</v>
      </c>
    </row>
    <row r="891" spans="1:3" x14ac:dyDescent="0.3">
      <c r="A891">
        <v>890</v>
      </c>
      <c r="B891" s="70">
        <v>80994.62</v>
      </c>
      <c r="C891">
        <v>96</v>
      </c>
    </row>
    <row r="892" spans="1:3" x14ac:dyDescent="0.3">
      <c r="A892">
        <v>891</v>
      </c>
      <c r="B892" s="70">
        <v>79442.75</v>
      </c>
      <c r="C892">
        <v>94</v>
      </c>
    </row>
    <row r="893" spans="1:3" x14ac:dyDescent="0.3">
      <c r="A893">
        <v>892</v>
      </c>
      <c r="B893" s="70">
        <v>98050.45</v>
      </c>
      <c r="C893">
        <v>96</v>
      </c>
    </row>
    <row r="894" spans="1:3" x14ac:dyDescent="0.3">
      <c r="A894">
        <v>893</v>
      </c>
      <c r="B894" s="70">
        <v>96970.41</v>
      </c>
      <c r="C894">
        <v>92</v>
      </c>
    </row>
    <row r="895" spans="1:3" x14ac:dyDescent="0.3">
      <c r="A895">
        <v>894</v>
      </c>
      <c r="B895" s="70">
        <v>71586.289999999994</v>
      </c>
      <c r="C895">
        <v>102</v>
      </c>
    </row>
    <row r="896" spans="1:3" x14ac:dyDescent="0.3">
      <c r="A896">
        <v>895</v>
      </c>
      <c r="B896" s="70">
        <v>85425.18</v>
      </c>
      <c r="C896">
        <v>97</v>
      </c>
    </row>
    <row r="897" spans="1:3" x14ac:dyDescent="0.3">
      <c r="A897">
        <v>896</v>
      </c>
      <c r="B897" s="70">
        <v>97384.3</v>
      </c>
      <c r="C897">
        <v>91</v>
      </c>
    </row>
    <row r="898" spans="1:3" x14ac:dyDescent="0.3">
      <c r="A898">
        <v>897</v>
      </c>
      <c r="B898" s="70">
        <v>97996.29</v>
      </c>
      <c r="C898">
        <v>106</v>
      </c>
    </row>
    <row r="899" spans="1:3" x14ac:dyDescent="0.3">
      <c r="A899">
        <v>898</v>
      </c>
      <c r="B899" s="70">
        <v>94166.94</v>
      </c>
      <c r="C899">
        <v>91</v>
      </c>
    </row>
    <row r="900" spans="1:3" x14ac:dyDescent="0.3">
      <c r="A900">
        <v>899</v>
      </c>
      <c r="B900" s="70">
        <v>103685.81</v>
      </c>
      <c r="C900">
        <v>100</v>
      </c>
    </row>
    <row r="901" spans="1:3" x14ac:dyDescent="0.3">
      <c r="A901">
        <v>900</v>
      </c>
      <c r="B901" s="70">
        <v>134932.28</v>
      </c>
      <c r="C901">
        <v>89</v>
      </c>
    </row>
    <row r="902" spans="1:3" x14ac:dyDescent="0.3">
      <c r="A902">
        <v>901</v>
      </c>
      <c r="B902" s="70">
        <v>140712.97</v>
      </c>
      <c r="C902">
        <v>91</v>
      </c>
    </row>
    <row r="903" spans="1:3" x14ac:dyDescent="0.3">
      <c r="A903">
        <v>902</v>
      </c>
      <c r="B903" s="70">
        <v>117795.15</v>
      </c>
      <c r="C903">
        <v>94</v>
      </c>
    </row>
    <row r="904" spans="1:3" x14ac:dyDescent="0.3">
      <c r="A904">
        <v>903</v>
      </c>
      <c r="B904" s="70">
        <v>107619.81</v>
      </c>
      <c r="C904">
        <v>92</v>
      </c>
    </row>
    <row r="905" spans="1:3" x14ac:dyDescent="0.3">
      <c r="A905">
        <v>904</v>
      </c>
      <c r="B905" s="70">
        <v>68783.429999999993</v>
      </c>
      <c r="C905">
        <v>105</v>
      </c>
    </row>
    <row r="906" spans="1:3" x14ac:dyDescent="0.3">
      <c r="A906">
        <v>905</v>
      </c>
      <c r="B906" s="70">
        <v>79679.89</v>
      </c>
      <c r="C906">
        <v>107</v>
      </c>
    </row>
    <row r="907" spans="1:3" x14ac:dyDescent="0.3">
      <c r="A907">
        <v>906</v>
      </c>
      <c r="B907" s="70">
        <v>88609.3</v>
      </c>
      <c r="C907">
        <v>96</v>
      </c>
    </row>
    <row r="908" spans="1:3" x14ac:dyDescent="0.3">
      <c r="A908">
        <v>907</v>
      </c>
      <c r="B908" s="70">
        <v>106986.73</v>
      </c>
      <c r="C908">
        <v>104</v>
      </c>
    </row>
    <row r="909" spans="1:3" x14ac:dyDescent="0.3">
      <c r="A909">
        <v>908</v>
      </c>
      <c r="B909" s="70">
        <v>78266.11</v>
      </c>
      <c r="C909">
        <v>89</v>
      </c>
    </row>
    <row r="910" spans="1:3" x14ac:dyDescent="0.3">
      <c r="A910">
        <v>909</v>
      </c>
      <c r="B910" s="70">
        <v>91333.89</v>
      </c>
      <c r="C910">
        <v>95</v>
      </c>
    </row>
    <row r="911" spans="1:3" x14ac:dyDescent="0.3">
      <c r="A911">
        <v>910</v>
      </c>
      <c r="B911" s="70">
        <v>77813.94</v>
      </c>
      <c r="C911">
        <v>104</v>
      </c>
    </row>
    <row r="912" spans="1:3" x14ac:dyDescent="0.3">
      <c r="A912">
        <v>911</v>
      </c>
      <c r="B912" s="70">
        <v>97549.41</v>
      </c>
      <c r="C912">
        <v>101</v>
      </c>
    </row>
    <row r="913" spans="1:3" x14ac:dyDescent="0.3">
      <c r="A913">
        <v>912</v>
      </c>
      <c r="B913" s="70">
        <v>83664.98</v>
      </c>
      <c r="C913">
        <v>97</v>
      </c>
    </row>
    <row r="914" spans="1:3" x14ac:dyDescent="0.3">
      <c r="A914">
        <v>913</v>
      </c>
      <c r="B914" s="70">
        <v>97317.71</v>
      </c>
      <c r="C914">
        <v>97</v>
      </c>
    </row>
    <row r="915" spans="1:3" x14ac:dyDescent="0.3">
      <c r="A915">
        <v>914</v>
      </c>
      <c r="B915" s="70">
        <v>92462.94</v>
      </c>
      <c r="C915" t="s">
        <v>53</v>
      </c>
    </row>
    <row r="916" spans="1:3" x14ac:dyDescent="0.3">
      <c r="A916">
        <v>915</v>
      </c>
      <c r="B916" s="70">
        <v>99092.42</v>
      </c>
      <c r="C916">
        <v>103</v>
      </c>
    </row>
    <row r="917" spans="1:3" x14ac:dyDescent="0.3">
      <c r="A917">
        <v>916</v>
      </c>
      <c r="B917" s="70">
        <v>106596.09</v>
      </c>
      <c r="C917">
        <v>98</v>
      </c>
    </row>
    <row r="918" spans="1:3" x14ac:dyDescent="0.3">
      <c r="A918">
        <v>917</v>
      </c>
      <c r="B918" s="70">
        <v>88629.27</v>
      </c>
      <c r="C918">
        <v>93</v>
      </c>
    </row>
    <row r="919" spans="1:3" x14ac:dyDescent="0.3">
      <c r="A919">
        <v>918</v>
      </c>
      <c r="B919" s="70">
        <v>115033.91</v>
      </c>
      <c r="C919">
        <v>94</v>
      </c>
    </row>
    <row r="920" spans="1:3" x14ac:dyDescent="0.3">
      <c r="A920">
        <v>919</v>
      </c>
      <c r="B920" s="70">
        <v>96158.47</v>
      </c>
      <c r="C920">
        <v>92</v>
      </c>
    </row>
    <row r="921" spans="1:3" x14ac:dyDescent="0.3">
      <c r="A921">
        <v>920</v>
      </c>
      <c r="B921" s="70">
        <v>84928.6</v>
      </c>
      <c r="C921">
        <v>95</v>
      </c>
    </row>
    <row r="922" spans="1:3" x14ac:dyDescent="0.3">
      <c r="A922">
        <v>921</v>
      </c>
      <c r="B922" s="70">
        <v>90821.35</v>
      </c>
      <c r="C922">
        <v>99</v>
      </c>
    </row>
    <row r="923" spans="1:3" x14ac:dyDescent="0.3">
      <c r="A923">
        <v>922</v>
      </c>
      <c r="B923" s="70">
        <v>104761.33</v>
      </c>
      <c r="C923">
        <v>89</v>
      </c>
    </row>
    <row r="924" spans="1:3" x14ac:dyDescent="0.3">
      <c r="A924">
        <v>923</v>
      </c>
      <c r="B924" s="70">
        <v>102511.95</v>
      </c>
      <c r="C924">
        <v>100</v>
      </c>
    </row>
    <row r="925" spans="1:3" x14ac:dyDescent="0.3">
      <c r="A925">
        <v>924</v>
      </c>
      <c r="B925" s="70">
        <v>94656.54</v>
      </c>
      <c r="C925">
        <v>93</v>
      </c>
    </row>
    <row r="926" spans="1:3" x14ac:dyDescent="0.3">
      <c r="A926">
        <v>925</v>
      </c>
      <c r="B926" s="70">
        <v>69950.39</v>
      </c>
      <c r="C926">
        <v>96</v>
      </c>
    </row>
    <row r="927" spans="1:3" x14ac:dyDescent="0.3">
      <c r="A927">
        <v>926</v>
      </c>
      <c r="B927" s="70">
        <v>73827.570000000007</v>
      </c>
      <c r="C927">
        <v>92</v>
      </c>
    </row>
    <row r="928" spans="1:3" x14ac:dyDescent="0.3">
      <c r="A928">
        <v>927</v>
      </c>
      <c r="B928" s="70">
        <v>96250.83</v>
      </c>
      <c r="C928">
        <v>102</v>
      </c>
    </row>
    <row r="929" spans="1:3" x14ac:dyDescent="0.3">
      <c r="A929">
        <v>928</v>
      </c>
      <c r="B929" s="70">
        <v>67631.06</v>
      </c>
      <c r="C929" t="s">
        <v>53</v>
      </c>
    </row>
    <row r="930" spans="1:3" x14ac:dyDescent="0.3">
      <c r="A930">
        <v>929</v>
      </c>
      <c r="B930" s="70">
        <v>97971.44</v>
      </c>
      <c r="C930">
        <v>95</v>
      </c>
    </row>
    <row r="931" spans="1:3" x14ac:dyDescent="0.3">
      <c r="A931">
        <v>930</v>
      </c>
      <c r="B931" s="70">
        <v>95233.58</v>
      </c>
      <c r="C931">
        <v>94</v>
      </c>
    </row>
    <row r="932" spans="1:3" x14ac:dyDescent="0.3">
      <c r="A932">
        <v>931</v>
      </c>
      <c r="B932" s="70">
        <v>75059.63</v>
      </c>
      <c r="C932">
        <v>90</v>
      </c>
    </row>
    <row r="933" spans="1:3" x14ac:dyDescent="0.3">
      <c r="A933">
        <v>932</v>
      </c>
      <c r="B933" s="70">
        <v>91141.17</v>
      </c>
      <c r="C933">
        <v>87</v>
      </c>
    </row>
    <row r="934" spans="1:3" x14ac:dyDescent="0.3">
      <c r="A934">
        <v>933</v>
      </c>
      <c r="B934" s="70">
        <v>101497.34</v>
      </c>
      <c r="C934">
        <v>93</v>
      </c>
    </row>
    <row r="935" spans="1:3" x14ac:dyDescent="0.3">
      <c r="A935">
        <v>934</v>
      </c>
      <c r="B935" s="70">
        <v>84318.22</v>
      </c>
      <c r="C935">
        <v>102</v>
      </c>
    </row>
    <row r="936" spans="1:3" x14ac:dyDescent="0.3">
      <c r="A936">
        <v>935</v>
      </c>
      <c r="B936" s="70">
        <v>84254.47</v>
      </c>
      <c r="C936">
        <v>92</v>
      </c>
    </row>
    <row r="937" spans="1:3" x14ac:dyDescent="0.3">
      <c r="A937">
        <v>936</v>
      </c>
      <c r="B937" s="70">
        <v>109621.1</v>
      </c>
      <c r="C937">
        <v>99</v>
      </c>
    </row>
    <row r="938" spans="1:3" x14ac:dyDescent="0.3">
      <c r="A938">
        <v>937</v>
      </c>
      <c r="B938" s="70">
        <v>90971.22</v>
      </c>
      <c r="C938">
        <v>97</v>
      </c>
    </row>
    <row r="939" spans="1:3" x14ac:dyDescent="0.3">
      <c r="A939">
        <v>938</v>
      </c>
      <c r="B939" s="70">
        <v>88600.13</v>
      </c>
      <c r="C939">
        <v>114</v>
      </c>
    </row>
    <row r="940" spans="1:3" x14ac:dyDescent="0.3">
      <c r="A940">
        <v>939</v>
      </c>
      <c r="B940" s="70">
        <v>99781.43</v>
      </c>
      <c r="C940">
        <v>88</v>
      </c>
    </row>
    <row r="941" spans="1:3" x14ac:dyDescent="0.3">
      <c r="A941">
        <v>940</v>
      </c>
      <c r="B941" s="70">
        <v>98792.52</v>
      </c>
      <c r="C941">
        <v>90</v>
      </c>
    </row>
    <row r="942" spans="1:3" x14ac:dyDescent="0.3">
      <c r="A942">
        <v>941</v>
      </c>
      <c r="B942" s="70">
        <v>104820.31</v>
      </c>
      <c r="C942">
        <v>98</v>
      </c>
    </row>
    <row r="943" spans="1:3" x14ac:dyDescent="0.3">
      <c r="A943">
        <v>942</v>
      </c>
      <c r="B943" s="70">
        <v>92473.77</v>
      </c>
      <c r="C943">
        <v>97</v>
      </c>
    </row>
    <row r="944" spans="1:3" x14ac:dyDescent="0.3">
      <c r="A944">
        <v>943</v>
      </c>
      <c r="B944" s="70">
        <v>106463.66</v>
      </c>
      <c r="C944">
        <v>93</v>
      </c>
    </row>
    <row r="945" spans="1:3" x14ac:dyDescent="0.3">
      <c r="A945">
        <v>944</v>
      </c>
      <c r="B945" s="70">
        <v>90460.93</v>
      </c>
      <c r="C945">
        <v>99</v>
      </c>
    </row>
    <row r="946" spans="1:3" x14ac:dyDescent="0.3">
      <c r="A946">
        <v>945</v>
      </c>
      <c r="B946" s="70">
        <v>91335.679999999993</v>
      </c>
      <c r="C946">
        <v>89</v>
      </c>
    </row>
    <row r="947" spans="1:3" x14ac:dyDescent="0.3">
      <c r="A947">
        <v>946</v>
      </c>
      <c r="B947" s="70">
        <v>98259.96</v>
      </c>
      <c r="C947">
        <v>90</v>
      </c>
    </row>
    <row r="948" spans="1:3" x14ac:dyDescent="0.3">
      <c r="A948">
        <v>947</v>
      </c>
      <c r="B948" s="70">
        <v>101248.49</v>
      </c>
      <c r="C948">
        <v>90</v>
      </c>
    </row>
    <row r="949" spans="1:3" x14ac:dyDescent="0.3">
      <c r="A949">
        <v>948</v>
      </c>
      <c r="B949" s="70">
        <v>86750.12</v>
      </c>
      <c r="C949">
        <v>87</v>
      </c>
    </row>
    <row r="950" spans="1:3" x14ac:dyDescent="0.3">
      <c r="A950">
        <v>949</v>
      </c>
      <c r="B950" s="70">
        <v>78051.86</v>
      </c>
      <c r="C950">
        <v>98</v>
      </c>
    </row>
    <row r="951" spans="1:3" x14ac:dyDescent="0.3">
      <c r="A951">
        <v>950</v>
      </c>
      <c r="B951" s="70">
        <v>78388.63</v>
      </c>
      <c r="C951">
        <v>92</v>
      </c>
    </row>
    <row r="952" spans="1:3" x14ac:dyDescent="0.3">
      <c r="A952">
        <v>951</v>
      </c>
      <c r="B952" s="70">
        <v>98530.02</v>
      </c>
      <c r="C952">
        <v>99</v>
      </c>
    </row>
    <row r="953" spans="1:3" x14ac:dyDescent="0.3">
      <c r="A953">
        <v>952</v>
      </c>
      <c r="B953" s="70">
        <v>110367.19</v>
      </c>
      <c r="C953">
        <v>94</v>
      </c>
    </row>
    <row r="954" spans="1:3" x14ac:dyDescent="0.3">
      <c r="A954">
        <v>953</v>
      </c>
      <c r="B954" s="70">
        <v>69379.61</v>
      </c>
      <c r="C954">
        <v>90</v>
      </c>
    </row>
    <row r="955" spans="1:3" x14ac:dyDescent="0.3">
      <c r="A955">
        <v>954</v>
      </c>
      <c r="B955" s="70">
        <v>99971.6</v>
      </c>
      <c r="C955">
        <v>88</v>
      </c>
    </row>
    <row r="956" spans="1:3" x14ac:dyDescent="0.3">
      <c r="A956">
        <v>955</v>
      </c>
      <c r="B956" s="70">
        <v>100256.63</v>
      </c>
      <c r="C956">
        <v>89</v>
      </c>
    </row>
    <row r="957" spans="1:3" x14ac:dyDescent="0.3">
      <c r="A957">
        <v>956</v>
      </c>
      <c r="B957" s="70">
        <v>91144.82</v>
      </c>
      <c r="C957">
        <v>89</v>
      </c>
    </row>
    <row r="958" spans="1:3" x14ac:dyDescent="0.3">
      <c r="A958">
        <v>957</v>
      </c>
      <c r="B958" s="70">
        <v>82305.350000000006</v>
      </c>
      <c r="C958">
        <v>93</v>
      </c>
    </row>
    <row r="959" spans="1:3" x14ac:dyDescent="0.3">
      <c r="A959">
        <v>958</v>
      </c>
      <c r="B959" s="70">
        <v>119483.89</v>
      </c>
      <c r="C959">
        <v>96</v>
      </c>
    </row>
    <row r="960" spans="1:3" x14ac:dyDescent="0.3">
      <c r="A960">
        <v>959</v>
      </c>
      <c r="B960" s="70">
        <v>109019.38</v>
      </c>
      <c r="C960">
        <v>96</v>
      </c>
    </row>
    <row r="961" spans="1:3" x14ac:dyDescent="0.3">
      <c r="A961">
        <v>960</v>
      </c>
      <c r="B961" s="70">
        <v>73881.88</v>
      </c>
      <c r="C961">
        <v>95</v>
      </c>
    </row>
    <row r="962" spans="1:3" x14ac:dyDescent="0.3">
      <c r="A962">
        <v>961</v>
      </c>
      <c r="B962" s="70">
        <v>109530.86</v>
      </c>
      <c r="C962">
        <v>95</v>
      </c>
    </row>
    <row r="963" spans="1:3" x14ac:dyDescent="0.3">
      <c r="A963">
        <v>962</v>
      </c>
      <c r="B963" s="70">
        <v>81521.600000000006</v>
      </c>
      <c r="C963">
        <v>87</v>
      </c>
    </row>
    <row r="964" spans="1:3" x14ac:dyDescent="0.3">
      <c r="A964">
        <v>963</v>
      </c>
      <c r="B964" s="70">
        <v>98596.88</v>
      </c>
      <c r="C964">
        <v>98</v>
      </c>
    </row>
    <row r="965" spans="1:3" x14ac:dyDescent="0.3">
      <c r="A965">
        <v>964</v>
      </c>
      <c r="B965" s="70">
        <v>100288.85</v>
      </c>
      <c r="C965">
        <v>89</v>
      </c>
    </row>
    <row r="966" spans="1:3" x14ac:dyDescent="0.3">
      <c r="A966">
        <v>965</v>
      </c>
      <c r="B966" s="70">
        <v>111191.03999999999</v>
      </c>
      <c r="C966">
        <v>94</v>
      </c>
    </row>
    <row r="967" spans="1:3" x14ac:dyDescent="0.3">
      <c r="A967">
        <v>966</v>
      </c>
      <c r="B967" s="70">
        <v>113703</v>
      </c>
      <c r="C967">
        <v>112</v>
      </c>
    </row>
    <row r="968" spans="1:3" x14ac:dyDescent="0.3">
      <c r="A968">
        <v>967</v>
      </c>
      <c r="B968" s="70">
        <v>75568.19</v>
      </c>
      <c r="C968">
        <v>98</v>
      </c>
    </row>
    <row r="969" spans="1:3" x14ac:dyDescent="0.3">
      <c r="A969">
        <v>968</v>
      </c>
      <c r="B969" s="70">
        <v>99384.33</v>
      </c>
      <c r="C969">
        <v>89</v>
      </c>
    </row>
    <row r="970" spans="1:3" x14ac:dyDescent="0.3">
      <c r="A970">
        <v>969</v>
      </c>
      <c r="B970" s="70">
        <v>101541.39</v>
      </c>
      <c r="C970">
        <v>91</v>
      </c>
    </row>
    <row r="971" spans="1:3" x14ac:dyDescent="0.3">
      <c r="A971">
        <v>970</v>
      </c>
      <c r="B971" s="70">
        <v>77923.08</v>
      </c>
      <c r="C971">
        <v>110</v>
      </c>
    </row>
    <row r="972" spans="1:3" x14ac:dyDescent="0.3">
      <c r="A972">
        <v>971</v>
      </c>
      <c r="B972" s="70">
        <v>89007.77</v>
      </c>
      <c r="C972">
        <v>94</v>
      </c>
    </row>
    <row r="973" spans="1:3" x14ac:dyDescent="0.3">
      <c r="A973">
        <v>972</v>
      </c>
      <c r="B973" s="70">
        <v>103552.98</v>
      </c>
      <c r="C973">
        <v>94</v>
      </c>
    </row>
    <row r="974" spans="1:3" x14ac:dyDescent="0.3">
      <c r="A974">
        <v>973</v>
      </c>
      <c r="B974" s="70">
        <v>106240.87</v>
      </c>
      <c r="C974">
        <v>102</v>
      </c>
    </row>
    <row r="975" spans="1:3" x14ac:dyDescent="0.3">
      <c r="A975">
        <v>974</v>
      </c>
      <c r="B975" s="70">
        <v>71203.02</v>
      </c>
      <c r="C975">
        <v>95</v>
      </c>
    </row>
    <row r="976" spans="1:3" x14ac:dyDescent="0.3">
      <c r="A976">
        <v>975</v>
      </c>
      <c r="B976" s="70">
        <v>76720.81</v>
      </c>
      <c r="C976">
        <v>92</v>
      </c>
    </row>
    <row r="977" spans="1:3" x14ac:dyDescent="0.3">
      <c r="A977">
        <v>976</v>
      </c>
      <c r="B977" s="70">
        <v>89298.96</v>
      </c>
      <c r="C977">
        <v>86</v>
      </c>
    </row>
    <row r="978" spans="1:3" x14ac:dyDescent="0.3">
      <c r="A978">
        <v>977</v>
      </c>
      <c r="B978" s="70">
        <v>75640.83</v>
      </c>
      <c r="C978">
        <v>95</v>
      </c>
    </row>
    <row r="979" spans="1:3" x14ac:dyDescent="0.3">
      <c r="A979">
        <v>978</v>
      </c>
      <c r="B979" s="70">
        <v>88442.71</v>
      </c>
      <c r="C979">
        <v>98</v>
      </c>
    </row>
    <row r="980" spans="1:3" x14ac:dyDescent="0.3">
      <c r="A980">
        <v>979</v>
      </c>
      <c r="B980" s="70">
        <v>98648.78</v>
      </c>
      <c r="C980">
        <v>95</v>
      </c>
    </row>
    <row r="981" spans="1:3" x14ac:dyDescent="0.3">
      <c r="A981">
        <v>980</v>
      </c>
      <c r="B981" s="70">
        <v>84618.63</v>
      </c>
      <c r="C981">
        <v>90</v>
      </c>
    </row>
    <row r="982" spans="1:3" x14ac:dyDescent="0.3">
      <c r="A982">
        <v>981</v>
      </c>
      <c r="B982" s="70">
        <v>108079.37</v>
      </c>
      <c r="C982">
        <v>103</v>
      </c>
    </row>
    <row r="983" spans="1:3" x14ac:dyDescent="0.3">
      <c r="A983">
        <v>982</v>
      </c>
      <c r="B983" s="70">
        <v>108129.07</v>
      </c>
      <c r="C983">
        <v>87</v>
      </c>
    </row>
    <row r="984" spans="1:3" x14ac:dyDescent="0.3">
      <c r="A984">
        <v>983</v>
      </c>
      <c r="B984" s="70">
        <v>82223.960000000006</v>
      </c>
      <c r="C984">
        <v>114</v>
      </c>
    </row>
    <row r="985" spans="1:3" x14ac:dyDescent="0.3">
      <c r="A985">
        <v>984</v>
      </c>
      <c r="B985" s="70">
        <v>101232.2</v>
      </c>
      <c r="C985">
        <v>90</v>
      </c>
    </row>
    <row r="986" spans="1:3" x14ac:dyDescent="0.3">
      <c r="A986">
        <v>985</v>
      </c>
      <c r="B986" s="70">
        <v>97074.34</v>
      </c>
      <c r="C986" t="s">
        <v>53</v>
      </c>
    </row>
    <row r="987" spans="1:3" x14ac:dyDescent="0.3">
      <c r="A987">
        <v>986</v>
      </c>
      <c r="B987" s="70">
        <v>84051.08</v>
      </c>
      <c r="C987">
        <v>106</v>
      </c>
    </row>
    <row r="988" spans="1:3" x14ac:dyDescent="0.3">
      <c r="A988">
        <v>987</v>
      </c>
      <c r="B988" s="70">
        <v>116753.77</v>
      </c>
      <c r="C988">
        <v>104</v>
      </c>
    </row>
    <row r="989" spans="1:3" x14ac:dyDescent="0.3">
      <c r="A989">
        <v>988</v>
      </c>
      <c r="B989" s="70">
        <v>105856.6</v>
      </c>
      <c r="C989">
        <v>89</v>
      </c>
    </row>
    <row r="990" spans="1:3" x14ac:dyDescent="0.3">
      <c r="A990">
        <v>989</v>
      </c>
      <c r="B990" s="70">
        <v>89327.44</v>
      </c>
      <c r="C990">
        <v>98</v>
      </c>
    </row>
    <row r="991" spans="1:3" x14ac:dyDescent="0.3">
      <c r="A991">
        <v>990</v>
      </c>
      <c r="B991" s="70">
        <v>95561.59</v>
      </c>
      <c r="C991">
        <v>103</v>
      </c>
    </row>
    <row r="992" spans="1:3" x14ac:dyDescent="0.3">
      <c r="A992">
        <v>991</v>
      </c>
      <c r="B992" s="70">
        <v>76857.119999999995</v>
      </c>
      <c r="C992">
        <v>95</v>
      </c>
    </row>
    <row r="993" spans="1:3" x14ac:dyDescent="0.3">
      <c r="A993">
        <v>992</v>
      </c>
      <c r="B993" s="70">
        <v>93519.8</v>
      </c>
      <c r="C993">
        <v>109</v>
      </c>
    </row>
    <row r="994" spans="1:3" x14ac:dyDescent="0.3">
      <c r="A994">
        <v>993</v>
      </c>
      <c r="B994" s="70">
        <v>83453.95</v>
      </c>
      <c r="C994">
        <v>93</v>
      </c>
    </row>
    <row r="995" spans="1:3" x14ac:dyDescent="0.3">
      <c r="A995">
        <v>994</v>
      </c>
      <c r="B995" s="70">
        <v>96362.36</v>
      </c>
      <c r="C995">
        <v>90</v>
      </c>
    </row>
    <row r="996" spans="1:3" x14ac:dyDescent="0.3">
      <c r="A996">
        <v>995</v>
      </c>
      <c r="B996" s="70">
        <v>74297.3</v>
      </c>
      <c r="C996">
        <v>105</v>
      </c>
    </row>
    <row r="997" spans="1:3" x14ac:dyDescent="0.3">
      <c r="A997">
        <v>996</v>
      </c>
      <c r="B997" s="70">
        <v>68437.25</v>
      </c>
      <c r="C997" t="s">
        <v>53</v>
      </c>
    </row>
    <row r="998" spans="1:3" x14ac:dyDescent="0.3">
      <c r="A998">
        <v>997</v>
      </c>
      <c r="B998" s="70">
        <v>83732.05</v>
      </c>
      <c r="C998">
        <v>86</v>
      </c>
    </row>
    <row r="999" spans="1:3" x14ac:dyDescent="0.3">
      <c r="A999">
        <v>998</v>
      </c>
      <c r="B999" s="70">
        <v>100336.77</v>
      </c>
      <c r="C999">
        <v>105</v>
      </c>
    </row>
    <row r="1000" spans="1:3" x14ac:dyDescent="0.3">
      <c r="A1000">
        <v>999</v>
      </c>
      <c r="B1000" s="70">
        <v>94668.74</v>
      </c>
      <c r="C1000">
        <v>91</v>
      </c>
    </row>
    <row r="1001" spans="1:3" x14ac:dyDescent="0.3">
      <c r="A1001">
        <v>1000</v>
      </c>
      <c r="B1001" s="70">
        <v>102812.97</v>
      </c>
      <c r="C1001">
        <v>88</v>
      </c>
    </row>
  </sheetData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W55"/>
  <sheetViews>
    <sheetView workbookViewId="0"/>
  </sheetViews>
  <sheetFormatPr baseColWidth="10" defaultRowHeight="14.4" x14ac:dyDescent="0.3"/>
  <cols>
    <col min="1" max="1" width="35.33203125" customWidth="1"/>
    <col min="2" max="2" width="12.6640625" bestFit="1" customWidth="1"/>
    <col min="4" max="4" width="7.5546875" bestFit="1" customWidth="1"/>
    <col min="5" max="5" width="4.77734375" bestFit="1" customWidth="1"/>
    <col min="6" max="6" width="14.6640625" bestFit="1" customWidth="1"/>
    <col min="7" max="7" width="9.88671875" bestFit="1" customWidth="1"/>
    <col min="8" max="8" width="13.6640625" bestFit="1" customWidth="1"/>
    <col min="9" max="9" width="15.77734375" bestFit="1" customWidth="1"/>
    <col min="10" max="10" width="10.21875" bestFit="1" customWidth="1"/>
    <col min="11" max="11" width="13.109375" customWidth="1"/>
    <col min="12" max="12" width="16.33203125" bestFit="1" customWidth="1"/>
    <col min="13" max="13" width="15.77734375" bestFit="1" customWidth="1"/>
    <col min="14" max="14" width="15.77734375" customWidth="1"/>
    <col min="15" max="15" width="26" bestFit="1" customWidth="1"/>
    <col min="16" max="16" width="27.21875" bestFit="1" customWidth="1"/>
    <col min="17" max="17" width="26.33203125" bestFit="1" customWidth="1"/>
    <col min="18" max="18" width="37.21875" bestFit="1" customWidth="1"/>
    <col min="19" max="19" width="34.77734375" bestFit="1" customWidth="1"/>
    <col min="20" max="20" width="44.44140625" bestFit="1" customWidth="1"/>
    <col min="21" max="21" width="17.33203125" bestFit="1" customWidth="1"/>
    <col min="22" max="22" width="27" bestFit="1" customWidth="1"/>
    <col min="23" max="23" width="36.109375" bestFit="1" customWidth="1"/>
  </cols>
  <sheetData>
    <row r="1" spans="1:23" ht="17.399999999999999" x14ac:dyDescent="0.3">
      <c r="A1" s="42" t="s">
        <v>81</v>
      </c>
      <c r="B1" s="42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</row>
    <row r="2" spans="1:23" x14ac:dyDescent="0.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5" thickBot="1" x14ac:dyDescent="0.3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3" ht="17.399999999999999" x14ac:dyDescent="0.3">
      <c r="A4" s="42" t="s">
        <v>10</v>
      </c>
      <c r="B4" s="47">
        <v>100000</v>
      </c>
      <c r="C4" s="9"/>
      <c r="D4" s="6" t="s">
        <v>11</v>
      </c>
      <c r="E4" s="7" t="s">
        <v>1</v>
      </c>
      <c r="F4" s="7" t="s">
        <v>0</v>
      </c>
      <c r="G4" s="7" t="s">
        <v>2</v>
      </c>
      <c r="H4" s="7" t="s">
        <v>20</v>
      </c>
      <c r="I4" s="7" t="s">
        <v>25</v>
      </c>
      <c r="J4" s="7" t="s">
        <v>35</v>
      </c>
      <c r="K4" s="7" t="s">
        <v>17</v>
      </c>
      <c r="L4" s="7" t="s">
        <v>6</v>
      </c>
      <c r="M4" s="7" t="s">
        <v>25</v>
      </c>
      <c r="N4" s="7" t="s">
        <v>50</v>
      </c>
      <c r="O4" s="7" t="s">
        <v>18</v>
      </c>
      <c r="P4" s="7" t="s">
        <v>7</v>
      </c>
      <c r="Q4" s="7" t="s">
        <v>4</v>
      </c>
      <c r="R4" s="7" t="s">
        <v>12</v>
      </c>
      <c r="S4" s="7" t="s">
        <v>29</v>
      </c>
      <c r="T4" s="7" t="s">
        <v>30</v>
      </c>
      <c r="U4" s="7" t="s">
        <v>47</v>
      </c>
      <c r="V4" s="7" t="s">
        <v>21</v>
      </c>
      <c r="W4" s="8" t="s">
        <v>22</v>
      </c>
    </row>
    <row r="5" spans="1:23" ht="17.399999999999999" x14ac:dyDescent="0.3">
      <c r="A5" s="42" t="s">
        <v>64</v>
      </c>
      <c r="B5" s="47"/>
      <c r="C5" s="9"/>
      <c r="D5" s="3">
        <v>0</v>
      </c>
      <c r="E5" s="9">
        <v>65</v>
      </c>
      <c r="F5" s="10">
        <v>880122.82131384278</v>
      </c>
      <c r="G5" s="31">
        <f>F5/$F$5</f>
        <v>1</v>
      </c>
      <c r="H5" s="11">
        <f>(F5-F6)/$F$5</f>
        <v>1.1104565080185305E-2</v>
      </c>
      <c r="I5" s="32">
        <v>100000</v>
      </c>
      <c r="J5" s="41">
        <f ca="1">NORMINV(RAND(), $B$8, $B$11)</f>
        <v>6.354906960814119E-2</v>
      </c>
      <c r="K5" s="16">
        <v>0</v>
      </c>
      <c r="L5" s="15">
        <v>0</v>
      </c>
      <c r="M5" s="16">
        <f>MAX(0,I5+K5-L5)</f>
        <v>100000</v>
      </c>
      <c r="N5" s="71" t="str">
        <f>IF(M5&lt;=1,"RUINE","V")</f>
        <v>V</v>
      </c>
      <c r="O5" s="15">
        <f>0</f>
        <v>0</v>
      </c>
      <c r="P5" s="12">
        <f>L5/(1+$B$7)^D5</f>
        <v>0</v>
      </c>
      <c r="Q5" s="16">
        <f>L5*G5</f>
        <v>0</v>
      </c>
      <c r="R5" s="36">
        <f>Q5/(1+$B$7)^D5</f>
        <v>0</v>
      </c>
      <c r="S5" s="16">
        <f>O5*H5</f>
        <v>0</v>
      </c>
      <c r="T5" s="17">
        <f>S5/(1+$B$7)^D5</f>
        <v>0</v>
      </c>
      <c r="U5" s="32">
        <f>Q5+S5</f>
        <v>0</v>
      </c>
      <c r="V5" s="38">
        <f>R5+T5</f>
        <v>0</v>
      </c>
      <c r="W5" s="33">
        <f>V5</f>
        <v>0</v>
      </c>
    </row>
    <row r="6" spans="1:23" ht="17.399999999999999" x14ac:dyDescent="0.3">
      <c r="A6" s="42" t="s">
        <v>63</v>
      </c>
      <c r="B6" s="49">
        <v>0.04</v>
      </c>
      <c r="C6" s="9"/>
      <c r="D6" s="3">
        <v>1</v>
      </c>
      <c r="E6" s="9">
        <v>66</v>
      </c>
      <c r="F6" s="10">
        <v>870349.44016600691</v>
      </c>
      <c r="G6" s="31">
        <f t="shared" ref="G6:G55" si="0">F6/$F$5</f>
        <v>0.98889543491981469</v>
      </c>
      <c r="H6" s="11">
        <f>(F6-F7)/$F$5</f>
        <v>1.2469368075235601E-2</v>
      </c>
      <c r="I6" s="16">
        <f>M5</f>
        <v>100000</v>
      </c>
      <c r="J6" s="41">
        <f ca="1">NORMINV(RAND(), $B$8, $B$11)</f>
        <v>5.8923041755867323E-2</v>
      </c>
      <c r="K6" s="16">
        <f ca="1">I6*J6</f>
        <v>5892.3041755867325</v>
      </c>
      <c r="L6" s="15">
        <f ca="1">(I6+K6)*$B$6</f>
        <v>4235.6921670234697</v>
      </c>
      <c r="M6" s="16">
        <f t="shared" ref="M6:M55" ca="1" si="1">MAX(0,I6+K6-L6)</f>
        <v>101656.61200856326</v>
      </c>
      <c r="N6" s="71" t="str">
        <f t="shared" ref="N6:N55" ca="1" si="2">IF(M6&lt;=1,"RUINE","V")</f>
        <v>V</v>
      </c>
      <c r="O6" s="15">
        <f ca="1">M6-(M6*$B$9)</f>
        <v>95557.215288049469</v>
      </c>
      <c r="P6" s="12">
        <f t="shared" ref="P6:P55" ca="1" si="3">L6/(1+$B$7)^D6</f>
        <v>4152.6393794347741</v>
      </c>
      <c r="Q6" s="16">
        <f t="shared" ref="Q6:Q55" ca="1" si="4">L6*G6</f>
        <v>4188.6566476951266</v>
      </c>
      <c r="R6" s="36">
        <f t="shared" ref="R6:R55" ca="1" si="5">Q6/(1+$B$7)^D6</f>
        <v>4106.5261251913007</v>
      </c>
      <c r="S6" s="16">
        <f t="shared" ref="S6:S55" ca="1" si="6">O6*H6</f>
        <v>1191.5380896712193</v>
      </c>
      <c r="T6" s="17">
        <f t="shared" ref="T6:T55" ca="1" si="7">S6/(1+$B$7)^D6</f>
        <v>1168.1745977168816</v>
      </c>
      <c r="U6" s="32">
        <f t="shared" ref="U6:V55" ca="1" si="8">Q6+S6</f>
        <v>5380.1947373663461</v>
      </c>
      <c r="V6" s="38">
        <f t="shared" ca="1" si="8"/>
        <v>5274.7007229081828</v>
      </c>
      <c r="W6" s="33">
        <f ca="1">V6+W5</f>
        <v>5274.7007229081828</v>
      </c>
    </row>
    <row r="7" spans="1:23" ht="17.399999999999999" x14ac:dyDescent="0.3">
      <c r="A7" s="42" t="s">
        <v>9</v>
      </c>
      <c r="B7" s="49">
        <v>0.02</v>
      </c>
      <c r="C7" s="9"/>
      <c r="D7" s="3">
        <v>2</v>
      </c>
      <c r="E7" s="9">
        <v>67</v>
      </c>
      <c r="F7" s="10">
        <v>859374.86475562979</v>
      </c>
      <c r="G7" s="31">
        <f t="shared" si="0"/>
        <v>0.97642606684457911</v>
      </c>
      <c r="H7" s="11">
        <f t="shared" ref="H7:H55" si="9">(F7-F8)/$F$5</f>
        <v>1.4100253388138218E-2</v>
      </c>
      <c r="I7" s="16">
        <f ca="1">M6</f>
        <v>101656.61200856326</v>
      </c>
      <c r="J7" s="41">
        <f ca="1">NORMINV(RAND(), $B$8, $B$11)</f>
        <v>-4.0242757903513476E-2</v>
      </c>
      <c r="K7" s="16">
        <f ca="1">I7*J7</f>
        <v>-4090.9424263520118</v>
      </c>
      <c r="L7" s="15">
        <f t="shared" ref="L7:L55" ca="1" si="10">(I7+K7)*$B$6</f>
        <v>3902.62678328845</v>
      </c>
      <c r="M7" s="16">
        <f t="shared" ca="1" si="1"/>
        <v>93663.042798922805</v>
      </c>
      <c r="N7" s="71" t="str">
        <f t="shared" ca="1" si="2"/>
        <v>V</v>
      </c>
      <c r="O7" s="15">
        <f t="shared" ref="O7:O55" ca="1" si="11">M7-(M7*$B$9)</f>
        <v>88043.260230987435</v>
      </c>
      <c r="P7" s="12">
        <f t="shared" ca="1" si="3"/>
        <v>3751.083028920079</v>
      </c>
      <c r="Q7" s="16">
        <f t="shared" ca="1" si="4"/>
        <v>3810.626520368653</v>
      </c>
      <c r="R7" s="36">
        <f t="shared" ca="1" si="5"/>
        <v>3662.6552483358832</v>
      </c>
      <c r="S7" s="16">
        <f t="shared" ca="1" si="6"/>
        <v>1241.4322783747155</v>
      </c>
      <c r="T7" s="17">
        <f t="shared" ca="1" si="7"/>
        <v>1193.2259499949207</v>
      </c>
      <c r="U7" s="32">
        <f t="shared" ca="1" si="8"/>
        <v>5052.0587987433682</v>
      </c>
      <c r="V7" s="38">
        <f t="shared" ca="1" si="8"/>
        <v>4855.8811983308042</v>
      </c>
      <c r="W7" s="33">
        <f ca="1">V7+W6</f>
        <v>10130.581921238987</v>
      </c>
    </row>
    <row r="8" spans="1:23" ht="17.399999999999999" x14ac:dyDescent="0.3">
      <c r="A8" s="42" t="s">
        <v>36</v>
      </c>
      <c r="B8" s="49">
        <v>1.7000000000000001E-2</v>
      </c>
      <c r="C8" s="9"/>
      <c r="D8" s="3">
        <v>3</v>
      </c>
      <c r="E8" s="9">
        <v>68</v>
      </c>
      <c r="F8" s="10">
        <v>846964.90996242152</v>
      </c>
      <c r="G8" s="31">
        <f t="shared" si="0"/>
        <v>0.96232581345644086</v>
      </c>
      <c r="H8" s="11">
        <f t="shared" si="9"/>
        <v>1.4359576611957057E-2</v>
      </c>
      <c r="I8" s="16">
        <f t="shared" ref="I8:I55" ca="1" si="12">M7</f>
        <v>93663.042798922805</v>
      </c>
      <c r="J8" s="41">
        <f t="shared" ref="J8:J55" ca="1" si="13">NORMINV(RAND(), $B$8, $B$11)</f>
        <v>5.4062862468851058E-2</v>
      </c>
      <c r="K8" s="16">
        <f t="shared" ref="K8:K55" ca="1" si="14">I8*J8</f>
        <v>5063.6922012522737</v>
      </c>
      <c r="L8" s="15">
        <f t="shared" ca="1" si="10"/>
        <v>3949.069400007003</v>
      </c>
      <c r="M8" s="16">
        <f t="shared" ca="1" si="1"/>
        <v>94777.665600168068</v>
      </c>
      <c r="N8" s="71" t="str">
        <f t="shared" ca="1" si="2"/>
        <v>V</v>
      </c>
      <c r="O8" s="15">
        <f t="shared" ca="1" si="11"/>
        <v>89091.005664157987</v>
      </c>
      <c r="P8" s="12">
        <f t="shared" ca="1" si="3"/>
        <v>3721.2962963028958</v>
      </c>
      <c r="Q8" s="16">
        <f t="shared" ca="1" si="4"/>
        <v>3800.291422757678</v>
      </c>
      <c r="R8" s="36">
        <f t="shared" ca="1" si="5"/>
        <v>3581.0994854521246</v>
      </c>
      <c r="S8" s="16">
        <f t="shared" ca="1" si="6"/>
        <v>1279.3091212707768</v>
      </c>
      <c r="T8" s="17">
        <f t="shared" ca="1" si="7"/>
        <v>1205.5215577632066</v>
      </c>
      <c r="U8" s="32">
        <f t="shared" ca="1" si="8"/>
        <v>5079.6005440284553</v>
      </c>
      <c r="V8" s="38">
        <f t="shared" ca="1" si="8"/>
        <v>4786.6210432153312</v>
      </c>
      <c r="W8" s="33">
        <f t="shared" ref="W8:W54" ca="1" si="15">V8+W7</f>
        <v>14917.202964454318</v>
      </c>
    </row>
    <row r="9" spans="1:23" ht="17.399999999999999" x14ac:dyDescent="0.3">
      <c r="A9" s="42" t="s">
        <v>28</v>
      </c>
      <c r="B9" s="49">
        <v>0.06</v>
      </c>
      <c r="C9" s="9"/>
      <c r="D9" s="3">
        <v>4</v>
      </c>
      <c r="E9" s="9">
        <v>69</v>
      </c>
      <c r="F9" s="10">
        <v>834326.7188818336</v>
      </c>
      <c r="G9" s="31">
        <f t="shared" si="0"/>
        <v>0.94796623684448378</v>
      </c>
      <c r="H9" s="11">
        <f t="shared" si="9"/>
        <v>1.7596378512726909E-2</v>
      </c>
      <c r="I9" s="16">
        <f t="shared" ca="1" si="12"/>
        <v>94777.665600168068</v>
      </c>
      <c r="J9" s="41">
        <f t="shared" ca="1" si="13"/>
        <v>-3.5827740204546481E-2</v>
      </c>
      <c r="K9" s="16">
        <f ca="1">I9*J9</f>
        <v>-3395.6695803162033</v>
      </c>
      <c r="L9" s="15">
        <f t="shared" ca="1" si="10"/>
        <v>3655.279840794075</v>
      </c>
      <c r="M9" s="16">
        <f t="shared" ca="1" si="1"/>
        <v>87726.716179057796</v>
      </c>
      <c r="N9" s="71" t="str">
        <f t="shared" ca="1" si="2"/>
        <v>V</v>
      </c>
      <c r="O9" s="15">
        <f t="shared" ca="1" si="11"/>
        <v>82463.113208314331</v>
      </c>
      <c r="P9" s="12">
        <f t="shared" ca="1" si="3"/>
        <v>3376.9135617645311</v>
      </c>
      <c r="Q9" s="16">
        <f t="shared" ca="1" si="4"/>
        <v>3465.0818752910632</v>
      </c>
      <c r="R9" s="36">
        <f t="shared" ca="1" si="5"/>
        <v>3201.2000412950251</v>
      </c>
      <c r="S9" s="16">
        <f t="shared" ca="1" si="6"/>
        <v>1451.0521533513488</v>
      </c>
      <c r="T9" s="17">
        <f t="shared" ca="1" si="7"/>
        <v>1340.5478947995678</v>
      </c>
      <c r="U9" s="32">
        <f t="shared" ca="1" si="8"/>
        <v>4916.134028642412</v>
      </c>
      <c r="V9" s="38">
        <f t="shared" ca="1" si="8"/>
        <v>4541.7479360945927</v>
      </c>
      <c r="W9" s="33">
        <f t="shared" ca="1" si="15"/>
        <v>19458.950900548909</v>
      </c>
    </row>
    <row r="10" spans="1:23" ht="17.399999999999999" x14ac:dyDescent="0.3">
      <c r="A10" s="42" t="s">
        <v>43</v>
      </c>
      <c r="B10" s="46" t="s">
        <v>65</v>
      </c>
      <c r="C10" s="9"/>
      <c r="D10" s="3">
        <v>5</v>
      </c>
      <c r="E10" s="9">
        <v>70</v>
      </c>
      <c r="F10" s="10">
        <v>818839.74458030611</v>
      </c>
      <c r="G10" s="31">
        <f t="shared" si="0"/>
        <v>0.93036985833175689</v>
      </c>
      <c r="H10" s="11">
        <f t="shared" si="9"/>
        <v>1.7635819008535464E-2</v>
      </c>
      <c r="I10" s="16">
        <f t="shared" ca="1" si="12"/>
        <v>87726.716179057796</v>
      </c>
      <c r="J10" s="41">
        <f t="shared" ca="1" si="13"/>
        <v>2.6619191072604666E-2</v>
      </c>
      <c r="K10" s="16">
        <f t="shared" ca="1" si="14"/>
        <v>2335.2142201424986</v>
      </c>
      <c r="L10" s="15">
        <f t="shared" ca="1" si="10"/>
        <v>3602.4772159680119</v>
      </c>
      <c r="M10" s="16">
        <f t="shared" ca="1" si="1"/>
        <v>86459.453183232283</v>
      </c>
      <c r="N10" s="71" t="str">
        <f t="shared" ca="1" si="2"/>
        <v>V</v>
      </c>
      <c r="O10" s="15">
        <f t="shared" ca="1" si="11"/>
        <v>81271.885992238342</v>
      </c>
      <c r="P10" s="12">
        <f t="shared" ca="1" si="3"/>
        <v>3262.8746062125283</v>
      </c>
      <c r="Q10" s="16">
        <f t="shared" ca="1" si="4"/>
        <v>3351.6362170635412</v>
      </c>
      <c r="R10" s="36">
        <f t="shared" ca="1" si="5"/>
        <v>3035.680185136237</v>
      </c>
      <c r="S10" s="16">
        <f t="shared" ca="1" si="6"/>
        <v>1433.2962718414442</v>
      </c>
      <c r="T10" s="17">
        <f t="shared" ca="1" si="7"/>
        <v>1298.1805930211506</v>
      </c>
      <c r="U10" s="32">
        <f t="shared" ca="1" si="8"/>
        <v>4784.9324889049858</v>
      </c>
      <c r="V10" s="38">
        <f t="shared" ca="1" si="8"/>
        <v>4333.8607781573874</v>
      </c>
      <c r="W10" s="33">
        <f t="shared" ca="1" si="15"/>
        <v>23792.811678706297</v>
      </c>
    </row>
    <row r="11" spans="1:23" ht="17.399999999999999" x14ac:dyDescent="0.3">
      <c r="A11" s="42" t="s">
        <v>39</v>
      </c>
      <c r="B11" s="65">
        <v>0.06</v>
      </c>
      <c r="C11" s="9"/>
      <c r="D11" s="3">
        <v>6</v>
      </c>
      <c r="E11" s="9">
        <v>71</v>
      </c>
      <c r="F11" s="10">
        <v>803318.05779833358</v>
      </c>
      <c r="G11" s="31">
        <f t="shared" si="0"/>
        <v>0.9127340393232215</v>
      </c>
      <c r="H11" s="11">
        <f t="shared" si="9"/>
        <v>1.9545690834471385E-2</v>
      </c>
      <c r="I11" s="16">
        <f ca="1">M10</f>
        <v>86459.453183232283</v>
      </c>
      <c r="J11" s="41">
        <f t="shared" ca="1" si="13"/>
        <v>3.5600370160446621E-2</v>
      </c>
      <c r="K11" s="16">
        <f t="shared" ca="1" si="14"/>
        <v>3077.988537192874</v>
      </c>
      <c r="L11" s="15">
        <f t="shared" ca="1" si="10"/>
        <v>3581.4976688170063</v>
      </c>
      <c r="M11" s="16">
        <f t="shared" ca="1" si="1"/>
        <v>85955.944051608152</v>
      </c>
      <c r="N11" s="71" t="str">
        <f t="shared" ca="1" si="2"/>
        <v>V</v>
      </c>
      <c r="O11" s="15">
        <f t="shared" ca="1" si="11"/>
        <v>80798.587408511667</v>
      </c>
      <c r="P11" s="12">
        <f t="shared" ca="1" si="3"/>
        <v>3180.2674352760619</v>
      </c>
      <c r="Q11" s="16">
        <f t="shared" ca="1" si="4"/>
        <v>3268.9548340860474</v>
      </c>
      <c r="R11" s="36">
        <f t="shared" ca="1" si="5"/>
        <v>2902.7383423276215</v>
      </c>
      <c r="S11" s="16">
        <f t="shared" ca="1" si="6"/>
        <v>1579.2642093487816</v>
      </c>
      <c r="T11" s="17">
        <f t="shared" ca="1" si="7"/>
        <v>1402.3414228126212</v>
      </c>
      <c r="U11" s="32">
        <f t="shared" ca="1" si="8"/>
        <v>4848.2190434348286</v>
      </c>
      <c r="V11" s="38">
        <f t="shared" ca="1" si="8"/>
        <v>4305.0797651402427</v>
      </c>
      <c r="W11" s="33">
        <f t="shared" ca="1" si="15"/>
        <v>28097.89144384654</v>
      </c>
    </row>
    <row r="12" spans="1:23" ht="17.399999999999999" x14ac:dyDescent="0.3">
      <c r="A12" s="42" t="s">
        <v>34</v>
      </c>
      <c r="B12" s="54">
        <f ca="1">W55</f>
        <v>98916.63270946269</v>
      </c>
      <c r="C12" s="9"/>
      <c r="D12" s="3">
        <v>7</v>
      </c>
      <c r="E12" s="9">
        <v>72</v>
      </c>
      <c r="F12" s="10">
        <v>786115.44923657051</v>
      </c>
      <c r="G12" s="31">
        <f t="shared" si="0"/>
        <v>0.89318834848875006</v>
      </c>
      <c r="H12" s="11">
        <f t="shared" si="9"/>
        <v>1.9459186349815121E-2</v>
      </c>
      <c r="I12" s="16">
        <f ca="1">M11</f>
        <v>85955.944051608152</v>
      </c>
      <c r="J12" s="41">
        <f t="shared" ca="1" si="13"/>
        <v>1.093972899234489E-2</v>
      </c>
      <c r="K12" s="16">
        <f t="shared" ca="1" si="14"/>
        <v>940.33473320575297</v>
      </c>
      <c r="L12" s="15">
        <f t="shared" ca="1" si="10"/>
        <v>3475.8511513925564</v>
      </c>
      <c r="M12" s="16">
        <f t="shared" ca="1" si="1"/>
        <v>83420.42763342135</v>
      </c>
      <c r="N12" s="71" t="str">
        <f t="shared" ca="1" si="2"/>
        <v>V</v>
      </c>
      <c r="O12" s="15">
        <f t="shared" ca="1" si="11"/>
        <v>78415.201975416072</v>
      </c>
      <c r="P12" s="12">
        <f t="shared" ca="1" si="3"/>
        <v>3025.9375991916822</v>
      </c>
      <c r="Q12" s="16">
        <f t="shared" ca="1" si="4"/>
        <v>3104.5897495050376</v>
      </c>
      <c r="R12" s="36">
        <f t="shared" ca="1" si="5"/>
        <v>2702.7322068520316</v>
      </c>
      <c r="S12" s="16">
        <f t="shared" ca="1" si="6"/>
        <v>1525.8960278980121</v>
      </c>
      <c r="T12" s="17">
        <f t="shared" ca="1" si="7"/>
        <v>1328.3843185931553</v>
      </c>
      <c r="U12" s="32">
        <f t="shared" ca="1" si="8"/>
        <v>4630.4857774030497</v>
      </c>
      <c r="V12" s="38">
        <f t="shared" ca="1" si="8"/>
        <v>4031.1165254451871</v>
      </c>
      <c r="W12" s="33">
        <f t="shared" ca="1" si="15"/>
        <v>32129.007969291728</v>
      </c>
    </row>
    <row r="13" spans="1:23" x14ac:dyDescent="0.3">
      <c r="A13" s="9"/>
      <c r="B13" s="9"/>
      <c r="C13" s="9"/>
      <c r="D13" s="3">
        <v>8</v>
      </c>
      <c r="E13" s="9">
        <v>73</v>
      </c>
      <c r="F13" s="10">
        <v>768988.9752458994</v>
      </c>
      <c r="G13" s="31">
        <f t="shared" si="0"/>
        <v>0.87372916213893492</v>
      </c>
      <c r="H13" s="11">
        <f t="shared" si="9"/>
        <v>1.9570475432288945E-2</v>
      </c>
      <c r="I13" s="16">
        <f t="shared" ca="1" si="12"/>
        <v>83420.42763342135</v>
      </c>
      <c r="J13" s="41">
        <f t="shared" ca="1" si="13"/>
        <v>1.114948799567868E-2</v>
      </c>
      <c r="K13" s="16">
        <f t="shared" ca="1" si="14"/>
        <v>930.09505649321341</v>
      </c>
      <c r="L13" s="15">
        <f t="shared" ca="1" si="10"/>
        <v>3374.0209075965827</v>
      </c>
      <c r="M13" s="16">
        <f t="shared" ca="1" si="1"/>
        <v>80976.501782317981</v>
      </c>
      <c r="N13" s="71" t="str">
        <f t="shared" ca="1" si="2"/>
        <v>V</v>
      </c>
      <c r="O13" s="15">
        <f t="shared" ca="1" si="11"/>
        <v>76117.911675378899</v>
      </c>
      <c r="P13" s="12">
        <f t="shared" ca="1" si="3"/>
        <v>2879.6943568278048</v>
      </c>
      <c r="Q13" s="16">
        <f t="shared" ca="1" si="4"/>
        <v>2947.9804606336111</v>
      </c>
      <c r="R13" s="36">
        <f t="shared" ca="1" si="5"/>
        <v>2516.0729376073768</v>
      </c>
      <c r="S13" s="16">
        <f t="shared" ca="1" si="6"/>
        <v>1489.6637204001427</v>
      </c>
      <c r="T13" s="17">
        <f t="shared" ca="1" si="7"/>
        <v>1271.4136416727604</v>
      </c>
      <c r="U13" s="32">
        <f t="shared" ca="1" si="8"/>
        <v>4437.6441810337537</v>
      </c>
      <c r="V13" s="38">
        <f t="shared" ca="1" si="8"/>
        <v>3787.4865792801374</v>
      </c>
      <c r="W13" s="33">
        <f t="shared" ca="1" si="15"/>
        <v>35916.494548571864</v>
      </c>
    </row>
    <row r="14" spans="1:23" x14ac:dyDescent="0.3">
      <c r="A14" s="9"/>
      <c r="B14" s="9"/>
      <c r="C14" s="9"/>
      <c r="D14" s="3">
        <v>9</v>
      </c>
      <c r="E14" s="9">
        <v>74</v>
      </c>
      <c r="F14" s="10">
        <v>751764.55319398001</v>
      </c>
      <c r="G14" s="31">
        <f t="shared" si="0"/>
        <v>0.85415868670664596</v>
      </c>
      <c r="H14" s="11">
        <f t="shared" si="9"/>
        <v>2.1148116881485997E-2</v>
      </c>
      <c r="I14" s="16">
        <f t="shared" ca="1" si="12"/>
        <v>80976.501782317981</v>
      </c>
      <c r="J14" s="41">
        <f t="shared" ca="1" si="13"/>
        <v>2.4589404776094816E-2</v>
      </c>
      <c r="K14" s="16">
        <f t="shared" ca="1" si="14"/>
        <v>1991.1639796775801</v>
      </c>
      <c r="L14" s="15">
        <f t="shared" ca="1" si="10"/>
        <v>3318.7066304798227</v>
      </c>
      <c r="M14" s="16">
        <f t="shared" ca="1" si="1"/>
        <v>79648.959131515745</v>
      </c>
      <c r="N14" s="71" t="str">
        <f t="shared" ca="1" si="2"/>
        <v>V</v>
      </c>
      <c r="O14" s="15">
        <f t="shared" ca="1" si="11"/>
        <v>74870.021583624795</v>
      </c>
      <c r="P14" s="12">
        <f t="shared" ca="1" si="3"/>
        <v>2776.9452489404985</v>
      </c>
      <c r="Q14" s="16">
        <f t="shared" ca="1" si="4"/>
        <v>2834.7020970552835</v>
      </c>
      <c r="R14" s="36">
        <f t="shared" ca="1" si="5"/>
        <v>2371.9519068912759</v>
      </c>
      <c r="S14" s="16">
        <f t="shared" ca="1" si="6"/>
        <v>1583.3599673698766</v>
      </c>
      <c r="T14" s="17">
        <f t="shared" ca="1" si="7"/>
        <v>1324.884790468705</v>
      </c>
      <c r="U14" s="32">
        <f t="shared" ca="1" si="8"/>
        <v>4418.0620644251603</v>
      </c>
      <c r="V14" s="38">
        <f t="shared" ca="1" si="8"/>
        <v>3696.8366973599809</v>
      </c>
      <c r="W14" s="33">
        <f t="shared" ca="1" si="15"/>
        <v>39613.331245931848</v>
      </c>
    </row>
    <row r="15" spans="1:23" x14ac:dyDescent="0.3">
      <c r="A15" s="9"/>
      <c r="B15" s="9"/>
      <c r="C15" s="9"/>
      <c r="D15" s="3">
        <v>10</v>
      </c>
      <c r="E15" s="9">
        <v>75</v>
      </c>
      <c r="F15" s="10">
        <v>733151.61289877165</v>
      </c>
      <c r="G15" s="31">
        <f t="shared" si="0"/>
        <v>0.83301056982515997</v>
      </c>
      <c r="H15" s="11">
        <f t="shared" si="9"/>
        <v>2.5639925793550414E-2</v>
      </c>
      <c r="I15" s="16">
        <f t="shared" ca="1" si="12"/>
        <v>79648.959131515745</v>
      </c>
      <c r="J15" s="41">
        <f t="shared" ca="1" si="13"/>
        <v>-4.1403661826885894E-3</v>
      </c>
      <c r="K15" s="16">
        <f t="shared" ca="1" si="14"/>
        <v>-329.77585687447333</v>
      </c>
      <c r="L15" s="15">
        <f t="shared" ca="1" si="10"/>
        <v>3172.7673309856509</v>
      </c>
      <c r="M15" s="16">
        <f t="shared" ca="1" si="1"/>
        <v>76146.415943655622</v>
      </c>
      <c r="N15" s="71" t="str">
        <f t="shared" ca="1" si="2"/>
        <v>V</v>
      </c>
      <c r="O15" s="15">
        <f t="shared" ca="1" si="11"/>
        <v>71577.630987036289</v>
      </c>
      <c r="P15" s="12">
        <f t="shared" ca="1" si="3"/>
        <v>2602.7742858735128</v>
      </c>
      <c r="Q15" s="16">
        <f t="shared" ca="1" si="4"/>
        <v>2642.9487223070091</v>
      </c>
      <c r="R15" s="36">
        <f t="shared" ca="1" si="5"/>
        <v>2168.1384910017687</v>
      </c>
      <c r="S15" s="16">
        <f t="shared" ca="1" si="6"/>
        <v>1835.2451469857451</v>
      </c>
      <c r="T15" s="17">
        <f t="shared" ca="1" si="7"/>
        <v>1505.5402361838856</v>
      </c>
      <c r="U15" s="32">
        <f t="shared" ca="1" si="8"/>
        <v>4478.1938692927542</v>
      </c>
      <c r="V15" s="38">
        <f t="shared" ca="1" si="8"/>
        <v>3673.6787271856542</v>
      </c>
      <c r="W15" s="33">
        <f t="shared" ca="1" si="15"/>
        <v>43287.0099731175</v>
      </c>
    </row>
    <row r="16" spans="1:23" x14ac:dyDescent="0.3">
      <c r="A16" s="9"/>
      <c r="B16" s="9"/>
      <c r="C16" s="9"/>
      <c r="D16" s="3">
        <v>11</v>
      </c>
      <c r="E16" s="9">
        <v>76</v>
      </c>
      <c r="F16" s="10">
        <v>710585.32907107449</v>
      </c>
      <c r="G16" s="31">
        <f t="shared" si="0"/>
        <v>0.80737064403160963</v>
      </c>
      <c r="H16" s="11">
        <f t="shared" si="9"/>
        <v>2.3838179210346002E-2</v>
      </c>
      <c r="I16" s="16">
        <f t="shared" ca="1" si="12"/>
        <v>76146.415943655622</v>
      </c>
      <c r="J16" s="41">
        <f t="shared" ca="1" si="13"/>
        <v>6.7436649857939124E-2</v>
      </c>
      <c r="K16" s="16">
        <f t="shared" ca="1" si="14"/>
        <v>5135.0591899292976</v>
      </c>
      <c r="L16" s="15">
        <f t="shared" ca="1" si="10"/>
        <v>3251.2590053433964</v>
      </c>
      <c r="M16" s="16">
        <f t="shared" ca="1" si="1"/>
        <v>78030.216128241518</v>
      </c>
      <c r="N16" s="71" t="str">
        <f t="shared" ca="1" si="2"/>
        <v>V</v>
      </c>
      <c r="O16" s="15">
        <f t="shared" ca="1" si="11"/>
        <v>73348.403160547023</v>
      </c>
      <c r="P16" s="12">
        <f t="shared" ca="1" si="3"/>
        <v>2614.8674485169063</v>
      </c>
      <c r="Q16" s="16">
        <f t="shared" ca="1" si="4"/>
        <v>2624.9710770576685</v>
      </c>
      <c r="R16" s="36">
        <f t="shared" ca="1" si="5"/>
        <v>2111.1672159663863</v>
      </c>
      <c r="S16" s="16">
        <f t="shared" ca="1" si="6"/>
        <v>1748.4923793338289</v>
      </c>
      <c r="T16" s="17">
        <f t="shared" ca="1" si="7"/>
        <v>1406.2477948344822</v>
      </c>
      <c r="U16" s="32">
        <f t="shared" ca="1" si="8"/>
        <v>4373.4634563914969</v>
      </c>
      <c r="V16" s="38">
        <f t="shared" ca="1" si="8"/>
        <v>3517.4150108008685</v>
      </c>
      <c r="W16" s="33">
        <f t="shared" ca="1" si="15"/>
        <v>46804.424983918369</v>
      </c>
    </row>
    <row r="17" spans="1:23" x14ac:dyDescent="0.3">
      <c r="A17" s="9"/>
      <c r="B17" s="9"/>
      <c r="C17" s="9"/>
      <c r="D17" s="3">
        <v>12</v>
      </c>
      <c r="E17" s="9">
        <v>77</v>
      </c>
      <c r="F17" s="10">
        <v>689604.80352947977</v>
      </c>
      <c r="G17" s="31">
        <f t="shared" si="0"/>
        <v>0.7835324648212636</v>
      </c>
      <c r="H17" s="11">
        <f t="shared" si="9"/>
        <v>2.7514330499724252E-2</v>
      </c>
      <c r="I17" s="16">
        <f t="shared" ca="1" si="12"/>
        <v>78030.216128241518</v>
      </c>
      <c r="J17" s="41">
        <f t="shared" ca="1" si="13"/>
        <v>-2.2353592495276381E-2</v>
      </c>
      <c r="K17" s="16">
        <f t="shared" ca="1" si="14"/>
        <v>-1744.2556536490536</v>
      </c>
      <c r="L17" s="15">
        <f t="shared" ca="1" si="10"/>
        <v>3051.4384189836983</v>
      </c>
      <c r="M17" s="16">
        <f t="shared" ca="1" si="1"/>
        <v>73234.522055608759</v>
      </c>
      <c r="N17" s="71" t="str">
        <f t="shared" ca="1" si="2"/>
        <v>V</v>
      </c>
      <c r="O17" s="15">
        <f t="shared" ca="1" si="11"/>
        <v>68840.450732272235</v>
      </c>
      <c r="P17" s="12">
        <f t="shared" ca="1" si="3"/>
        <v>2406.0383690763251</v>
      </c>
      <c r="Q17" s="16">
        <f t="shared" ca="1" si="4"/>
        <v>2390.9010656765968</v>
      </c>
      <c r="R17" s="36">
        <f t="shared" ca="1" si="5"/>
        <v>1885.2091737769063</v>
      </c>
      <c r="S17" s="16">
        <f t="shared" ca="1" si="6"/>
        <v>1894.0989131977226</v>
      </c>
      <c r="T17" s="17">
        <f t="shared" ca="1" si="7"/>
        <v>1493.4840669330365</v>
      </c>
      <c r="U17" s="32">
        <f t="shared" ca="1" si="8"/>
        <v>4284.9999788743189</v>
      </c>
      <c r="V17" s="38">
        <f t="shared" ca="1" si="8"/>
        <v>3378.693240709943</v>
      </c>
      <c r="W17" s="33">
        <f t="shared" ca="1" si="15"/>
        <v>50183.118224628313</v>
      </c>
    </row>
    <row r="18" spans="1:23" x14ac:dyDescent="0.3">
      <c r="A18" s="9"/>
      <c r="B18" s="9"/>
      <c r="C18" s="9"/>
      <c r="D18" s="3">
        <v>13</v>
      </c>
      <c r="E18" s="9">
        <v>78</v>
      </c>
      <c r="F18" s="10">
        <v>665388.81334350095</v>
      </c>
      <c r="G18" s="31">
        <f t="shared" si="0"/>
        <v>0.7560181343215393</v>
      </c>
      <c r="H18" s="11">
        <f t="shared" si="9"/>
        <v>2.7400875614625661E-2</v>
      </c>
      <c r="I18" s="16">
        <f t="shared" ca="1" si="12"/>
        <v>73234.522055608759</v>
      </c>
      <c r="J18" s="41">
        <f t="shared" ca="1" si="13"/>
        <v>0.12233711041707207</v>
      </c>
      <c r="K18" s="16">
        <f ca="1">I18*J18</f>
        <v>8959.2998110585086</v>
      </c>
      <c r="L18" s="15">
        <f t="shared" ca="1" si="10"/>
        <v>3287.7528746666903</v>
      </c>
      <c r="M18" s="16">
        <f t="shared" ca="1" si="1"/>
        <v>78906.068992000568</v>
      </c>
      <c r="N18" s="71" t="str">
        <f t="shared" ca="1" si="2"/>
        <v>V</v>
      </c>
      <c r="O18" s="15">
        <f t="shared" ca="1" si="11"/>
        <v>74171.704852480529</v>
      </c>
      <c r="P18" s="12">
        <f t="shared" ca="1" si="3"/>
        <v>2541.5399065428023</v>
      </c>
      <c r="Q18" s="16">
        <f t="shared" ca="1" si="4"/>
        <v>2485.6007944157886</v>
      </c>
      <c r="R18" s="36">
        <f t="shared" ca="1" si="5"/>
        <v>1921.4502584482286</v>
      </c>
      <c r="S18" s="16">
        <f t="shared" ca="1" si="6"/>
        <v>2032.3696587875456</v>
      </c>
      <c r="T18" s="17">
        <f t="shared" ca="1" si="7"/>
        <v>1571.087849228627</v>
      </c>
      <c r="U18" s="32">
        <f t="shared" ca="1" si="8"/>
        <v>4517.9704532033338</v>
      </c>
      <c r="V18" s="38">
        <f t="shared" ca="1" si="8"/>
        <v>3492.5381076768554</v>
      </c>
      <c r="W18" s="33">
        <f t="shared" ca="1" si="15"/>
        <v>53675.656332305167</v>
      </c>
    </row>
    <row r="19" spans="1:23" x14ac:dyDescent="0.3">
      <c r="A19" s="9"/>
      <c r="B19" s="9"/>
      <c r="C19" s="9"/>
      <c r="D19" s="3">
        <v>14</v>
      </c>
      <c r="E19" s="9">
        <v>79</v>
      </c>
      <c r="F19" s="10">
        <v>641272.67739108694</v>
      </c>
      <c r="G19" s="31">
        <f t="shared" si="0"/>
        <v>0.72861725870691363</v>
      </c>
      <c r="H19" s="11">
        <f t="shared" si="9"/>
        <v>3.0010244779763138E-2</v>
      </c>
      <c r="I19" s="16">
        <f t="shared" ca="1" si="12"/>
        <v>78906.068992000568</v>
      </c>
      <c r="J19" s="41">
        <f t="shared" ca="1" si="13"/>
        <v>2.039425947267574E-2</v>
      </c>
      <c r="K19" s="16">
        <f t="shared" ca="1" si="14"/>
        <v>1609.2308449917132</v>
      </c>
      <c r="L19" s="15">
        <f t="shared" ca="1" si="10"/>
        <v>3220.6119934796916</v>
      </c>
      <c r="M19" s="16">
        <f t="shared" ca="1" si="1"/>
        <v>77294.687843512598</v>
      </c>
      <c r="N19" s="71" t="str">
        <f t="shared" ca="1" si="2"/>
        <v>V</v>
      </c>
      <c r="O19" s="15">
        <f t="shared" ca="1" si="11"/>
        <v>72657.006572901839</v>
      </c>
      <c r="P19" s="12">
        <f t="shared" ca="1" si="3"/>
        <v>2440.8213937477612</v>
      </c>
      <c r="Q19" s="16">
        <f t="shared" ca="1" si="4"/>
        <v>2346.5934820477814</v>
      </c>
      <c r="R19" s="36">
        <f t="shared" ca="1" si="5"/>
        <v>1778.4245929056822</v>
      </c>
      <c r="S19" s="16">
        <f t="shared" ca="1" si="6"/>
        <v>2180.4545522176436</v>
      </c>
      <c r="T19" s="17">
        <f t="shared" ca="1" si="7"/>
        <v>1652.5120473755944</v>
      </c>
      <c r="U19" s="32">
        <f t="shared" ca="1" si="8"/>
        <v>4527.0480342654246</v>
      </c>
      <c r="V19" s="38">
        <f t="shared" ca="1" si="8"/>
        <v>3430.9366402812766</v>
      </c>
      <c r="W19" s="33">
        <f t="shared" ca="1" si="15"/>
        <v>57106.592972586441</v>
      </c>
    </row>
    <row r="20" spans="1:23" x14ac:dyDescent="0.3">
      <c r="A20" s="9"/>
      <c r="B20" s="9"/>
      <c r="C20" s="9"/>
      <c r="D20" s="3">
        <v>15</v>
      </c>
      <c r="E20" s="9">
        <v>80</v>
      </c>
      <c r="F20" s="10">
        <v>614859.97608720278</v>
      </c>
      <c r="G20" s="31">
        <f t="shared" si="0"/>
        <v>0.69860701392715052</v>
      </c>
      <c r="H20" s="11">
        <f t="shared" si="9"/>
        <v>3.1949792092530752E-2</v>
      </c>
      <c r="I20" s="16">
        <f t="shared" ca="1" si="12"/>
        <v>77294.687843512598</v>
      </c>
      <c r="J20" s="41">
        <f t="shared" ca="1" si="13"/>
        <v>0.10531296184113491</v>
      </c>
      <c r="K20" s="16">
        <f ca="1">I20*J20</f>
        <v>8140.1325113862767</v>
      </c>
      <c r="L20" s="15">
        <f t="shared" ca="1" si="10"/>
        <v>3417.392814195955</v>
      </c>
      <c r="M20" s="16">
        <f t="shared" ca="1" si="1"/>
        <v>82017.42754070292</v>
      </c>
      <c r="N20" s="71" t="str">
        <f t="shared" ca="1" si="2"/>
        <v>V</v>
      </c>
      <c r="O20" s="15">
        <f t="shared" ca="1" si="11"/>
        <v>77096.381888260745</v>
      </c>
      <c r="P20" s="12">
        <f t="shared" ca="1" si="3"/>
        <v>2539.1731991045135</v>
      </c>
      <c r="Q20" s="16">
        <f t="shared" ca="1" si="4"/>
        <v>2387.4145893415375</v>
      </c>
      <c r="R20" s="36">
        <f t="shared" ca="1" si="5"/>
        <v>1773.8842064702542</v>
      </c>
      <c r="S20" s="16">
        <f t="shared" ca="1" si="6"/>
        <v>2463.2133724162841</v>
      </c>
      <c r="T20" s="17">
        <f t="shared" ca="1" si="7"/>
        <v>1830.2038188099953</v>
      </c>
      <c r="U20" s="32">
        <f t="shared" ca="1" si="8"/>
        <v>4850.627961757822</v>
      </c>
      <c r="V20" s="38">
        <f t="shared" ca="1" si="8"/>
        <v>3604.0880252802494</v>
      </c>
      <c r="W20" s="33">
        <f t="shared" ca="1" si="15"/>
        <v>60710.680997866693</v>
      </c>
    </row>
    <row r="21" spans="1:23" x14ac:dyDescent="0.3">
      <c r="A21" s="9"/>
      <c r="B21" s="9"/>
      <c r="C21" s="9"/>
      <c r="D21" s="3">
        <v>16</v>
      </c>
      <c r="E21" s="9">
        <v>81</v>
      </c>
      <c r="F21" s="10">
        <v>586740.23493033391</v>
      </c>
      <c r="G21" s="31">
        <f t="shared" si="0"/>
        <v>0.66665722183461973</v>
      </c>
      <c r="H21" s="11">
        <f t="shared" si="9"/>
        <v>3.4620793358098333E-2</v>
      </c>
      <c r="I21" s="16">
        <f t="shared" ca="1" si="12"/>
        <v>82017.42754070292</v>
      </c>
      <c r="J21" s="41">
        <f t="shared" ca="1" si="13"/>
        <v>0.12677691143308828</v>
      </c>
      <c r="K21" s="16">
        <f t="shared" ca="1" si="14"/>
        <v>10397.91614729743</v>
      </c>
      <c r="L21" s="15">
        <f t="shared" ca="1" si="10"/>
        <v>3696.6137475200139</v>
      </c>
      <c r="M21" s="16">
        <f t="shared" ca="1" si="1"/>
        <v>88718.729940480334</v>
      </c>
      <c r="N21" s="71" t="str">
        <f t="shared" ca="1" si="2"/>
        <v>V</v>
      </c>
      <c r="O21" s="15">
        <f t="shared" ca="1" si="11"/>
        <v>83395.606144051519</v>
      </c>
      <c r="P21" s="12">
        <f t="shared" ca="1" si="3"/>
        <v>2692.7828092994423</v>
      </c>
      <c r="Q21" s="16">
        <f t="shared" ca="1" si="4"/>
        <v>2464.374251117355</v>
      </c>
      <c r="R21" s="36">
        <f t="shared" ca="1" si="5"/>
        <v>1795.1631066515888</v>
      </c>
      <c r="S21" s="16">
        <f t="shared" ca="1" si="6"/>
        <v>2887.2220472865633</v>
      </c>
      <c r="T21" s="17">
        <f t="shared" ca="1" si="7"/>
        <v>2103.1848136093386</v>
      </c>
      <c r="U21" s="32">
        <f t="shared" ca="1" si="8"/>
        <v>5351.5962984039179</v>
      </c>
      <c r="V21" s="38">
        <f t="shared" ca="1" si="8"/>
        <v>3898.3479202609274</v>
      </c>
      <c r="W21" s="33">
        <f t="shared" ca="1" si="15"/>
        <v>64609.028918127624</v>
      </c>
    </row>
    <row r="22" spans="1:23" x14ac:dyDescent="0.3">
      <c r="A22" s="9"/>
      <c r="B22" s="9"/>
      <c r="C22" s="9"/>
      <c r="D22" s="3">
        <v>17</v>
      </c>
      <c r="E22" s="9">
        <v>82</v>
      </c>
      <c r="F22" s="10">
        <v>556269.68460388086</v>
      </c>
      <c r="G22" s="31">
        <f t="shared" si="0"/>
        <v>0.63203642847652142</v>
      </c>
      <c r="H22" s="11">
        <f t="shared" si="9"/>
        <v>3.427640151839649E-2</v>
      </c>
      <c r="I22" s="16">
        <f t="shared" ca="1" si="12"/>
        <v>88718.729940480334</v>
      </c>
      <c r="J22" s="41">
        <f t="shared" ca="1" si="13"/>
        <v>3.4010781672246915E-2</v>
      </c>
      <c r="K22" s="16">
        <f t="shared" ca="1" si="14"/>
        <v>3017.3933542447121</v>
      </c>
      <c r="L22" s="15">
        <f t="shared" ca="1" si="10"/>
        <v>3669.4449317890021</v>
      </c>
      <c r="M22" s="16">
        <f t="shared" ca="1" si="1"/>
        <v>88066.678362936058</v>
      </c>
      <c r="N22" s="71" t="str">
        <f t="shared" ca="1" si="2"/>
        <v>V</v>
      </c>
      <c r="O22" s="15">
        <f t="shared" ca="1" si="11"/>
        <v>82782.677661159891</v>
      </c>
      <c r="P22" s="12">
        <f t="shared" ca="1" si="3"/>
        <v>2620.5801953104051</v>
      </c>
      <c r="Q22" s="16">
        <f t="shared" ca="1" si="4"/>
        <v>2319.2228691791938</v>
      </c>
      <c r="R22" s="36">
        <f t="shared" ca="1" si="5"/>
        <v>1656.3021471802933</v>
      </c>
      <c r="S22" s="16">
        <f t="shared" ca="1" si="6"/>
        <v>2837.492298281908</v>
      </c>
      <c r="T22" s="17">
        <f t="shared" ca="1" si="7"/>
        <v>2026.4307707155272</v>
      </c>
      <c r="U22" s="32">
        <f t="shared" ca="1" si="8"/>
        <v>5156.7151674611014</v>
      </c>
      <c r="V22" s="38">
        <f t="shared" ca="1" si="8"/>
        <v>3682.7329178958207</v>
      </c>
      <c r="W22" s="33">
        <f t="shared" ca="1" si="15"/>
        <v>68291.761836023448</v>
      </c>
    </row>
    <row r="23" spans="1:23" x14ac:dyDescent="0.3">
      <c r="A23" s="9"/>
      <c r="B23" s="9"/>
      <c r="C23" s="9"/>
      <c r="D23" s="3">
        <v>18</v>
      </c>
      <c r="E23" s="9">
        <v>83</v>
      </c>
      <c r="F23" s="10">
        <v>526102.24139502365</v>
      </c>
      <c r="G23" s="31">
        <f t="shared" si="0"/>
        <v>0.59776002695812491</v>
      </c>
      <c r="H23" s="11">
        <f t="shared" si="9"/>
        <v>3.5532409116426925E-2</v>
      </c>
      <c r="I23" s="16">
        <f t="shared" ca="1" si="12"/>
        <v>88066.678362936058</v>
      </c>
      <c r="J23" s="41">
        <f t="shared" ca="1" si="13"/>
        <v>-6.4101368393072081E-2</v>
      </c>
      <c r="K23" s="16">
        <f t="shared" ca="1" si="14"/>
        <v>-5645.1945928967543</v>
      </c>
      <c r="L23" s="15">
        <f t="shared" ca="1" si="10"/>
        <v>3296.8593508015724</v>
      </c>
      <c r="M23" s="16">
        <f t="shared" ca="1" si="1"/>
        <v>79124.624419237734</v>
      </c>
      <c r="N23" s="71" t="str">
        <f t="shared" ca="1" si="2"/>
        <v>V</v>
      </c>
      <c r="O23" s="15">
        <f t="shared" ca="1" si="11"/>
        <v>74377.146954083466</v>
      </c>
      <c r="P23" s="12">
        <f t="shared" ca="1" si="3"/>
        <v>2308.3269824067997</v>
      </c>
      <c r="Q23" s="16">
        <f t="shared" ca="1" si="4"/>
        <v>1970.7307344122942</v>
      </c>
      <c r="R23" s="36">
        <f t="shared" ca="1" si="5"/>
        <v>1379.8255992316556</v>
      </c>
      <c r="S23" s="16">
        <f t="shared" ca="1" si="6"/>
        <v>2642.7992144851005</v>
      </c>
      <c r="T23" s="17">
        <f t="shared" ca="1" si="7"/>
        <v>1850.3806461735282</v>
      </c>
      <c r="U23" s="32">
        <f t="shared" ca="1" si="8"/>
        <v>4613.5299488973942</v>
      </c>
      <c r="V23" s="38">
        <f t="shared" ca="1" si="8"/>
        <v>3230.2062454051838</v>
      </c>
      <c r="W23" s="33">
        <f t="shared" ca="1" si="15"/>
        <v>71521.968081428626</v>
      </c>
    </row>
    <row r="24" spans="1:23" x14ac:dyDescent="0.3">
      <c r="A24" s="9"/>
      <c r="B24" s="9"/>
      <c r="C24" s="9"/>
      <c r="D24" s="3">
        <v>19</v>
      </c>
      <c r="E24" s="9">
        <v>84</v>
      </c>
      <c r="F24" s="10">
        <v>494829.35723539628</v>
      </c>
      <c r="G24" s="31">
        <f t="shared" si="0"/>
        <v>0.56222761784169806</v>
      </c>
      <c r="H24" s="11">
        <f t="shared" si="9"/>
        <v>3.9765463216708652E-2</v>
      </c>
      <c r="I24" s="16">
        <f t="shared" ca="1" si="12"/>
        <v>79124.624419237734</v>
      </c>
      <c r="J24" s="41">
        <f t="shared" ca="1" si="13"/>
        <v>-0.10511010403155711</v>
      </c>
      <c r="K24" s="16">
        <f t="shared" ca="1" si="14"/>
        <v>-8316.797504163962</v>
      </c>
      <c r="L24" s="15">
        <f t="shared" ca="1" si="10"/>
        <v>2832.3130766029512</v>
      </c>
      <c r="M24" s="16">
        <f t="shared" ca="1" si="1"/>
        <v>67975.513838470826</v>
      </c>
      <c r="N24" s="71" t="str">
        <f t="shared" ca="1" si="2"/>
        <v>V</v>
      </c>
      <c r="O24" s="15">
        <f t="shared" ca="1" si="11"/>
        <v>63896.983008162577</v>
      </c>
      <c r="P24" s="12">
        <f t="shared" ca="1" si="3"/>
        <v>1944.1868170796902</v>
      </c>
      <c r="Q24" s="16">
        <f t="shared" ca="1" si="4"/>
        <v>1592.4046340403681</v>
      </c>
      <c r="R24" s="36">
        <f t="shared" ca="1" si="5"/>
        <v>1093.0755228059475</v>
      </c>
      <c r="S24" s="16">
        <f t="shared" ca="1" si="6"/>
        <v>2540.8931274697466</v>
      </c>
      <c r="T24" s="17">
        <f t="shared" ca="1" si="7"/>
        <v>1744.147199983986</v>
      </c>
      <c r="U24" s="32">
        <f t="shared" ca="1" si="8"/>
        <v>4133.2977615101145</v>
      </c>
      <c r="V24" s="38">
        <f t="shared" ca="1" si="8"/>
        <v>2837.2227227899334</v>
      </c>
      <c r="W24" s="33">
        <f t="shared" ca="1" si="15"/>
        <v>74359.190804218553</v>
      </c>
    </row>
    <row r="25" spans="1:23" x14ac:dyDescent="0.3">
      <c r="A25" s="9"/>
      <c r="B25" s="9"/>
      <c r="C25" s="9"/>
      <c r="D25" s="3">
        <v>20</v>
      </c>
      <c r="E25" s="9">
        <v>85</v>
      </c>
      <c r="F25" s="10">
        <v>459830.86555825482</v>
      </c>
      <c r="G25" s="11">
        <f t="shared" si="0"/>
        <v>0.52246215462498935</v>
      </c>
      <c r="H25" s="11">
        <f t="shared" si="9"/>
        <v>3.98132910161609E-2</v>
      </c>
      <c r="I25" s="16">
        <f ca="1">M24</f>
        <v>67975.513838470826</v>
      </c>
      <c r="J25" s="41">
        <f t="shared" ca="1" si="13"/>
        <v>0.13371794733242426</v>
      </c>
      <c r="K25" s="16">
        <f t="shared" ca="1" si="14"/>
        <v>9089.5461793471186</v>
      </c>
      <c r="L25" s="15">
        <f t="shared" ca="1" si="10"/>
        <v>3082.602400712718</v>
      </c>
      <c r="M25" s="16">
        <f t="shared" ca="1" si="1"/>
        <v>73982.457617105232</v>
      </c>
      <c r="N25" s="71" t="str">
        <f t="shared" ca="1" si="2"/>
        <v>V</v>
      </c>
      <c r="O25" s="15">
        <f t="shared" ca="1" si="11"/>
        <v>69543.51016007892</v>
      </c>
      <c r="P25" s="12">
        <f t="shared" ca="1" si="3"/>
        <v>2074.5030470497372</v>
      </c>
      <c r="Q25" s="16">
        <f t="shared" ca="1" si="4"/>
        <v>1610.5430921285315</v>
      </c>
      <c r="R25" s="36">
        <f t="shared" ca="1" si="5"/>
        <v>1083.8493317377113</v>
      </c>
      <c r="S25" s="16">
        <f t="shared" ca="1" si="6"/>
        <v>2768.7560082885643</v>
      </c>
      <c r="T25" s="17">
        <f t="shared" ca="1" si="7"/>
        <v>1863.2934219488998</v>
      </c>
      <c r="U25" s="32">
        <f t="shared" ca="1" si="8"/>
        <v>4379.2991004170963</v>
      </c>
      <c r="V25" s="38">
        <f t="shared" ca="1" si="8"/>
        <v>2947.1427536866113</v>
      </c>
      <c r="W25" s="33">
        <f t="shared" ca="1" si="15"/>
        <v>77306.333557905164</v>
      </c>
    </row>
    <row r="26" spans="1:23" x14ac:dyDescent="0.3">
      <c r="A26" s="9"/>
      <c r="B26" s="9"/>
      <c r="C26" s="9"/>
      <c r="D26" s="3">
        <v>21</v>
      </c>
      <c r="E26" s="9">
        <v>86</v>
      </c>
      <c r="F26" s="10">
        <v>424790.27954332222</v>
      </c>
      <c r="G26" s="11">
        <f t="shared" si="0"/>
        <v>0.48264886360882847</v>
      </c>
      <c r="H26" s="11">
        <f t="shared" si="9"/>
        <v>4.3490233295922706E-2</v>
      </c>
      <c r="I26" s="16">
        <f t="shared" ca="1" si="12"/>
        <v>73982.457617105232</v>
      </c>
      <c r="J26" s="41">
        <f t="shared" ca="1" si="13"/>
        <v>9.6650227081520573E-2</v>
      </c>
      <c r="K26" s="16">
        <f t="shared" ca="1" si="14"/>
        <v>7150.4213287421917</v>
      </c>
      <c r="L26" s="15">
        <f t="shared" ca="1" si="10"/>
        <v>3245.315157833897</v>
      </c>
      <c r="M26" s="16">
        <f t="shared" ca="1" si="1"/>
        <v>77887.563788013518</v>
      </c>
      <c r="N26" s="71" t="str">
        <f t="shared" ca="1" si="2"/>
        <v>V</v>
      </c>
      <c r="O26" s="15">
        <f t="shared" ca="1" si="11"/>
        <v>73214.309960732702</v>
      </c>
      <c r="P26" s="12">
        <f t="shared" ca="1" si="3"/>
        <v>2141.1804589443773</v>
      </c>
      <c r="Q26" s="16">
        <f t="shared" ca="1" si="4"/>
        <v>1566.3476729810361</v>
      </c>
      <c r="R26" s="36">
        <f t="shared" ca="1" si="5"/>
        <v>1033.4383152909334</v>
      </c>
      <c r="S26" s="16">
        <f t="shared" ca="1" si="6"/>
        <v>3184.1074207922629</v>
      </c>
      <c r="T26" s="17">
        <f t="shared" ca="1" si="7"/>
        <v>2100.7970742449302</v>
      </c>
      <c r="U26" s="32">
        <f t="shared" ca="1" si="8"/>
        <v>4750.4550937732993</v>
      </c>
      <c r="V26" s="38">
        <f t="shared" ca="1" si="8"/>
        <v>3134.2353895358638</v>
      </c>
      <c r="W26" s="33">
        <f t="shared" ca="1" si="15"/>
        <v>80440.568947441032</v>
      </c>
    </row>
    <row r="27" spans="1:23" x14ac:dyDescent="0.3">
      <c r="A27" s="9"/>
      <c r="B27" s="9"/>
      <c r="C27" s="9"/>
      <c r="D27" s="3">
        <v>22</v>
      </c>
      <c r="E27" s="9">
        <v>87</v>
      </c>
      <c r="F27" s="10">
        <v>386513.5327153175</v>
      </c>
      <c r="G27" s="11">
        <f t="shared" si="0"/>
        <v>0.43915863031290575</v>
      </c>
      <c r="H27" s="11">
        <f t="shared" si="9"/>
        <v>4.2435468114864421E-2</v>
      </c>
      <c r="I27" s="16">
        <f t="shared" ca="1" si="12"/>
        <v>77887.563788013518</v>
      </c>
      <c r="J27" s="41">
        <f t="shared" ca="1" si="13"/>
        <v>8.9298895289893869E-3</v>
      </c>
      <c r="K27" s="16">
        <f t="shared" ca="1" si="14"/>
        <v>695.52734030907482</v>
      </c>
      <c r="L27" s="15">
        <f t="shared" ca="1" si="10"/>
        <v>3143.3236451329035</v>
      </c>
      <c r="M27" s="16">
        <f t="shared" ca="1" si="1"/>
        <v>75439.767483189687</v>
      </c>
      <c r="N27" s="71" t="str">
        <f t="shared" ca="1" si="2"/>
        <v>V</v>
      </c>
      <c r="O27" s="15">
        <f t="shared" ca="1" si="11"/>
        <v>70913.381434198309</v>
      </c>
      <c r="P27" s="12">
        <f t="shared" ca="1" si="3"/>
        <v>2033.2244366158877</v>
      </c>
      <c r="Q27" s="16">
        <f t="shared" ca="1" si="4"/>
        <v>1380.4177066267362</v>
      </c>
      <c r="R27" s="36">
        <f t="shared" ca="1" si="5"/>
        <v>892.90805870296265</v>
      </c>
      <c r="S27" s="16">
        <f t="shared" ca="1" si="6"/>
        <v>3009.2425367681408</v>
      </c>
      <c r="T27" s="17">
        <f t="shared" ca="1" si="7"/>
        <v>1946.4955417284978</v>
      </c>
      <c r="U27" s="32">
        <f t="shared" ca="1" si="8"/>
        <v>4389.6602433948774</v>
      </c>
      <c r="V27" s="38">
        <f t="shared" ca="1" si="8"/>
        <v>2839.4036004314603</v>
      </c>
      <c r="W27" s="33">
        <f t="shared" ca="1" si="15"/>
        <v>83279.972547872487</v>
      </c>
    </row>
    <row r="28" spans="1:23" x14ac:dyDescent="0.3">
      <c r="A28" s="9"/>
      <c r="B28" s="9"/>
      <c r="C28" s="9"/>
      <c r="D28" s="3">
        <v>23</v>
      </c>
      <c r="E28" s="9">
        <v>88</v>
      </c>
      <c r="F28" s="10">
        <v>349165.10879428941</v>
      </c>
      <c r="G28" s="11">
        <f t="shared" si="0"/>
        <v>0.39672316219804132</v>
      </c>
      <c r="H28" s="11">
        <f t="shared" si="9"/>
        <v>4.4253973827393177E-2</v>
      </c>
      <c r="I28" s="16">
        <f t="shared" ca="1" si="12"/>
        <v>75439.767483189687</v>
      </c>
      <c r="J28" s="41">
        <f t="shared" ca="1" si="13"/>
        <v>8.7491666422155317E-3</v>
      </c>
      <c r="K28" s="16">
        <f t="shared" ca="1" si="14"/>
        <v>660.03509716041913</v>
      </c>
      <c r="L28" s="15">
        <f t="shared" ca="1" si="10"/>
        <v>3043.9921032140041</v>
      </c>
      <c r="M28" s="16">
        <f t="shared" ca="1" si="1"/>
        <v>73055.81047713611</v>
      </c>
      <c r="N28" s="71" t="str">
        <f t="shared" ca="1" si="2"/>
        <v>V</v>
      </c>
      <c r="O28" s="15">
        <f t="shared" ca="1" si="11"/>
        <v>68672.461848507941</v>
      </c>
      <c r="P28" s="12">
        <f t="shared" ca="1" si="3"/>
        <v>1930.3656056779907</v>
      </c>
      <c r="Q28" s="16">
        <f t="shared" ca="1" si="4"/>
        <v>1207.6221728929263</v>
      </c>
      <c r="R28" s="36">
        <f t="shared" ca="1" si="5"/>
        <v>765.82074728290979</v>
      </c>
      <c r="S28" s="16">
        <f t="shared" ca="1" si="6"/>
        <v>3039.029329306527</v>
      </c>
      <c r="T28" s="17">
        <f t="shared" ca="1" si="7"/>
        <v>1927.2184332363688</v>
      </c>
      <c r="U28" s="32">
        <f t="shared" ca="1" si="8"/>
        <v>4246.6515021994528</v>
      </c>
      <c r="V28" s="38">
        <f t="shared" ca="1" si="8"/>
        <v>2693.0391805192785</v>
      </c>
      <c r="W28" s="33">
        <f t="shared" ca="1" si="15"/>
        <v>85973.011728391764</v>
      </c>
    </row>
    <row r="29" spans="1:23" x14ac:dyDescent="0.3">
      <c r="A29" s="9"/>
      <c r="B29" s="9"/>
      <c r="C29" s="9"/>
      <c r="D29" s="3">
        <v>24</v>
      </c>
      <c r="E29" s="9">
        <v>89</v>
      </c>
      <c r="F29" s="10">
        <v>310216.17649497517</v>
      </c>
      <c r="G29" s="11">
        <f t="shared" si="0"/>
        <v>0.35246918837064817</v>
      </c>
      <c r="H29" s="11">
        <f t="shared" si="9"/>
        <v>4.4291012544623025E-2</v>
      </c>
      <c r="I29" s="16">
        <f t="shared" ca="1" si="12"/>
        <v>73055.81047713611</v>
      </c>
      <c r="J29" s="41">
        <f t="shared" ca="1" si="13"/>
        <v>-1.7416812710823716E-2</v>
      </c>
      <c r="K29" s="16">
        <f t="shared" ca="1" si="14"/>
        <v>-1272.3993685177127</v>
      </c>
      <c r="L29" s="15">
        <f t="shared" ca="1" si="10"/>
        <v>2871.3364443447358</v>
      </c>
      <c r="M29" s="16">
        <f t="shared" ca="1" si="1"/>
        <v>68912.074664273663</v>
      </c>
      <c r="N29" s="71" t="str">
        <f t="shared" ca="1" si="2"/>
        <v>V</v>
      </c>
      <c r="O29" s="15">
        <f t="shared" ca="1" si="11"/>
        <v>64777.350184417242</v>
      </c>
      <c r="P29" s="12">
        <f t="shared" ca="1" si="3"/>
        <v>1785.1715665510415</v>
      </c>
      <c r="Q29" s="16">
        <f t="shared" ca="1" si="4"/>
        <v>1012.0576260772518</v>
      </c>
      <c r="R29" s="36">
        <f t="shared" ca="1" si="5"/>
        <v>629.21797316460413</v>
      </c>
      <c r="S29" s="16">
        <f t="shared" ca="1" si="6"/>
        <v>2869.0544296254625</v>
      </c>
      <c r="T29" s="17">
        <f t="shared" ca="1" si="7"/>
        <v>1783.7527889642765</v>
      </c>
      <c r="U29" s="32">
        <f t="shared" ca="1" si="8"/>
        <v>3881.1120557027143</v>
      </c>
      <c r="V29" s="38">
        <f t="shared" ca="1" si="8"/>
        <v>2412.9707621288808</v>
      </c>
      <c r="W29" s="33">
        <f t="shared" ca="1" si="15"/>
        <v>88385.982490520648</v>
      </c>
    </row>
    <row r="30" spans="1:23" x14ac:dyDescent="0.3">
      <c r="A30" s="9"/>
      <c r="B30" s="9"/>
      <c r="C30" s="9"/>
      <c r="D30" s="3">
        <v>25</v>
      </c>
      <c r="E30" s="9">
        <v>90</v>
      </c>
      <c r="F30" s="10">
        <v>271234.64557535475</v>
      </c>
      <c r="G30" s="11">
        <f t="shared" si="0"/>
        <v>0.30817817582602514</v>
      </c>
      <c r="H30" s="11">
        <f t="shared" si="9"/>
        <v>4.3640254678262033E-2</v>
      </c>
      <c r="I30" s="16">
        <f t="shared" ca="1" si="12"/>
        <v>68912.074664273663</v>
      </c>
      <c r="J30" s="41">
        <f t="shared" ca="1" si="13"/>
        <v>-6.1943034923013368E-2</v>
      </c>
      <c r="K30" s="16">
        <f t="shared" ca="1" si="14"/>
        <v>-4268.6230475464081</v>
      </c>
      <c r="L30" s="15">
        <f t="shared" ca="1" si="10"/>
        <v>2585.7380646690904</v>
      </c>
      <c r="M30" s="16">
        <f t="shared" ca="1" si="1"/>
        <v>62057.713552058165</v>
      </c>
      <c r="N30" s="71" t="str">
        <f t="shared" ca="1" si="2"/>
        <v>V</v>
      </c>
      <c r="O30" s="15">
        <f t="shared" ca="1" si="11"/>
        <v>58334.250738934672</v>
      </c>
      <c r="P30" s="12">
        <f t="shared" ca="1" si="3"/>
        <v>1576.0871735158589</v>
      </c>
      <c r="Q30" s="16">
        <f t="shared" ca="1" si="4"/>
        <v>796.86803993363685</v>
      </c>
      <c r="R30" s="36">
        <f t="shared" ca="1" si="5"/>
        <v>485.71567007691334</v>
      </c>
      <c r="S30" s="16">
        <f t="shared" ca="1" si="6"/>
        <v>2545.7215587127043</v>
      </c>
      <c r="T30" s="17">
        <f t="shared" ca="1" si="7"/>
        <v>1551.6958778047629</v>
      </c>
      <c r="U30" s="32">
        <f t="shared" ca="1" si="8"/>
        <v>3342.5895986463411</v>
      </c>
      <c r="V30" s="38">
        <f t="shared" ca="1" si="8"/>
        <v>2037.4115478816761</v>
      </c>
      <c r="W30" s="33">
        <f t="shared" ca="1" si="15"/>
        <v>90423.39403840233</v>
      </c>
    </row>
    <row r="31" spans="1:23" x14ac:dyDescent="0.3">
      <c r="A31" s="9"/>
      <c r="B31" s="9"/>
      <c r="C31" s="9"/>
      <c r="D31" s="3">
        <v>26</v>
      </c>
      <c r="E31" s="9">
        <v>91</v>
      </c>
      <c r="F31" s="10">
        <v>232825.86150506814</v>
      </c>
      <c r="G31" s="11">
        <f t="shared" si="0"/>
        <v>0.26453792114776309</v>
      </c>
      <c r="H31" s="11">
        <f t="shared" si="9"/>
        <v>4.0495862910376608E-2</v>
      </c>
      <c r="I31" s="16">
        <f t="shared" ca="1" si="12"/>
        <v>62057.713552058165</v>
      </c>
      <c r="J31" s="41">
        <f t="shared" ca="1" si="13"/>
        <v>-6.5191806146140327E-2</v>
      </c>
      <c r="K31" s="16">
        <f t="shared" ca="1" si="14"/>
        <v>-4045.6544317584812</v>
      </c>
      <c r="L31" s="15">
        <f t="shared" ca="1" si="10"/>
        <v>2320.4823648119877</v>
      </c>
      <c r="M31" s="16">
        <f t="shared" ca="1" si="1"/>
        <v>55691.576755487702</v>
      </c>
      <c r="N31" s="71" t="str">
        <f t="shared" ca="1" si="2"/>
        <v>V</v>
      </c>
      <c r="O31" s="15">
        <f t="shared" ca="1" si="11"/>
        <v>52350.082150158443</v>
      </c>
      <c r="P31" s="12">
        <f t="shared" ca="1" si="3"/>
        <v>1386.6721920287951</v>
      </c>
      <c r="Q31" s="16">
        <f t="shared" ca="1" si="4"/>
        <v>613.85558084740842</v>
      </c>
      <c r="R31" s="36">
        <f t="shared" ca="1" si="5"/>
        <v>366.82737899270916</v>
      </c>
      <c r="S31" s="16">
        <f t="shared" ca="1" si="6"/>
        <v>2119.9617500997697</v>
      </c>
      <c r="T31" s="17">
        <f t="shared" ca="1" si="7"/>
        <v>1266.8452264950656</v>
      </c>
      <c r="U31" s="32">
        <f t="shared" ca="1" si="8"/>
        <v>2733.8173309471781</v>
      </c>
      <c r="V31" s="38">
        <f t="shared" ca="1" si="8"/>
        <v>1633.6726054877747</v>
      </c>
      <c r="W31" s="33">
        <f t="shared" ca="1" si="15"/>
        <v>92057.06664389011</v>
      </c>
    </row>
    <row r="32" spans="1:23" x14ac:dyDescent="0.3">
      <c r="A32" s="9"/>
      <c r="B32" s="9"/>
      <c r="C32" s="9"/>
      <c r="D32" s="3">
        <v>27</v>
      </c>
      <c r="E32" s="9">
        <v>92</v>
      </c>
      <c r="F32" s="10">
        <v>197184.52838884888</v>
      </c>
      <c r="G32" s="11">
        <f t="shared" si="0"/>
        <v>0.22404205823738649</v>
      </c>
      <c r="H32" s="11">
        <f t="shared" si="9"/>
        <v>3.9864321014227135E-2</v>
      </c>
      <c r="I32" s="16">
        <f t="shared" ca="1" si="12"/>
        <v>55691.576755487702</v>
      </c>
      <c r="J32" s="41">
        <f t="shared" ca="1" si="13"/>
        <v>-6.506255768293015E-4</v>
      </c>
      <c r="K32" s="16">
        <f t="shared" ca="1" si="14"/>
        <v>-36.234364251072506</v>
      </c>
      <c r="L32" s="15">
        <f t="shared" ca="1" si="10"/>
        <v>2226.2136956494651</v>
      </c>
      <c r="M32" s="16">
        <f t="shared" ca="1" si="1"/>
        <v>53429.128695587162</v>
      </c>
      <c r="N32" s="71" t="str">
        <f t="shared" ca="1" si="2"/>
        <v>V</v>
      </c>
      <c r="O32" s="15">
        <f t="shared" ca="1" si="11"/>
        <v>50223.380973851934</v>
      </c>
      <c r="P32" s="12">
        <f t="shared" ca="1" si="3"/>
        <v>1304.2541060084548</v>
      </c>
      <c r="Q32" s="16">
        <f t="shared" ca="1" si="4"/>
        <v>498.76549844956486</v>
      </c>
      <c r="R32" s="36">
        <f t="shared" ca="1" si="5"/>
        <v>292.20777437469667</v>
      </c>
      <c r="S32" s="16">
        <f t="shared" ca="1" si="6"/>
        <v>2002.1209815614609</v>
      </c>
      <c r="T32" s="17">
        <f t="shared" ca="1" si="7"/>
        <v>1172.9666904979724</v>
      </c>
      <c r="U32" s="32">
        <f t="shared" ca="1" si="8"/>
        <v>2500.8864800110259</v>
      </c>
      <c r="V32" s="38">
        <f t="shared" ca="1" si="8"/>
        <v>1465.174464872669</v>
      </c>
      <c r="W32" s="33">
        <f t="shared" ca="1" si="15"/>
        <v>93522.241108762784</v>
      </c>
    </row>
    <row r="33" spans="1:23" x14ac:dyDescent="0.3">
      <c r="A33" s="9"/>
      <c r="B33" s="9"/>
      <c r="C33" s="9"/>
      <c r="D33" s="3">
        <v>28</v>
      </c>
      <c r="E33" s="9">
        <v>93</v>
      </c>
      <c r="F33" s="10">
        <v>162099.02970804658</v>
      </c>
      <c r="G33" s="11">
        <f t="shared" si="0"/>
        <v>0.18417773722315936</v>
      </c>
      <c r="H33" s="11">
        <f t="shared" si="9"/>
        <v>3.5893483021063079E-2</v>
      </c>
      <c r="I33" s="16">
        <f t="shared" ca="1" si="12"/>
        <v>53429.128695587162</v>
      </c>
      <c r="J33" s="41">
        <f t="shared" ca="1" si="13"/>
        <v>4.6728608096183295E-2</v>
      </c>
      <c r="K33" s="16">
        <f t="shared" ca="1" si="14"/>
        <v>2496.6688157366334</v>
      </c>
      <c r="L33" s="15">
        <f t="shared" ca="1" si="10"/>
        <v>2237.0319004529515</v>
      </c>
      <c r="M33" s="16">
        <f t="shared" ca="1" si="1"/>
        <v>53688.76561087084</v>
      </c>
      <c r="N33" s="71" t="str">
        <f t="shared" ca="1" si="2"/>
        <v>V</v>
      </c>
      <c r="O33" s="15">
        <f t="shared" ca="1" si="11"/>
        <v>50467.439674218593</v>
      </c>
      <c r="P33" s="12">
        <f t="shared" ca="1" si="3"/>
        <v>1284.894197633846</v>
      </c>
      <c r="Q33" s="16">
        <f t="shared" ca="1" si="4"/>
        <v>412.01147352144847</v>
      </c>
      <c r="R33" s="36">
        <f t="shared" ca="1" si="5"/>
        <v>236.64890589136866</v>
      </c>
      <c r="S33" s="16">
        <f t="shared" ca="1" si="6"/>
        <v>1811.4521890630901</v>
      </c>
      <c r="T33" s="17">
        <f t="shared" ca="1" si="7"/>
        <v>1040.4520411832386</v>
      </c>
      <c r="U33" s="32">
        <f t="shared" ca="1" si="8"/>
        <v>2223.4636625845387</v>
      </c>
      <c r="V33" s="38">
        <f t="shared" ca="1" si="8"/>
        <v>1277.1009470746073</v>
      </c>
      <c r="W33" s="33">
        <f t="shared" ca="1" si="15"/>
        <v>94799.342055837391</v>
      </c>
    </row>
    <row r="34" spans="1:23" x14ac:dyDescent="0.3">
      <c r="A34" s="9"/>
      <c r="B34" s="9"/>
      <c r="C34" s="9"/>
      <c r="D34" s="3">
        <v>29</v>
      </c>
      <c r="E34" s="9">
        <v>94</v>
      </c>
      <c r="F34" s="10">
        <v>130508.35616476803</v>
      </c>
      <c r="G34" s="11">
        <f t="shared" si="0"/>
        <v>0.14828425420209629</v>
      </c>
      <c r="H34" s="11">
        <f t="shared" si="9"/>
        <v>3.2800360912344437E-2</v>
      </c>
      <c r="I34" s="16">
        <f t="shared" ca="1" si="12"/>
        <v>53688.76561087084</v>
      </c>
      <c r="J34" s="41">
        <f t="shared" ca="1" si="13"/>
        <v>1.4589666240009302E-2</v>
      </c>
      <c r="K34" s="16">
        <f t="shared" ca="1" si="14"/>
        <v>783.30117110069466</v>
      </c>
      <c r="L34" s="15">
        <f t="shared" ca="1" si="10"/>
        <v>2178.8826712788614</v>
      </c>
      <c r="M34" s="16">
        <f t="shared" ca="1" si="1"/>
        <v>52293.184110692673</v>
      </c>
      <c r="N34" s="71" t="str">
        <f t="shared" ca="1" si="2"/>
        <v>V</v>
      </c>
      <c r="O34" s="15">
        <f t="shared" ca="1" si="11"/>
        <v>49155.593064051114</v>
      </c>
      <c r="P34" s="12">
        <f t="shared" ca="1" si="3"/>
        <v>1226.9556471821634</v>
      </c>
      <c r="Q34" s="16">
        <f t="shared" ca="1" si="4"/>
        <v>323.09399190445731</v>
      </c>
      <c r="R34" s="36">
        <f t="shared" ca="1" si="5"/>
        <v>181.93820308145749</v>
      </c>
      <c r="S34" s="16">
        <f t="shared" ca="1" si="6"/>
        <v>1612.3211933612115</v>
      </c>
      <c r="T34" s="17">
        <f t="shared" ca="1" si="7"/>
        <v>907.91790643087825</v>
      </c>
      <c r="U34" s="32">
        <f t="shared" ca="1" si="8"/>
        <v>1935.4151852656687</v>
      </c>
      <c r="V34" s="38">
        <f t="shared" ca="1" si="8"/>
        <v>1089.8561095123357</v>
      </c>
      <c r="W34" s="33">
        <f t="shared" ca="1" si="15"/>
        <v>95889.198165349721</v>
      </c>
    </row>
    <row r="35" spans="1:23" x14ac:dyDescent="0.3">
      <c r="A35" s="9"/>
      <c r="B35" s="9"/>
      <c r="C35" s="9"/>
      <c r="D35" s="3">
        <v>30</v>
      </c>
      <c r="E35" s="9">
        <v>95</v>
      </c>
      <c r="F35" s="10">
        <v>101640.00997848315</v>
      </c>
      <c r="G35" s="11">
        <f t="shared" si="0"/>
        <v>0.11548389328975185</v>
      </c>
      <c r="H35" s="11">
        <f t="shared" si="9"/>
        <v>2.6321049663064523E-2</v>
      </c>
      <c r="I35" s="16">
        <f t="shared" ca="1" si="12"/>
        <v>52293.184110692673</v>
      </c>
      <c r="J35" s="41">
        <f t="shared" ca="1" si="13"/>
        <v>3.0120819640750418E-2</v>
      </c>
      <c r="K35" s="16">
        <f t="shared" ca="1" si="14"/>
        <v>1575.1135670387296</v>
      </c>
      <c r="L35" s="15">
        <f t="shared" ca="1" si="10"/>
        <v>2154.7319071092561</v>
      </c>
      <c r="M35" s="16">
        <f t="shared" ca="1" si="1"/>
        <v>51713.565770622146</v>
      </c>
      <c r="N35" s="71" t="str">
        <f t="shared" ca="1" si="2"/>
        <v>V</v>
      </c>
      <c r="O35" s="15">
        <f t="shared" ca="1" si="11"/>
        <v>48610.751824384817</v>
      </c>
      <c r="P35" s="12">
        <f t="shared" ca="1" si="3"/>
        <v>1189.5647594711882</v>
      </c>
      <c r="Q35" s="16">
        <f t="shared" ca="1" si="4"/>
        <v>248.83682962862883</v>
      </c>
      <c r="R35" s="36">
        <f t="shared" ca="1" si="5"/>
        <v>137.37556974402003</v>
      </c>
      <c r="S35" s="16">
        <f t="shared" ca="1" si="6"/>
        <v>1279.4860129285371</v>
      </c>
      <c r="T35" s="17">
        <f t="shared" ca="1" si="7"/>
        <v>706.36698059482069</v>
      </c>
      <c r="U35" s="32">
        <f t="shared" ca="1" si="8"/>
        <v>1528.322842557166</v>
      </c>
      <c r="V35" s="38">
        <f t="shared" ca="1" si="8"/>
        <v>843.74255033884072</v>
      </c>
      <c r="W35" s="33">
        <f t="shared" ca="1" si="15"/>
        <v>96732.940715688557</v>
      </c>
    </row>
    <row r="36" spans="1:23" x14ac:dyDescent="0.3">
      <c r="A36" s="9"/>
      <c r="B36" s="9"/>
      <c r="C36" s="9"/>
      <c r="D36" s="3">
        <v>31</v>
      </c>
      <c r="E36" s="9">
        <v>96</v>
      </c>
      <c r="F36" s="10">
        <v>78474.253489085037</v>
      </c>
      <c r="G36" s="11">
        <f t="shared" si="0"/>
        <v>8.9162843626687333E-2</v>
      </c>
      <c r="H36" s="11">
        <f t="shared" si="9"/>
        <v>2.2608331882167643E-2</v>
      </c>
      <c r="I36" s="16">
        <f t="shared" ca="1" si="12"/>
        <v>51713.565770622146</v>
      </c>
      <c r="J36" s="41">
        <f t="shared" ca="1" si="13"/>
        <v>1.8991271217727358E-2</v>
      </c>
      <c r="K36" s="16">
        <f t="shared" ca="1" si="14"/>
        <v>982.10635318566699</v>
      </c>
      <c r="L36" s="15">
        <f t="shared" ca="1" si="10"/>
        <v>2107.8268849523124</v>
      </c>
      <c r="M36" s="16">
        <f t="shared" ca="1" si="1"/>
        <v>50587.845238855494</v>
      </c>
      <c r="N36" s="71" t="str">
        <f t="shared" ca="1" si="2"/>
        <v>V</v>
      </c>
      <c r="O36" s="15">
        <f t="shared" ca="1" si="11"/>
        <v>47552.574524524163</v>
      </c>
      <c r="P36" s="12">
        <f t="shared" ca="1" si="3"/>
        <v>1140.8528060699825</v>
      </c>
      <c r="Q36" s="16">
        <f t="shared" ca="1" si="4"/>
        <v>187.9398389351305</v>
      </c>
      <c r="R36" s="36">
        <f t="shared" ca="1" si="5"/>
        <v>101.7216803486853</v>
      </c>
      <c r="S36" s="16">
        <f t="shared" ca="1" si="6"/>
        <v>1075.0843867019526</v>
      </c>
      <c r="T36" s="17">
        <f t="shared" ca="1" si="7"/>
        <v>581.88509126957899</v>
      </c>
      <c r="U36" s="32">
        <f t="shared" ca="1" si="8"/>
        <v>1263.024225637083</v>
      </c>
      <c r="V36" s="38">
        <f t="shared" ca="1" si="8"/>
        <v>683.60677161826425</v>
      </c>
      <c r="W36" s="33">
        <f t="shared" ca="1" si="15"/>
        <v>97416.547487306816</v>
      </c>
    </row>
    <row r="37" spans="1:23" x14ac:dyDescent="0.3">
      <c r="A37" s="9"/>
      <c r="B37" s="9"/>
      <c r="C37" s="9"/>
      <c r="D37" s="3">
        <v>32</v>
      </c>
      <c r="E37" s="9">
        <v>97</v>
      </c>
      <c r="F37" s="10">
        <v>58576.144647751949</v>
      </c>
      <c r="G37" s="11">
        <f t="shared" si="0"/>
        <v>6.6554511744519679E-2</v>
      </c>
      <c r="H37" s="11">
        <f t="shared" si="9"/>
        <v>1.8023962815628396E-2</v>
      </c>
      <c r="I37" s="16">
        <f t="shared" ca="1" si="12"/>
        <v>50587.845238855494</v>
      </c>
      <c r="J37" s="41">
        <f t="shared" ca="1" si="13"/>
        <v>-1.986860145747104E-2</v>
      </c>
      <c r="K37" s="16">
        <f t="shared" ca="1" si="14"/>
        <v>-1005.1097356430437</v>
      </c>
      <c r="L37" s="15">
        <f t="shared" ca="1" si="10"/>
        <v>1983.309420128498</v>
      </c>
      <c r="M37" s="16">
        <f t="shared" ca="1" si="1"/>
        <v>47599.426083083948</v>
      </c>
      <c r="N37" s="71" t="str">
        <f t="shared" ca="1" si="2"/>
        <v>V</v>
      </c>
      <c r="O37" s="15">
        <f t="shared" ca="1" si="11"/>
        <v>44743.460518098909</v>
      </c>
      <c r="P37" s="12">
        <f t="shared" ca="1" si="3"/>
        <v>1052.4100295007436</v>
      </c>
      <c r="Q37" s="16">
        <f t="shared" ca="1" si="4"/>
        <v>131.99819009495863</v>
      </c>
      <c r="R37" s="36">
        <f t="shared" ca="1" si="5"/>
        <v>70.04263566845755</v>
      </c>
      <c r="S37" s="16">
        <f t="shared" ca="1" si="6"/>
        <v>806.45446862075198</v>
      </c>
      <c r="T37" s="17">
        <f t="shared" ca="1" si="7"/>
        <v>427.93159882091612</v>
      </c>
      <c r="U37" s="32">
        <f t="shared" ca="1" si="8"/>
        <v>938.45265871571064</v>
      </c>
      <c r="V37" s="38">
        <f t="shared" ca="1" si="8"/>
        <v>497.97423448937366</v>
      </c>
      <c r="W37" s="33">
        <f t="shared" ca="1" si="15"/>
        <v>97914.521721796191</v>
      </c>
    </row>
    <row r="38" spans="1:23" x14ac:dyDescent="0.3">
      <c r="A38" s="9"/>
      <c r="B38" s="9"/>
      <c r="C38" s="9"/>
      <c r="D38" s="3">
        <v>33</v>
      </c>
      <c r="E38" s="9">
        <v>98</v>
      </c>
      <c r="F38" s="10">
        <v>42712.843643205291</v>
      </c>
      <c r="G38" s="11">
        <f t="shared" si="0"/>
        <v>4.853054892889129E-2</v>
      </c>
      <c r="H38" s="11">
        <f t="shared" si="9"/>
        <v>1.4054736449484394E-2</v>
      </c>
      <c r="I38" s="16">
        <f t="shared" ca="1" si="12"/>
        <v>47599.426083083948</v>
      </c>
      <c r="J38" s="41">
        <f t="shared" ca="1" si="13"/>
        <v>-0.11464274068576154</v>
      </c>
      <c r="K38" s="16">
        <f t="shared" ca="1" si="14"/>
        <v>-5456.9286612340675</v>
      </c>
      <c r="L38" s="15">
        <f t="shared" ca="1" si="10"/>
        <v>1685.6998968739954</v>
      </c>
      <c r="M38" s="16">
        <f t="shared" ca="1" si="1"/>
        <v>40456.797524975889</v>
      </c>
      <c r="N38" s="71" t="str">
        <f t="shared" ca="1" si="2"/>
        <v>V</v>
      </c>
      <c r="O38" s="15">
        <f t="shared" ca="1" si="11"/>
        <v>38029.389673477337</v>
      </c>
      <c r="P38" s="12">
        <f t="shared" ca="1" si="3"/>
        <v>876.94951472338369</v>
      </c>
      <c r="Q38" s="16">
        <f t="shared" ca="1" si="4"/>
        <v>81.807941324670438</v>
      </c>
      <c r="R38" s="36">
        <f t="shared" ca="1" si="5"/>
        <v>42.558841332450648</v>
      </c>
      <c r="S38" s="16">
        <f t="shared" ca="1" si="6"/>
        <v>534.49304919546739</v>
      </c>
      <c r="T38" s="17">
        <f t="shared" ca="1" si="7"/>
        <v>278.05863960969526</v>
      </c>
      <c r="U38" s="32">
        <f t="shared" ca="1" si="8"/>
        <v>616.30099052013782</v>
      </c>
      <c r="V38" s="38">
        <f t="shared" ca="1" si="8"/>
        <v>320.6174809421459</v>
      </c>
      <c r="W38" s="33">
        <f t="shared" ca="1" si="15"/>
        <v>98235.139202738341</v>
      </c>
    </row>
    <row r="39" spans="1:23" x14ac:dyDescent="0.3">
      <c r="A39" s="9"/>
      <c r="B39" s="9"/>
      <c r="C39" s="9"/>
      <c r="D39" s="3">
        <v>34</v>
      </c>
      <c r="E39" s="9">
        <v>99</v>
      </c>
      <c r="F39" s="10">
        <v>30342.949346462585</v>
      </c>
      <c r="G39" s="11">
        <f t="shared" si="0"/>
        <v>3.4475812479406891E-2</v>
      </c>
      <c r="H39" s="11">
        <f t="shared" si="9"/>
        <v>1.2078340678644967E-2</v>
      </c>
      <c r="I39" s="16">
        <f t="shared" ca="1" si="12"/>
        <v>40456.797524975889</v>
      </c>
      <c r="J39" s="41">
        <f t="shared" ca="1" si="13"/>
        <v>5.0602271988694075E-2</v>
      </c>
      <c r="K39" s="16">
        <f t="shared" ca="1" si="14"/>
        <v>2047.2058721503552</v>
      </c>
      <c r="L39" s="15">
        <f t="shared" ca="1" si="10"/>
        <v>1700.1601358850498</v>
      </c>
      <c r="M39" s="16">
        <f t="shared" ca="1" si="1"/>
        <v>40803.843261241193</v>
      </c>
      <c r="N39" s="71" t="str">
        <f t="shared" ca="1" si="2"/>
        <v>V</v>
      </c>
      <c r="O39" s="15">
        <f t="shared" ca="1" si="11"/>
        <v>38355.612665566718</v>
      </c>
      <c r="P39" s="12">
        <f t="shared" ca="1" si="3"/>
        <v>867.12955537672451</v>
      </c>
      <c r="Q39" s="16">
        <f t="shared" ca="1" si="4"/>
        <v>58.614402029735913</v>
      </c>
      <c r="R39" s="36">
        <f t="shared" ca="1" si="5"/>
        <v>29.894995946519426</v>
      </c>
      <c r="S39" s="16">
        <f t="shared" ca="1" si="6"/>
        <v>463.27215671286456</v>
      </c>
      <c r="T39" s="17">
        <f t="shared" ca="1" si="7"/>
        <v>236.281848274087</v>
      </c>
      <c r="U39" s="32">
        <f t="shared" ca="1" si="8"/>
        <v>521.88655874260053</v>
      </c>
      <c r="V39" s="38">
        <f t="shared" ca="1" si="8"/>
        <v>266.17684422060643</v>
      </c>
      <c r="W39" s="33">
        <f t="shared" ca="1" si="15"/>
        <v>98501.316046958949</v>
      </c>
    </row>
    <row r="40" spans="1:23" x14ac:dyDescent="0.3">
      <c r="A40" s="9"/>
      <c r="B40" s="9"/>
      <c r="C40" s="9"/>
      <c r="D40" s="3">
        <v>35</v>
      </c>
      <c r="E40" s="9">
        <v>100</v>
      </c>
      <c r="F40" s="10">
        <v>19712.526071583823</v>
      </c>
      <c r="G40" s="11">
        <f t="shared" si="0"/>
        <v>2.2397471800761928E-2</v>
      </c>
      <c r="H40" s="11">
        <f t="shared" si="9"/>
        <v>7.7340571375581106E-3</v>
      </c>
      <c r="I40" s="16">
        <f t="shared" ca="1" si="12"/>
        <v>40803.843261241193</v>
      </c>
      <c r="J40" s="41">
        <f t="shared" ca="1" si="13"/>
        <v>-1.4242298422905968E-2</v>
      </c>
      <c r="K40" s="16">
        <f t="shared" ca="1" si="14"/>
        <v>-581.14051252807769</v>
      </c>
      <c r="L40" s="15">
        <f t="shared" ca="1" si="10"/>
        <v>1608.9081099485245</v>
      </c>
      <c r="M40" s="16">
        <f t="shared" ca="1" si="1"/>
        <v>38613.794638764586</v>
      </c>
      <c r="N40" s="71" t="str">
        <f t="shared" ca="1" si="2"/>
        <v>V</v>
      </c>
      <c r="O40" s="15">
        <f t="shared" ca="1" si="11"/>
        <v>36296.966960438709</v>
      </c>
      <c r="P40" s="12">
        <f t="shared" ca="1" si="3"/>
        <v>804.49848233197861</v>
      </c>
      <c r="Q40" s="16">
        <f t="shared" ca="1" si="4"/>
        <v>36.035474022589248</v>
      </c>
      <c r="R40" s="36">
        <f t="shared" ca="1" si="5"/>
        <v>18.01873207178626</v>
      </c>
      <c r="S40" s="16">
        <f t="shared" ca="1" si="6"/>
        <v>280.72281639209194</v>
      </c>
      <c r="T40" s="17">
        <f t="shared" ca="1" si="7"/>
        <v>140.36915989603796</v>
      </c>
      <c r="U40" s="32">
        <f t="shared" ca="1" si="8"/>
        <v>316.7582904146812</v>
      </c>
      <c r="V40" s="38">
        <f t="shared" ca="1" si="8"/>
        <v>158.3878919678242</v>
      </c>
      <c r="W40" s="33">
        <f t="shared" ca="1" si="15"/>
        <v>98659.703938926774</v>
      </c>
    </row>
    <row r="41" spans="1:23" x14ac:dyDescent="0.3">
      <c r="A41" s="9"/>
      <c r="B41" s="9"/>
      <c r="C41" s="9"/>
      <c r="D41" s="3">
        <v>36</v>
      </c>
      <c r="E41" s="9">
        <v>101</v>
      </c>
      <c r="F41" s="10">
        <v>12905.605883473716</v>
      </c>
      <c r="G41" s="11">
        <f t="shared" si="0"/>
        <v>1.4663414663203818E-2</v>
      </c>
      <c r="H41" s="11">
        <f t="shared" si="9"/>
        <v>5.3801550549508522E-3</v>
      </c>
      <c r="I41" s="16">
        <f t="shared" ca="1" si="12"/>
        <v>38613.794638764586</v>
      </c>
      <c r="J41" s="41">
        <f t="shared" ca="1" si="13"/>
        <v>-2.6927409815397541E-2</v>
      </c>
      <c r="K41" s="16">
        <f t="shared" ca="1" si="14"/>
        <v>-1039.7694727656144</v>
      </c>
      <c r="L41" s="15">
        <f t="shared" ca="1" si="10"/>
        <v>1502.9610066399589</v>
      </c>
      <c r="M41" s="16">
        <f t="shared" ca="1" si="1"/>
        <v>36071.064159359012</v>
      </c>
      <c r="N41" s="71" t="str">
        <f t="shared" ca="1" si="2"/>
        <v>V</v>
      </c>
      <c r="O41" s="15">
        <f t="shared" ca="1" si="11"/>
        <v>33906.800309797472</v>
      </c>
      <c r="P41" s="12">
        <f t="shared" ca="1" si="3"/>
        <v>736.78627953163311</v>
      </c>
      <c r="Q41" s="16">
        <f t="shared" ca="1" si="4"/>
        <v>22.038540462987942</v>
      </c>
      <c r="R41" s="36">
        <f t="shared" ca="1" si="5"/>
        <v>10.803802734931535</v>
      </c>
      <c r="S41" s="16">
        <f t="shared" ca="1" si="6"/>
        <v>182.42384308396601</v>
      </c>
      <c r="T41" s="17">
        <f t="shared" ca="1" si="7"/>
        <v>89.428391055986751</v>
      </c>
      <c r="U41" s="32">
        <f t="shared" ca="1" si="8"/>
        <v>204.46238354695396</v>
      </c>
      <c r="V41" s="38">
        <f t="shared" ca="1" si="8"/>
        <v>100.23219379091829</v>
      </c>
      <c r="W41" s="33">
        <f t="shared" ca="1" si="15"/>
        <v>98759.936132717688</v>
      </c>
    </row>
    <row r="42" spans="1:23" x14ac:dyDescent="0.3">
      <c r="A42" s="9"/>
      <c r="B42" s="9"/>
      <c r="C42" s="9"/>
      <c r="D42" s="3">
        <v>37</v>
      </c>
      <c r="E42" s="9">
        <v>102</v>
      </c>
      <c r="F42" s="10">
        <v>8170.4086374044391</v>
      </c>
      <c r="G42" s="11">
        <f t="shared" si="0"/>
        <v>9.2832596082529657E-3</v>
      </c>
      <c r="H42" s="11">
        <f t="shared" si="9"/>
        <v>3.786961441842351E-3</v>
      </c>
      <c r="I42" s="16">
        <f t="shared" ca="1" si="12"/>
        <v>36071.064159359012</v>
      </c>
      <c r="J42" s="41">
        <f t="shared" ca="1" si="13"/>
        <v>5.7821453949176253E-2</v>
      </c>
      <c r="K42" s="16">
        <f t="shared" ca="1" si="14"/>
        <v>2085.6813751881591</v>
      </c>
      <c r="L42" s="15">
        <f t="shared" ca="1" si="10"/>
        <v>1526.2698213818867</v>
      </c>
      <c r="M42" s="16">
        <f t="shared" ca="1" si="1"/>
        <v>36630.47571316528</v>
      </c>
      <c r="N42" s="71" t="str">
        <f t="shared" ca="1" si="2"/>
        <v>V</v>
      </c>
      <c r="O42" s="15">
        <f t="shared" ca="1" si="11"/>
        <v>34432.647170375363</v>
      </c>
      <c r="P42" s="12">
        <f t="shared" ca="1" si="3"/>
        <v>733.54196090725281</v>
      </c>
      <c r="Q42" s="16">
        <f t="shared" ca="1" si="4"/>
        <v>14.168758984129937</v>
      </c>
      <c r="R42" s="36">
        <f t="shared" ca="1" si="5"/>
        <v>6.8096604566489756</v>
      </c>
      <c r="S42" s="16">
        <f t="shared" ca="1" si="6"/>
        <v>130.39510717477364</v>
      </c>
      <c r="T42" s="17">
        <f t="shared" ca="1" si="7"/>
        <v>62.669313950722653</v>
      </c>
      <c r="U42" s="32">
        <f t="shared" ca="1" si="8"/>
        <v>144.56386615890358</v>
      </c>
      <c r="V42" s="38">
        <f t="shared" ca="1" si="8"/>
        <v>69.478974407371624</v>
      </c>
      <c r="W42" s="33">
        <f t="shared" ca="1" si="15"/>
        <v>98829.415107125067</v>
      </c>
    </row>
    <row r="43" spans="1:23" x14ac:dyDescent="0.3">
      <c r="A43" s="9"/>
      <c r="B43" s="9"/>
      <c r="C43" s="9"/>
      <c r="D43" s="3">
        <v>38</v>
      </c>
      <c r="E43" s="9">
        <v>103</v>
      </c>
      <c r="F43" s="10">
        <v>4837.4174490034111</v>
      </c>
      <c r="G43" s="11">
        <f t="shared" si="0"/>
        <v>5.4962981664106146E-3</v>
      </c>
      <c r="H43" s="11">
        <f t="shared" si="9"/>
        <v>2.36240187428309E-3</v>
      </c>
      <c r="I43" s="16">
        <f t="shared" ca="1" si="12"/>
        <v>36630.47571316528</v>
      </c>
      <c r="J43" s="41">
        <f t="shared" ca="1" si="13"/>
        <v>-4.7789268319268538E-2</v>
      </c>
      <c r="K43" s="16">
        <f t="shared" ca="1" si="14"/>
        <v>-1750.543632518905</v>
      </c>
      <c r="L43" s="15">
        <f t="shared" ca="1" si="10"/>
        <v>1395.197283225855</v>
      </c>
      <c r="M43" s="16">
        <f t="shared" ca="1" si="1"/>
        <v>33484.734797420519</v>
      </c>
      <c r="N43" s="71" t="str">
        <f t="shared" ca="1" si="2"/>
        <v>V</v>
      </c>
      <c r="O43" s="15">
        <f t="shared" ca="1" si="11"/>
        <v>31475.650709575286</v>
      </c>
      <c r="P43" s="12">
        <f t="shared" ca="1" si="3"/>
        <v>657.39908453083638</v>
      </c>
      <c r="Q43" s="16">
        <f t="shared" ca="1" si="4"/>
        <v>7.6684202695753383</v>
      </c>
      <c r="R43" s="36">
        <f t="shared" ca="1" si="5"/>
        <v>3.6132613829068525</v>
      </c>
      <c r="S43" s="16">
        <f t="shared" ca="1" si="6"/>
        <v>74.358136230580527</v>
      </c>
      <c r="T43" s="17">
        <f t="shared" ca="1" si="7"/>
        <v>35.036601112338644</v>
      </c>
      <c r="U43" s="32">
        <f t="shared" ca="1" si="8"/>
        <v>82.026556500155863</v>
      </c>
      <c r="V43" s="38">
        <f t="shared" ca="1" si="8"/>
        <v>38.6498624952455</v>
      </c>
      <c r="W43" s="33">
        <f t="shared" ca="1" si="15"/>
        <v>98868.064969620318</v>
      </c>
    </row>
    <row r="44" spans="1:23" x14ac:dyDescent="0.3">
      <c r="A44" s="9"/>
      <c r="B44" s="9"/>
      <c r="C44" s="9"/>
      <c r="D44" s="3">
        <v>39</v>
      </c>
      <c r="E44" s="9">
        <v>104</v>
      </c>
      <c r="F44" s="10">
        <v>2758.2136463322677</v>
      </c>
      <c r="G44" s="11">
        <f t="shared" si="0"/>
        <v>3.1338962921275246E-3</v>
      </c>
      <c r="H44" s="11">
        <f t="shared" si="9"/>
        <v>1.5905642869763353E-3</v>
      </c>
      <c r="I44" s="16">
        <f t="shared" ca="1" si="12"/>
        <v>33484.734797420519</v>
      </c>
      <c r="J44" s="41">
        <f t="shared" ca="1" si="13"/>
        <v>3.7419536137095477E-2</v>
      </c>
      <c r="K44" s="16">
        <f t="shared" ca="1" si="14"/>
        <v>1252.9832437931354</v>
      </c>
      <c r="L44" s="15">
        <f t="shared" ca="1" si="10"/>
        <v>1389.508721648546</v>
      </c>
      <c r="M44" s="16">
        <f t="shared" ca="1" si="1"/>
        <v>33348.209319565103</v>
      </c>
      <c r="N44" s="71" t="str">
        <f t="shared" ca="1" si="2"/>
        <v>V</v>
      </c>
      <c r="O44" s="15">
        <f t="shared" ca="1" si="11"/>
        <v>31347.316760391197</v>
      </c>
      <c r="P44" s="12">
        <f t="shared" ca="1" si="3"/>
        <v>641.88108548793559</v>
      </c>
      <c r="Q44" s="16">
        <f t="shared" ca="1" si="4"/>
        <v>4.354576230653235</v>
      </c>
      <c r="R44" s="36">
        <f t="shared" ca="1" si="5"/>
        <v>2.0115887537974322</v>
      </c>
      <c r="S44" s="16">
        <f t="shared" ca="1" si="6"/>
        <v>49.859922531612952</v>
      </c>
      <c r="T44" s="17">
        <f t="shared" ca="1" si="7"/>
        <v>23.03270263677484</v>
      </c>
      <c r="U44" s="32">
        <f t="shared" ca="1" si="8"/>
        <v>54.214498762266189</v>
      </c>
      <c r="V44" s="38">
        <f t="shared" ca="1" si="8"/>
        <v>25.044291390572273</v>
      </c>
      <c r="W44" s="33">
        <f t="shared" ca="1" si="15"/>
        <v>98893.10926101089</v>
      </c>
    </row>
    <row r="45" spans="1:23" x14ac:dyDescent="0.3">
      <c r="A45" s="9"/>
      <c r="B45" s="9"/>
      <c r="C45" s="9"/>
      <c r="D45" s="3">
        <v>40</v>
      </c>
      <c r="E45" s="9">
        <v>105</v>
      </c>
      <c r="F45" s="10">
        <v>1358.3217185976148</v>
      </c>
      <c r="G45" s="11">
        <f t="shared" si="0"/>
        <v>1.5433320051511893E-3</v>
      </c>
      <c r="H45" s="11">
        <f t="shared" si="9"/>
        <v>7.8329610858774692E-4</v>
      </c>
      <c r="I45" s="16">
        <f t="shared" ca="1" si="12"/>
        <v>33348.209319565103</v>
      </c>
      <c r="J45" s="41">
        <f t="shared" ca="1" si="13"/>
        <v>5.8561904744481134E-2</v>
      </c>
      <c r="K45" s="16">
        <f t="shared" ca="1" si="14"/>
        <v>1952.9346575713896</v>
      </c>
      <c r="L45" s="15">
        <f t="shared" ca="1" si="10"/>
        <v>1412.0457590854596</v>
      </c>
      <c r="M45" s="16">
        <f t="shared" ca="1" si="1"/>
        <v>33889.098218051033</v>
      </c>
      <c r="N45" s="71" t="str">
        <f t="shared" ca="1" si="2"/>
        <v>V</v>
      </c>
      <c r="O45" s="15">
        <f t="shared" ca="1" si="11"/>
        <v>31855.752324967973</v>
      </c>
      <c r="P45" s="12">
        <f t="shared" ca="1" si="3"/>
        <v>639.50199009276616</v>
      </c>
      <c r="Q45" s="16">
        <f t="shared" ca="1" si="4"/>
        <v>2.1792554127345953</v>
      </c>
      <c r="R45" s="36">
        <f t="shared" ca="1" si="5"/>
        <v>0.98696388866804463</v>
      </c>
      <c r="S45" s="16">
        <f t="shared" ca="1" si="6"/>
        <v>24.952486832282485</v>
      </c>
      <c r="T45" s="17">
        <f t="shared" ca="1" si="7"/>
        <v>11.30074212137656</v>
      </c>
      <c r="U45" s="32">
        <f t="shared" ca="1" si="8"/>
        <v>27.13174224501708</v>
      </c>
      <c r="V45" s="38">
        <f t="shared" ca="1" si="8"/>
        <v>12.287706010044605</v>
      </c>
      <c r="W45" s="33">
        <f t="shared" ca="1" si="15"/>
        <v>98905.396967020934</v>
      </c>
    </row>
    <row r="46" spans="1:23" x14ac:dyDescent="0.3">
      <c r="A46" s="9"/>
      <c r="B46" s="9"/>
      <c r="C46" s="9"/>
      <c r="D46" s="3">
        <v>41</v>
      </c>
      <c r="E46" s="9">
        <v>106</v>
      </c>
      <c r="F46" s="10">
        <f>F45*($F$45/$F$44)</f>
        <v>668.9249375832128</v>
      </c>
      <c r="G46" s="11">
        <f t="shared" si="0"/>
        <v>7.6003589656344224E-4</v>
      </c>
      <c r="H46" s="11">
        <f t="shared" si="9"/>
        <v>3.8574536015458519E-4</v>
      </c>
      <c r="I46" s="16">
        <f t="shared" ca="1" si="12"/>
        <v>33889.098218051033</v>
      </c>
      <c r="J46" s="41">
        <f t="shared" ca="1" si="13"/>
        <v>2.2151009691350684E-2</v>
      </c>
      <c r="K46" s="16">
        <f t="shared" ca="1" si="14"/>
        <v>750.67774305918363</v>
      </c>
      <c r="L46" s="15">
        <f t="shared" ca="1" si="10"/>
        <v>1385.5910384444087</v>
      </c>
      <c r="M46" s="16">
        <f t="shared" ca="1" si="1"/>
        <v>33254.184922665809</v>
      </c>
      <c r="N46" s="71" t="str">
        <f t="shared" ca="1" si="2"/>
        <v>V</v>
      </c>
      <c r="O46" s="15">
        <f t="shared" ca="1" si="11"/>
        <v>31258.93382730586</v>
      </c>
      <c r="P46" s="12">
        <f t="shared" ca="1" si="3"/>
        <v>615.21656929218739</v>
      </c>
      <c r="Q46" s="16">
        <f t="shared" ca="1" si="4"/>
        <v>1.0530989271743671</v>
      </c>
      <c r="R46" s="36">
        <f t="shared" ca="1" si="5"/>
        <v>0.46758667682267274</v>
      </c>
      <c r="S46" s="16">
        <f t="shared" ca="1" si="6"/>
        <v>12.057988687262446</v>
      </c>
      <c r="T46" s="17">
        <f t="shared" ca="1" si="7"/>
        <v>5.3538701008560521</v>
      </c>
      <c r="U46" s="32">
        <f t="shared" ca="1" si="8"/>
        <v>13.111087614436814</v>
      </c>
      <c r="V46" s="38">
        <f t="shared" ca="1" si="8"/>
        <v>5.8214567776787245</v>
      </c>
      <c r="W46" s="33">
        <f t="shared" ca="1" si="15"/>
        <v>98911.218423798608</v>
      </c>
    </row>
    <row r="47" spans="1:23" x14ac:dyDescent="0.3">
      <c r="A47" s="9"/>
      <c r="B47" s="9"/>
      <c r="C47" s="9"/>
      <c r="D47" s="3">
        <v>42</v>
      </c>
      <c r="E47" s="9">
        <v>107</v>
      </c>
      <c r="F47" s="10">
        <f>F46*($F$45/$F$44)</f>
        <v>329.42164289523487</v>
      </c>
      <c r="G47" s="11">
        <f t="shared" si="0"/>
        <v>3.7429053640885705E-4</v>
      </c>
      <c r="H47" s="11">
        <f t="shared" si="9"/>
        <v>1.8996581401262223E-4</v>
      </c>
      <c r="I47" s="16">
        <f t="shared" ca="1" si="12"/>
        <v>33254.184922665809</v>
      </c>
      <c r="J47" s="41">
        <f t="shared" ca="1" si="13"/>
        <v>8.3911908032145099E-2</v>
      </c>
      <c r="K47" s="16">
        <f t="shared" ca="1" si="14"/>
        <v>2790.4221069146797</v>
      </c>
      <c r="L47" s="15">
        <f t="shared" ca="1" si="10"/>
        <v>1441.7842811832195</v>
      </c>
      <c r="M47" s="16">
        <f t="shared" ca="1" si="1"/>
        <v>34602.822748397273</v>
      </c>
      <c r="N47" s="71" t="str">
        <f t="shared" ca="1" si="2"/>
        <v>V</v>
      </c>
      <c r="O47" s="15">
        <f t="shared" ca="1" si="11"/>
        <v>32526.653383493438</v>
      </c>
      <c r="P47" s="12">
        <f t="shared" ca="1" si="3"/>
        <v>627.61464985833913</v>
      </c>
      <c r="Q47" s="16">
        <f t="shared" ca="1" si="4"/>
        <v>0.53964621198992557</v>
      </c>
      <c r="R47" s="36">
        <f t="shared" ca="1" si="5"/>
        <v>0.23491022395353472</v>
      </c>
      <c r="S47" s="16">
        <f t="shared" ca="1" si="6"/>
        <v>6.1789521871017437</v>
      </c>
      <c r="T47" s="17">
        <f t="shared" ca="1" si="7"/>
        <v>2.6897233962189864</v>
      </c>
      <c r="U47" s="32">
        <f t="shared" ca="1" si="8"/>
        <v>6.7185983990916691</v>
      </c>
      <c r="V47" s="38">
        <f t="shared" ca="1" si="8"/>
        <v>2.9246336201725209</v>
      </c>
      <c r="W47" s="33">
        <f t="shared" ca="1" si="15"/>
        <v>98914.143057418783</v>
      </c>
    </row>
    <row r="48" spans="1:23" x14ac:dyDescent="0.3">
      <c r="A48" s="9"/>
      <c r="B48" s="9"/>
      <c r="C48" s="9"/>
      <c r="D48" s="3">
        <v>43</v>
      </c>
      <c r="E48" s="9">
        <v>108</v>
      </c>
      <c r="F48" s="10">
        <f>F47*($F$45/$F$44)</f>
        <v>162.22839471326506</v>
      </c>
      <c r="G48" s="11">
        <f t="shared" si="0"/>
        <v>1.8432472239623482E-4</v>
      </c>
      <c r="H48" s="11">
        <f t="shared" si="9"/>
        <v>9.3551379280405395E-5</v>
      </c>
      <c r="I48" s="16">
        <f t="shared" ca="1" si="12"/>
        <v>34602.822748397273</v>
      </c>
      <c r="J48" s="41">
        <f t="shared" ca="1" si="13"/>
        <v>-2.5862694432998191E-2</v>
      </c>
      <c r="K48" s="16">
        <f t="shared" ca="1" si="14"/>
        <v>-894.92223126099736</v>
      </c>
      <c r="L48" s="15">
        <f t="shared" ca="1" si="10"/>
        <v>1348.3160206854509</v>
      </c>
      <c r="M48" s="16">
        <f t="shared" ca="1" si="1"/>
        <v>32359.584496450821</v>
      </c>
      <c r="N48" s="71" t="str">
        <f t="shared" ca="1" si="2"/>
        <v>V</v>
      </c>
      <c r="O48" s="15">
        <f t="shared" ca="1" si="11"/>
        <v>30418.009426663772</v>
      </c>
      <c r="P48" s="12">
        <f t="shared" ca="1" si="3"/>
        <v>575.41914724459275</v>
      </c>
      <c r="Q48" s="16">
        <f t="shared" ca="1" si="4"/>
        <v>0.24852797621524175</v>
      </c>
      <c r="R48" s="36">
        <f t="shared" ca="1" si="5"/>
        <v>0.10606397457733772</v>
      </c>
      <c r="S48" s="16">
        <f t="shared" ca="1" si="6"/>
        <v>2.845646736828769</v>
      </c>
      <c r="T48" s="17">
        <f t="shared" ca="1" si="7"/>
        <v>1.2144331102977877</v>
      </c>
      <c r="U48" s="32">
        <f t="shared" ca="1" si="8"/>
        <v>3.0941747130440107</v>
      </c>
      <c r="V48" s="38">
        <f t="shared" ca="1" si="8"/>
        <v>1.3204970848751254</v>
      </c>
      <c r="W48" s="33">
        <f t="shared" ca="1" si="15"/>
        <v>98915.463554503658</v>
      </c>
    </row>
    <row r="49" spans="1:23" x14ac:dyDescent="0.3">
      <c r="A49" s="9"/>
      <c r="B49" s="9"/>
      <c r="C49" s="9"/>
      <c r="D49" s="3">
        <v>44</v>
      </c>
      <c r="E49" s="9">
        <v>109</v>
      </c>
      <c r="F49" s="10">
        <f t="shared" ref="F49:F55" si="16">F48*($F$45/$F$44)</f>
        <v>79.891690843193288</v>
      </c>
      <c r="G49" s="11">
        <f t="shared" si="0"/>
        <v>9.0773343115829429E-5</v>
      </c>
      <c r="H49" s="11">
        <f t="shared" si="9"/>
        <v>4.6070713358376931E-5</v>
      </c>
      <c r="I49" s="16">
        <f t="shared" ca="1" si="12"/>
        <v>32359.584496450821</v>
      </c>
      <c r="J49" s="41">
        <f t="shared" ca="1" si="13"/>
        <v>3.2489274993427221E-2</v>
      </c>
      <c r="K49" s="16">
        <f t="shared" ca="1" si="14"/>
        <v>1051.3394393782348</v>
      </c>
      <c r="L49" s="15">
        <f t="shared" ca="1" si="10"/>
        <v>1336.4369574331624</v>
      </c>
      <c r="M49" s="16">
        <f t="shared" ca="1" si="1"/>
        <v>32074.486978395897</v>
      </c>
      <c r="N49" s="71" t="str">
        <f t="shared" ca="1" si="2"/>
        <v>V</v>
      </c>
      <c r="O49" s="15">
        <f t="shared" ca="1" si="11"/>
        <v>30150.017759692142</v>
      </c>
      <c r="P49" s="12">
        <f t="shared" ca="1" si="3"/>
        <v>559.16621002908767</v>
      </c>
      <c r="Q49" s="16">
        <f t="shared" ca="1" si="4"/>
        <v>0.12131285048975558</v>
      </c>
      <c r="R49" s="36">
        <f t="shared" ca="1" si="5"/>
        <v>5.0757386241748317E-2</v>
      </c>
      <c r="S49" s="16">
        <f t="shared" ca="1" si="6"/>
        <v>1.3890328259567504</v>
      </c>
      <c r="T49" s="17">
        <f t="shared" ca="1" si="7"/>
        <v>0.58117236026456831</v>
      </c>
      <c r="U49" s="32">
        <f t="shared" ca="1" si="8"/>
        <v>1.510345676446506</v>
      </c>
      <c r="V49" s="38">
        <f t="shared" ca="1" si="8"/>
        <v>0.63192974650631661</v>
      </c>
      <c r="W49" s="33">
        <f t="shared" ca="1" si="15"/>
        <v>98916.095484250167</v>
      </c>
    </row>
    <row r="50" spans="1:23" x14ac:dyDescent="0.3">
      <c r="A50" s="9"/>
      <c r="B50" s="9"/>
      <c r="C50" s="9"/>
      <c r="D50" s="3">
        <v>45</v>
      </c>
      <c r="E50" s="9">
        <v>110</v>
      </c>
      <c r="F50" s="10">
        <f t="shared" si="16"/>
        <v>39.34380462227724</v>
      </c>
      <c r="G50" s="11">
        <f t="shared" si="0"/>
        <v>4.4702629757452505E-5</v>
      </c>
      <c r="H50" s="11">
        <f t="shared" si="9"/>
        <v>2.2688181036731078E-5</v>
      </c>
      <c r="I50" s="16">
        <f t="shared" ca="1" si="12"/>
        <v>32074.486978395897</v>
      </c>
      <c r="J50" s="41">
        <f t="shared" ca="1" si="13"/>
        <v>-8.817948778299365E-3</v>
      </c>
      <c r="K50" s="16">
        <f t="shared" ca="1" si="14"/>
        <v>-282.83118326572497</v>
      </c>
      <c r="L50" s="15">
        <f t="shared" ca="1" si="10"/>
        <v>1271.666231805207</v>
      </c>
      <c r="M50" s="16">
        <f t="shared" ca="1" si="1"/>
        <v>30519.989563324965</v>
      </c>
      <c r="N50" s="71" t="str">
        <f t="shared" ca="1" si="2"/>
        <v>V</v>
      </c>
      <c r="O50" s="15">
        <f t="shared" ca="1" si="11"/>
        <v>28688.790189525469</v>
      </c>
      <c r="P50" s="12">
        <f t="shared" ca="1" si="3"/>
        <v>521.63342214634872</v>
      </c>
      <c r="Q50" s="16">
        <f t="shared" ca="1" si="4"/>
        <v>5.684682473544294E-2</v>
      </c>
      <c r="R50" s="36">
        <f t="shared" ca="1" si="5"/>
        <v>2.331838573932115E-2</v>
      </c>
      <c r="S50" s="16">
        <f t="shared" ca="1" si="6"/>
        <v>0.65089646554474834</v>
      </c>
      <c r="T50" s="17">
        <f t="shared" ca="1" si="7"/>
        <v>0.26699564893147126</v>
      </c>
      <c r="U50" s="32">
        <f t="shared" ca="1" si="8"/>
        <v>0.70774329028019123</v>
      </c>
      <c r="V50" s="38">
        <f t="shared" ca="1" si="8"/>
        <v>0.29031403467079242</v>
      </c>
      <c r="W50" s="33">
        <f t="shared" ca="1" si="15"/>
        <v>98916.385798284842</v>
      </c>
    </row>
    <row r="51" spans="1:23" x14ac:dyDescent="0.3">
      <c r="A51" s="9"/>
      <c r="B51" s="9"/>
      <c r="C51" s="9"/>
      <c r="D51" s="3">
        <v>46</v>
      </c>
      <c r="E51" s="9">
        <v>111</v>
      </c>
      <c r="F51" s="10">
        <f t="shared" si="16"/>
        <v>19.375418717750257</v>
      </c>
      <c r="G51" s="11">
        <f t="shared" si="0"/>
        <v>2.2014448720721424E-5</v>
      </c>
      <c r="H51" s="11">
        <f t="shared" si="9"/>
        <v>1.1173118912904513E-5</v>
      </c>
      <c r="I51" s="16">
        <f t="shared" ca="1" si="12"/>
        <v>30519.989563324965</v>
      </c>
      <c r="J51" s="41">
        <f t="shared" ca="1" si="13"/>
        <v>-7.43721597813881E-3</v>
      </c>
      <c r="K51" s="16">
        <f t="shared" ca="1" si="14"/>
        <v>-226.98375403299016</v>
      </c>
      <c r="L51" s="15">
        <f t="shared" ca="1" si="10"/>
        <v>1211.720232371679</v>
      </c>
      <c r="M51" s="16">
        <f t="shared" ca="1" si="1"/>
        <v>29081.285576920298</v>
      </c>
      <c r="N51" s="71" t="str">
        <f t="shared" ca="1" si="2"/>
        <v>V</v>
      </c>
      <c r="O51" s="15">
        <f t="shared" ca="1" si="11"/>
        <v>27336.408442305081</v>
      </c>
      <c r="P51" s="12">
        <f t="shared" ca="1" si="3"/>
        <v>487.29780868181695</v>
      </c>
      <c r="Q51" s="16">
        <f t="shared" ca="1" si="4"/>
        <v>2.6675352919406977E-2</v>
      </c>
      <c r="R51" s="36">
        <f t="shared" ca="1" si="5"/>
        <v>1.072759262094578E-2</v>
      </c>
      <c r="S51" s="16">
        <f t="shared" ca="1" si="6"/>
        <v>0.30543294217760153</v>
      </c>
      <c r="T51" s="17">
        <f t="shared" ca="1" si="7"/>
        <v>0.12283099633573803</v>
      </c>
      <c r="U51" s="32">
        <f t="shared" ca="1" si="8"/>
        <v>0.33210829509700851</v>
      </c>
      <c r="V51" s="38">
        <f t="shared" ca="1" si="8"/>
        <v>0.13355858895668382</v>
      </c>
      <c r="W51" s="33">
        <f t="shared" ca="1" si="15"/>
        <v>98916.519356873803</v>
      </c>
    </row>
    <row r="52" spans="1:23" x14ac:dyDescent="0.3">
      <c r="A52" s="9"/>
      <c r="B52" s="9"/>
      <c r="C52" s="9"/>
      <c r="D52" s="3">
        <v>47</v>
      </c>
      <c r="E52" s="9">
        <v>112</v>
      </c>
      <c r="F52" s="10">
        <f t="shared" si="16"/>
        <v>9.5417017772496813</v>
      </c>
      <c r="G52" s="11">
        <f t="shared" si="0"/>
        <v>1.0841329807816911E-5</v>
      </c>
      <c r="H52" s="11">
        <f t="shared" si="9"/>
        <v>5.5023620465561692E-6</v>
      </c>
      <c r="I52" s="16">
        <f t="shared" ca="1" si="12"/>
        <v>29081.285576920298</v>
      </c>
      <c r="J52" s="41">
        <f t="shared" ca="1" si="13"/>
        <v>-4.9966135082752952E-2</v>
      </c>
      <c r="K52" s="16">
        <f t="shared" ca="1" si="14"/>
        <v>-1453.0794435165146</v>
      </c>
      <c r="L52" s="15">
        <f t="shared" ca="1" si="10"/>
        <v>1105.1282453361514</v>
      </c>
      <c r="M52" s="16">
        <f t="shared" ca="1" si="1"/>
        <v>26523.07788806763</v>
      </c>
      <c r="N52" s="71" t="str">
        <f t="shared" ca="1" si="2"/>
        <v>V</v>
      </c>
      <c r="O52" s="15">
        <f t="shared" ca="1" si="11"/>
        <v>24931.693214783572</v>
      </c>
      <c r="P52" s="12">
        <f t="shared" ca="1" si="3"/>
        <v>435.71710169194546</v>
      </c>
      <c r="Q52" s="16">
        <f t="shared" ca="1" si="4"/>
        <v>1.1981059787623219E-2</v>
      </c>
      <c r="R52" s="36">
        <f t="shared" ca="1" si="5"/>
        <v>4.7237528023484805E-3</v>
      </c>
      <c r="S52" s="16">
        <f t="shared" ca="1" si="6"/>
        <v>0.13718320250140709</v>
      </c>
      <c r="T52" s="17">
        <f t="shared" ca="1" si="7"/>
        <v>5.4086996370770447E-2</v>
      </c>
      <c r="U52" s="32">
        <f t="shared" ca="1" si="8"/>
        <v>0.14916426228903029</v>
      </c>
      <c r="V52" s="38">
        <f t="shared" ca="1" si="8"/>
        <v>5.8810749173118931E-2</v>
      </c>
      <c r="W52" s="33">
        <f t="shared" ca="1" si="15"/>
        <v>98916.578167622982</v>
      </c>
    </row>
    <row r="53" spans="1:23" x14ac:dyDescent="0.3">
      <c r="A53" s="9"/>
      <c r="B53" s="9"/>
      <c r="C53" s="9"/>
      <c r="D53" s="3">
        <v>48</v>
      </c>
      <c r="E53" s="9">
        <v>113</v>
      </c>
      <c r="F53" s="10">
        <f t="shared" si="16"/>
        <v>4.6989473689444559</v>
      </c>
      <c r="G53" s="11">
        <f t="shared" si="0"/>
        <v>5.3389677612607425E-6</v>
      </c>
      <c r="H53" s="11">
        <f t="shared" si="9"/>
        <v>2.7097168057894939E-6</v>
      </c>
      <c r="I53" s="16">
        <f t="shared" ca="1" si="12"/>
        <v>26523.07788806763</v>
      </c>
      <c r="J53" s="41">
        <f t="shared" ca="1" si="13"/>
        <v>4.534045994902576E-2</v>
      </c>
      <c r="K53" s="16">
        <f t="shared" ca="1" si="14"/>
        <v>1202.568550708821</v>
      </c>
      <c r="L53" s="15">
        <f t="shared" ca="1" si="10"/>
        <v>1109.0258575510579</v>
      </c>
      <c r="M53" s="16">
        <f t="shared" ca="1" si="1"/>
        <v>26616.62058122539</v>
      </c>
      <c r="N53" s="71" t="str">
        <f t="shared" ca="1" si="2"/>
        <v>V</v>
      </c>
      <c r="O53" s="15">
        <f t="shared" ca="1" si="11"/>
        <v>25019.623346351866</v>
      </c>
      <c r="P53" s="12">
        <f t="shared" ca="1" si="3"/>
        <v>428.68020281441363</v>
      </c>
      <c r="Q53" s="16">
        <f t="shared" ca="1" si="4"/>
        <v>5.9210532998696464E-3</v>
      </c>
      <c r="R53" s="36">
        <f t="shared" ca="1" si="5"/>
        <v>2.2887097827168708E-3</v>
      </c>
      <c r="S53" s="16">
        <f t="shared" ca="1" si="6"/>
        <v>6.7796093856132833E-2</v>
      </c>
      <c r="T53" s="17">
        <f t="shared" ca="1" si="7"/>
        <v>2.6205739989190499E-2</v>
      </c>
      <c r="U53" s="32">
        <f t="shared" ca="1" si="8"/>
        <v>7.3717147156002485E-2</v>
      </c>
      <c r="V53" s="38">
        <f t="shared" ca="1" si="8"/>
        <v>2.8494449771907369E-2</v>
      </c>
      <c r="W53" s="33">
        <f t="shared" ca="1" si="15"/>
        <v>98916.606662072751</v>
      </c>
    </row>
    <row r="54" spans="1:23" x14ac:dyDescent="0.3">
      <c r="A54" s="9"/>
      <c r="B54" s="9"/>
      <c r="C54" s="9"/>
      <c r="D54" s="3">
        <v>49</v>
      </c>
      <c r="E54" s="9">
        <v>114</v>
      </c>
      <c r="F54" s="10">
        <f t="shared" si="16"/>
        <v>2.3140637688714722</v>
      </c>
      <c r="G54" s="11">
        <f t="shared" si="0"/>
        <v>2.6292509554712489E-6</v>
      </c>
      <c r="H54" s="11">
        <f t="shared" si="9"/>
        <v>1.3344387565652097E-6</v>
      </c>
      <c r="I54" s="16">
        <f t="shared" ca="1" si="12"/>
        <v>26616.62058122539</v>
      </c>
      <c r="J54" s="41">
        <f t="shared" ca="1" si="13"/>
        <v>4.392566741672442E-2</v>
      </c>
      <c r="K54" s="16">
        <f t="shared" ca="1" si="14"/>
        <v>1169.1528234080488</v>
      </c>
      <c r="L54" s="15">
        <f t="shared" ca="1" si="10"/>
        <v>1111.4309361853375</v>
      </c>
      <c r="M54" s="16">
        <f t="shared" ca="1" si="1"/>
        <v>26674.3424684481</v>
      </c>
      <c r="N54" s="71" t="str">
        <f t="shared" ca="1" si="2"/>
        <v>V</v>
      </c>
      <c r="O54" s="15">
        <f t="shared" ca="1" si="11"/>
        <v>25073.881920341213</v>
      </c>
      <c r="P54" s="12">
        <f t="shared" ca="1" si="3"/>
        <v>421.18613348835152</v>
      </c>
      <c r="Q54" s="16">
        <f t="shared" ca="1" si="4"/>
        <v>2.9222308509056034E-3</v>
      </c>
      <c r="R54" s="36">
        <f t="shared" ca="1" si="5"/>
        <v>1.1074040439054893E-3</v>
      </c>
      <c r="S54" s="16">
        <f t="shared" ca="1" si="6"/>
        <v>3.3459559812043023E-2</v>
      </c>
      <c r="T54" s="17">
        <f t="shared" ca="1" si="7"/>
        <v>1.2679782581746128E-2</v>
      </c>
      <c r="U54" s="32">
        <f t="shared" ca="1" si="8"/>
        <v>3.6381790662948624E-2</v>
      </c>
      <c r="V54" s="38">
        <f t="shared" ca="1" si="8"/>
        <v>1.3787186625651617E-2</v>
      </c>
      <c r="W54" s="33">
        <f t="shared" ca="1" si="15"/>
        <v>98916.620449259382</v>
      </c>
    </row>
    <row r="55" spans="1:23" ht="15" thickBot="1" x14ac:dyDescent="0.35">
      <c r="A55" s="9"/>
      <c r="B55" s="9"/>
      <c r="C55" s="9"/>
      <c r="D55" s="5">
        <v>50</v>
      </c>
      <c r="E55" s="20">
        <v>115</v>
      </c>
      <c r="F55" s="21">
        <f t="shared" si="16"/>
        <v>1.1395937655727637</v>
      </c>
      <c r="G55" s="22">
        <f t="shared" si="0"/>
        <v>1.294812198906039E-6</v>
      </c>
      <c r="H55" s="22">
        <f t="shared" si="9"/>
        <v>1.294812198906039E-6</v>
      </c>
      <c r="I55" s="24">
        <f t="shared" ca="1" si="12"/>
        <v>26674.3424684481</v>
      </c>
      <c r="J55" s="56">
        <f t="shared" ca="1" si="13"/>
        <v>1.384246396717949E-2</v>
      </c>
      <c r="K55" s="24">
        <f t="shared" ca="1" si="14"/>
        <v>369.23862446769846</v>
      </c>
      <c r="L55" s="35">
        <f t="shared" ca="1" si="10"/>
        <v>1081.7432437166319</v>
      </c>
      <c r="M55" s="24">
        <f t="shared" ca="1" si="1"/>
        <v>25961.837849199168</v>
      </c>
      <c r="N55" s="72" t="str">
        <f t="shared" ca="1" si="2"/>
        <v>V</v>
      </c>
      <c r="O55" s="35">
        <f t="shared" ca="1" si="11"/>
        <v>24404.127578247218</v>
      </c>
      <c r="P55" s="34">
        <f t="shared" ca="1" si="3"/>
        <v>401.89777634319029</v>
      </c>
      <c r="Q55" s="24">
        <f t="shared" ca="1" si="4"/>
        <v>1.4006543480484836E-3</v>
      </c>
      <c r="R55" s="37">
        <f t="shared" ca="1" si="5"/>
        <v>5.2038214352237368E-4</v>
      </c>
      <c r="S55" s="24">
        <f t="shared" ca="1" si="6"/>
        <v>3.1598762091973792E-2</v>
      </c>
      <c r="T55" s="26">
        <f t="shared" ca="1" si="7"/>
        <v>1.1739821157864752E-2</v>
      </c>
      <c r="U55" s="68">
        <f t="shared" ca="1" si="8"/>
        <v>3.2999416440022272E-2</v>
      </c>
      <c r="V55" s="39">
        <f t="shared" ca="1" si="8"/>
        <v>1.2260203301387126E-2</v>
      </c>
      <c r="W55" s="40">
        <f ca="1">V55+W54</f>
        <v>98916.63270946269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W55"/>
  <sheetViews>
    <sheetView workbookViewId="0"/>
  </sheetViews>
  <sheetFormatPr baseColWidth="10" defaultRowHeight="14.4" x14ac:dyDescent="0.3"/>
  <cols>
    <col min="1" max="1" width="35.33203125" customWidth="1"/>
    <col min="2" max="2" width="12.6640625" bestFit="1" customWidth="1"/>
    <col min="4" max="4" width="7.5546875" bestFit="1" customWidth="1"/>
    <col min="5" max="5" width="4.77734375" bestFit="1" customWidth="1"/>
    <col min="6" max="6" width="14.6640625" bestFit="1" customWidth="1"/>
    <col min="7" max="7" width="9.88671875" bestFit="1" customWidth="1"/>
    <col min="8" max="8" width="13.6640625" bestFit="1" customWidth="1"/>
    <col min="9" max="9" width="15.77734375" bestFit="1" customWidth="1"/>
    <col min="10" max="10" width="7.5546875" bestFit="1" customWidth="1"/>
    <col min="11" max="11" width="13.109375" customWidth="1"/>
    <col min="12" max="12" width="16.33203125" bestFit="1" customWidth="1"/>
    <col min="13" max="13" width="15.77734375" bestFit="1" customWidth="1"/>
    <col min="14" max="14" width="15.77734375" customWidth="1"/>
    <col min="15" max="15" width="26" bestFit="1" customWidth="1"/>
    <col min="16" max="16" width="27.21875" bestFit="1" customWidth="1"/>
    <col min="17" max="17" width="26.33203125" bestFit="1" customWidth="1"/>
    <col min="18" max="18" width="37.21875" bestFit="1" customWidth="1"/>
    <col min="19" max="19" width="34.77734375" bestFit="1" customWidth="1"/>
    <col min="20" max="20" width="44.44140625" bestFit="1" customWidth="1"/>
    <col min="21" max="21" width="17.33203125" bestFit="1" customWidth="1"/>
    <col min="22" max="22" width="27" bestFit="1" customWidth="1"/>
    <col min="23" max="23" width="36.109375" bestFit="1" customWidth="1"/>
  </cols>
  <sheetData>
    <row r="1" spans="1:23" ht="17.399999999999999" x14ac:dyDescent="0.3">
      <c r="A1" s="42" t="s">
        <v>75</v>
      </c>
      <c r="B1" s="42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</row>
    <row r="2" spans="1:23" x14ac:dyDescent="0.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5" thickBot="1" x14ac:dyDescent="0.3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3" ht="17.399999999999999" x14ac:dyDescent="0.3">
      <c r="A4" s="42" t="s">
        <v>10</v>
      </c>
      <c r="B4" s="47">
        <v>100000</v>
      </c>
      <c r="C4" s="9"/>
      <c r="D4" s="6" t="s">
        <v>11</v>
      </c>
      <c r="E4" s="7" t="s">
        <v>1</v>
      </c>
      <c r="F4" s="7" t="s">
        <v>0</v>
      </c>
      <c r="G4" s="7" t="s">
        <v>2</v>
      </c>
      <c r="H4" s="7" t="s">
        <v>20</v>
      </c>
      <c r="I4" s="7" t="s">
        <v>25</v>
      </c>
      <c r="J4" s="7" t="s">
        <v>35</v>
      </c>
      <c r="K4" s="7" t="s">
        <v>17</v>
      </c>
      <c r="L4" s="7" t="s">
        <v>6</v>
      </c>
      <c r="M4" s="7" t="s">
        <v>25</v>
      </c>
      <c r="N4" s="7" t="s">
        <v>50</v>
      </c>
      <c r="O4" s="7" t="s">
        <v>18</v>
      </c>
      <c r="P4" s="7" t="s">
        <v>7</v>
      </c>
      <c r="Q4" s="7" t="s">
        <v>4</v>
      </c>
      <c r="R4" s="7" t="s">
        <v>12</v>
      </c>
      <c r="S4" s="7" t="s">
        <v>29</v>
      </c>
      <c r="T4" s="7" t="s">
        <v>30</v>
      </c>
      <c r="U4" s="7" t="s">
        <v>47</v>
      </c>
      <c r="V4" s="7" t="s">
        <v>21</v>
      </c>
      <c r="W4" s="8" t="s">
        <v>22</v>
      </c>
    </row>
    <row r="5" spans="1:23" ht="17.399999999999999" x14ac:dyDescent="0.3">
      <c r="A5" s="42" t="s">
        <v>23</v>
      </c>
      <c r="B5" s="47">
        <v>359</v>
      </c>
      <c r="C5" s="9"/>
      <c r="D5" s="3">
        <v>0</v>
      </c>
      <c r="E5" s="9">
        <v>65</v>
      </c>
      <c r="F5" s="10">
        <v>880122.82131384278</v>
      </c>
      <c r="G5" s="31">
        <f>F5/$F$5</f>
        <v>1</v>
      </c>
      <c r="H5" s="11">
        <f>(F5-F6)/$F$5</f>
        <v>1.1104565080185305E-2</v>
      </c>
      <c r="I5" s="32">
        <v>100000</v>
      </c>
      <c r="J5" s="41">
        <f ca="1">NORMINV(RAND(), $B$8, $B$11)</f>
        <v>7.7937003062478707E-2</v>
      </c>
      <c r="K5" s="16">
        <v>0</v>
      </c>
      <c r="L5" s="15">
        <v>0</v>
      </c>
      <c r="M5" s="16">
        <f>MAX(0,I5+K5-L5)</f>
        <v>100000</v>
      </c>
      <c r="N5" s="73" t="str">
        <f>IF(M5&lt;=1,"RUINE","V")</f>
        <v>V</v>
      </c>
      <c r="O5" s="15">
        <f>0</f>
        <v>0</v>
      </c>
      <c r="P5" s="12">
        <f>L5/(1+$B$7)^D5</f>
        <v>0</v>
      </c>
      <c r="Q5" s="16">
        <f>L5*G5</f>
        <v>0</v>
      </c>
      <c r="R5" s="36">
        <f>Q5/(1+$B$7)^D5</f>
        <v>0</v>
      </c>
      <c r="S5" s="16">
        <f>O5*H5</f>
        <v>0</v>
      </c>
      <c r="T5" s="17">
        <f>S5/(1+$B$7)^D5</f>
        <v>0</v>
      </c>
      <c r="U5" s="32">
        <f>Q5+S5</f>
        <v>0</v>
      </c>
      <c r="V5" s="38">
        <f>R5+T5</f>
        <v>0</v>
      </c>
      <c r="W5" s="33">
        <f>V5</f>
        <v>0</v>
      </c>
    </row>
    <row r="6" spans="1:23" ht="17.399999999999999" x14ac:dyDescent="0.3">
      <c r="A6" s="42" t="s">
        <v>26</v>
      </c>
      <c r="B6" s="53">
        <f>B5*12</f>
        <v>4308</v>
      </c>
      <c r="C6" s="9"/>
      <c r="D6" s="3">
        <v>1</v>
      </c>
      <c r="E6" s="9">
        <v>66</v>
      </c>
      <c r="F6" s="10">
        <v>870349.44016600691</v>
      </c>
      <c r="G6" s="31">
        <f t="shared" ref="G6:G55" si="0">F6/$F$5</f>
        <v>0.98889543491981469</v>
      </c>
      <c r="H6" s="11">
        <f>(F6-F7)/$F$5</f>
        <v>1.2469368075235601E-2</v>
      </c>
      <c r="I6" s="16">
        <f>M5</f>
        <v>100000</v>
      </c>
      <c r="J6" s="41">
        <f t="shared" ref="J6:J55" ca="1" si="1">NORMINV(RAND(), $B$8, $B$11)</f>
        <v>6.8420074997771085E-2</v>
      </c>
      <c r="K6" s="16">
        <f ca="1">I6*J6</f>
        <v>6842.0074997771089</v>
      </c>
      <c r="L6" s="15">
        <f t="shared" ref="L6" si="2">MIN($B$6,I6)</f>
        <v>4308</v>
      </c>
      <c r="M6" s="16">
        <f t="shared" ref="M6:M55" ca="1" si="3">MAX(0,I6+K6-L6)</f>
        <v>102534.00749977712</v>
      </c>
      <c r="N6" s="73" t="str">
        <f t="shared" ref="N6:N55" ca="1" si="4">IF(M6&lt;=1,"RUINE","V")</f>
        <v>V</v>
      </c>
      <c r="O6" s="15">
        <f ca="1">M6-(M6*$B$9)</f>
        <v>96381.967049790488</v>
      </c>
      <c r="P6" s="12">
        <f t="shared" ref="P6:P55" si="5">L6/(1+$B$7)^D6</f>
        <v>4223.5294117647054</v>
      </c>
      <c r="Q6" s="16">
        <f t="shared" ref="Q6:Q55" si="6">L6*G6</f>
        <v>4260.1615336345612</v>
      </c>
      <c r="R6" s="36">
        <f t="shared" ref="R6:R55" si="7">Q6/(1+$B$7)^D6</f>
        <v>4176.6289545436875</v>
      </c>
      <c r="S6" s="16">
        <f t="shared" ref="S6:S55" ca="1" si="8">O6*H6</f>
        <v>1201.8222229590672</v>
      </c>
      <c r="T6" s="17">
        <f t="shared" ref="T6:T55" ca="1" si="9">S6/(1+$B$7)^D6</f>
        <v>1178.2570813324187</v>
      </c>
      <c r="U6" s="32">
        <f t="shared" ref="U6:U55" ca="1" si="10">Q6+S6</f>
        <v>5461.9837565936286</v>
      </c>
      <c r="V6" s="38">
        <f t="shared" ref="V6:V55" ca="1" si="11">R6+T6</f>
        <v>5354.8860358761067</v>
      </c>
      <c r="W6" s="33">
        <f ca="1">V6+W5</f>
        <v>5354.8860358761067</v>
      </c>
    </row>
    <row r="7" spans="1:23" ht="17.399999999999999" x14ac:dyDescent="0.3">
      <c r="A7" s="42" t="s">
        <v>9</v>
      </c>
      <c r="B7" s="49">
        <v>0.02</v>
      </c>
      <c r="C7" s="9"/>
      <c r="D7" s="3">
        <v>2</v>
      </c>
      <c r="E7" s="9">
        <v>67</v>
      </c>
      <c r="F7" s="10">
        <v>859374.86475562979</v>
      </c>
      <c r="G7" s="31">
        <f t="shared" si="0"/>
        <v>0.97642606684457911</v>
      </c>
      <c r="H7" s="11">
        <f t="shared" ref="H7:H55" si="12">(F7-F8)/$F$5</f>
        <v>1.4100253388138218E-2</v>
      </c>
      <c r="I7" s="16">
        <f ca="1">M6</f>
        <v>102534.00749977712</v>
      </c>
      <c r="J7" s="41">
        <f t="shared" ca="1" si="1"/>
        <v>0.13279776141700428</v>
      </c>
      <c r="K7" s="16">
        <f ca="1">I7*J7</f>
        <v>13616.286665084728</v>
      </c>
      <c r="L7" s="15">
        <f ca="1">MIN(L6*(1+$B$10),I7)</f>
        <v>4308</v>
      </c>
      <c r="M7" s="16">
        <f t="shared" ca="1" si="3"/>
        <v>111842.29416486184</v>
      </c>
      <c r="N7" s="73" t="str">
        <f t="shared" ca="1" si="4"/>
        <v>V</v>
      </c>
      <c r="O7" s="15">
        <f t="shared" ref="O7:O55" ca="1" si="13">M7-(M7*$B$9)</f>
        <v>105131.75651497013</v>
      </c>
      <c r="P7" s="12">
        <f t="shared" ca="1" si="5"/>
        <v>4140.7151095732415</v>
      </c>
      <c r="Q7" s="16">
        <f t="shared" ca="1" si="6"/>
        <v>4206.4434959664468</v>
      </c>
      <c r="R7" s="36">
        <f t="shared" ca="1" si="7"/>
        <v>4043.1021683645204</v>
      </c>
      <c r="S7" s="16">
        <f t="shared" ca="1" si="8"/>
        <v>1482.3844060011297</v>
      </c>
      <c r="T7" s="17">
        <f t="shared" ca="1" si="9"/>
        <v>1424.8216128423007</v>
      </c>
      <c r="U7" s="32">
        <f t="shared" ca="1" si="10"/>
        <v>5688.8279019675765</v>
      </c>
      <c r="V7" s="38">
        <f t="shared" ca="1" si="11"/>
        <v>5467.9237812068213</v>
      </c>
      <c r="W7" s="33">
        <f ca="1">V7+W6</f>
        <v>10822.809817082929</v>
      </c>
    </row>
    <row r="8" spans="1:23" ht="17.399999999999999" x14ac:dyDescent="0.3">
      <c r="A8" s="42" t="s">
        <v>37</v>
      </c>
      <c r="B8" s="49">
        <v>3.2000000000000001E-2</v>
      </c>
      <c r="C8" s="9"/>
      <c r="D8" s="3">
        <v>3</v>
      </c>
      <c r="E8" s="9">
        <v>68</v>
      </c>
      <c r="F8" s="10">
        <v>846964.90996242152</v>
      </c>
      <c r="G8" s="31">
        <f t="shared" si="0"/>
        <v>0.96232581345644086</v>
      </c>
      <c r="H8" s="11">
        <f t="shared" si="12"/>
        <v>1.4359576611957057E-2</v>
      </c>
      <c r="I8" s="16">
        <f t="shared" ref="I8:I55" ca="1" si="14">M7</f>
        <v>111842.29416486184</v>
      </c>
      <c r="J8" s="41">
        <f t="shared" ca="1" si="1"/>
        <v>-6.6257090589706219E-2</v>
      </c>
      <c r="K8" s="16">
        <f t="shared" ref="K8:K55" ca="1" si="15">I8*J8</f>
        <v>-7410.3450162418221</v>
      </c>
      <c r="L8" s="15">
        <f t="shared" ref="L8:L55" ca="1" si="16">MIN(L7*(1+$B$10),I8)</f>
        <v>4308</v>
      </c>
      <c r="M8" s="16">
        <f t="shared" ca="1" si="3"/>
        <v>100123.94914862003</v>
      </c>
      <c r="N8" s="73" t="str">
        <f t="shared" ca="1" si="4"/>
        <v>V</v>
      </c>
      <c r="O8" s="15">
        <f t="shared" ca="1" si="13"/>
        <v>94116.512199702833</v>
      </c>
      <c r="P8" s="12">
        <f t="shared" ca="1" si="5"/>
        <v>4059.5246172286679</v>
      </c>
      <c r="Q8" s="16">
        <f t="shared" ca="1" si="6"/>
        <v>4145.6996043703475</v>
      </c>
      <c r="R8" s="36">
        <f t="shared" ca="1" si="7"/>
        <v>3906.585329521025</v>
      </c>
      <c r="S8" s="16">
        <f t="shared" ca="1" si="8"/>
        <v>1351.4732673818239</v>
      </c>
      <c r="T8" s="17">
        <f t="shared" ca="1" si="9"/>
        <v>1273.5234443971624</v>
      </c>
      <c r="U8" s="32">
        <f t="shared" ca="1" si="10"/>
        <v>5497.172871752171</v>
      </c>
      <c r="V8" s="38">
        <f t="shared" ca="1" si="11"/>
        <v>5180.1087739181876</v>
      </c>
      <c r="W8" s="33">
        <f t="shared" ref="W8:W54" ca="1" si="17">V8+W7</f>
        <v>16002.918591001117</v>
      </c>
    </row>
    <row r="9" spans="1:23" ht="17.399999999999999" x14ac:dyDescent="0.3">
      <c r="A9" s="42" t="s">
        <v>28</v>
      </c>
      <c r="B9" s="49">
        <v>0.06</v>
      </c>
      <c r="C9" s="9"/>
      <c r="D9" s="3">
        <v>4</v>
      </c>
      <c r="E9" s="9">
        <v>69</v>
      </c>
      <c r="F9" s="10">
        <v>834326.7188818336</v>
      </c>
      <c r="G9" s="31">
        <f t="shared" si="0"/>
        <v>0.94796623684448378</v>
      </c>
      <c r="H9" s="11">
        <f t="shared" si="12"/>
        <v>1.7596378512726909E-2</v>
      </c>
      <c r="I9" s="16">
        <f t="shared" ca="1" si="14"/>
        <v>100123.94914862003</v>
      </c>
      <c r="J9" s="41">
        <f t="shared" ca="1" si="1"/>
        <v>2.1931021346323572E-2</v>
      </c>
      <c r="K9" s="16">
        <f ca="1">I9*J9</f>
        <v>2195.8204660566016</v>
      </c>
      <c r="L9" s="15">
        <f t="shared" ca="1" si="16"/>
        <v>4308</v>
      </c>
      <c r="M9" s="16">
        <f t="shared" ca="1" si="3"/>
        <v>98011.769614676625</v>
      </c>
      <c r="N9" s="73" t="str">
        <f t="shared" ca="1" si="4"/>
        <v>V</v>
      </c>
      <c r="O9" s="15">
        <f t="shared" ca="1" si="13"/>
        <v>92131.063437796023</v>
      </c>
      <c r="P9" s="12">
        <f t="shared" ca="1" si="5"/>
        <v>3979.9260953222233</v>
      </c>
      <c r="Q9" s="16">
        <f t="shared" ca="1" si="6"/>
        <v>4083.8385483260363</v>
      </c>
      <c r="R9" s="36">
        <f t="shared" ca="1" si="7"/>
        <v>3772.8355635017683</v>
      </c>
      <c r="S9" s="16">
        <f t="shared" ca="1" si="8"/>
        <v>1621.1730650315137</v>
      </c>
      <c r="T9" s="17">
        <f t="shared" ca="1" si="9"/>
        <v>1497.7133209267486</v>
      </c>
      <c r="U9" s="32">
        <f t="shared" ca="1" si="10"/>
        <v>5705.0116133575502</v>
      </c>
      <c r="V9" s="38">
        <f t="shared" ca="1" si="11"/>
        <v>5270.5488844285173</v>
      </c>
      <c r="W9" s="33">
        <f t="shared" ca="1" si="17"/>
        <v>21273.467475429636</v>
      </c>
    </row>
    <row r="10" spans="1:23" ht="17.399999999999999" x14ac:dyDescent="0.3">
      <c r="A10" s="42" t="s">
        <v>43</v>
      </c>
      <c r="B10" s="46">
        <v>0</v>
      </c>
      <c r="C10" s="9"/>
      <c r="D10" s="3">
        <v>5</v>
      </c>
      <c r="E10" s="9">
        <v>70</v>
      </c>
      <c r="F10" s="10">
        <v>818839.74458030611</v>
      </c>
      <c r="G10" s="31">
        <f t="shared" si="0"/>
        <v>0.93036985833175689</v>
      </c>
      <c r="H10" s="11">
        <f t="shared" si="12"/>
        <v>1.7635819008535464E-2</v>
      </c>
      <c r="I10" s="16">
        <f t="shared" ca="1" si="14"/>
        <v>98011.769614676625</v>
      </c>
      <c r="J10" s="41">
        <f t="shared" ca="1" si="1"/>
        <v>8.4925019639052579E-2</v>
      </c>
      <c r="K10" s="16">
        <f t="shared" ca="1" si="15"/>
        <v>8323.6514593847096</v>
      </c>
      <c r="L10" s="15">
        <f t="shared" ca="1" si="16"/>
        <v>4308</v>
      </c>
      <c r="M10" s="16">
        <f t="shared" ca="1" si="3"/>
        <v>102027.42107406133</v>
      </c>
      <c r="N10" s="73" t="str">
        <f t="shared" ca="1" si="4"/>
        <v>V</v>
      </c>
      <c r="O10" s="15">
        <f t="shared" ca="1" si="13"/>
        <v>95905.775809617655</v>
      </c>
      <c r="P10" s="12">
        <f t="shared" ca="1" si="5"/>
        <v>3901.8883287472777</v>
      </c>
      <c r="Q10" s="16">
        <f t="shared" ca="1" si="6"/>
        <v>4008.0333496932085</v>
      </c>
      <c r="R10" s="36">
        <f t="shared" ca="1" si="7"/>
        <v>3630.1992916429404</v>
      </c>
      <c r="S10" s="16">
        <f t="shared" ca="1" si="8"/>
        <v>1691.3769040515958</v>
      </c>
      <c r="T10" s="17">
        <f t="shared" ca="1" si="9"/>
        <v>1531.9321730342679</v>
      </c>
      <c r="U10" s="32">
        <f t="shared" ca="1" si="10"/>
        <v>5699.4102537448043</v>
      </c>
      <c r="V10" s="38">
        <f t="shared" ca="1" si="11"/>
        <v>5162.131464677208</v>
      </c>
      <c r="W10" s="33">
        <f t="shared" ca="1" si="17"/>
        <v>26435.598940106844</v>
      </c>
    </row>
    <row r="11" spans="1:23" ht="17.399999999999999" x14ac:dyDescent="0.3">
      <c r="A11" s="42" t="s">
        <v>39</v>
      </c>
      <c r="B11" s="65">
        <v>0.08</v>
      </c>
      <c r="C11" s="9"/>
      <c r="D11" s="3">
        <v>6</v>
      </c>
      <c r="E11" s="9">
        <v>71</v>
      </c>
      <c r="F11" s="10">
        <v>803318.05779833358</v>
      </c>
      <c r="G11" s="31">
        <f t="shared" si="0"/>
        <v>0.9127340393232215</v>
      </c>
      <c r="H11" s="11">
        <f t="shared" si="12"/>
        <v>1.9545690834471385E-2</v>
      </c>
      <c r="I11" s="16">
        <f t="shared" ca="1" si="14"/>
        <v>102027.42107406133</v>
      </c>
      <c r="J11" s="41">
        <f t="shared" ca="1" si="1"/>
        <v>-1.3641486246059389E-2</v>
      </c>
      <c r="K11" s="16">
        <f ca="1">I11*J11</f>
        <v>-1391.8056613027177</v>
      </c>
      <c r="L11" s="15">
        <f t="shared" ca="1" si="16"/>
        <v>4308</v>
      </c>
      <c r="M11" s="16">
        <f t="shared" ca="1" si="3"/>
        <v>96327.61541275862</v>
      </c>
      <c r="N11" s="73" t="str">
        <f t="shared" ca="1" si="4"/>
        <v>V</v>
      </c>
      <c r="O11" s="15">
        <f t="shared" ca="1" si="13"/>
        <v>90547.958487993106</v>
      </c>
      <c r="P11" s="12">
        <f t="shared" ca="1" si="5"/>
        <v>3825.3807144581151</v>
      </c>
      <c r="Q11" s="16">
        <f t="shared" ca="1" si="6"/>
        <v>3932.0582414044384</v>
      </c>
      <c r="R11" s="36">
        <f t="shared" ca="1" si="7"/>
        <v>3491.5551914565067</v>
      </c>
      <c r="S11" s="16">
        <f t="shared" ca="1" si="8"/>
        <v>1769.8224022988622</v>
      </c>
      <c r="T11" s="17">
        <f t="shared" ca="1" si="9"/>
        <v>1571.5516447934074</v>
      </c>
      <c r="U11" s="32">
        <f t="shared" ca="1" si="10"/>
        <v>5701.8806437033008</v>
      </c>
      <c r="V11" s="38">
        <f t="shared" ca="1" si="11"/>
        <v>5063.1068362499136</v>
      </c>
      <c r="W11" s="33">
        <f t="shared" ca="1" si="17"/>
        <v>31498.705776356757</v>
      </c>
    </row>
    <row r="12" spans="1:23" ht="17.399999999999999" x14ac:dyDescent="0.3">
      <c r="A12" s="42" t="s">
        <v>34</v>
      </c>
      <c r="B12" s="54">
        <f ca="1">W55</f>
        <v>107219.46551895338</v>
      </c>
      <c r="C12" s="9"/>
      <c r="D12" s="3">
        <v>7</v>
      </c>
      <c r="E12" s="9">
        <v>72</v>
      </c>
      <c r="F12" s="10">
        <v>786115.44923657051</v>
      </c>
      <c r="G12" s="31">
        <f t="shared" si="0"/>
        <v>0.89318834848875006</v>
      </c>
      <c r="H12" s="11">
        <f t="shared" si="12"/>
        <v>1.9459186349815121E-2</v>
      </c>
      <c r="I12" s="16">
        <f ca="1">M11</f>
        <v>96327.61541275862</v>
      </c>
      <c r="J12" s="41">
        <f t="shared" ca="1" si="1"/>
        <v>0.20341153338392845</v>
      </c>
      <c r="K12" s="16">
        <f ca="1">I12*J12</f>
        <v>19594.147958326572</v>
      </c>
      <c r="L12" s="15">
        <f t="shared" ca="1" si="16"/>
        <v>4308</v>
      </c>
      <c r="M12" s="16">
        <f t="shared" ca="1" si="3"/>
        <v>111613.7633710852</v>
      </c>
      <c r="N12" s="73" t="str">
        <f t="shared" ca="1" si="4"/>
        <v>V</v>
      </c>
      <c r="O12" s="15">
        <f t="shared" ca="1" si="13"/>
        <v>104916.93756882008</v>
      </c>
      <c r="P12" s="12">
        <f t="shared" ca="1" si="5"/>
        <v>3750.3732494687411</v>
      </c>
      <c r="Q12" s="16">
        <f t="shared" ca="1" si="6"/>
        <v>3847.8554052895352</v>
      </c>
      <c r="R12" s="36">
        <f t="shared" ca="1" si="7"/>
        <v>3349.7896889093718</v>
      </c>
      <c r="S12" s="16">
        <f t="shared" ca="1" si="8"/>
        <v>2041.5982394035891</v>
      </c>
      <c r="T12" s="17">
        <f t="shared" ca="1" si="9"/>
        <v>1777.3341279530407</v>
      </c>
      <c r="U12" s="32">
        <f t="shared" ca="1" si="10"/>
        <v>5889.4536446931243</v>
      </c>
      <c r="V12" s="38">
        <f t="shared" ca="1" si="11"/>
        <v>5127.1238168624122</v>
      </c>
      <c r="W12" s="33">
        <f t="shared" ca="1" si="17"/>
        <v>36625.829593219169</v>
      </c>
    </row>
    <row r="13" spans="1:23" x14ac:dyDescent="0.3">
      <c r="A13" s="9"/>
      <c r="B13" s="9"/>
      <c r="C13" s="9"/>
      <c r="D13" s="3">
        <v>8</v>
      </c>
      <c r="E13" s="9">
        <v>73</v>
      </c>
      <c r="F13" s="10">
        <v>768988.9752458994</v>
      </c>
      <c r="G13" s="31">
        <f t="shared" si="0"/>
        <v>0.87372916213893492</v>
      </c>
      <c r="H13" s="11">
        <f t="shared" si="12"/>
        <v>1.9570475432288945E-2</v>
      </c>
      <c r="I13" s="16">
        <f t="shared" ca="1" si="14"/>
        <v>111613.7633710852</v>
      </c>
      <c r="J13" s="41">
        <f t="shared" ca="1" si="1"/>
        <v>-1.6478332864760178E-2</v>
      </c>
      <c r="K13" s="16">
        <f t="shared" ca="1" si="15"/>
        <v>-1839.208745117319</v>
      </c>
      <c r="L13" s="15">
        <f t="shared" ca="1" si="16"/>
        <v>4308</v>
      </c>
      <c r="M13" s="16">
        <f t="shared" ca="1" si="3"/>
        <v>105466.55462596788</v>
      </c>
      <c r="N13" s="73" t="str">
        <f t="shared" ca="1" si="4"/>
        <v>V</v>
      </c>
      <c r="O13" s="15">
        <f t="shared" ca="1" si="13"/>
        <v>99138.561348409814</v>
      </c>
      <c r="P13" s="12">
        <f t="shared" ca="1" si="5"/>
        <v>3676.8365190870009</v>
      </c>
      <c r="Q13" s="16">
        <f t="shared" ca="1" si="6"/>
        <v>3764.0252304945316</v>
      </c>
      <c r="R13" s="36">
        <f t="shared" ca="1" si="7"/>
        <v>3212.5592911437229</v>
      </c>
      <c r="S13" s="16">
        <f t="shared" ca="1" si="8"/>
        <v>1940.1887792615246</v>
      </c>
      <c r="T13" s="17">
        <f t="shared" ca="1" si="9"/>
        <v>1655.9324413908082</v>
      </c>
      <c r="U13" s="32">
        <f t="shared" ca="1" si="10"/>
        <v>5704.2140097560559</v>
      </c>
      <c r="V13" s="38">
        <f t="shared" ca="1" si="11"/>
        <v>4868.4917325345314</v>
      </c>
      <c r="W13" s="33">
        <f t="shared" ca="1" si="17"/>
        <v>41494.321325753699</v>
      </c>
    </row>
    <row r="14" spans="1:23" x14ac:dyDescent="0.3">
      <c r="A14" s="9"/>
      <c r="B14" s="9"/>
      <c r="C14" s="9"/>
      <c r="D14" s="3">
        <v>9</v>
      </c>
      <c r="E14" s="9">
        <v>74</v>
      </c>
      <c r="F14" s="10">
        <v>751764.55319398001</v>
      </c>
      <c r="G14" s="31">
        <f t="shared" si="0"/>
        <v>0.85415868670664596</v>
      </c>
      <c r="H14" s="11">
        <f t="shared" si="12"/>
        <v>2.1148116881485997E-2</v>
      </c>
      <c r="I14" s="16">
        <f t="shared" ca="1" si="14"/>
        <v>105466.55462596788</v>
      </c>
      <c r="J14" s="41">
        <f t="shared" ca="1" si="1"/>
        <v>1.3750832811879735E-2</v>
      </c>
      <c r="K14" s="16">
        <f t="shared" ca="1" si="15"/>
        <v>1450.2529599066656</v>
      </c>
      <c r="L14" s="15">
        <f t="shared" ca="1" si="16"/>
        <v>4308</v>
      </c>
      <c r="M14" s="16">
        <f t="shared" ca="1" si="3"/>
        <v>102608.80758587454</v>
      </c>
      <c r="N14" s="73" t="str">
        <f t="shared" ca="1" si="4"/>
        <v>V</v>
      </c>
      <c r="O14" s="15">
        <f t="shared" ca="1" si="13"/>
        <v>96452.279130722076</v>
      </c>
      <c r="P14" s="12">
        <f t="shared" ca="1" si="5"/>
        <v>3604.7416853794125</v>
      </c>
      <c r="Q14" s="16">
        <f t="shared" ca="1" si="6"/>
        <v>3679.7156223322309</v>
      </c>
      <c r="R14" s="36">
        <f t="shared" ca="1" si="7"/>
        <v>3079.0214239003808</v>
      </c>
      <c r="S14" s="16">
        <f t="shared" ca="1" si="8"/>
        <v>2039.7840725422229</v>
      </c>
      <c r="T14" s="17">
        <f t="shared" ca="1" si="9"/>
        <v>1706.8000639428817</v>
      </c>
      <c r="U14" s="32">
        <f t="shared" ca="1" si="10"/>
        <v>5719.4996948744538</v>
      </c>
      <c r="V14" s="38">
        <f t="shared" ca="1" si="11"/>
        <v>4785.8214878432627</v>
      </c>
      <c r="W14" s="33">
        <f t="shared" ca="1" si="17"/>
        <v>46280.142813596962</v>
      </c>
    </row>
    <row r="15" spans="1:23" x14ac:dyDescent="0.3">
      <c r="A15" s="9"/>
      <c r="B15" s="9"/>
      <c r="C15" s="9"/>
      <c r="D15" s="3">
        <v>10</v>
      </c>
      <c r="E15" s="9">
        <v>75</v>
      </c>
      <c r="F15" s="10">
        <v>733151.61289877165</v>
      </c>
      <c r="G15" s="31">
        <f t="shared" si="0"/>
        <v>0.83301056982515997</v>
      </c>
      <c r="H15" s="11">
        <f t="shared" si="12"/>
        <v>2.5639925793550414E-2</v>
      </c>
      <c r="I15" s="16">
        <f t="shared" ca="1" si="14"/>
        <v>102608.80758587454</v>
      </c>
      <c r="J15" s="41">
        <f t="shared" ca="1" si="1"/>
        <v>-1.942940838109955E-2</v>
      </c>
      <c r="K15" s="16">
        <f t="shared" ca="1" si="15"/>
        <v>-1993.6284260836219</v>
      </c>
      <c r="L15" s="15">
        <f t="shared" ca="1" si="16"/>
        <v>4308</v>
      </c>
      <c r="M15" s="16">
        <f t="shared" ca="1" si="3"/>
        <v>96307.179159790918</v>
      </c>
      <c r="N15" s="73" t="str">
        <f t="shared" ca="1" si="4"/>
        <v>V</v>
      </c>
      <c r="O15" s="15">
        <f t="shared" ca="1" si="13"/>
        <v>90528.748410203465</v>
      </c>
      <c r="P15" s="12">
        <f t="shared" ca="1" si="5"/>
        <v>3534.0604758621689</v>
      </c>
      <c r="Q15" s="16">
        <f t="shared" ca="1" si="6"/>
        <v>3588.6095348067893</v>
      </c>
      <c r="R15" s="36">
        <f t="shared" ca="1" si="7"/>
        <v>2943.9097307945217</v>
      </c>
      <c r="S15" s="16">
        <f t="shared" ca="1" si="8"/>
        <v>2321.1503914206119</v>
      </c>
      <c r="T15" s="17">
        <f t="shared" ca="1" si="9"/>
        <v>1904.1517773564501</v>
      </c>
      <c r="U15" s="32">
        <f t="shared" ca="1" si="10"/>
        <v>5909.7599262274016</v>
      </c>
      <c r="V15" s="38">
        <f t="shared" ca="1" si="11"/>
        <v>4848.0615081509713</v>
      </c>
      <c r="W15" s="33">
        <f t="shared" ca="1" si="17"/>
        <v>51128.204321747937</v>
      </c>
    </row>
    <row r="16" spans="1:23" x14ac:dyDescent="0.3">
      <c r="A16" s="9"/>
      <c r="B16" s="9"/>
      <c r="C16" s="9"/>
      <c r="D16" s="3">
        <v>11</v>
      </c>
      <c r="E16" s="9">
        <v>76</v>
      </c>
      <c r="F16" s="10">
        <v>710585.32907107449</v>
      </c>
      <c r="G16" s="31">
        <f t="shared" si="0"/>
        <v>0.80737064403160963</v>
      </c>
      <c r="H16" s="11">
        <f t="shared" si="12"/>
        <v>2.3838179210346002E-2</v>
      </c>
      <c r="I16" s="16">
        <f t="shared" ca="1" si="14"/>
        <v>96307.179159790918</v>
      </c>
      <c r="J16" s="41">
        <f t="shared" ca="1" si="1"/>
        <v>6.1188697912122655E-2</v>
      </c>
      <c r="K16" s="16">
        <f t="shared" ca="1" si="15"/>
        <v>5892.9108923771209</v>
      </c>
      <c r="L16" s="15">
        <f t="shared" ca="1" si="16"/>
        <v>4308</v>
      </c>
      <c r="M16" s="16">
        <f t="shared" ca="1" si="3"/>
        <v>97892.090052168045</v>
      </c>
      <c r="N16" s="73" t="str">
        <f t="shared" ca="1" si="4"/>
        <v>V</v>
      </c>
      <c r="O16" s="15">
        <f t="shared" ca="1" si="13"/>
        <v>92018.564649037959</v>
      </c>
      <c r="P16" s="12">
        <f t="shared" ca="1" si="5"/>
        <v>3464.7651724138918</v>
      </c>
      <c r="Q16" s="16">
        <f t="shared" ca="1" si="6"/>
        <v>3478.1527344881742</v>
      </c>
      <c r="R16" s="36">
        <f t="shared" ca="1" si="7"/>
        <v>2797.3496886700946</v>
      </c>
      <c r="S16" s="16">
        <f t="shared" ca="1" si="8"/>
        <v>2193.5550347825761</v>
      </c>
      <c r="T16" s="17">
        <f t="shared" ca="1" si="9"/>
        <v>1764.1952386926214</v>
      </c>
      <c r="U16" s="32">
        <f t="shared" ca="1" si="10"/>
        <v>5671.7077692707498</v>
      </c>
      <c r="V16" s="38">
        <f t="shared" ca="1" si="11"/>
        <v>4561.5449273627164</v>
      </c>
      <c r="W16" s="33">
        <f t="shared" ca="1" si="17"/>
        <v>55689.749249110653</v>
      </c>
    </row>
    <row r="17" spans="1:23" x14ac:dyDescent="0.3">
      <c r="A17" s="9"/>
      <c r="B17" s="9"/>
      <c r="C17" s="9"/>
      <c r="D17" s="3">
        <v>12</v>
      </c>
      <c r="E17" s="9">
        <v>77</v>
      </c>
      <c r="F17" s="10">
        <v>689604.80352947977</v>
      </c>
      <c r="G17" s="31">
        <f t="shared" si="0"/>
        <v>0.7835324648212636</v>
      </c>
      <c r="H17" s="11">
        <f t="shared" si="12"/>
        <v>2.7514330499724252E-2</v>
      </c>
      <c r="I17" s="16">
        <f t="shared" ca="1" si="14"/>
        <v>97892.090052168045</v>
      </c>
      <c r="J17" s="41">
        <f t="shared" ca="1" si="1"/>
        <v>-8.5245098963740135E-2</v>
      </c>
      <c r="K17" s="16">
        <f t="shared" ca="1" si="15"/>
        <v>-8344.8209042644266</v>
      </c>
      <c r="L17" s="15">
        <f t="shared" ca="1" si="16"/>
        <v>4308</v>
      </c>
      <c r="M17" s="16">
        <f t="shared" ca="1" si="3"/>
        <v>85239.269147903615</v>
      </c>
      <c r="N17" s="73" t="str">
        <f t="shared" ca="1" si="4"/>
        <v>V</v>
      </c>
      <c r="O17" s="15">
        <f t="shared" ca="1" si="13"/>
        <v>80124.912999029402</v>
      </c>
      <c r="P17" s="12">
        <f t="shared" ca="1" si="5"/>
        <v>3396.8286004057759</v>
      </c>
      <c r="Q17" s="16">
        <f t="shared" ca="1" si="6"/>
        <v>3375.4578584500036</v>
      </c>
      <c r="R17" s="36">
        <f t="shared" ca="1" si="7"/>
        <v>2661.5254858513008</v>
      </c>
      <c r="S17" s="16">
        <f t="shared" ca="1" si="8"/>
        <v>2204.5833375169468</v>
      </c>
      <c r="T17" s="17">
        <f t="shared" ca="1" si="9"/>
        <v>1738.298916633144</v>
      </c>
      <c r="U17" s="32">
        <f t="shared" ca="1" si="10"/>
        <v>5580.0411959669509</v>
      </c>
      <c r="V17" s="38">
        <f t="shared" ca="1" si="11"/>
        <v>4399.8244024844444</v>
      </c>
      <c r="W17" s="33">
        <f t="shared" ca="1" si="17"/>
        <v>60089.573651595099</v>
      </c>
    </row>
    <row r="18" spans="1:23" x14ac:dyDescent="0.3">
      <c r="A18" s="9"/>
      <c r="B18" s="9"/>
      <c r="C18" s="9"/>
      <c r="D18" s="3">
        <v>13</v>
      </c>
      <c r="E18" s="9">
        <v>78</v>
      </c>
      <c r="F18" s="10">
        <v>665388.81334350095</v>
      </c>
      <c r="G18" s="31">
        <f t="shared" si="0"/>
        <v>0.7560181343215393</v>
      </c>
      <c r="H18" s="11">
        <f t="shared" si="12"/>
        <v>2.7400875614625661E-2</v>
      </c>
      <c r="I18" s="16">
        <f t="shared" ca="1" si="14"/>
        <v>85239.269147903615</v>
      </c>
      <c r="J18" s="41">
        <f t="shared" ca="1" si="1"/>
        <v>-2.1151454463802372E-3</v>
      </c>
      <c r="K18" s="16">
        <f t="shared" ca="1" si="15"/>
        <v>-180.29345199096778</v>
      </c>
      <c r="L18" s="15">
        <f t="shared" ca="1" si="16"/>
        <v>4308</v>
      </c>
      <c r="M18" s="16">
        <f t="shared" ca="1" si="3"/>
        <v>80750.975695912653</v>
      </c>
      <c r="N18" s="73" t="str">
        <f t="shared" ca="1" si="4"/>
        <v>V</v>
      </c>
      <c r="O18" s="15">
        <f t="shared" ca="1" si="13"/>
        <v>75905.917154157898</v>
      </c>
      <c r="P18" s="12">
        <f t="shared" ca="1" si="5"/>
        <v>3330.2241180448782</v>
      </c>
      <c r="Q18" s="16">
        <f t="shared" ca="1" si="6"/>
        <v>3256.9261226571912</v>
      </c>
      <c r="R18" s="36">
        <f t="shared" ca="1" si="7"/>
        <v>2517.7098245968823</v>
      </c>
      <c r="S18" s="16">
        <f t="shared" ca="1" si="8"/>
        <v>2079.8885943551609</v>
      </c>
      <c r="T18" s="17">
        <f t="shared" ca="1" si="9"/>
        <v>1607.821531979577</v>
      </c>
      <c r="U18" s="32">
        <f t="shared" ca="1" si="10"/>
        <v>5336.814717012352</v>
      </c>
      <c r="V18" s="38">
        <f t="shared" ca="1" si="11"/>
        <v>4125.5313565764591</v>
      </c>
      <c r="W18" s="33">
        <f t="shared" ca="1" si="17"/>
        <v>64215.105008171558</v>
      </c>
    </row>
    <row r="19" spans="1:23" x14ac:dyDescent="0.3">
      <c r="A19" s="9"/>
      <c r="B19" s="9"/>
      <c r="C19" s="9"/>
      <c r="D19" s="3">
        <v>14</v>
      </c>
      <c r="E19" s="9">
        <v>79</v>
      </c>
      <c r="F19" s="10">
        <v>641272.67739108694</v>
      </c>
      <c r="G19" s="31">
        <f t="shared" si="0"/>
        <v>0.72861725870691363</v>
      </c>
      <c r="H19" s="11">
        <f t="shared" si="12"/>
        <v>3.0010244779763138E-2</v>
      </c>
      <c r="I19" s="16">
        <f t="shared" ca="1" si="14"/>
        <v>80750.975695912653</v>
      </c>
      <c r="J19" s="41">
        <f t="shared" ca="1" si="1"/>
        <v>-7.4089097107427698E-2</v>
      </c>
      <c r="K19" s="16">
        <f t="shared" ca="1" si="15"/>
        <v>-5982.7668798540062</v>
      </c>
      <c r="L19" s="15">
        <f t="shared" ca="1" si="16"/>
        <v>4308</v>
      </c>
      <c r="M19" s="16">
        <f t="shared" ca="1" si="3"/>
        <v>70460.208816058643</v>
      </c>
      <c r="N19" s="73" t="str">
        <f t="shared" ca="1" si="4"/>
        <v>V</v>
      </c>
      <c r="O19" s="15">
        <f t="shared" ca="1" si="13"/>
        <v>66232.596287095119</v>
      </c>
      <c r="P19" s="12">
        <f t="shared" ca="1" si="5"/>
        <v>3264.9256059263512</v>
      </c>
      <c r="Q19" s="16">
        <f t="shared" ca="1" si="6"/>
        <v>3138.883150509384</v>
      </c>
      <c r="R19" s="36">
        <f t="shared" ca="1" si="7"/>
        <v>2378.8811448720667</v>
      </c>
      <c r="S19" s="16">
        <f t="shared" ca="1" si="8"/>
        <v>1987.6564269749556</v>
      </c>
      <c r="T19" s="17">
        <f t="shared" ca="1" si="9"/>
        <v>1506.395163466716</v>
      </c>
      <c r="U19" s="32">
        <f t="shared" ca="1" si="10"/>
        <v>5126.53957748434</v>
      </c>
      <c r="V19" s="38">
        <f t="shared" ca="1" si="11"/>
        <v>3885.2763083387827</v>
      </c>
      <c r="W19" s="33">
        <f t="shared" ca="1" si="17"/>
        <v>68100.381316510335</v>
      </c>
    </row>
    <row r="20" spans="1:23" x14ac:dyDescent="0.3">
      <c r="A20" s="9"/>
      <c r="B20" s="9"/>
      <c r="C20" s="9"/>
      <c r="D20" s="3">
        <v>15</v>
      </c>
      <c r="E20" s="9">
        <v>80</v>
      </c>
      <c r="F20" s="10">
        <v>614859.97608720278</v>
      </c>
      <c r="G20" s="31">
        <f t="shared" si="0"/>
        <v>0.69860701392715052</v>
      </c>
      <c r="H20" s="11">
        <f t="shared" si="12"/>
        <v>3.1949792092530752E-2</v>
      </c>
      <c r="I20" s="16">
        <f t="shared" ca="1" si="14"/>
        <v>70460.208816058643</v>
      </c>
      <c r="J20" s="41">
        <f t="shared" ca="1" si="1"/>
        <v>1.4663399341159043E-2</v>
      </c>
      <c r="K20" s="16">
        <f t="shared" ca="1" si="15"/>
        <v>1033.1861795313228</v>
      </c>
      <c r="L20" s="15">
        <f t="shared" ca="1" si="16"/>
        <v>4308</v>
      </c>
      <c r="M20" s="16">
        <f t="shared" ca="1" si="3"/>
        <v>67185.394995589959</v>
      </c>
      <c r="N20" s="73" t="str">
        <f t="shared" ca="1" si="4"/>
        <v>V</v>
      </c>
      <c r="O20" s="15">
        <f t="shared" ca="1" si="13"/>
        <v>63154.27129585456</v>
      </c>
      <c r="P20" s="12">
        <f t="shared" ca="1" si="5"/>
        <v>3200.9074567905409</v>
      </c>
      <c r="Q20" s="16">
        <f t="shared" ca="1" si="6"/>
        <v>3009.5990159981643</v>
      </c>
      <c r="R20" s="36">
        <f t="shared" ca="1" si="7"/>
        <v>2236.1764002455893</v>
      </c>
      <c r="S20" s="16">
        <f t="shared" ca="1" si="8"/>
        <v>2017.7658376578358</v>
      </c>
      <c r="T20" s="17">
        <f t="shared" ca="1" si="9"/>
        <v>1499.2297390473952</v>
      </c>
      <c r="U20" s="32">
        <f t="shared" ca="1" si="10"/>
        <v>5027.3648536560004</v>
      </c>
      <c r="V20" s="38">
        <f t="shared" ca="1" si="11"/>
        <v>3735.4061392929843</v>
      </c>
      <c r="W20" s="33">
        <f t="shared" ca="1" si="17"/>
        <v>71835.787455803322</v>
      </c>
    </row>
    <row r="21" spans="1:23" x14ac:dyDescent="0.3">
      <c r="A21" s="9"/>
      <c r="B21" s="9"/>
      <c r="C21" s="9"/>
      <c r="D21" s="3">
        <v>16</v>
      </c>
      <c r="E21" s="9">
        <v>81</v>
      </c>
      <c r="F21" s="10">
        <v>586740.23493033391</v>
      </c>
      <c r="G21" s="31">
        <f t="shared" si="0"/>
        <v>0.66665722183461973</v>
      </c>
      <c r="H21" s="11">
        <f t="shared" si="12"/>
        <v>3.4620793358098333E-2</v>
      </c>
      <c r="I21" s="16">
        <f t="shared" ca="1" si="14"/>
        <v>67185.394995589959</v>
      </c>
      <c r="J21" s="41">
        <f t="shared" ca="1" si="1"/>
        <v>0.10494509309885798</v>
      </c>
      <c r="K21" s="16">
        <f t="shared" ca="1" si="15"/>
        <v>7050.7775326957353</v>
      </c>
      <c r="L21" s="15">
        <f t="shared" ca="1" si="16"/>
        <v>4308</v>
      </c>
      <c r="M21" s="16">
        <f t="shared" ca="1" si="3"/>
        <v>69928.172528285693</v>
      </c>
      <c r="N21" s="73" t="str">
        <f t="shared" ca="1" si="4"/>
        <v>V</v>
      </c>
      <c r="O21" s="15">
        <f t="shared" ca="1" si="13"/>
        <v>65732.482176588557</v>
      </c>
      <c r="P21" s="12">
        <f t="shared" ca="1" si="5"/>
        <v>3138.1445654809222</v>
      </c>
      <c r="Q21" s="16">
        <f t="shared" ca="1" si="6"/>
        <v>2871.9593116635419</v>
      </c>
      <c r="R21" s="36">
        <f t="shared" ca="1" si="7"/>
        <v>2092.0667377389213</v>
      </c>
      <c r="S21" s="16">
        <f t="shared" ca="1" si="8"/>
        <v>2275.7106823505542</v>
      </c>
      <c r="T21" s="17">
        <f t="shared" ca="1" si="9"/>
        <v>1657.7319197830252</v>
      </c>
      <c r="U21" s="32">
        <f t="shared" ca="1" si="10"/>
        <v>5147.6699940140961</v>
      </c>
      <c r="V21" s="38">
        <f t="shared" ca="1" si="11"/>
        <v>3749.7986575219466</v>
      </c>
      <c r="W21" s="33">
        <f t="shared" ca="1" si="17"/>
        <v>75585.586113325262</v>
      </c>
    </row>
    <row r="22" spans="1:23" x14ac:dyDescent="0.3">
      <c r="A22" s="9"/>
      <c r="B22" s="9"/>
      <c r="C22" s="9"/>
      <c r="D22" s="3">
        <v>17</v>
      </c>
      <c r="E22" s="9">
        <v>82</v>
      </c>
      <c r="F22" s="10">
        <v>556269.68460388086</v>
      </c>
      <c r="G22" s="31">
        <f t="shared" si="0"/>
        <v>0.63203642847652142</v>
      </c>
      <c r="H22" s="11">
        <f t="shared" si="12"/>
        <v>3.427640151839649E-2</v>
      </c>
      <c r="I22" s="16">
        <f t="shared" ca="1" si="14"/>
        <v>69928.172528285693</v>
      </c>
      <c r="J22" s="41">
        <f t="shared" ca="1" si="1"/>
        <v>-8.6767984258547023E-2</v>
      </c>
      <c r="K22" s="16">
        <f t="shared" ca="1" si="15"/>
        <v>-6067.5265731632535</v>
      </c>
      <c r="L22" s="15">
        <f t="shared" ca="1" si="16"/>
        <v>4308</v>
      </c>
      <c r="M22" s="16">
        <f t="shared" ca="1" si="3"/>
        <v>59552.64595512244</v>
      </c>
      <c r="N22" s="73" t="str">
        <f t="shared" ca="1" si="4"/>
        <v>V</v>
      </c>
      <c r="O22" s="15">
        <f t="shared" ca="1" si="13"/>
        <v>55979.487197815091</v>
      </c>
      <c r="P22" s="12">
        <f t="shared" ca="1" si="5"/>
        <v>3076.6123190989429</v>
      </c>
      <c r="Q22" s="16">
        <f t="shared" ca="1" si="6"/>
        <v>2722.8129338768545</v>
      </c>
      <c r="R22" s="36">
        <f t="shared" ca="1" si="7"/>
        <v>1944.5310619701638</v>
      </c>
      <c r="S22" s="16">
        <f t="shared" ca="1" si="8"/>
        <v>1918.775379986246</v>
      </c>
      <c r="T22" s="17">
        <f t="shared" ca="1" si="9"/>
        <v>1370.3175421656081</v>
      </c>
      <c r="U22" s="32">
        <f t="shared" ca="1" si="10"/>
        <v>4641.5883138631007</v>
      </c>
      <c r="V22" s="38">
        <f t="shared" ca="1" si="11"/>
        <v>3314.8486041357719</v>
      </c>
      <c r="W22" s="33">
        <f t="shared" ca="1" si="17"/>
        <v>78900.43471746103</v>
      </c>
    </row>
    <row r="23" spans="1:23" x14ac:dyDescent="0.3">
      <c r="A23" s="9"/>
      <c r="B23" s="9"/>
      <c r="C23" s="9"/>
      <c r="D23" s="3">
        <v>18</v>
      </c>
      <c r="E23" s="9">
        <v>83</v>
      </c>
      <c r="F23" s="10">
        <v>526102.24139502365</v>
      </c>
      <c r="G23" s="31">
        <f t="shared" si="0"/>
        <v>0.59776002695812491</v>
      </c>
      <c r="H23" s="11">
        <f t="shared" si="12"/>
        <v>3.5532409116426925E-2</v>
      </c>
      <c r="I23" s="16">
        <f t="shared" ca="1" si="14"/>
        <v>59552.64595512244</v>
      </c>
      <c r="J23" s="41">
        <f t="shared" ca="1" si="1"/>
        <v>0.15931050087791299</v>
      </c>
      <c r="K23" s="16">
        <f t="shared" ca="1" si="15"/>
        <v>9487.3618557155751</v>
      </c>
      <c r="L23" s="15">
        <f t="shared" ca="1" si="16"/>
        <v>4308</v>
      </c>
      <c r="M23" s="16">
        <f t="shared" ca="1" si="3"/>
        <v>64732.007810838011</v>
      </c>
      <c r="N23" s="73" t="str">
        <f t="shared" ca="1" si="4"/>
        <v>V</v>
      </c>
      <c r="O23" s="15">
        <f t="shared" ca="1" si="13"/>
        <v>60848.087342187733</v>
      </c>
      <c r="P23" s="12">
        <f t="shared" ca="1" si="5"/>
        <v>3016.2865873519054</v>
      </c>
      <c r="Q23" s="16">
        <f t="shared" ca="1" si="6"/>
        <v>2575.1501961356021</v>
      </c>
      <c r="R23" s="36">
        <f t="shared" ca="1" si="7"/>
        <v>1803.0155517689054</v>
      </c>
      <c r="S23" s="16">
        <f t="shared" ca="1" si="8"/>
        <v>2162.0791333946931</v>
      </c>
      <c r="T23" s="17">
        <f t="shared" ca="1" si="9"/>
        <v>1513.799974663845</v>
      </c>
      <c r="U23" s="32">
        <f t="shared" ca="1" si="10"/>
        <v>4737.2293295302952</v>
      </c>
      <c r="V23" s="38">
        <f t="shared" ca="1" si="11"/>
        <v>3316.8155264327506</v>
      </c>
      <c r="W23" s="33">
        <f t="shared" ca="1" si="17"/>
        <v>82217.250243893781</v>
      </c>
    </row>
    <row r="24" spans="1:23" x14ac:dyDescent="0.3">
      <c r="A24" s="9"/>
      <c r="B24" s="9"/>
      <c r="C24" s="9"/>
      <c r="D24" s="3">
        <v>19</v>
      </c>
      <c r="E24" s="9">
        <v>84</v>
      </c>
      <c r="F24" s="10">
        <v>494829.35723539628</v>
      </c>
      <c r="G24" s="31">
        <f t="shared" si="0"/>
        <v>0.56222761784169806</v>
      </c>
      <c r="H24" s="11">
        <f t="shared" si="12"/>
        <v>3.9765463216708652E-2</v>
      </c>
      <c r="I24" s="16">
        <f t="shared" ca="1" si="14"/>
        <v>64732.007810838011</v>
      </c>
      <c r="J24" s="41">
        <f t="shared" ca="1" si="1"/>
        <v>-2.0870208812335686E-2</v>
      </c>
      <c r="K24" s="16">
        <f t="shared" ca="1" si="15"/>
        <v>-1350.9705198539339</v>
      </c>
      <c r="L24" s="15">
        <f t="shared" ca="1" si="16"/>
        <v>4308</v>
      </c>
      <c r="M24" s="16">
        <f t="shared" ca="1" si="3"/>
        <v>59073.037290984081</v>
      </c>
      <c r="N24" s="73" t="str">
        <f t="shared" ca="1" si="4"/>
        <v>V</v>
      </c>
      <c r="O24" s="15">
        <f t="shared" ca="1" si="13"/>
        <v>55528.655053525035</v>
      </c>
      <c r="P24" s="12">
        <f t="shared" ca="1" si="5"/>
        <v>2957.1437130901031</v>
      </c>
      <c r="Q24" s="16">
        <f t="shared" ca="1" si="6"/>
        <v>2422.0765776620351</v>
      </c>
      <c r="R24" s="36">
        <f t="shared" ca="1" si="7"/>
        <v>1662.5878654262026</v>
      </c>
      <c r="S24" s="16">
        <f t="shared" ca="1" si="8"/>
        <v>2208.1226900042529</v>
      </c>
      <c r="T24" s="17">
        <f t="shared" ca="1" si="9"/>
        <v>1515.7233357654791</v>
      </c>
      <c r="U24" s="32">
        <f t="shared" ca="1" si="10"/>
        <v>4630.1992676662885</v>
      </c>
      <c r="V24" s="38">
        <f t="shared" ca="1" si="11"/>
        <v>3178.3112011916819</v>
      </c>
      <c r="W24" s="33">
        <f t="shared" ca="1" si="17"/>
        <v>85395.561445085463</v>
      </c>
    </row>
    <row r="25" spans="1:23" x14ac:dyDescent="0.3">
      <c r="A25" s="9"/>
      <c r="B25" s="9"/>
      <c r="C25" s="9"/>
      <c r="D25" s="3">
        <v>20</v>
      </c>
      <c r="E25" s="9">
        <v>85</v>
      </c>
      <c r="F25" s="10">
        <v>459830.86555825482</v>
      </c>
      <c r="G25" s="11">
        <f t="shared" si="0"/>
        <v>0.52246215462498935</v>
      </c>
      <c r="H25" s="11">
        <f t="shared" si="12"/>
        <v>3.98132910161609E-2</v>
      </c>
      <c r="I25" s="16">
        <f t="shared" ca="1" si="14"/>
        <v>59073.037290984081</v>
      </c>
      <c r="J25" s="41">
        <f t="shared" ca="1" si="1"/>
        <v>5.4397619302763336E-2</v>
      </c>
      <c r="K25" s="16">
        <f t="shared" ca="1" si="15"/>
        <v>3213.4325936128939</v>
      </c>
      <c r="L25" s="15">
        <f t="shared" ca="1" si="16"/>
        <v>4308</v>
      </c>
      <c r="M25" s="16">
        <f t="shared" ca="1" si="3"/>
        <v>57978.469884596976</v>
      </c>
      <c r="N25" s="73" t="str">
        <f t="shared" ca="1" si="4"/>
        <v>V</v>
      </c>
      <c r="O25" s="15">
        <f t="shared" ca="1" si="13"/>
        <v>54499.761691521155</v>
      </c>
      <c r="P25" s="12">
        <f t="shared" ca="1" si="5"/>
        <v>2899.1605030295127</v>
      </c>
      <c r="Q25" s="16">
        <f t="shared" ca="1" si="6"/>
        <v>2250.766962124454</v>
      </c>
      <c r="R25" s="36">
        <f t="shared" ca="1" si="7"/>
        <v>1514.7016430164672</v>
      </c>
      <c r="S25" s="16">
        <f t="shared" ca="1" si="8"/>
        <v>2169.8148725359492</v>
      </c>
      <c r="T25" s="17">
        <f t="shared" ca="1" si="9"/>
        <v>1460.223207368208</v>
      </c>
      <c r="U25" s="32">
        <f t="shared" ca="1" si="10"/>
        <v>4420.5818346604028</v>
      </c>
      <c r="V25" s="38">
        <f t="shared" ca="1" si="11"/>
        <v>2974.9248503846752</v>
      </c>
      <c r="W25" s="33">
        <f t="shared" ca="1" si="17"/>
        <v>88370.486295470138</v>
      </c>
    </row>
    <row r="26" spans="1:23" x14ac:dyDescent="0.3">
      <c r="A26" s="9"/>
      <c r="B26" s="9"/>
      <c r="C26" s="9"/>
      <c r="D26" s="3">
        <v>21</v>
      </c>
      <c r="E26" s="9">
        <v>86</v>
      </c>
      <c r="F26" s="10">
        <v>424790.27954332222</v>
      </c>
      <c r="G26" s="11">
        <f t="shared" si="0"/>
        <v>0.48264886360882847</v>
      </c>
      <c r="H26" s="11">
        <f t="shared" si="12"/>
        <v>4.3490233295922706E-2</v>
      </c>
      <c r="I26" s="16">
        <f t="shared" ca="1" si="14"/>
        <v>57978.469884596976</v>
      </c>
      <c r="J26" s="41">
        <f t="shared" ca="1" si="1"/>
        <v>3.909892156741282E-2</v>
      </c>
      <c r="K26" s="16">
        <f t="shared" ca="1" si="15"/>
        <v>2266.8956466164632</v>
      </c>
      <c r="L26" s="15">
        <f t="shared" ca="1" si="16"/>
        <v>4308</v>
      </c>
      <c r="M26" s="16">
        <f t="shared" ca="1" si="3"/>
        <v>55937.365531213436</v>
      </c>
      <c r="N26" s="73" t="str">
        <f t="shared" ca="1" si="4"/>
        <v>V</v>
      </c>
      <c r="O26" s="15">
        <f t="shared" ca="1" si="13"/>
        <v>52581.12359934063</v>
      </c>
      <c r="P26" s="12">
        <f t="shared" ca="1" si="5"/>
        <v>2842.314218656385</v>
      </c>
      <c r="Q26" s="16">
        <f t="shared" ca="1" si="6"/>
        <v>2079.251304426833</v>
      </c>
      <c r="R26" s="36">
        <f t="shared" ca="1" si="7"/>
        <v>1371.8397276537196</v>
      </c>
      <c r="S26" s="16">
        <f t="shared" ca="1" si="8"/>
        <v>2286.7653322970709</v>
      </c>
      <c r="T26" s="17">
        <f t="shared" ca="1" si="9"/>
        <v>1508.752464883579</v>
      </c>
      <c r="U26" s="32">
        <f t="shared" ca="1" si="10"/>
        <v>4366.0166367239035</v>
      </c>
      <c r="V26" s="38">
        <f t="shared" ca="1" si="11"/>
        <v>2880.5921925372986</v>
      </c>
      <c r="W26" s="33">
        <f t="shared" ca="1" si="17"/>
        <v>91251.078488007435</v>
      </c>
    </row>
    <row r="27" spans="1:23" x14ac:dyDescent="0.3">
      <c r="A27" s="9"/>
      <c r="B27" s="9"/>
      <c r="C27" s="9"/>
      <c r="D27" s="3">
        <v>22</v>
      </c>
      <c r="E27" s="9">
        <v>87</v>
      </c>
      <c r="F27" s="10">
        <v>386513.5327153175</v>
      </c>
      <c r="G27" s="11">
        <f t="shared" si="0"/>
        <v>0.43915863031290575</v>
      </c>
      <c r="H27" s="11">
        <f t="shared" si="12"/>
        <v>4.2435468114864421E-2</v>
      </c>
      <c r="I27" s="16">
        <f t="shared" ca="1" si="14"/>
        <v>55937.365531213436</v>
      </c>
      <c r="J27" s="41">
        <f t="shared" ca="1" si="1"/>
        <v>0.10947648693865344</v>
      </c>
      <c r="K27" s="16">
        <f t="shared" ca="1" si="15"/>
        <v>6123.826266960571</v>
      </c>
      <c r="L27" s="15">
        <f t="shared" ca="1" si="16"/>
        <v>4308</v>
      </c>
      <c r="M27" s="16">
        <f t="shared" ca="1" si="3"/>
        <v>57753.191798174004</v>
      </c>
      <c r="N27" s="73" t="str">
        <f t="shared" ca="1" si="4"/>
        <v>V</v>
      </c>
      <c r="O27" s="15">
        <f t="shared" ca="1" si="13"/>
        <v>54288.000290283562</v>
      </c>
      <c r="P27" s="12">
        <f t="shared" ca="1" si="5"/>
        <v>2786.5825673101813</v>
      </c>
      <c r="Q27" s="16">
        <f t="shared" ca="1" si="6"/>
        <v>1891.895379387998</v>
      </c>
      <c r="R27" s="36">
        <f t="shared" ca="1" si="7"/>
        <v>1223.7517835137598</v>
      </c>
      <c r="S27" s="16">
        <f t="shared" ca="1" si="8"/>
        <v>2303.7367053380785</v>
      </c>
      <c r="T27" s="17">
        <f t="shared" ca="1" si="9"/>
        <v>1490.1468297975121</v>
      </c>
      <c r="U27" s="32">
        <f t="shared" ca="1" si="10"/>
        <v>4195.6320847260768</v>
      </c>
      <c r="V27" s="38">
        <f t="shared" ca="1" si="11"/>
        <v>2713.8986133112721</v>
      </c>
      <c r="W27" s="33">
        <f t="shared" ca="1" si="17"/>
        <v>93964.977101318713</v>
      </c>
    </row>
    <row r="28" spans="1:23" x14ac:dyDescent="0.3">
      <c r="A28" s="9"/>
      <c r="B28" s="9"/>
      <c r="C28" s="9"/>
      <c r="D28" s="3">
        <v>23</v>
      </c>
      <c r="E28" s="9">
        <v>88</v>
      </c>
      <c r="F28" s="10">
        <v>349165.10879428941</v>
      </c>
      <c r="G28" s="11">
        <f t="shared" si="0"/>
        <v>0.39672316219804132</v>
      </c>
      <c r="H28" s="11">
        <f t="shared" si="12"/>
        <v>4.4253973827393177E-2</v>
      </c>
      <c r="I28" s="16">
        <f t="shared" ca="1" si="14"/>
        <v>57753.191798174004</v>
      </c>
      <c r="J28" s="41">
        <f t="shared" ca="1" si="1"/>
        <v>3.8624769358049142E-2</v>
      </c>
      <c r="K28" s="16">
        <f t="shared" ca="1" si="15"/>
        <v>2230.7037128956463</v>
      </c>
      <c r="L28" s="15">
        <f t="shared" ca="1" si="16"/>
        <v>4308</v>
      </c>
      <c r="M28" s="16">
        <f t="shared" ca="1" si="3"/>
        <v>55675.895511069648</v>
      </c>
      <c r="N28" s="73" t="str">
        <f t="shared" ca="1" si="4"/>
        <v>V</v>
      </c>
      <c r="O28" s="15">
        <f t="shared" ca="1" si="13"/>
        <v>52335.34178040547</v>
      </c>
      <c r="P28" s="12">
        <f t="shared" ca="1" si="5"/>
        <v>2731.9436934413548</v>
      </c>
      <c r="Q28" s="16">
        <f t="shared" ca="1" si="6"/>
        <v>1709.083382749162</v>
      </c>
      <c r="R28" s="36">
        <f t="shared" ca="1" si="7"/>
        <v>1083.8253410090506</v>
      </c>
      <c r="S28" s="16">
        <f t="shared" ca="1" si="8"/>
        <v>2316.0468453977401</v>
      </c>
      <c r="T28" s="17">
        <f t="shared" ca="1" si="9"/>
        <v>1468.7348126738859</v>
      </c>
      <c r="U28" s="32">
        <f t="shared" ca="1" si="10"/>
        <v>4025.130228146902</v>
      </c>
      <c r="V28" s="38">
        <f t="shared" ca="1" si="11"/>
        <v>2552.5601536829363</v>
      </c>
      <c r="W28" s="33">
        <f t="shared" ca="1" si="17"/>
        <v>96517.537255001647</v>
      </c>
    </row>
    <row r="29" spans="1:23" x14ac:dyDescent="0.3">
      <c r="A29" s="9"/>
      <c r="B29" s="9"/>
      <c r="C29" s="9"/>
      <c r="D29" s="3">
        <v>24</v>
      </c>
      <c r="E29" s="9">
        <v>89</v>
      </c>
      <c r="F29" s="10">
        <v>310216.17649497517</v>
      </c>
      <c r="G29" s="11">
        <f t="shared" si="0"/>
        <v>0.35246918837064817</v>
      </c>
      <c r="H29" s="11">
        <f t="shared" si="12"/>
        <v>4.4291012544623025E-2</v>
      </c>
      <c r="I29" s="16">
        <f t="shared" ca="1" si="14"/>
        <v>55675.895511069648</v>
      </c>
      <c r="J29" s="41">
        <f t="shared" ca="1" si="1"/>
        <v>-2.4911322045342577E-2</v>
      </c>
      <c r="K29" s="16">
        <f t="shared" ca="1" si="15"/>
        <v>-1386.9601632390991</v>
      </c>
      <c r="L29" s="15">
        <f t="shared" ca="1" si="16"/>
        <v>4308</v>
      </c>
      <c r="M29" s="16">
        <f t="shared" ca="1" si="3"/>
        <v>49980.935347830549</v>
      </c>
      <c r="N29" s="73" t="str">
        <f t="shared" ca="1" si="4"/>
        <v>V</v>
      </c>
      <c r="O29" s="15">
        <f t="shared" ca="1" si="13"/>
        <v>46982.079226960719</v>
      </c>
      <c r="P29" s="12">
        <f t="shared" ca="1" si="5"/>
        <v>2678.3761700405439</v>
      </c>
      <c r="Q29" s="16">
        <f t="shared" ca="1" si="6"/>
        <v>1518.4372635007524</v>
      </c>
      <c r="R29" s="36">
        <f t="shared" ca="1" si="7"/>
        <v>944.04507480547568</v>
      </c>
      <c r="S29" s="16">
        <f t="shared" ca="1" si="8"/>
        <v>2080.88386041379</v>
      </c>
      <c r="T29" s="17">
        <f t="shared" ca="1" si="9"/>
        <v>1293.7302099243891</v>
      </c>
      <c r="U29" s="32">
        <f t="shared" ca="1" si="10"/>
        <v>3599.3211239145421</v>
      </c>
      <c r="V29" s="38">
        <f t="shared" ca="1" si="11"/>
        <v>2237.7752847298648</v>
      </c>
      <c r="W29" s="33">
        <f t="shared" ca="1" si="17"/>
        <v>98755.312539731516</v>
      </c>
    </row>
    <row r="30" spans="1:23" x14ac:dyDescent="0.3">
      <c r="A30" s="9"/>
      <c r="B30" s="9"/>
      <c r="C30" s="9"/>
      <c r="D30" s="3">
        <v>25</v>
      </c>
      <c r="E30" s="9">
        <v>90</v>
      </c>
      <c r="F30" s="10">
        <v>271234.64557535475</v>
      </c>
      <c r="G30" s="11">
        <f t="shared" si="0"/>
        <v>0.30817817582602514</v>
      </c>
      <c r="H30" s="11">
        <f t="shared" si="12"/>
        <v>4.3640254678262033E-2</v>
      </c>
      <c r="I30" s="16">
        <f t="shared" ca="1" si="14"/>
        <v>49980.935347830549</v>
      </c>
      <c r="J30" s="41">
        <f t="shared" ca="1" si="1"/>
        <v>-4.2339565418269831E-2</v>
      </c>
      <c r="K30" s="16">
        <f t="shared" ca="1" si="15"/>
        <v>-2116.1710818257866</v>
      </c>
      <c r="L30" s="15">
        <f t="shared" ca="1" si="16"/>
        <v>4308</v>
      </c>
      <c r="M30" s="16">
        <f t="shared" ca="1" si="3"/>
        <v>43556.764266004764</v>
      </c>
      <c r="N30" s="73" t="str">
        <f t="shared" ca="1" si="4"/>
        <v>V</v>
      </c>
      <c r="O30" s="15">
        <f t="shared" ca="1" si="13"/>
        <v>40943.358410044479</v>
      </c>
      <c r="P30" s="12">
        <f t="shared" ca="1" si="5"/>
        <v>2625.8589902358272</v>
      </c>
      <c r="Q30" s="16">
        <f t="shared" ca="1" si="6"/>
        <v>1327.6315814585164</v>
      </c>
      <c r="R30" s="36">
        <f t="shared" ca="1" si="7"/>
        <v>809.23243358724562</v>
      </c>
      <c r="S30" s="16">
        <f t="shared" ca="1" si="8"/>
        <v>1786.7785883977028</v>
      </c>
      <c r="T30" s="17">
        <f t="shared" ca="1" si="9"/>
        <v>1089.0967084273418</v>
      </c>
      <c r="U30" s="32">
        <f t="shared" ca="1" si="10"/>
        <v>3114.410169856219</v>
      </c>
      <c r="V30" s="38">
        <f t="shared" ca="1" si="11"/>
        <v>1898.3291420145874</v>
      </c>
      <c r="W30" s="33">
        <f t="shared" ca="1" si="17"/>
        <v>100653.6416817461</v>
      </c>
    </row>
    <row r="31" spans="1:23" x14ac:dyDescent="0.3">
      <c r="A31" s="9"/>
      <c r="B31" s="9"/>
      <c r="C31" s="9"/>
      <c r="D31" s="3">
        <v>26</v>
      </c>
      <c r="E31" s="9">
        <v>91</v>
      </c>
      <c r="F31" s="10">
        <v>232825.86150506814</v>
      </c>
      <c r="G31" s="11">
        <f t="shared" si="0"/>
        <v>0.26453792114776309</v>
      </c>
      <c r="H31" s="11">
        <f t="shared" si="12"/>
        <v>4.0495862910376608E-2</v>
      </c>
      <c r="I31" s="16">
        <f t="shared" ca="1" si="14"/>
        <v>43556.764266004764</v>
      </c>
      <c r="J31" s="41">
        <f t="shared" ca="1" si="1"/>
        <v>-5.1639526670935812E-2</v>
      </c>
      <c r="K31" s="16">
        <f t="shared" ca="1" si="15"/>
        <v>-2249.250690014017</v>
      </c>
      <c r="L31" s="15">
        <f t="shared" ca="1" si="16"/>
        <v>4308</v>
      </c>
      <c r="M31" s="16">
        <f t="shared" ca="1" si="3"/>
        <v>36999.51357599075</v>
      </c>
      <c r="N31" s="73" t="str">
        <f t="shared" ca="1" si="4"/>
        <v>V</v>
      </c>
      <c r="O31" s="15">
        <f t="shared" ca="1" si="13"/>
        <v>34779.542761431308</v>
      </c>
      <c r="P31" s="12">
        <f t="shared" ca="1" si="5"/>
        <v>2574.3715590547322</v>
      </c>
      <c r="Q31" s="16">
        <f t="shared" ca="1" si="6"/>
        <v>1139.6293643045633</v>
      </c>
      <c r="R31" s="36">
        <f t="shared" ca="1" si="7"/>
        <v>681.0189004942647</v>
      </c>
      <c r="S31" s="16">
        <f t="shared" ca="1" si="8"/>
        <v>1408.4275957525033</v>
      </c>
      <c r="T31" s="17">
        <f t="shared" ca="1" si="9"/>
        <v>841.64715540693601</v>
      </c>
      <c r="U31" s="32">
        <f t="shared" ca="1" si="10"/>
        <v>2548.0569600570666</v>
      </c>
      <c r="V31" s="38">
        <f t="shared" ca="1" si="11"/>
        <v>1522.6660559012007</v>
      </c>
      <c r="W31" s="33">
        <f t="shared" ca="1" si="17"/>
        <v>102176.30773764729</v>
      </c>
    </row>
    <row r="32" spans="1:23" x14ac:dyDescent="0.3">
      <c r="A32" s="9"/>
      <c r="B32" s="9"/>
      <c r="C32" s="9"/>
      <c r="D32" s="3">
        <v>27</v>
      </c>
      <c r="E32" s="9">
        <v>92</v>
      </c>
      <c r="F32" s="10">
        <v>197184.52838884888</v>
      </c>
      <c r="G32" s="11">
        <f t="shared" si="0"/>
        <v>0.22404205823738649</v>
      </c>
      <c r="H32" s="11">
        <f t="shared" si="12"/>
        <v>3.9864321014227135E-2</v>
      </c>
      <c r="I32" s="16">
        <f t="shared" ca="1" si="14"/>
        <v>36999.51357599075</v>
      </c>
      <c r="J32" s="41">
        <f t="shared" ca="1" si="1"/>
        <v>1.6797599633924985E-2</v>
      </c>
      <c r="K32" s="16">
        <f t="shared" ca="1" si="15"/>
        <v>621.50301569946475</v>
      </c>
      <c r="L32" s="15">
        <f t="shared" ca="1" si="16"/>
        <v>4308</v>
      </c>
      <c r="M32" s="16">
        <f t="shared" ca="1" si="3"/>
        <v>33313.016591690211</v>
      </c>
      <c r="N32" s="73" t="str">
        <f t="shared" ca="1" si="4"/>
        <v>V</v>
      </c>
      <c r="O32" s="15">
        <f t="shared" ca="1" si="13"/>
        <v>31314.235596188799</v>
      </c>
      <c r="P32" s="12">
        <f t="shared" ca="1" si="5"/>
        <v>2523.8936853477771</v>
      </c>
      <c r="Q32" s="16">
        <f t="shared" ca="1" si="6"/>
        <v>965.17318688666103</v>
      </c>
      <c r="R32" s="36">
        <f t="shared" ca="1" si="7"/>
        <v>565.4583360376588</v>
      </c>
      <c r="S32" s="16">
        <f t="shared" ca="1" si="8"/>
        <v>1248.3207401216084</v>
      </c>
      <c r="T32" s="17">
        <f t="shared" ca="1" si="9"/>
        <v>731.34374031606114</v>
      </c>
      <c r="U32" s="32">
        <f t="shared" ca="1" si="10"/>
        <v>2213.4939270082696</v>
      </c>
      <c r="V32" s="38">
        <f t="shared" ca="1" si="11"/>
        <v>1296.8020763537199</v>
      </c>
      <c r="W32" s="33">
        <f t="shared" ca="1" si="17"/>
        <v>103473.10981400101</v>
      </c>
    </row>
    <row r="33" spans="1:23" x14ac:dyDescent="0.3">
      <c r="A33" s="9"/>
      <c r="B33" s="9"/>
      <c r="C33" s="9"/>
      <c r="D33" s="3">
        <v>28</v>
      </c>
      <c r="E33" s="9">
        <v>93</v>
      </c>
      <c r="F33" s="10">
        <v>162099.02970804658</v>
      </c>
      <c r="G33" s="11">
        <f t="shared" si="0"/>
        <v>0.18417773722315936</v>
      </c>
      <c r="H33" s="11">
        <f t="shared" si="12"/>
        <v>3.5893483021063079E-2</v>
      </c>
      <c r="I33" s="16">
        <f t="shared" ca="1" si="14"/>
        <v>33313.016591690211</v>
      </c>
      <c r="J33" s="41">
        <f t="shared" ca="1" si="1"/>
        <v>8.1716178527157179E-2</v>
      </c>
      <c r="K33" s="16">
        <f t="shared" ca="1" si="15"/>
        <v>2722.2124110847067</v>
      </c>
      <c r="L33" s="15">
        <f t="shared" ca="1" si="16"/>
        <v>4308</v>
      </c>
      <c r="M33" s="16">
        <f t="shared" ca="1" si="3"/>
        <v>31727.229002774919</v>
      </c>
      <c r="N33" s="73" t="str">
        <f t="shared" ca="1" si="4"/>
        <v>V</v>
      </c>
      <c r="O33" s="15">
        <f t="shared" ca="1" si="13"/>
        <v>29823.595262608425</v>
      </c>
      <c r="P33" s="12">
        <f t="shared" ca="1" si="5"/>
        <v>2474.4055738703692</v>
      </c>
      <c r="Q33" s="16">
        <f t="shared" ca="1" si="6"/>
        <v>793.43769195737048</v>
      </c>
      <c r="R33" s="36">
        <f t="shared" ca="1" si="7"/>
        <v>455.73041956781771</v>
      </c>
      <c r="S33" s="16">
        <f t="shared" ca="1" si="8"/>
        <v>1070.4727101854928</v>
      </c>
      <c r="T33" s="17">
        <f t="shared" ca="1" si="9"/>
        <v>614.85228429877066</v>
      </c>
      <c r="U33" s="32">
        <f t="shared" ca="1" si="10"/>
        <v>1863.9104021428634</v>
      </c>
      <c r="V33" s="38">
        <f t="shared" ca="1" si="11"/>
        <v>1070.5827038665884</v>
      </c>
      <c r="W33" s="33">
        <f t="shared" ca="1" si="17"/>
        <v>104543.6925178676</v>
      </c>
    </row>
    <row r="34" spans="1:23" x14ac:dyDescent="0.3">
      <c r="A34" s="9"/>
      <c r="B34" s="9"/>
      <c r="C34" s="9"/>
      <c r="D34" s="3">
        <v>29</v>
      </c>
      <c r="E34" s="9">
        <v>94</v>
      </c>
      <c r="F34" s="10">
        <v>130508.35616476803</v>
      </c>
      <c r="G34" s="11">
        <f t="shared" si="0"/>
        <v>0.14828425420209629</v>
      </c>
      <c r="H34" s="11">
        <f t="shared" si="12"/>
        <v>3.2800360912344437E-2</v>
      </c>
      <c r="I34" s="16">
        <f t="shared" ca="1" si="14"/>
        <v>31727.229002774919</v>
      </c>
      <c r="J34" s="41">
        <f t="shared" ca="1" si="1"/>
        <v>0.1018458027520074</v>
      </c>
      <c r="K34" s="16">
        <f t="shared" ca="1" si="15"/>
        <v>3231.2851068843829</v>
      </c>
      <c r="L34" s="15">
        <f t="shared" ca="1" si="16"/>
        <v>4308</v>
      </c>
      <c r="M34" s="16">
        <f t="shared" ca="1" si="3"/>
        <v>30650.5141096593</v>
      </c>
      <c r="N34" s="73" t="str">
        <f t="shared" ca="1" si="4"/>
        <v>V</v>
      </c>
      <c r="O34" s="15">
        <f t="shared" ca="1" si="13"/>
        <v>28811.483263079743</v>
      </c>
      <c r="P34" s="12">
        <f t="shared" ca="1" si="5"/>
        <v>2425.8878175199702</v>
      </c>
      <c r="Q34" s="16">
        <f t="shared" ca="1" si="6"/>
        <v>638.80856710263083</v>
      </c>
      <c r="R34" s="36">
        <f t="shared" ca="1" si="7"/>
        <v>359.7209657988999</v>
      </c>
      <c r="S34" s="16">
        <f t="shared" ca="1" si="8"/>
        <v>945.02704944898676</v>
      </c>
      <c r="T34" s="17">
        <f t="shared" ca="1" si="9"/>
        <v>532.1563617653527</v>
      </c>
      <c r="U34" s="32">
        <f t="shared" ca="1" si="10"/>
        <v>1583.8356165516175</v>
      </c>
      <c r="V34" s="38">
        <f t="shared" ca="1" si="11"/>
        <v>891.8773275642526</v>
      </c>
      <c r="W34" s="33">
        <f t="shared" ca="1" si="17"/>
        <v>105435.56984543186</v>
      </c>
    </row>
    <row r="35" spans="1:23" x14ac:dyDescent="0.3">
      <c r="A35" s="9"/>
      <c r="B35" s="9"/>
      <c r="C35" s="9"/>
      <c r="D35" s="3">
        <v>30</v>
      </c>
      <c r="E35" s="9">
        <v>95</v>
      </c>
      <c r="F35" s="10">
        <v>101640.00997848315</v>
      </c>
      <c r="G35" s="11">
        <f t="shared" si="0"/>
        <v>0.11548389328975185</v>
      </c>
      <c r="H35" s="11">
        <f t="shared" si="12"/>
        <v>2.6321049663064523E-2</v>
      </c>
      <c r="I35" s="16">
        <f t="shared" ca="1" si="14"/>
        <v>30650.5141096593</v>
      </c>
      <c r="J35" s="41">
        <f t="shared" ca="1" si="1"/>
        <v>-8.7531355710234876E-2</v>
      </c>
      <c r="K35" s="16">
        <f t="shared" ca="1" si="15"/>
        <v>-2682.8810532341613</v>
      </c>
      <c r="L35" s="15">
        <f t="shared" ca="1" si="16"/>
        <v>4308</v>
      </c>
      <c r="M35" s="16">
        <f t="shared" ca="1" si="3"/>
        <v>23659.63305642514</v>
      </c>
      <c r="N35" s="73" t="str">
        <f t="shared" ca="1" si="4"/>
        <v>V</v>
      </c>
      <c r="O35" s="15">
        <f t="shared" ca="1" si="13"/>
        <v>22240.055073039632</v>
      </c>
      <c r="P35" s="12">
        <f t="shared" ca="1" si="5"/>
        <v>2378.3213897254609</v>
      </c>
      <c r="Q35" s="16">
        <f t="shared" ca="1" si="6"/>
        <v>497.50461229225095</v>
      </c>
      <c r="R35" s="36">
        <f t="shared" ca="1" si="7"/>
        <v>274.65781357978943</v>
      </c>
      <c r="S35" s="16">
        <f t="shared" ca="1" si="8"/>
        <v>585.3815940867662</v>
      </c>
      <c r="T35" s="17">
        <f t="shared" ca="1" si="9"/>
        <v>323.17213703995901</v>
      </c>
      <c r="U35" s="32">
        <f t="shared" ca="1" si="10"/>
        <v>1082.886206379017</v>
      </c>
      <c r="V35" s="38">
        <f t="shared" ca="1" si="11"/>
        <v>597.82995061974839</v>
      </c>
      <c r="W35" s="33">
        <f t="shared" ca="1" si="17"/>
        <v>106033.39979605161</v>
      </c>
    </row>
    <row r="36" spans="1:23" x14ac:dyDescent="0.3">
      <c r="A36" s="9"/>
      <c r="B36" s="9"/>
      <c r="C36" s="9"/>
      <c r="D36" s="3">
        <v>31</v>
      </c>
      <c r="E36" s="9">
        <v>96</v>
      </c>
      <c r="F36" s="10">
        <v>78474.253489085037</v>
      </c>
      <c r="G36" s="11">
        <f t="shared" si="0"/>
        <v>8.9162843626687333E-2</v>
      </c>
      <c r="H36" s="11">
        <f t="shared" si="12"/>
        <v>2.2608331882167643E-2</v>
      </c>
      <c r="I36" s="16">
        <f t="shared" ca="1" si="14"/>
        <v>23659.63305642514</v>
      </c>
      <c r="J36" s="41">
        <f t="shared" ca="1" si="1"/>
        <v>2.1146386217462891E-2</v>
      </c>
      <c r="K36" s="16">
        <f t="shared" ca="1" si="15"/>
        <v>500.31573837461798</v>
      </c>
      <c r="L36" s="15">
        <f t="shared" ca="1" si="16"/>
        <v>4308</v>
      </c>
      <c r="M36" s="16">
        <f t="shared" ca="1" si="3"/>
        <v>19851.948794799759</v>
      </c>
      <c r="N36" s="73" t="str">
        <f t="shared" ca="1" si="4"/>
        <v>V</v>
      </c>
      <c r="O36" s="15">
        <f t="shared" ca="1" si="13"/>
        <v>18660.831867111774</v>
      </c>
      <c r="P36" s="12">
        <f t="shared" ca="1" si="5"/>
        <v>2331.6876369857464</v>
      </c>
      <c r="Q36" s="16">
        <f t="shared" ca="1" si="6"/>
        <v>384.11353034376901</v>
      </c>
      <c r="R36" s="36">
        <f t="shared" ca="1" si="7"/>
        <v>207.8999001628402</v>
      </c>
      <c r="S36" s="16">
        <f t="shared" ca="1" si="8"/>
        <v>421.89028004899308</v>
      </c>
      <c r="T36" s="17">
        <f t="shared" ca="1" si="9"/>
        <v>228.34641368493303</v>
      </c>
      <c r="U36" s="32">
        <f t="shared" ca="1" si="10"/>
        <v>806.00381039276203</v>
      </c>
      <c r="V36" s="38">
        <f t="shared" ca="1" si="11"/>
        <v>436.24631384777319</v>
      </c>
      <c r="W36" s="33">
        <f t="shared" ca="1" si="17"/>
        <v>106469.64610989939</v>
      </c>
    </row>
    <row r="37" spans="1:23" x14ac:dyDescent="0.3">
      <c r="A37" s="9"/>
      <c r="B37" s="9"/>
      <c r="C37" s="9"/>
      <c r="D37" s="3">
        <v>32</v>
      </c>
      <c r="E37" s="9">
        <v>97</v>
      </c>
      <c r="F37" s="10">
        <v>58576.144647751949</v>
      </c>
      <c r="G37" s="11">
        <f t="shared" si="0"/>
        <v>6.6554511744519679E-2</v>
      </c>
      <c r="H37" s="11">
        <f t="shared" si="12"/>
        <v>1.8023962815628396E-2</v>
      </c>
      <c r="I37" s="16">
        <f t="shared" ca="1" si="14"/>
        <v>19851.948794799759</v>
      </c>
      <c r="J37" s="41">
        <f t="shared" ca="1" si="1"/>
        <v>2.2797689222678608E-2</v>
      </c>
      <c r="K37" s="16">
        <f t="shared" ca="1" si="15"/>
        <v>452.57855908837405</v>
      </c>
      <c r="L37" s="15">
        <f t="shared" ca="1" si="16"/>
        <v>4308</v>
      </c>
      <c r="M37" s="16">
        <f t="shared" ca="1" si="3"/>
        <v>15996.527353888134</v>
      </c>
      <c r="N37" s="73" t="str">
        <f t="shared" ca="1" si="4"/>
        <v>V</v>
      </c>
      <c r="O37" s="15">
        <f t="shared" ca="1" si="13"/>
        <v>15036.735712654845</v>
      </c>
      <c r="P37" s="12">
        <f t="shared" ca="1" si="5"/>
        <v>2285.9682715546528</v>
      </c>
      <c r="Q37" s="16">
        <f t="shared" ca="1" si="6"/>
        <v>286.71683659539076</v>
      </c>
      <c r="R37" s="36">
        <f t="shared" ca="1" si="7"/>
        <v>152.14150217678349</v>
      </c>
      <c r="S37" s="16">
        <f t="shared" ca="1" si="8"/>
        <v>271.02156535332244</v>
      </c>
      <c r="T37" s="17">
        <f t="shared" ca="1" si="9"/>
        <v>143.81306854799698</v>
      </c>
      <c r="U37" s="32">
        <f t="shared" ca="1" si="10"/>
        <v>557.7384019487132</v>
      </c>
      <c r="V37" s="38">
        <f t="shared" ca="1" si="11"/>
        <v>295.95457072478047</v>
      </c>
      <c r="W37" s="33">
        <f t="shared" ca="1" si="17"/>
        <v>106765.60068062416</v>
      </c>
    </row>
    <row r="38" spans="1:23" x14ac:dyDescent="0.3">
      <c r="A38" s="9"/>
      <c r="B38" s="9"/>
      <c r="C38" s="9"/>
      <c r="D38" s="3">
        <v>33</v>
      </c>
      <c r="E38" s="9">
        <v>98</v>
      </c>
      <c r="F38" s="10">
        <v>42712.843643205291</v>
      </c>
      <c r="G38" s="11">
        <f t="shared" si="0"/>
        <v>4.853054892889129E-2</v>
      </c>
      <c r="H38" s="11">
        <f t="shared" si="12"/>
        <v>1.4054736449484394E-2</v>
      </c>
      <c r="I38" s="16">
        <f t="shared" ca="1" si="14"/>
        <v>15996.527353888134</v>
      </c>
      <c r="J38" s="41">
        <f t="shared" ca="1" si="1"/>
        <v>0.14530405568017762</v>
      </c>
      <c r="K38" s="16">
        <f t="shared" ca="1" si="15"/>
        <v>2324.3603013188458</v>
      </c>
      <c r="L38" s="15">
        <f t="shared" ca="1" si="16"/>
        <v>4308</v>
      </c>
      <c r="M38" s="16">
        <f t="shared" ca="1" si="3"/>
        <v>14012.887655206978</v>
      </c>
      <c r="N38" s="73" t="str">
        <f t="shared" ca="1" si="4"/>
        <v>V</v>
      </c>
      <c r="O38" s="15">
        <f t="shared" ca="1" si="13"/>
        <v>13172.114395894559</v>
      </c>
      <c r="P38" s="12">
        <f t="shared" ca="1" si="5"/>
        <v>2241.1453642692677</v>
      </c>
      <c r="Q38" s="16">
        <f t="shared" ca="1" si="6"/>
        <v>209.06960478566367</v>
      </c>
      <c r="R38" s="36">
        <f t="shared" ca="1" si="7"/>
        <v>108.76401475742757</v>
      </c>
      <c r="S38" s="16">
        <f t="shared" ca="1" si="8"/>
        <v>185.13059631675736</v>
      </c>
      <c r="T38" s="17">
        <f t="shared" ca="1" si="9"/>
        <v>96.310254809588187</v>
      </c>
      <c r="U38" s="32">
        <f t="shared" ca="1" si="10"/>
        <v>394.20020110242103</v>
      </c>
      <c r="V38" s="38">
        <f t="shared" ca="1" si="11"/>
        <v>205.07426956701576</v>
      </c>
      <c r="W38" s="33">
        <f t="shared" ca="1" si="17"/>
        <v>106970.67495019118</v>
      </c>
    </row>
    <row r="39" spans="1:23" x14ac:dyDescent="0.3">
      <c r="A39" s="9"/>
      <c r="B39" s="9"/>
      <c r="C39" s="9"/>
      <c r="D39" s="3">
        <v>34</v>
      </c>
      <c r="E39" s="9">
        <v>99</v>
      </c>
      <c r="F39" s="10">
        <v>30342.949346462585</v>
      </c>
      <c r="G39" s="11">
        <f t="shared" si="0"/>
        <v>3.4475812479406891E-2</v>
      </c>
      <c r="H39" s="11">
        <f t="shared" si="12"/>
        <v>1.2078340678644967E-2</v>
      </c>
      <c r="I39" s="16">
        <f t="shared" ca="1" si="14"/>
        <v>14012.887655206978</v>
      </c>
      <c r="J39" s="41">
        <f t="shared" ca="1" si="1"/>
        <v>-2.0175659990983079E-2</v>
      </c>
      <c r="K39" s="16">
        <f t="shared" ca="1" si="15"/>
        <v>-282.7192568233001</v>
      </c>
      <c r="L39" s="15">
        <f t="shared" ca="1" si="16"/>
        <v>4308</v>
      </c>
      <c r="M39" s="16">
        <f t="shared" ca="1" si="3"/>
        <v>9422.1683983836774</v>
      </c>
      <c r="N39" s="73" t="str">
        <f t="shared" ca="1" si="4"/>
        <v>V</v>
      </c>
      <c r="O39" s="15">
        <f t="shared" ca="1" si="13"/>
        <v>8856.8382944806563</v>
      </c>
      <c r="P39" s="12">
        <f t="shared" ca="1" si="5"/>
        <v>2197.2013375188899</v>
      </c>
      <c r="Q39" s="16">
        <f t="shared" ca="1" si="6"/>
        <v>148.52180016128489</v>
      </c>
      <c r="R39" s="36">
        <f t="shared" ca="1" si="7"/>
        <v>75.750301291803254</v>
      </c>
      <c r="S39" s="16">
        <f t="shared" ca="1" si="8"/>
        <v>106.97591025640622</v>
      </c>
      <c r="T39" s="17">
        <f t="shared" ca="1" si="9"/>
        <v>54.560727274298166</v>
      </c>
      <c r="U39" s="32">
        <f t="shared" ca="1" si="10"/>
        <v>255.49771041769111</v>
      </c>
      <c r="V39" s="38">
        <f t="shared" ca="1" si="11"/>
        <v>130.31102856610141</v>
      </c>
      <c r="W39" s="33">
        <f t="shared" ca="1" si="17"/>
        <v>107100.98597875728</v>
      </c>
    </row>
    <row r="40" spans="1:23" x14ac:dyDescent="0.3">
      <c r="A40" s="9"/>
      <c r="B40" s="9"/>
      <c r="C40" s="9"/>
      <c r="D40" s="3">
        <v>35</v>
      </c>
      <c r="E40" s="9">
        <v>100</v>
      </c>
      <c r="F40" s="10">
        <v>19712.526071583823</v>
      </c>
      <c r="G40" s="11">
        <f t="shared" si="0"/>
        <v>2.2397471800761928E-2</v>
      </c>
      <c r="H40" s="11">
        <f t="shared" si="12"/>
        <v>7.7340571375581106E-3</v>
      </c>
      <c r="I40" s="16">
        <f t="shared" ca="1" si="14"/>
        <v>9422.1683983836774</v>
      </c>
      <c r="J40" s="41">
        <f t="shared" ca="1" si="1"/>
        <v>6.8646951785291427E-2</v>
      </c>
      <c r="K40" s="16">
        <f t="shared" ca="1" si="15"/>
        <v>646.80313975674085</v>
      </c>
      <c r="L40" s="15">
        <f t="shared" ca="1" si="16"/>
        <v>4308</v>
      </c>
      <c r="M40" s="16">
        <f t="shared" ca="1" si="3"/>
        <v>5760.9715381404185</v>
      </c>
      <c r="N40" s="73" t="str">
        <f t="shared" ca="1" si="4"/>
        <v>V</v>
      </c>
      <c r="O40" s="15">
        <f t="shared" ca="1" si="13"/>
        <v>5415.3132458519931</v>
      </c>
      <c r="P40" s="12">
        <f t="shared" ca="1" si="5"/>
        <v>2154.1189583518531</v>
      </c>
      <c r="Q40" s="16">
        <f t="shared" ca="1" si="6"/>
        <v>96.488308517682384</v>
      </c>
      <c r="R40" s="36">
        <f t="shared" ca="1" si="7"/>
        <v>48.246818625172281</v>
      </c>
      <c r="S40" s="16">
        <f t="shared" ca="1" si="8"/>
        <v>41.882342061194585</v>
      </c>
      <c r="T40" s="17">
        <f t="shared" ca="1" si="9"/>
        <v>20.942327542756843</v>
      </c>
      <c r="U40" s="32">
        <f t="shared" ca="1" si="10"/>
        <v>138.37065057887696</v>
      </c>
      <c r="V40" s="38">
        <f t="shared" ca="1" si="11"/>
        <v>69.189146167929124</v>
      </c>
      <c r="W40" s="33">
        <f t="shared" ca="1" si="17"/>
        <v>107170.17512492521</v>
      </c>
    </row>
    <row r="41" spans="1:23" x14ac:dyDescent="0.3">
      <c r="A41" s="9"/>
      <c r="B41" s="9"/>
      <c r="C41" s="9"/>
      <c r="D41" s="3">
        <v>36</v>
      </c>
      <c r="E41" s="9">
        <v>101</v>
      </c>
      <c r="F41" s="10">
        <v>12905.605883473716</v>
      </c>
      <c r="G41" s="11">
        <f t="shared" si="0"/>
        <v>1.4663414663203818E-2</v>
      </c>
      <c r="H41" s="11">
        <f t="shared" si="12"/>
        <v>5.3801550549508522E-3</v>
      </c>
      <c r="I41" s="16">
        <f t="shared" ca="1" si="14"/>
        <v>5760.9715381404185</v>
      </c>
      <c r="J41" s="41">
        <f t="shared" ca="1" si="1"/>
        <v>0.20277658422213315</v>
      </c>
      <c r="K41" s="16">
        <f t="shared" ca="1" si="15"/>
        <v>1168.1901303050427</v>
      </c>
      <c r="L41" s="15">
        <f t="shared" ca="1" si="16"/>
        <v>4308</v>
      </c>
      <c r="M41" s="16">
        <f t="shared" ca="1" si="3"/>
        <v>2621.1616684454611</v>
      </c>
      <c r="N41" s="73" t="str">
        <f t="shared" ca="1" si="4"/>
        <v>V</v>
      </c>
      <c r="O41" s="15">
        <f t="shared" ca="1" si="13"/>
        <v>2463.8919683387335</v>
      </c>
      <c r="P41" s="12">
        <f t="shared" ca="1" si="5"/>
        <v>2111.8813317175031</v>
      </c>
      <c r="Q41" s="16">
        <f t="shared" ca="1" si="6"/>
        <v>63.169990369082051</v>
      </c>
      <c r="R41" s="36">
        <f t="shared" ca="1" si="7"/>
        <v>30.967391686452842</v>
      </c>
      <c r="S41" s="16">
        <f t="shared" ca="1" si="8"/>
        <v>13.256120828310442</v>
      </c>
      <c r="T41" s="17">
        <f t="shared" ca="1" si="9"/>
        <v>6.4984573139044528</v>
      </c>
      <c r="U41" s="32">
        <f t="shared" ca="1" si="10"/>
        <v>76.426111197392487</v>
      </c>
      <c r="V41" s="38">
        <f t="shared" ca="1" si="11"/>
        <v>37.465849000357295</v>
      </c>
      <c r="W41" s="33">
        <f t="shared" ca="1" si="17"/>
        <v>107207.64097392558</v>
      </c>
    </row>
    <row r="42" spans="1:23" x14ac:dyDescent="0.3">
      <c r="A42" s="9"/>
      <c r="B42" s="9"/>
      <c r="C42" s="9"/>
      <c r="D42" s="3">
        <v>37</v>
      </c>
      <c r="E42" s="9">
        <v>102</v>
      </c>
      <c r="F42" s="10">
        <v>8170.4086374044391</v>
      </c>
      <c r="G42" s="11">
        <f t="shared" si="0"/>
        <v>9.2832596082529657E-3</v>
      </c>
      <c r="H42" s="11">
        <f t="shared" si="12"/>
        <v>3.786961441842351E-3</v>
      </c>
      <c r="I42" s="16">
        <f t="shared" ca="1" si="14"/>
        <v>2621.1616684454611</v>
      </c>
      <c r="J42" s="41">
        <f t="shared" ca="1" si="1"/>
        <v>1.1087696847412183E-2</v>
      </c>
      <c r="K42" s="16">
        <f t="shared" ca="1" si="15"/>
        <v>29.062645967780398</v>
      </c>
      <c r="L42" s="15">
        <f t="shared" ca="1" si="16"/>
        <v>2621.1616684454611</v>
      </c>
      <c r="M42" s="16">
        <f t="shared" ca="1" si="3"/>
        <v>29.062645967780554</v>
      </c>
      <c r="N42" s="73" t="str">
        <f t="shared" ca="1" si="4"/>
        <v>V</v>
      </c>
      <c r="O42" s="15">
        <f t="shared" ca="1" si="13"/>
        <v>27.318887209713722</v>
      </c>
      <c r="P42" s="12">
        <f t="shared" ca="1" si="5"/>
        <v>1259.7589516548035</v>
      </c>
      <c r="Q42" s="16">
        <f t="shared" ca="1" si="6"/>
        <v>24.332924243380702</v>
      </c>
      <c r="R42" s="36">
        <f t="shared" ca="1" si="7"/>
        <v>11.694669392032139</v>
      </c>
      <c r="S42" s="16">
        <f t="shared" ca="1" si="8"/>
        <v>0.10345557249722603</v>
      </c>
      <c r="T42" s="17">
        <f t="shared" ca="1" si="9"/>
        <v>4.9721879089299974E-2</v>
      </c>
      <c r="U42" s="32">
        <f t="shared" ca="1" si="10"/>
        <v>24.436379815877928</v>
      </c>
      <c r="V42" s="38">
        <f t="shared" ca="1" si="11"/>
        <v>11.74439127112144</v>
      </c>
      <c r="W42" s="33">
        <f t="shared" ca="1" si="17"/>
        <v>107219.38536519669</v>
      </c>
    </row>
    <row r="43" spans="1:23" x14ac:dyDescent="0.3">
      <c r="A43" s="9"/>
      <c r="B43" s="9"/>
      <c r="C43" s="9"/>
      <c r="D43" s="3">
        <v>38</v>
      </c>
      <c r="E43" s="9">
        <v>103</v>
      </c>
      <c r="F43" s="10">
        <v>4837.4174490034111</v>
      </c>
      <c r="G43" s="11">
        <f t="shared" si="0"/>
        <v>5.4962981664106146E-3</v>
      </c>
      <c r="H43" s="11">
        <f t="shared" si="12"/>
        <v>2.36240187428309E-3</v>
      </c>
      <c r="I43" s="16">
        <f t="shared" ca="1" si="14"/>
        <v>29.062645967780554</v>
      </c>
      <c r="J43" s="41">
        <f t="shared" ca="1" si="1"/>
        <v>6.7432507990428728E-2</v>
      </c>
      <c r="K43" s="16">
        <f t="shared" ca="1" si="15"/>
        <v>1.9597671064453634</v>
      </c>
      <c r="L43" s="15">
        <f t="shared" ca="1" si="16"/>
        <v>29.062645967780554</v>
      </c>
      <c r="M43" s="16">
        <f t="shared" ca="1" si="3"/>
        <v>1.9597671064453621</v>
      </c>
      <c r="N43" s="73" t="str">
        <f t="shared" ca="1" si="4"/>
        <v>V</v>
      </c>
      <c r="O43" s="15">
        <f t="shared" ca="1" si="13"/>
        <v>1.8421810800586405</v>
      </c>
      <c r="P43" s="12">
        <f t="shared" ca="1" si="5"/>
        <v>13.69394642819835</v>
      </c>
      <c r="Q43" s="16">
        <f t="shared" ca="1" si="6"/>
        <v>0.15973696774375309</v>
      </c>
      <c r="R43" s="36">
        <f t="shared" ca="1" si="7"/>
        <v>7.5266012644231772E-2</v>
      </c>
      <c r="S43" s="16">
        <f t="shared" ca="1" si="8"/>
        <v>4.3519720362993793E-3</v>
      </c>
      <c r="T43" s="17">
        <f t="shared" ca="1" si="9"/>
        <v>2.0505934658588887E-3</v>
      </c>
      <c r="U43" s="32">
        <f t="shared" ca="1" si="10"/>
        <v>0.16408893978005248</v>
      </c>
      <c r="V43" s="38">
        <f t="shared" ca="1" si="11"/>
        <v>7.7316606110090655E-2</v>
      </c>
      <c r="W43" s="33">
        <f t="shared" ca="1" si="17"/>
        <v>107219.4626818028</v>
      </c>
    </row>
    <row r="44" spans="1:23" x14ac:dyDescent="0.3">
      <c r="A44" s="9"/>
      <c r="B44" s="9"/>
      <c r="C44" s="9"/>
      <c r="D44" s="3">
        <v>39</v>
      </c>
      <c r="E44" s="9">
        <v>104</v>
      </c>
      <c r="F44" s="10">
        <v>2758.2136463322677</v>
      </c>
      <c r="G44" s="11">
        <f t="shared" si="0"/>
        <v>3.1338962921275246E-3</v>
      </c>
      <c r="H44" s="11">
        <f t="shared" si="12"/>
        <v>1.5905642869763353E-3</v>
      </c>
      <c r="I44" s="16">
        <f t="shared" ca="1" si="14"/>
        <v>1.9597671064453621</v>
      </c>
      <c r="J44" s="41">
        <f t="shared" ca="1" si="1"/>
        <v>-7.0376068914399653E-4</v>
      </c>
      <c r="K44" s="16">
        <f t="shared" ca="1" si="15"/>
        <v>-1.3792070493937241E-3</v>
      </c>
      <c r="L44" s="15">
        <f t="shared" ca="1" si="16"/>
        <v>1.9597671064453621</v>
      </c>
      <c r="M44" s="16">
        <f t="shared" ca="1" si="3"/>
        <v>0</v>
      </c>
      <c r="N44" s="73" t="str">
        <f t="shared" ca="1" si="4"/>
        <v>RUINE</v>
      </c>
      <c r="O44" s="15">
        <f t="shared" ca="1" si="13"/>
        <v>0</v>
      </c>
      <c r="P44" s="12">
        <f t="shared" ca="1" si="5"/>
        <v>0.90531093327449785</v>
      </c>
      <c r="Q44" s="16">
        <f t="shared" ca="1" si="6"/>
        <v>6.1417068683226085E-3</v>
      </c>
      <c r="R44" s="36">
        <f t="shared" ca="1" si="7"/>
        <v>2.8371505770114578E-3</v>
      </c>
      <c r="S44" s="16">
        <f t="shared" ca="1" si="8"/>
        <v>0</v>
      </c>
      <c r="T44" s="17">
        <f t="shared" ca="1" si="9"/>
        <v>0</v>
      </c>
      <c r="U44" s="32">
        <f t="shared" ca="1" si="10"/>
        <v>6.1417068683226085E-3</v>
      </c>
      <c r="V44" s="38">
        <f t="shared" ca="1" si="11"/>
        <v>2.8371505770114578E-3</v>
      </c>
      <c r="W44" s="33">
        <f t="shared" ca="1" si="17"/>
        <v>107219.46551895338</v>
      </c>
    </row>
    <row r="45" spans="1:23" x14ac:dyDescent="0.3">
      <c r="A45" s="9"/>
      <c r="B45" s="9"/>
      <c r="C45" s="9"/>
      <c r="D45" s="3">
        <v>40</v>
      </c>
      <c r="E45" s="9">
        <v>105</v>
      </c>
      <c r="F45" s="10">
        <v>1358.3217185976148</v>
      </c>
      <c r="G45" s="11">
        <f t="shared" si="0"/>
        <v>1.5433320051511893E-3</v>
      </c>
      <c r="H45" s="11">
        <f t="shared" si="12"/>
        <v>7.8329610858774692E-4</v>
      </c>
      <c r="I45" s="16">
        <f t="shared" ca="1" si="14"/>
        <v>0</v>
      </c>
      <c r="J45" s="41">
        <f t="shared" ca="1" si="1"/>
        <v>8.3954442225583154E-2</v>
      </c>
      <c r="K45" s="16">
        <f t="shared" ca="1" si="15"/>
        <v>0</v>
      </c>
      <c r="L45" s="15">
        <f t="shared" ca="1" si="16"/>
        <v>0</v>
      </c>
      <c r="M45" s="16">
        <f t="shared" ca="1" si="3"/>
        <v>0</v>
      </c>
      <c r="N45" s="73" t="str">
        <f t="shared" ca="1" si="4"/>
        <v>RUINE</v>
      </c>
      <c r="O45" s="15">
        <f t="shared" ca="1" si="13"/>
        <v>0</v>
      </c>
      <c r="P45" s="12">
        <f t="shared" ca="1" si="5"/>
        <v>0</v>
      </c>
      <c r="Q45" s="16">
        <f t="shared" ca="1" si="6"/>
        <v>0</v>
      </c>
      <c r="R45" s="36">
        <f t="shared" ca="1" si="7"/>
        <v>0</v>
      </c>
      <c r="S45" s="16">
        <f t="shared" ca="1" si="8"/>
        <v>0</v>
      </c>
      <c r="T45" s="17">
        <f t="shared" ca="1" si="9"/>
        <v>0</v>
      </c>
      <c r="U45" s="32">
        <f t="shared" ca="1" si="10"/>
        <v>0</v>
      </c>
      <c r="V45" s="38">
        <f t="shared" ca="1" si="11"/>
        <v>0</v>
      </c>
      <c r="W45" s="33">
        <f t="shared" ca="1" si="17"/>
        <v>107219.46551895338</v>
      </c>
    </row>
    <row r="46" spans="1:23" x14ac:dyDescent="0.3">
      <c r="A46" s="9"/>
      <c r="B46" s="9"/>
      <c r="C46" s="9"/>
      <c r="D46" s="3">
        <v>41</v>
      </c>
      <c r="E46" s="9">
        <v>106</v>
      </c>
      <c r="F46" s="10">
        <f>F45*($F$45/$F$44)</f>
        <v>668.9249375832128</v>
      </c>
      <c r="G46" s="11">
        <f t="shared" si="0"/>
        <v>7.6003589656344224E-4</v>
      </c>
      <c r="H46" s="11">
        <f t="shared" si="12"/>
        <v>3.8574536015458519E-4</v>
      </c>
      <c r="I46" s="16">
        <f t="shared" ca="1" si="14"/>
        <v>0</v>
      </c>
      <c r="J46" s="41">
        <f t="shared" ca="1" si="1"/>
        <v>0.13762129471565704</v>
      </c>
      <c r="K46" s="16">
        <f t="shared" ca="1" si="15"/>
        <v>0</v>
      </c>
      <c r="L46" s="15">
        <f t="shared" ca="1" si="16"/>
        <v>0</v>
      </c>
      <c r="M46" s="16">
        <f t="shared" ca="1" si="3"/>
        <v>0</v>
      </c>
      <c r="N46" s="73" t="str">
        <f t="shared" ca="1" si="4"/>
        <v>RUINE</v>
      </c>
      <c r="O46" s="15">
        <f t="shared" ca="1" si="13"/>
        <v>0</v>
      </c>
      <c r="P46" s="12">
        <f t="shared" ca="1" si="5"/>
        <v>0</v>
      </c>
      <c r="Q46" s="16">
        <f t="shared" ca="1" si="6"/>
        <v>0</v>
      </c>
      <c r="R46" s="36">
        <f t="shared" ca="1" si="7"/>
        <v>0</v>
      </c>
      <c r="S46" s="16">
        <f t="shared" ca="1" si="8"/>
        <v>0</v>
      </c>
      <c r="T46" s="17">
        <f t="shared" ca="1" si="9"/>
        <v>0</v>
      </c>
      <c r="U46" s="32">
        <f t="shared" ca="1" si="10"/>
        <v>0</v>
      </c>
      <c r="V46" s="38">
        <f t="shared" ca="1" si="11"/>
        <v>0</v>
      </c>
      <c r="W46" s="33">
        <f t="shared" ca="1" si="17"/>
        <v>107219.46551895338</v>
      </c>
    </row>
    <row r="47" spans="1:23" x14ac:dyDescent="0.3">
      <c r="A47" s="9"/>
      <c r="B47" s="9"/>
      <c r="C47" s="9"/>
      <c r="D47" s="3">
        <v>42</v>
      </c>
      <c r="E47" s="9">
        <v>107</v>
      </c>
      <c r="F47" s="10">
        <f>F46*($F$45/$F$44)</f>
        <v>329.42164289523487</v>
      </c>
      <c r="G47" s="11">
        <f t="shared" si="0"/>
        <v>3.7429053640885705E-4</v>
      </c>
      <c r="H47" s="11">
        <f t="shared" si="12"/>
        <v>1.8996581401262223E-4</v>
      </c>
      <c r="I47" s="16">
        <f t="shared" ca="1" si="14"/>
        <v>0</v>
      </c>
      <c r="J47" s="41">
        <f t="shared" ca="1" si="1"/>
        <v>0.13651737807379316</v>
      </c>
      <c r="K47" s="16">
        <f t="shared" ca="1" si="15"/>
        <v>0</v>
      </c>
      <c r="L47" s="15">
        <f t="shared" ca="1" si="16"/>
        <v>0</v>
      </c>
      <c r="M47" s="16">
        <f t="shared" ca="1" si="3"/>
        <v>0</v>
      </c>
      <c r="N47" s="73" t="str">
        <f t="shared" ca="1" si="4"/>
        <v>RUINE</v>
      </c>
      <c r="O47" s="15">
        <f t="shared" ca="1" si="13"/>
        <v>0</v>
      </c>
      <c r="P47" s="12">
        <f t="shared" ca="1" si="5"/>
        <v>0</v>
      </c>
      <c r="Q47" s="16">
        <f t="shared" ca="1" si="6"/>
        <v>0</v>
      </c>
      <c r="R47" s="36">
        <f t="shared" ca="1" si="7"/>
        <v>0</v>
      </c>
      <c r="S47" s="16">
        <f t="shared" ca="1" si="8"/>
        <v>0</v>
      </c>
      <c r="T47" s="17">
        <f t="shared" ca="1" si="9"/>
        <v>0</v>
      </c>
      <c r="U47" s="32">
        <f t="shared" ca="1" si="10"/>
        <v>0</v>
      </c>
      <c r="V47" s="38">
        <f t="shared" ca="1" si="11"/>
        <v>0</v>
      </c>
      <c r="W47" s="33">
        <f t="shared" ca="1" si="17"/>
        <v>107219.46551895338</v>
      </c>
    </row>
    <row r="48" spans="1:23" x14ac:dyDescent="0.3">
      <c r="A48" s="9"/>
      <c r="B48" s="9"/>
      <c r="C48" s="9"/>
      <c r="D48" s="3">
        <v>43</v>
      </c>
      <c r="E48" s="9">
        <v>108</v>
      </c>
      <c r="F48" s="10">
        <f>F47*($F$45/$F$44)</f>
        <v>162.22839471326506</v>
      </c>
      <c r="G48" s="11">
        <f t="shared" si="0"/>
        <v>1.8432472239623482E-4</v>
      </c>
      <c r="H48" s="11">
        <f t="shared" si="12"/>
        <v>9.3551379280405395E-5</v>
      </c>
      <c r="I48" s="16">
        <f t="shared" ca="1" si="14"/>
        <v>0</v>
      </c>
      <c r="J48" s="41">
        <f t="shared" ca="1" si="1"/>
        <v>3.5403314516251422E-2</v>
      </c>
      <c r="K48" s="16">
        <f t="shared" ca="1" si="15"/>
        <v>0</v>
      </c>
      <c r="L48" s="15">
        <f t="shared" ca="1" si="16"/>
        <v>0</v>
      </c>
      <c r="M48" s="16">
        <f t="shared" ca="1" si="3"/>
        <v>0</v>
      </c>
      <c r="N48" s="73" t="str">
        <f t="shared" ca="1" si="4"/>
        <v>RUINE</v>
      </c>
      <c r="O48" s="15">
        <f t="shared" ca="1" si="13"/>
        <v>0</v>
      </c>
      <c r="P48" s="12">
        <f t="shared" ca="1" si="5"/>
        <v>0</v>
      </c>
      <c r="Q48" s="16">
        <f t="shared" ca="1" si="6"/>
        <v>0</v>
      </c>
      <c r="R48" s="36">
        <f t="shared" ca="1" si="7"/>
        <v>0</v>
      </c>
      <c r="S48" s="16">
        <f t="shared" ca="1" si="8"/>
        <v>0</v>
      </c>
      <c r="T48" s="17">
        <f t="shared" ca="1" si="9"/>
        <v>0</v>
      </c>
      <c r="U48" s="32">
        <f t="shared" ca="1" si="10"/>
        <v>0</v>
      </c>
      <c r="V48" s="38">
        <f t="shared" ca="1" si="11"/>
        <v>0</v>
      </c>
      <c r="W48" s="33">
        <f t="shared" ca="1" si="17"/>
        <v>107219.46551895338</v>
      </c>
    </row>
    <row r="49" spans="1:23" x14ac:dyDescent="0.3">
      <c r="A49" s="9"/>
      <c r="B49" s="9"/>
      <c r="C49" s="9"/>
      <c r="D49" s="3">
        <v>44</v>
      </c>
      <c r="E49" s="9">
        <v>109</v>
      </c>
      <c r="F49" s="10">
        <f t="shared" ref="F49:F55" si="18">F48*($F$45/$F$44)</f>
        <v>79.891690843193288</v>
      </c>
      <c r="G49" s="11">
        <f t="shared" si="0"/>
        <v>9.0773343115829429E-5</v>
      </c>
      <c r="H49" s="11">
        <f t="shared" si="12"/>
        <v>4.6070713358376931E-5</v>
      </c>
      <c r="I49" s="16">
        <f t="shared" ca="1" si="14"/>
        <v>0</v>
      </c>
      <c r="J49" s="41">
        <f t="shared" ca="1" si="1"/>
        <v>6.7041327941941509E-2</v>
      </c>
      <c r="K49" s="16">
        <f t="shared" ca="1" si="15"/>
        <v>0</v>
      </c>
      <c r="L49" s="15">
        <f t="shared" ca="1" si="16"/>
        <v>0</v>
      </c>
      <c r="M49" s="16">
        <f t="shared" ca="1" si="3"/>
        <v>0</v>
      </c>
      <c r="N49" s="73" t="str">
        <f t="shared" ca="1" si="4"/>
        <v>RUINE</v>
      </c>
      <c r="O49" s="15">
        <f t="shared" ca="1" si="13"/>
        <v>0</v>
      </c>
      <c r="P49" s="12">
        <f t="shared" ca="1" si="5"/>
        <v>0</v>
      </c>
      <c r="Q49" s="16">
        <f t="shared" ca="1" si="6"/>
        <v>0</v>
      </c>
      <c r="R49" s="36">
        <f t="shared" ca="1" si="7"/>
        <v>0</v>
      </c>
      <c r="S49" s="16">
        <f t="shared" ca="1" si="8"/>
        <v>0</v>
      </c>
      <c r="T49" s="17">
        <f t="shared" ca="1" si="9"/>
        <v>0</v>
      </c>
      <c r="U49" s="32">
        <f t="shared" ca="1" si="10"/>
        <v>0</v>
      </c>
      <c r="V49" s="38">
        <f t="shared" ca="1" si="11"/>
        <v>0</v>
      </c>
      <c r="W49" s="33">
        <f t="shared" ca="1" si="17"/>
        <v>107219.46551895338</v>
      </c>
    </row>
    <row r="50" spans="1:23" x14ac:dyDescent="0.3">
      <c r="A50" s="9"/>
      <c r="B50" s="9"/>
      <c r="C50" s="9"/>
      <c r="D50" s="3">
        <v>45</v>
      </c>
      <c r="E50" s="9">
        <v>110</v>
      </c>
      <c r="F50" s="10">
        <f t="shared" si="18"/>
        <v>39.34380462227724</v>
      </c>
      <c r="G50" s="11">
        <f t="shared" si="0"/>
        <v>4.4702629757452505E-5</v>
      </c>
      <c r="H50" s="11">
        <f t="shared" si="12"/>
        <v>2.2688181036731078E-5</v>
      </c>
      <c r="I50" s="16">
        <f t="shared" ca="1" si="14"/>
        <v>0</v>
      </c>
      <c r="J50" s="41">
        <f t="shared" ca="1" si="1"/>
        <v>6.2941969548186802E-2</v>
      </c>
      <c r="K50" s="16">
        <f t="shared" ca="1" si="15"/>
        <v>0</v>
      </c>
      <c r="L50" s="15">
        <f t="shared" ca="1" si="16"/>
        <v>0</v>
      </c>
      <c r="M50" s="16">
        <f t="shared" ca="1" si="3"/>
        <v>0</v>
      </c>
      <c r="N50" s="73" t="str">
        <f t="shared" ca="1" si="4"/>
        <v>RUINE</v>
      </c>
      <c r="O50" s="15">
        <f t="shared" ca="1" si="13"/>
        <v>0</v>
      </c>
      <c r="P50" s="12">
        <f t="shared" ca="1" si="5"/>
        <v>0</v>
      </c>
      <c r="Q50" s="16">
        <f t="shared" ca="1" si="6"/>
        <v>0</v>
      </c>
      <c r="R50" s="36">
        <f t="shared" ca="1" si="7"/>
        <v>0</v>
      </c>
      <c r="S50" s="16">
        <f t="shared" ca="1" si="8"/>
        <v>0</v>
      </c>
      <c r="T50" s="17">
        <f t="shared" ca="1" si="9"/>
        <v>0</v>
      </c>
      <c r="U50" s="32">
        <f t="shared" ca="1" si="10"/>
        <v>0</v>
      </c>
      <c r="V50" s="38">
        <f t="shared" ca="1" si="11"/>
        <v>0</v>
      </c>
      <c r="W50" s="33">
        <f t="shared" ca="1" si="17"/>
        <v>107219.46551895338</v>
      </c>
    </row>
    <row r="51" spans="1:23" x14ac:dyDescent="0.3">
      <c r="A51" s="9"/>
      <c r="B51" s="9"/>
      <c r="C51" s="9"/>
      <c r="D51" s="3">
        <v>46</v>
      </c>
      <c r="E51" s="9">
        <v>111</v>
      </c>
      <c r="F51" s="10">
        <f t="shared" si="18"/>
        <v>19.375418717750257</v>
      </c>
      <c r="G51" s="11">
        <f t="shared" si="0"/>
        <v>2.2014448720721424E-5</v>
      </c>
      <c r="H51" s="11">
        <f t="shared" si="12"/>
        <v>1.1173118912904513E-5</v>
      </c>
      <c r="I51" s="16">
        <f t="shared" ca="1" si="14"/>
        <v>0</v>
      </c>
      <c r="J51" s="41">
        <f t="shared" ca="1" si="1"/>
        <v>-4.5268619507194116E-2</v>
      </c>
      <c r="K51" s="16">
        <f t="shared" ca="1" si="15"/>
        <v>0</v>
      </c>
      <c r="L51" s="15">
        <f t="shared" ca="1" si="16"/>
        <v>0</v>
      </c>
      <c r="M51" s="16">
        <f t="shared" ca="1" si="3"/>
        <v>0</v>
      </c>
      <c r="N51" s="73" t="str">
        <f t="shared" ca="1" si="4"/>
        <v>RUINE</v>
      </c>
      <c r="O51" s="15">
        <f t="shared" ca="1" si="13"/>
        <v>0</v>
      </c>
      <c r="P51" s="12">
        <f t="shared" ca="1" si="5"/>
        <v>0</v>
      </c>
      <c r="Q51" s="16">
        <f t="shared" ca="1" si="6"/>
        <v>0</v>
      </c>
      <c r="R51" s="36">
        <f t="shared" ca="1" si="7"/>
        <v>0</v>
      </c>
      <c r="S51" s="16">
        <f t="shared" ca="1" si="8"/>
        <v>0</v>
      </c>
      <c r="T51" s="17">
        <f t="shared" ca="1" si="9"/>
        <v>0</v>
      </c>
      <c r="U51" s="32">
        <f t="shared" ca="1" si="10"/>
        <v>0</v>
      </c>
      <c r="V51" s="38">
        <f t="shared" ca="1" si="11"/>
        <v>0</v>
      </c>
      <c r="W51" s="33">
        <f t="shared" ca="1" si="17"/>
        <v>107219.46551895338</v>
      </c>
    </row>
    <row r="52" spans="1:23" x14ac:dyDescent="0.3">
      <c r="A52" s="9"/>
      <c r="B52" s="9"/>
      <c r="C52" s="9"/>
      <c r="D52" s="3">
        <v>47</v>
      </c>
      <c r="E52" s="9">
        <v>112</v>
      </c>
      <c r="F52" s="10">
        <f t="shared" si="18"/>
        <v>9.5417017772496813</v>
      </c>
      <c r="G52" s="11">
        <f t="shared" si="0"/>
        <v>1.0841329807816911E-5</v>
      </c>
      <c r="H52" s="11">
        <f t="shared" si="12"/>
        <v>5.5023620465561692E-6</v>
      </c>
      <c r="I52" s="16">
        <f t="shared" ca="1" si="14"/>
        <v>0</v>
      </c>
      <c r="J52" s="41">
        <f t="shared" ca="1" si="1"/>
        <v>9.1363972345678682E-2</v>
      </c>
      <c r="K52" s="16">
        <f t="shared" ca="1" si="15"/>
        <v>0</v>
      </c>
      <c r="L52" s="15">
        <f t="shared" ca="1" si="16"/>
        <v>0</v>
      </c>
      <c r="M52" s="16">
        <f t="shared" ca="1" si="3"/>
        <v>0</v>
      </c>
      <c r="N52" s="73" t="str">
        <f t="shared" ca="1" si="4"/>
        <v>RUINE</v>
      </c>
      <c r="O52" s="15">
        <f t="shared" ca="1" si="13"/>
        <v>0</v>
      </c>
      <c r="P52" s="12">
        <f t="shared" ca="1" si="5"/>
        <v>0</v>
      </c>
      <c r="Q52" s="16">
        <f t="shared" ca="1" si="6"/>
        <v>0</v>
      </c>
      <c r="R52" s="36">
        <f t="shared" ca="1" si="7"/>
        <v>0</v>
      </c>
      <c r="S52" s="16">
        <f t="shared" ca="1" si="8"/>
        <v>0</v>
      </c>
      <c r="T52" s="17">
        <f t="shared" ca="1" si="9"/>
        <v>0</v>
      </c>
      <c r="U52" s="32">
        <f t="shared" ca="1" si="10"/>
        <v>0</v>
      </c>
      <c r="V52" s="38">
        <f t="shared" ca="1" si="11"/>
        <v>0</v>
      </c>
      <c r="W52" s="33">
        <f t="shared" ca="1" si="17"/>
        <v>107219.46551895338</v>
      </c>
    </row>
    <row r="53" spans="1:23" x14ac:dyDescent="0.3">
      <c r="A53" s="9"/>
      <c r="B53" s="9"/>
      <c r="C53" s="9"/>
      <c r="D53" s="3">
        <v>48</v>
      </c>
      <c r="E53" s="9">
        <v>113</v>
      </c>
      <c r="F53" s="10">
        <f t="shared" si="18"/>
        <v>4.6989473689444559</v>
      </c>
      <c r="G53" s="11">
        <f t="shared" si="0"/>
        <v>5.3389677612607425E-6</v>
      </c>
      <c r="H53" s="11">
        <f t="shared" si="12"/>
        <v>2.7097168057894939E-6</v>
      </c>
      <c r="I53" s="16">
        <f t="shared" ca="1" si="14"/>
        <v>0</v>
      </c>
      <c r="J53" s="41">
        <f t="shared" ca="1" si="1"/>
        <v>5.5069773401102667E-2</v>
      </c>
      <c r="K53" s="16">
        <f t="shared" ca="1" si="15"/>
        <v>0</v>
      </c>
      <c r="L53" s="15">
        <f t="shared" ca="1" si="16"/>
        <v>0</v>
      </c>
      <c r="M53" s="16">
        <f t="shared" ca="1" si="3"/>
        <v>0</v>
      </c>
      <c r="N53" s="73" t="str">
        <f t="shared" ca="1" si="4"/>
        <v>RUINE</v>
      </c>
      <c r="O53" s="15">
        <f t="shared" ca="1" si="13"/>
        <v>0</v>
      </c>
      <c r="P53" s="12">
        <f t="shared" ca="1" si="5"/>
        <v>0</v>
      </c>
      <c r="Q53" s="16">
        <f t="shared" ca="1" si="6"/>
        <v>0</v>
      </c>
      <c r="R53" s="36">
        <f t="shared" ca="1" si="7"/>
        <v>0</v>
      </c>
      <c r="S53" s="16">
        <f t="shared" ca="1" si="8"/>
        <v>0</v>
      </c>
      <c r="T53" s="17">
        <f t="shared" ca="1" si="9"/>
        <v>0</v>
      </c>
      <c r="U53" s="32">
        <f t="shared" ca="1" si="10"/>
        <v>0</v>
      </c>
      <c r="V53" s="38">
        <f t="shared" ca="1" si="11"/>
        <v>0</v>
      </c>
      <c r="W53" s="33">
        <f t="shared" ca="1" si="17"/>
        <v>107219.46551895338</v>
      </c>
    </row>
    <row r="54" spans="1:23" x14ac:dyDescent="0.3">
      <c r="A54" s="9"/>
      <c r="B54" s="9"/>
      <c r="C54" s="9"/>
      <c r="D54" s="3">
        <v>49</v>
      </c>
      <c r="E54" s="9">
        <v>114</v>
      </c>
      <c r="F54" s="10">
        <f t="shared" si="18"/>
        <v>2.3140637688714722</v>
      </c>
      <c r="G54" s="11">
        <f t="shared" si="0"/>
        <v>2.6292509554712489E-6</v>
      </c>
      <c r="H54" s="11">
        <f t="shared" si="12"/>
        <v>1.3344387565652097E-6</v>
      </c>
      <c r="I54" s="16">
        <f t="shared" ca="1" si="14"/>
        <v>0</v>
      </c>
      <c r="J54" s="41">
        <f t="shared" ca="1" si="1"/>
        <v>4.0206449553604674E-2</v>
      </c>
      <c r="K54" s="16">
        <f t="shared" ca="1" si="15"/>
        <v>0</v>
      </c>
      <c r="L54" s="15">
        <f t="shared" ca="1" si="16"/>
        <v>0</v>
      </c>
      <c r="M54" s="16">
        <f t="shared" ca="1" si="3"/>
        <v>0</v>
      </c>
      <c r="N54" s="73" t="str">
        <f t="shared" ca="1" si="4"/>
        <v>RUINE</v>
      </c>
      <c r="O54" s="15">
        <f t="shared" ca="1" si="13"/>
        <v>0</v>
      </c>
      <c r="P54" s="12">
        <f t="shared" ca="1" si="5"/>
        <v>0</v>
      </c>
      <c r="Q54" s="16">
        <f t="shared" ca="1" si="6"/>
        <v>0</v>
      </c>
      <c r="R54" s="36">
        <f t="shared" ca="1" si="7"/>
        <v>0</v>
      </c>
      <c r="S54" s="16">
        <f t="shared" ca="1" si="8"/>
        <v>0</v>
      </c>
      <c r="T54" s="17">
        <f t="shared" ca="1" si="9"/>
        <v>0</v>
      </c>
      <c r="U54" s="32">
        <f t="shared" ca="1" si="10"/>
        <v>0</v>
      </c>
      <c r="V54" s="38">
        <f t="shared" ca="1" si="11"/>
        <v>0</v>
      </c>
      <c r="W54" s="33">
        <f t="shared" ca="1" si="17"/>
        <v>107219.46551895338</v>
      </c>
    </row>
    <row r="55" spans="1:23" ht="15" thickBot="1" x14ac:dyDescent="0.35">
      <c r="A55" s="9"/>
      <c r="B55" s="9"/>
      <c r="C55" s="9"/>
      <c r="D55" s="5">
        <v>50</v>
      </c>
      <c r="E55" s="20">
        <v>115</v>
      </c>
      <c r="F55" s="21">
        <f t="shared" si="18"/>
        <v>1.1395937655727637</v>
      </c>
      <c r="G55" s="22">
        <f t="shared" si="0"/>
        <v>1.294812198906039E-6</v>
      </c>
      <c r="H55" s="22">
        <f t="shared" si="12"/>
        <v>1.294812198906039E-6</v>
      </c>
      <c r="I55" s="24">
        <f t="shared" ca="1" si="14"/>
        <v>0</v>
      </c>
      <c r="J55" s="56">
        <f t="shared" ca="1" si="1"/>
        <v>2.4588832146731632E-2</v>
      </c>
      <c r="K55" s="24">
        <f t="shared" ca="1" si="15"/>
        <v>0</v>
      </c>
      <c r="L55" s="35">
        <f t="shared" ca="1" si="16"/>
        <v>0</v>
      </c>
      <c r="M55" s="24">
        <f t="shared" ca="1" si="3"/>
        <v>0</v>
      </c>
      <c r="N55" s="74" t="str">
        <f t="shared" ca="1" si="4"/>
        <v>RUINE</v>
      </c>
      <c r="O55" s="35">
        <f t="shared" ca="1" si="13"/>
        <v>0</v>
      </c>
      <c r="P55" s="34">
        <f t="shared" ca="1" si="5"/>
        <v>0</v>
      </c>
      <c r="Q55" s="24">
        <f t="shared" ca="1" si="6"/>
        <v>0</v>
      </c>
      <c r="R55" s="37">
        <f t="shared" ca="1" si="7"/>
        <v>0</v>
      </c>
      <c r="S55" s="24">
        <f t="shared" ca="1" si="8"/>
        <v>0</v>
      </c>
      <c r="T55" s="26">
        <f t="shared" ca="1" si="9"/>
        <v>0</v>
      </c>
      <c r="U55" s="68">
        <f t="shared" ca="1" si="10"/>
        <v>0</v>
      </c>
      <c r="V55" s="39">
        <f t="shared" ca="1" si="11"/>
        <v>0</v>
      </c>
      <c r="W55" s="40">
        <f ca="1">V55+W54</f>
        <v>107219.46551895338</v>
      </c>
    </row>
  </sheetData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F1001"/>
  <sheetViews>
    <sheetView workbookViewId="0"/>
  </sheetViews>
  <sheetFormatPr baseColWidth="10" defaultRowHeight="14.4" x14ac:dyDescent="0.3"/>
  <cols>
    <col min="1" max="1" width="9.5546875" bestFit="1" customWidth="1"/>
    <col min="2" max="2" width="27.88671875" bestFit="1" customWidth="1"/>
    <col min="3" max="3" width="11" bestFit="1" customWidth="1"/>
    <col min="5" max="5" width="28.77734375" bestFit="1" customWidth="1"/>
    <col min="6" max="6" width="11.6640625" bestFit="1" customWidth="1"/>
  </cols>
  <sheetData>
    <row r="1" spans="1:6" x14ac:dyDescent="0.3">
      <c r="A1" t="s">
        <v>48</v>
      </c>
      <c r="B1" t="s">
        <v>49</v>
      </c>
      <c r="C1" t="s">
        <v>52</v>
      </c>
    </row>
    <row r="2" spans="1:6" x14ac:dyDescent="0.3">
      <c r="A2">
        <v>1</v>
      </c>
      <c r="B2" s="70">
        <v>130616.04</v>
      </c>
      <c r="C2">
        <v>111</v>
      </c>
      <c r="E2" s="79" t="s">
        <v>58</v>
      </c>
      <c r="F2" s="79">
        <f>AVERAGE(B2:B1001)</f>
        <v>113951.27479999996</v>
      </c>
    </row>
    <row r="3" spans="1:6" x14ac:dyDescent="0.3">
      <c r="A3">
        <v>2</v>
      </c>
      <c r="B3" s="70">
        <v>93837.15</v>
      </c>
      <c r="C3" t="s">
        <v>53</v>
      </c>
      <c r="E3" s="79" t="s">
        <v>56</v>
      </c>
      <c r="F3" s="79">
        <f>MIN(B2:B1001)</f>
        <v>58729.15</v>
      </c>
    </row>
    <row r="4" spans="1:6" x14ac:dyDescent="0.3">
      <c r="A4">
        <v>3</v>
      </c>
      <c r="B4" s="70">
        <v>110479.85</v>
      </c>
      <c r="C4">
        <v>102</v>
      </c>
      <c r="E4" s="80" t="s">
        <v>57</v>
      </c>
      <c r="F4" s="79">
        <f>MAX(B2:B1001)</f>
        <v>258003.73</v>
      </c>
    </row>
    <row r="5" spans="1:6" x14ac:dyDescent="0.3">
      <c r="A5">
        <v>4</v>
      </c>
      <c r="B5" s="70">
        <v>136238.79999999999</v>
      </c>
      <c r="C5">
        <v>92</v>
      </c>
      <c r="E5" s="80" t="s">
        <v>54</v>
      </c>
      <c r="F5" s="81">
        <f>_xlfn.STDEV.S(B2:B1001)</f>
        <v>27308.127385425512</v>
      </c>
    </row>
    <row r="6" spans="1:6" x14ac:dyDescent="0.3">
      <c r="A6">
        <v>5</v>
      </c>
      <c r="B6" s="70">
        <v>98384.04</v>
      </c>
      <c r="C6">
        <v>96</v>
      </c>
      <c r="E6" s="80" t="s">
        <v>55</v>
      </c>
      <c r="F6" s="82">
        <f>COUNTIF(B2:B1001,"&lt;100000")/1000</f>
        <v>0.33700000000000002</v>
      </c>
    </row>
    <row r="7" spans="1:6" x14ac:dyDescent="0.3">
      <c r="A7">
        <v>6</v>
      </c>
      <c r="B7" s="70">
        <v>105133.4</v>
      </c>
      <c r="C7">
        <v>93</v>
      </c>
      <c r="E7" s="80" t="s">
        <v>61</v>
      </c>
      <c r="F7" s="82">
        <f>COUNTIF(B2:B1001,"&lt;82241,21")/1000</f>
        <v>8.7999999999999995E-2</v>
      </c>
    </row>
    <row r="8" spans="1:6" x14ac:dyDescent="0.3">
      <c r="A8">
        <v>7</v>
      </c>
      <c r="B8" s="70">
        <v>122098.34</v>
      </c>
      <c r="C8">
        <v>108</v>
      </c>
      <c r="E8" s="80" t="s">
        <v>59</v>
      </c>
      <c r="F8" s="82">
        <f>COUNTIF(C2:C1001,"&lt;&gt;Pas de ruine")/1000</f>
        <v>0.69199999999999995</v>
      </c>
    </row>
    <row r="9" spans="1:6" x14ac:dyDescent="0.3">
      <c r="A9">
        <v>8</v>
      </c>
      <c r="B9" s="70">
        <v>116670.38</v>
      </c>
      <c r="C9">
        <v>110</v>
      </c>
      <c r="E9" s="80" t="s">
        <v>60</v>
      </c>
      <c r="F9" s="82">
        <f>COUNTIF(C2:C1001,"&lt;85")/1000</f>
        <v>5.0000000000000001E-3</v>
      </c>
    </row>
    <row r="10" spans="1:6" x14ac:dyDescent="0.3">
      <c r="A10">
        <v>9</v>
      </c>
      <c r="B10" s="70">
        <v>135580.25</v>
      </c>
      <c r="C10">
        <v>96</v>
      </c>
      <c r="E10" s="80" t="s">
        <v>62</v>
      </c>
      <c r="F10" s="83">
        <f>AVERAGE(C2:C1001)</f>
        <v>99.267341040462426</v>
      </c>
    </row>
    <row r="11" spans="1:6" x14ac:dyDescent="0.3">
      <c r="A11">
        <v>10</v>
      </c>
      <c r="B11" s="70">
        <v>88579.26</v>
      </c>
      <c r="C11">
        <v>104</v>
      </c>
    </row>
    <row r="12" spans="1:6" x14ac:dyDescent="0.3">
      <c r="A12">
        <v>11</v>
      </c>
      <c r="B12" s="70">
        <v>64799.12</v>
      </c>
      <c r="C12">
        <v>86</v>
      </c>
    </row>
    <row r="13" spans="1:6" x14ac:dyDescent="0.3">
      <c r="A13">
        <v>12</v>
      </c>
      <c r="B13" s="70">
        <v>106299.78</v>
      </c>
      <c r="C13">
        <v>94</v>
      </c>
    </row>
    <row r="14" spans="1:6" x14ac:dyDescent="0.3">
      <c r="A14">
        <v>13</v>
      </c>
      <c r="B14" s="70">
        <v>129285.09</v>
      </c>
      <c r="C14" t="s">
        <v>53</v>
      </c>
    </row>
    <row r="15" spans="1:6" x14ac:dyDescent="0.3">
      <c r="A15">
        <v>14</v>
      </c>
      <c r="B15" s="70">
        <v>94244.78</v>
      </c>
      <c r="C15" t="s">
        <v>53</v>
      </c>
    </row>
    <row r="16" spans="1:6" x14ac:dyDescent="0.3">
      <c r="A16">
        <v>15</v>
      </c>
      <c r="B16" s="70">
        <v>165390.37</v>
      </c>
      <c r="C16">
        <v>93</v>
      </c>
    </row>
    <row r="17" spans="1:3" x14ac:dyDescent="0.3">
      <c r="A17">
        <v>16</v>
      </c>
      <c r="B17" s="70">
        <v>112621.07</v>
      </c>
      <c r="C17" t="s">
        <v>53</v>
      </c>
    </row>
    <row r="18" spans="1:3" x14ac:dyDescent="0.3">
      <c r="A18">
        <v>17</v>
      </c>
      <c r="B18" s="70">
        <v>110586.71</v>
      </c>
      <c r="C18">
        <v>98</v>
      </c>
    </row>
    <row r="19" spans="1:3" x14ac:dyDescent="0.3">
      <c r="A19">
        <v>18</v>
      </c>
      <c r="B19" s="70">
        <v>148859.32</v>
      </c>
      <c r="C19">
        <v>97</v>
      </c>
    </row>
    <row r="20" spans="1:3" x14ac:dyDescent="0.3">
      <c r="A20">
        <v>19</v>
      </c>
      <c r="B20" s="70">
        <v>92752.55</v>
      </c>
      <c r="C20" t="s">
        <v>53</v>
      </c>
    </row>
    <row r="21" spans="1:3" x14ac:dyDescent="0.3">
      <c r="A21">
        <v>20</v>
      </c>
      <c r="B21" s="70">
        <v>74145.3</v>
      </c>
      <c r="C21">
        <v>102</v>
      </c>
    </row>
    <row r="22" spans="1:3" x14ac:dyDescent="0.3">
      <c r="A22">
        <v>21</v>
      </c>
      <c r="B22" s="70">
        <v>110915.82</v>
      </c>
      <c r="C22" t="s">
        <v>53</v>
      </c>
    </row>
    <row r="23" spans="1:3" x14ac:dyDescent="0.3">
      <c r="A23">
        <v>22</v>
      </c>
      <c r="B23" s="70">
        <v>121950.1</v>
      </c>
      <c r="C23" t="s">
        <v>53</v>
      </c>
    </row>
    <row r="24" spans="1:3" x14ac:dyDescent="0.3">
      <c r="A24">
        <v>23</v>
      </c>
      <c r="B24" s="70">
        <v>95985.600000000006</v>
      </c>
      <c r="C24">
        <v>96</v>
      </c>
    </row>
    <row r="25" spans="1:3" x14ac:dyDescent="0.3">
      <c r="A25">
        <v>24</v>
      </c>
      <c r="B25" s="70">
        <v>99568.48</v>
      </c>
      <c r="C25">
        <v>92</v>
      </c>
    </row>
    <row r="26" spans="1:3" x14ac:dyDescent="0.3">
      <c r="A26">
        <v>25</v>
      </c>
      <c r="B26" s="70">
        <v>126080.2</v>
      </c>
      <c r="C26" t="s">
        <v>53</v>
      </c>
    </row>
    <row r="27" spans="1:3" x14ac:dyDescent="0.3">
      <c r="A27">
        <v>26</v>
      </c>
      <c r="B27" s="70">
        <v>155021.71</v>
      </c>
      <c r="C27" t="s">
        <v>53</v>
      </c>
    </row>
    <row r="28" spans="1:3" x14ac:dyDescent="0.3">
      <c r="A28">
        <v>27</v>
      </c>
      <c r="B28" s="70">
        <v>136200.79999999999</v>
      </c>
      <c r="C28">
        <v>105</v>
      </c>
    </row>
    <row r="29" spans="1:3" x14ac:dyDescent="0.3">
      <c r="A29">
        <v>28</v>
      </c>
      <c r="B29" s="70">
        <v>85845.27</v>
      </c>
      <c r="C29" t="s">
        <v>53</v>
      </c>
    </row>
    <row r="30" spans="1:3" x14ac:dyDescent="0.3">
      <c r="A30">
        <v>29</v>
      </c>
      <c r="B30" s="70">
        <v>107004.55</v>
      </c>
      <c r="C30">
        <v>93</v>
      </c>
    </row>
    <row r="31" spans="1:3" x14ac:dyDescent="0.3">
      <c r="A31">
        <v>30</v>
      </c>
      <c r="B31" s="70">
        <v>169855.96</v>
      </c>
      <c r="C31">
        <v>115</v>
      </c>
    </row>
    <row r="32" spans="1:3" x14ac:dyDescent="0.3">
      <c r="A32">
        <v>31</v>
      </c>
      <c r="B32" s="70">
        <v>97573.24</v>
      </c>
      <c r="C32">
        <v>102</v>
      </c>
    </row>
    <row r="33" spans="1:3" x14ac:dyDescent="0.3">
      <c r="A33">
        <v>32</v>
      </c>
      <c r="B33" s="70">
        <v>165223.57999999999</v>
      </c>
      <c r="C33" t="s">
        <v>53</v>
      </c>
    </row>
    <row r="34" spans="1:3" x14ac:dyDescent="0.3">
      <c r="A34">
        <v>33</v>
      </c>
      <c r="B34" s="70">
        <v>95886.73</v>
      </c>
      <c r="C34">
        <v>99</v>
      </c>
    </row>
    <row r="35" spans="1:3" x14ac:dyDescent="0.3">
      <c r="A35">
        <v>34</v>
      </c>
      <c r="B35" s="70">
        <v>89719.98</v>
      </c>
      <c r="C35">
        <v>103</v>
      </c>
    </row>
    <row r="36" spans="1:3" x14ac:dyDescent="0.3">
      <c r="A36">
        <v>35</v>
      </c>
      <c r="B36" s="70">
        <v>104472.77</v>
      </c>
      <c r="C36">
        <v>93</v>
      </c>
    </row>
    <row r="37" spans="1:3" x14ac:dyDescent="0.3">
      <c r="A37">
        <v>36</v>
      </c>
      <c r="B37" s="70">
        <v>130337.74</v>
      </c>
      <c r="C37" t="s">
        <v>53</v>
      </c>
    </row>
    <row r="38" spans="1:3" x14ac:dyDescent="0.3">
      <c r="A38">
        <v>37</v>
      </c>
      <c r="B38" s="70">
        <v>159121.54</v>
      </c>
      <c r="C38">
        <v>97</v>
      </c>
    </row>
    <row r="39" spans="1:3" x14ac:dyDescent="0.3">
      <c r="A39">
        <v>38</v>
      </c>
      <c r="B39" s="70">
        <v>156379.39000000001</v>
      </c>
      <c r="C39" t="s">
        <v>53</v>
      </c>
    </row>
    <row r="40" spans="1:3" x14ac:dyDescent="0.3">
      <c r="A40">
        <v>39</v>
      </c>
      <c r="B40" s="70">
        <v>106409.37</v>
      </c>
      <c r="C40" t="s">
        <v>53</v>
      </c>
    </row>
    <row r="41" spans="1:3" x14ac:dyDescent="0.3">
      <c r="A41">
        <v>40</v>
      </c>
      <c r="B41" s="70">
        <v>103360.73</v>
      </c>
      <c r="C41">
        <v>95</v>
      </c>
    </row>
    <row r="42" spans="1:3" x14ac:dyDescent="0.3">
      <c r="A42">
        <v>41</v>
      </c>
      <c r="B42" s="70">
        <v>119857.96</v>
      </c>
      <c r="C42">
        <v>94</v>
      </c>
    </row>
    <row r="43" spans="1:3" x14ac:dyDescent="0.3">
      <c r="A43">
        <v>42</v>
      </c>
      <c r="B43" s="70">
        <v>106213.72</v>
      </c>
      <c r="C43" t="s">
        <v>53</v>
      </c>
    </row>
    <row r="44" spans="1:3" x14ac:dyDescent="0.3">
      <c r="A44">
        <v>43</v>
      </c>
      <c r="B44" s="70">
        <v>80050.31</v>
      </c>
      <c r="C44" t="s">
        <v>53</v>
      </c>
    </row>
    <row r="45" spans="1:3" x14ac:dyDescent="0.3">
      <c r="A45">
        <v>44</v>
      </c>
      <c r="B45" s="70">
        <v>74991.89</v>
      </c>
      <c r="C45">
        <v>109</v>
      </c>
    </row>
    <row r="46" spans="1:3" x14ac:dyDescent="0.3">
      <c r="A46">
        <v>45</v>
      </c>
      <c r="B46" s="70">
        <v>120371.46</v>
      </c>
      <c r="C46" t="s">
        <v>53</v>
      </c>
    </row>
    <row r="47" spans="1:3" x14ac:dyDescent="0.3">
      <c r="A47">
        <v>46</v>
      </c>
      <c r="B47" s="70">
        <v>98242.12</v>
      </c>
      <c r="C47" t="s">
        <v>53</v>
      </c>
    </row>
    <row r="48" spans="1:3" x14ac:dyDescent="0.3">
      <c r="A48">
        <v>47</v>
      </c>
      <c r="B48" s="70">
        <v>90965.73</v>
      </c>
      <c r="C48">
        <v>95</v>
      </c>
    </row>
    <row r="49" spans="1:3" x14ac:dyDescent="0.3">
      <c r="A49">
        <v>48</v>
      </c>
      <c r="B49" s="70">
        <v>113590.28</v>
      </c>
      <c r="C49">
        <v>90</v>
      </c>
    </row>
    <row r="50" spans="1:3" x14ac:dyDescent="0.3">
      <c r="A50">
        <v>49</v>
      </c>
      <c r="B50" s="70">
        <v>121015.59</v>
      </c>
      <c r="C50">
        <v>93</v>
      </c>
    </row>
    <row r="51" spans="1:3" x14ac:dyDescent="0.3">
      <c r="A51">
        <v>50</v>
      </c>
      <c r="B51" s="70">
        <v>99414.33</v>
      </c>
      <c r="C51">
        <v>93</v>
      </c>
    </row>
    <row r="52" spans="1:3" x14ac:dyDescent="0.3">
      <c r="A52">
        <v>51</v>
      </c>
      <c r="B52" s="70">
        <v>101535.57</v>
      </c>
      <c r="C52">
        <v>111</v>
      </c>
    </row>
    <row r="53" spans="1:3" x14ac:dyDescent="0.3">
      <c r="A53">
        <v>52</v>
      </c>
      <c r="B53" s="70">
        <v>85974.29</v>
      </c>
      <c r="C53" t="s">
        <v>53</v>
      </c>
    </row>
    <row r="54" spans="1:3" x14ac:dyDescent="0.3">
      <c r="A54">
        <v>53</v>
      </c>
      <c r="B54" s="70">
        <v>118835.23</v>
      </c>
      <c r="C54" t="s">
        <v>53</v>
      </c>
    </row>
    <row r="55" spans="1:3" x14ac:dyDescent="0.3">
      <c r="A55">
        <v>54</v>
      </c>
      <c r="B55" s="70">
        <v>83763.88</v>
      </c>
      <c r="C55">
        <v>92</v>
      </c>
    </row>
    <row r="56" spans="1:3" x14ac:dyDescent="0.3">
      <c r="A56">
        <v>55</v>
      </c>
      <c r="B56" s="70">
        <v>154000.68</v>
      </c>
      <c r="C56" t="s">
        <v>53</v>
      </c>
    </row>
    <row r="57" spans="1:3" x14ac:dyDescent="0.3">
      <c r="A57">
        <v>56</v>
      </c>
      <c r="B57" s="70">
        <v>102925.77</v>
      </c>
      <c r="C57" t="s">
        <v>53</v>
      </c>
    </row>
    <row r="58" spans="1:3" x14ac:dyDescent="0.3">
      <c r="A58">
        <v>57</v>
      </c>
      <c r="B58" s="70">
        <v>111225.85</v>
      </c>
      <c r="C58" t="s">
        <v>53</v>
      </c>
    </row>
    <row r="59" spans="1:3" x14ac:dyDescent="0.3">
      <c r="A59">
        <v>58</v>
      </c>
      <c r="B59" s="70">
        <v>114266.17</v>
      </c>
      <c r="C59" t="s">
        <v>53</v>
      </c>
    </row>
    <row r="60" spans="1:3" x14ac:dyDescent="0.3">
      <c r="A60">
        <v>59</v>
      </c>
      <c r="B60" s="70">
        <v>110865.82</v>
      </c>
      <c r="C60" t="s">
        <v>53</v>
      </c>
    </row>
    <row r="61" spans="1:3" x14ac:dyDescent="0.3">
      <c r="A61">
        <v>60</v>
      </c>
      <c r="B61" s="70">
        <v>108935.96</v>
      </c>
      <c r="C61">
        <v>101</v>
      </c>
    </row>
    <row r="62" spans="1:3" x14ac:dyDescent="0.3">
      <c r="A62">
        <v>61</v>
      </c>
      <c r="B62" s="70">
        <v>94772.96</v>
      </c>
      <c r="C62">
        <v>115</v>
      </c>
    </row>
    <row r="63" spans="1:3" x14ac:dyDescent="0.3">
      <c r="A63">
        <v>62</v>
      </c>
      <c r="B63" s="70">
        <v>83459.17</v>
      </c>
      <c r="C63" t="s">
        <v>53</v>
      </c>
    </row>
    <row r="64" spans="1:3" x14ac:dyDescent="0.3">
      <c r="A64">
        <v>63</v>
      </c>
      <c r="B64" s="70">
        <v>137618.45000000001</v>
      </c>
      <c r="C64" t="s">
        <v>53</v>
      </c>
    </row>
    <row r="65" spans="1:3" x14ac:dyDescent="0.3">
      <c r="A65">
        <v>64</v>
      </c>
      <c r="B65" s="70">
        <v>86018.13</v>
      </c>
      <c r="C65" t="s">
        <v>53</v>
      </c>
    </row>
    <row r="66" spans="1:3" x14ac:dyDescent="0.3">
      <c r="A66">
        <v>65</v>
      </c>
      <c r="B66" s="70">
        <v>118218.94</v>
      </c>
      <c r="C66" t="s">
        <v>53</v>
      </c>
    </row>
    <row r="67" spans="1:3" x14ac:dyDescent="0.3">
      <c r="A67">
        <v>66</v>
      </c>
      <c r="B67" s="70">
        <v>105843.59</v>
      </c>
      <c r="C67">
        <v>93</v>
      </c>
    </row>
    <row r="68" spans="1:3" x14ac:dyDescent="0.3">
      <c r="A68">
        <v>67</v>
      </c>
      <c r="B68" s="70">
        <v>128201.94</v>
      </c>
      <c r="C68">
        <v>88</v>
      </c>
    </row>
    <row r="69" spans="1:3" x14ac:dyDescent="0.3">
      <c r="A69">
        <v>68</v>
      </c>
      <c r="B69" s="70">
        <v>92091.4</v>
      </c>
      <c r="C69">
        <v>88</v>
      </c>
    </row>
    <row r="70" spans="1:3" x14ac:dyDescent="0.3">
      <c r="A70">
        <v>69</v>
      </c>
      <c r="B70" s="70">
        <v>86623.82</v>
      </c>
      <c r="C70">
        <v>104</v>
      </c>
    </row>
    <row r="71" spans="1:3" x14ac:dyDescent="0.3">
      <c r="A71">
        <v>70</v>
      </c>
      <c r="B71" s="70">
        <v>83468.5</v>
      </c>
      <c r="C71">
        <v>90</v>
      </c>
    </row>
    <row r="72" spans="1:3" x14ac:dyDescent="0.3">
      <c r="A72">
        <v>71</v>
      </c>
      <c r="B72" s="70">
        <v>107868.93</v>
      </c>
      <c r="C72">
        <v>99</v>
      </c>
    </row>
    <row r="73" spans="1:3" x14ac:dyDescent="0.3">
      <c r="A73">
        <v>72</v>
      </c>
      <c r="B73" s="70">
        <v>122759.81</v>
      </c>
      <c r="C73">
        <v>115</v>
      </c>
    </row>
    <row r="74" spans="1:3" x14ac:dyDescent="0.3">
      <c r="A74">
        <v>73</v>
      </c>
      <c r="B74" s="70">
        <v>83340.710000000006</v>
      </c>
      <c r="C74" t="s">
        <v>53</v>
      </c>
    </row>
    <row r="75" spans="1:3" x14ac:dyDescent="0.3">
      <c r="A75">
        <v>74</v>
      </c>
      <c r="B75" s="70">
        <v>93633.68</v>
      </c>
      <c r="C75">
        <v>111</v>
      </c>
    </row>
    <row r="76" spans="1:3" x14ac:dyDescent="0.3">
      <c r="A76">
        <v>75</v>
      </c>
      <c r="B76" s="70">
        <v>114155.39</v>
      </c>
      <c r="C76" t="s">
        <v>53</v>
      </c>
    </row>
    <row r="77" spans="1:3" x14ac:dyDescent="0.3">
      <c r="A77">
        <v>76</v>
      </c>
      <c r="B77" s="70">
        <v>109596.86</v>
      </c>
      <c r="C77">
        <v>113</v>
      </c>
    </row>
    <row r="78" spans="1:3" x14ac:dyDescent="0.3">
      <c r="A78">
        <v>77</v>
      </c>
      <c r="B78" s="70">
        <v>99655.26</v>
      </c>
      <c r="C78" t="s">
        <v>53</v>
      </c>
    </row>
    <row r="79" spans="1:3" x14ac:dyDescent="0.3">
      <c r="A79">
        <v>78</v>
      </c>
      <c r="B79" s="70">
        <v>159920.01</v>
      </c>
      <c r="C79" t="s">
        <v>53</v>
      </c>
    </row>
    <row r="80" spans="1:3" x14ac:dyDescent="0.3">
      <c r="A80">
        <v>79</v>
      </c>
      <c r="B80" s="70">
        <v>82737.37</v>
      </c>
      <c r="C80">
        <v>96</v>
      </c>
    </row>
    <row r="81" spans="1:3" x14ac:dyDescent="0.3">
      <c r="A81">
        <v>80</v>
      </c>
      <c r="B81" s="70">
        <v>152188.88</v>
      </c>
      <c r="C81" t="s">
        <v>53</v>
      </c>
    </row>
    <row r="82" spans="1:3" x14ac:dyDescent="0.3">
      <c r="A82">
        <v>81</v>
      </c>
      <c r="B82" s="70">
        <v>62669.919999999998</v>
      </c>
      <c r="C82" t="s">
        <v>53</v>
      </c>
    </row>
    <row r="83" spans="1:3" x14ac:dyDescent="0.3">
      <c r="A83">
        <v>82</v>
      </c>
      <c r="B83" s="70">
        <v>103921.28</v>
      </c>
      <c r="C83">
        <v>98</v>
      </c>
    </row>
    <row r="84" spans="1:3" x14ac:dyDescent="0.3">
      <c r="A84">
        <v>83</v>
      </c>
      <c r="B84" s="70">
        <v>80450.16</v>
      </c>
      <c r="C84">
        <v>95</v>
      </c>
    </row>
    <row r="85" spans="1:3" x14ac:dyDescent="0.3">
      <c r="A85">
        <v>84</v>
      </c>
      <c r="B85" s="70">
        <v>92628.68</v>
      </c>
      <c r="C85" t="s">
        <v>53</v>
      </c>
    </row>
    <row r="86" spans="1:3" x14ac:dyDescent="0.3">
      <c r="A86">
        <v>85</v>
      </c>
      <c r="B86" s="70">
        <v>89743.45</v>
      </c>
      <c r="C86" t="s">
        <v>53</v>
      </c>
    </row>
    <row r="87" spans="1:3" x14ac:dyDescent="0.3">
      <c r="A87">
        <v>86</v>
      </c>
      <c r="B87" s="70">
        <v>108416.76</v>
      </c>
      <c r="C87">
        <v>98</v>
      </c>
    </row>
    <row r="88" spans="1:3" x14ac:dyDescent="0.3">
      <c r="A88">
        <v>87</v>
      </c>
      <c r="B88" s="70">
        <v>145566.54999999999</v>
      </c>
      <c r="C88" t="s">
        <v>53</v>
      </c>
    </row>
    <row r="89" spans="1:3" x14ac:dyDescent="0.3">
      <c r="A89">
        <v>88</v>
      </c>
      <c r="B89" s="70">
        <v>110989.53</v>
      </c>
      <c r="C89" t="s">
        <v>53</v>
      </c>
    </row>
    <row r="90" spans="1:3" x14ac:dyDescent="0.3">
      <c r="A90">
        <v>89</v>
      </c>
      <c r="B90" s="70">
        <v>97337.54</v>
      </c>
      <c r="C90">
        <v>97</v>
      </c>
    </row>
    <row r="91" spans="1:3" x14ac:dyDescent="0.3">
      <c r="A91">
        <v>90</v>
      </c>
      <c r="B91" s="70">
        <v>89254.59</v>
      </c>
      <c r="C91" t="s">
        <v>53</v>
      </c>
    </row>
    <row r="92" spans="1:3" x14ac:dyDescent="0.3">
      <c r="A92">
        <v>91</v>
      </c>
      <c r="B92" s="70">
        <v>121256.79</v>
      </c>
      <c r="C92">
        <v>105</v>
      </c>
    </row>
    <row r="93" spans="1:3" x14ac:dyDescent="0.3">
      <c r="A93">
        <v>92</v>
      </c>
      <c r="B93" s="70">
        <v>140784.13</v>
      </c>
      <c r="C93" t="s">
        <v>53</v>
      </c>
    </row>
    <row r="94" spans="1:3" x14ac:dyDescent="0.3">
      <c r="A94">
        <v>93</v>
      </c>
      <c r="B94" s="70">
        <v>118831.46</v>
      </c>
      <c r="C94">
        <v>102</v>
      </c>
    </row>
    <row r="95" spans="1:3" x14ac:dyDescent="0.3">
      <c r="A95">
        <v>94</v>
      </c>
      <c r="B95" s="70">
        <v>129543.75</v>
      </c>
      <c r="C95">
        <v>96</v>
      </c>
    </row>
    <row r="96" spans="1:3" x14ac:dyDescent="0.3">
      <c r="A96">
        <v>95</v>
      </c>
      <c r="B96" s="70">
        <v>103583.35</v>
      </c>
      <c r="C96">
        <v>97</v>
      </c>
    </row>
    <row r="97" spans="1:3" x14ac:dyDescent="0.3">
      <c r="A97">
        <v>96</v>
      </c>
      <c r="B97" s="70">
        <v>106745.51</v>
      </c>
      <c r="C97">
        <v>106</v>
      </c>
    </row>
    <row r="98" spans="1:3" x14ac:dyDescent="0.3">
      <c r="A98">
        <v>97</v>
      </c>
      <c r="B98" s="70">
        <v>100448.12</v>
      </c>
      <c r="C98">
        <v>91</v>
      </c>
    </row>
    <row r="99" spans="1:3" x14ac:dyDescent="0.3">
      <c r="A99">
        <v>98</v>
      </c>
      <c r="B99" s="70">
        <v>107733.96</v>
      </c>
      <c r="C99">
        <v>92</v>
      </c>
    </row>
    <row r="100" spans="1:3" x14ac:dyDescent="0.3">
      <c r="A100">
        <v>99</v>
      </c>
      <c r="B100" s="70">
        <v>178721.57</v>
      </c>
      <c r="C100">
        <v>95</v>
      </c>
    </row>
    <row r="101" spans="1:3" x14ac:dyDescent="0.3">
      <c r="A101">
        <v>100</v>
      </c>
      <c r="B101" s="70">
        <v>90665.43</v>
      </c>
      <c r="C101">
        <v>104</v>
      </c>
    </row>
    <row r="102" spans="1:3" x14ac:dyDescent="0.3">
      <c r="A102">
        <v>101</v>
      </c>
      <c r="B102" s="70">
        <v>183034.08</v>
      </c>
      <c r="C102">
        <v>91</v>
      </c>
    </row>
    <row r="103" spans="1:3" x14ac:dyDescent="0.3">
      <c r="A103">
        <v>102</v>
      </c>
      <c r="B103" s="70">
        <v>104735.08</v>
      </c>
      <c r="C103">
        <v>89</v>
      </c>
    </row>
    <row r="104" spans="1:3" x14ac:dyDescent="0.3">
      <c r="A104">
        <v>103</v>
      </c>
      <c r="B104" s="70">
        <v>106311.95</v>
      </c>
      <c r="C104">
        <v>103</v>
      </c>
    </row>
    <row r="105" spans="1:3" x14ac:dyDescent="0.3">
      <c r="A105">
        <v>104</v>
      </c>
      <c r="B105" s="70">
        <v>80695.81</v>
      </c>
      <c r="C105">
        <v>89</v>
      </c>
    </row>
    <row r="106" spans="1:3" x14ac:dyDescent="0.3">
      <c r="A106">
        <v>105</v>
      </c>
      <c r="B106" s="70">
        <v>125529.29</v>
      </c>
      <c r="C106" t="s">
        <v>53</v>
      </c>
    </row>
    <row r="107" spans="1:3" x14ac:dyDescent="0.3">
      <c r="A107">
        <v>106</v>
      </c>
      <c r="B107" s="70">
        <v>100296.64</v>
      </c>
      <c r="C107" t="s">
        <v>53</v>
      </c>
    </row>
    <row r="108" spans="1:3" x14ac:dyDescent="0.3">
      <c r="A108">
        <v>107</v>
      </c>
      <c r="B108" s="70">
        <v>101343.67999999999</v>
      </c>
      <c r="C108">
        <v>95</v>
      </c>
    </row>
    <row r="109" spans="1:3" x14ac:dyDescent="0.3">
      <c r="A109">
        <v>108</v>
      </c>
      <c r="B109" s="70">
        <v>109676.24</v>
      </c>
      <c r="C109">
        <v>106</v>
      </c>
    </row>
    <row r="110" spans="1:3" x14ac:dyDescent="0.3">
      <c r="A110">
        <v>109</v>
      </c>
      <c r="B110" s="70">
        <v>87080.28</v>
      </c>
      <c r="C110" t="s">
        <v>53</v>
      </c>
    </row>
    <row r="111" spans="1:3" x14ac:dyDescent="0.3">
      <c r="A111">
        <v>110</v>
      </c>
      <c r="B111" s="70">
        <v>130397.75</v>
      </c>
      <c r="C111">
        <v>114</v>
      </c>
    </row>
    <row r="112" spans="1:3" x14ac:dyDescent="0.3">
      <c r="A112">
        <v>111</v>
      </c>
      <c r="B112" s="70">
        <v>100170.12</v>
      </c>
      <c r="C112">
        <v>109</v>
      </c>
    </row>
    <row r="113" spans="1:3" x14ac:dyDescent="0.3">
      <c r="A113">
        <v>112</v>
      </c>
      <c r="B113" s="70">
        <v>137875.10999999999</v>
      </c>
      <c r="C113">
        <v>103</v>
      </c>
    </row>
    <row r="114" spans="1:3" x14ac:dyDescent="0.3">
      <c r="A114">
        <v>113</v>
      </c>
      <c r="B114" s="70">
        <v>129814.12</v>
      </c>
      <c r="C114">
        <v>108</v>
      </c>
    </row>
    <row r="115" spans="1:3" x14ac:dyDescent="0.3">
      <c r="A115">
        <v>114</v>
      </c>
      <c r="B115" s="70">
        <v>79051.27</v>
      </c>
      <c r="C115">
        <v>89</v>
      </c>
    </row>
    <row r="116" spans="1:3" x14ac:dyDescent="0.3">
      <c r="A116">
        <v>115</v>
      </c>
      <c r="B116" s="70">
        <v>142746.14000000001</v>
      </c>
      <c r="C116">
        <v>105</v>
      </c>
    </row>
    <row r="117" spans="1:3" x14ac:dyDescent="0.3">
      <c r="A117">
        <v>116</v>
      </c>
      <c r="B117" s="70">
        <v>85415.92</v>
      </c>
      <c r="C117">
        <v>94</v>
      </c>
    </row>
    <row r="118" spans="1:3" x14ac:dyDescent="0.3">
      <c r="A118">
        <v>117</v>
      </c>
      <c r="B118" s="70">
        <v>122649.35</v>
      </c>
      <c r="C118">
        <v>100</v>
      </c>
    </row>
    <row r="119" spans="1:3" x14ac:dyDescent="0.3">
      <c r="A119">
        <v>118</v>
      </c>
      <c r="B119" s="70">
        <v>83630.42</v>
      </c>
      <c r="C119">
        <v>93</v>
      </c>
    </row>
    <row r="120" spans="1:3" x14ac:dyDescent="0.3">
      <c r="A120">
        <v>119</v>
      </c>
      <c r="B120" s="70">
        <v>90203.47</v>
      </c>
      <c r="C120">
        <v>99</v>
      </c>
    </row>
    <row r="121" spans="1:3" x14ac:dyDescent="0.3">
      <c r="A121">
        <v>120</v>
      </c>
      <c r="B121" s="70">
        <v>97814.58</v>
      </c>
      <c r="C121">
        <v>97</v>
      </c>
    </row>
    <row r="122" spans="1:3" x14ac:dyDescent="0.3">
      <c r="A122">
        <v>121</v>
      </c>
      <c r="B122" s="70">
        <v>169269.28</v>
      </c>
      <c r="C122">
        <v>106</v>
      </c>
    </row>
    <row r="123" spans="1:3" x14ac:dyDescent="0.3">
      <c r="A123">
        <v>122</v>
      </c>
      <c r="B123" s="70">
        <v>120805.01</v>
      </c>
      <c r="C123">
        <v>101</v>
      </c>
    </row>
    <row r="124" spans="1:3" x14ac:dyDescent="0.3">
      <c r="A124">
        <v>123</v>
      </c>
      <c r="B124" s="70">
        <v>88150.95</v>
      </c>
      <c r="C124">
        <v>108</v>
      </c>
    </row>
    <row r="125" spans="1:3" x14ac:dyDescent="0.3">
      <c r="A125">
        <v>124</v>
      </c>
      <c r="B125" s="70">
        <v>125401.91</v>
      </c>
      <c r="C125">
        <v>107</v>
      </c>
    </row>
    <row r="126" spans="1:3" x14ac:dyDescent="0.3">
      <c r="A126">
        <v>125</v>
      </c>
      <c r="B126" s="70">
        <v>151928.76999999999</v>
      </c>
      <c r="C126" t="s">
        <v>53</v>
      </c>
    </row>
    <row r="127" spans="1:3" x14ac:dyDescent="0.3">
      <c r="A127">
        <v>126</v>
      </c>
      <c r="B127" s="70">
        <v>94511.56</v>
      </c>
      <c r="C127" t="s">
        <v>53</v>
      </c>
    </row>
    <row r="128" spans="1:3" x14ac:dyDescent="0.3">
      <c r="A128">
        <v>127</v>
      </c>
      <c r="B128" s="70">
        <v>138599.23000000001</v>
      </c>
      <c r="C128">
        <v>104</v>
      </c>
    </row>
    <row r="129" spans="1:3" x14ac:dyDescent="0.3">
      <c r="A129">
        <v>128</v>
      </c>
      <c r="B129" s="70">
        <v>158896.92000000001</v>
      </c>
      <c r="C129">
        <v>100</v>
      </c>
    </row>
    <row r="130" spans="1:3" x14ac:dyDescent="0.3">
      <c r="A130">
        <v>129</v>
      </c>
      <c r="B130" s="70">
        <v>92425.63</v>
      </c>
      <c r="C130">
        <v>106</v>
      </c>
    </row>
    <row r="131" spans="1:3" x14ac:dyDescent="0.3">
      <c r="A131">
        <v>130</v>
      </c>
      <c r="B131" s="70">
        <v>98769.62</v>
      </c>
      <c r="C131">
        <v>105</v>
      </c>
    </row>
    <row r="132" spans="1:3" x14ac:dyDescent="0.3">
      <c r="A132">
        <v>131</v>
      </c>
      <c r="B132" s="70">
        <v>113376.27</v>
      </c>
      <c r="C132" t="s">
        <v>53</v>
      </c>
    </row>
    <row r="133" spans="1:3" x14ac:dyDescent="0.3">
      <c r="A133">
        <v>132</v>
      </c>
      <c r="B133" s="70">
        <v>118110.31</v>
      </c>
      <c r="C133">
        <v>106</v>
      </c>
    </row>
    <row r="134" spans="1:3" x14ac:dyDescent="0.3">
      <c r="A134">
        <v>133</v>
      </c>
      <c r="B134" s="70">
        <v>124637.92</v>
      </c>
      <c r="C134">
        <v>101</v>
      </c>
    </row>
    <row r="135" spans="1:3" x14ac:dyDescent="0.3">
      <c r="A135">
        <v>134</v>
      </c>
      <c r="B135" s="70">
        <v>76444.87</v>
      </c>
      <c r="C135">
        <v>100</v>
      </c>
    </row>
    <row r="136" spans="1:3" x14ac:dyDescent="0.3">
      <c r="A136">
        <v>135</v>
      </c>
      <c r="B136" s="70">
        <v>102166.96</v>
      </c>
      <c r="C136">
        <v>103</v>
      </c>
    </row>
    <row r="137" spans="1:3" x14ac:dyDescent="0.3">
      <c r="A137">
        <v>136</v>
      </c>
      <c r="B137" s="70">
        <v>83883.039999999994</v>
      </c>
      <c r="C137" t="s">
        <v>53</v>
      </c>
    </row>
    <row r="138" spans="1:3" x14ac:dyDescent="0.3">
      <c r="A138">
        <v>137</v>
      </c>
      <c r="B138" s="70">
        <v>131229.72</v>
      </c>
      <c r="C138">
        <v>97</v>
      </c>
    </row>
    <row r="139" spans="1:3" x14ac:dyDescent="0.3">
      <c r="A139">
        <v>138</v>
      </c>
      <c r="B139" s="70">
        <v>154702.60999999999</v>
      </c>
      <c r="C139">
        <v>106</v>
      </c>
    </row>
    <row r="140" spans="1:3" x14ac:dyDescent="0.3">
      <c r="A140">
        <v>139</v>
      </c>
      <c r="B140" s="70">
        <v>125401.48</v>
      </c>
      <c r="C140" t="s">
        <v>53</v>
      </c>
    </row>
    <row r="141" spans="1:3" x14ac:dyDescent="0.3">
      <c r="A141">
        <v>140</v>
      </c>
      <c r="B141" s="70">
        <v>110019.88</v>
      </c>
      <c r="C141" t="s">
        <v>53</v>
      </c>
    </row>
    <row r="142" spans="1:3" x14ac:dyDescent="0.3">
      <c r="A142">
        <v>141</v>
      </c>
      <c r="B142" s="70">
        <v>97435.28</v>
      </c>
      <c r="C142">
        <v>89</v>
      </c>
    </row>
    <row r="143" spans="1:3" x14ac:dyDescent="0.3">
      <c r="A143">
        <v>142</v>
      </c>
      <c r="B143" s="70">
        <v>128379.67</v>
      </c>
      <c r="C143" t="s">
        <v>53</v>
      </c>
    </row>
    <row r="144" spans="1:3" x14ac:dyDescent="0.3">
      <c r="A144">
        <v>143</v>
      </c>
      <c r="B144" s="70">
        <v>108331.09</v>
      </c>
      <c r="C144" t="s">
        <v>53</v>
      </c>
    </row>
    <row r="145" spans="1:3" x14ac:dyDescent="0.3">
      <c r="A145">
        <v>144</v>
      </c>
      <c r="B145" s="70">
        <v>144731.21</v>
      </c>
      <c r="C145">
        <v>91</v>
      </c>
    </row>
    <row r="146" spans="1:3" x14ac:dyDescent="0.3">
      <c r="A146">
        <v>145</v>
      </c>
      <c r="B146" s="70">
        <v>169556.3</v>
      </c>
      <c r="C146">
        <v>96</v>
      </c>
    </row>
    <row r="147" spans="1:3" x14ac:dyDescent="0.3">
      <c r="A147">
        <v>146</v>
      </c>
      <c r="B147" s="70">
        <v>127023.79</v>
      </c>
      <c r="C147">
        <v>97</v>
      </c>
    </row>
    <row r="148" spans="1:3" x14ac:dyDescent="0.3">
      <c r="A148">
        <v>147</v>
      </c>
      <c r="B148" s="70">
        <v>104685.29</v>
      </c>
      <c r="C148" t="s">
        <v>53</v>
      </c>
    </row>
    <row r="149" spans="1:3" x14ac:dyDescent="0.3">
      <c r="A149">
        <v>148</v>
      </c>
      <c r="B149" s="70">
        <v>104489.89</v>
      </c>
      <c r="C149">
        <v>96</v>
      </c>
    </row>
    <row r="150" spans="1:3" x14ac:dyDescent="0.3">
      <c r="A150">
        <v>149</v>
      </c>
      <c r="B150" s="70">
        <v>132941.60999999999</v>
      </c>
      <c r="C150">
        <v>104</v>
      </c>
    </row>
    <row r="151" spans="1:3" x14ac:dyDescent="0.3">
      <c r="A151">
        <v>150</v>
      </c>
      <c r="B151" s="70">
        <v>151548.45000000001</v>
      </c>
      <c r="C151" t="s">
        <v>53</v>
      </c>
    </row>
    <row r="152" spans="1:3" x14ac:dyDescent="0.3">
      <c r="A152">
        <v>151</v>
      </c>
      <c r="B152" s="70">
        <v>117850.31</v>
      </c>
      <c r="C152">
        <v>112</v>
      </c>
    </row>
    <row r="153" spans="1:3" x14ac:dyDescent="0.3">
      <c r="A153">
        <v>152</v>
      </c>
      <c r="B153" s="70">
        <v>106114.95</v>
      </c>
      <c r="C153" t="s">
        <v>53</v>
      </c>
    </row>
    <row r="154" spans="1:3" x14ac:dyDescent="0.3">
      <c r="A154">
        <v>153</v>
      </c>
      <c r="B154" s="70">
        <v>127277.62</v>
      </c>
      <c r="C154" t="s">
        <v>53</v>
      </c>
    </row>
    <row r="155" spans="1:3" x14ac:dyDescent="0.3">
      <c r="A155">
        <v>154</v>
      </c>
      <c r="B155" s="70">
        <v>141125.68</v>
      </c>
      <c r="C155">
        <v>113</v>
      </c>
    </row>
    <row r="156" spans="1:3" x14ac:dyDescent="0.3">
      <c r="A156">
        <v>155</v>
      </c>
      <c r="B156" s="70">
        <v>115663.64</v>
      </c>
      <c r="C156">
        <v>104</v>
      </c>
    </row>
    <row r="157" spans="1:3" x14ac:dyDescent="0.3">
      <c r="A157">
        <v>156</v>
      </c>
      <c r="B157" s="70">
        <v>118968.03</v>
      </c>
      <c r="C157" t="s">
        <v>53</v>
      </c>
    </row>
    <row r="158" spans="1:3" x14ac:dyDescent="0.3">
      <c r="A158">
        <v>157</v>
      </c>
      <c r="B158" s="70">
        <v>78851.53</v>
      </c>
      <c r="C158">
        <v>113</v>
      </c>
    </row>
    <row r="159" spans="1:3" x14ac:dyDescent="0.3">
      <c r="A159">
        <v>158</v>
      </c>
      <c r="B159" s="70">
        <v>109388.85</v>
      </c>
      <c r="C159">
        <v>109</v>
      </c>
    </row>
    <row r="160" spans="1:3" x14ac:dyDescent="0.3">
      <c r="A160">
        <v>159</v>
      </c>
      <c r="B160" s="70">
        <v>112307.84</v>
      </c>
      <c r="C160">
        <v>99</v>
      </c>
    </row>
    <row r="161" spans="1:3" x14ac:dyDescent="0.3">
      <c r="A161">
        <v>160</v>
      </c>
      <c r="B161" s="70">
        <v>106467.97</v>
      </c>
      <c r="C161" t="s">
        <v>53</v>
      </c>
    </row>
    <row r="162" spans="1:3" x14ac:dyDescent="0.3">
      <c r="A162">
        <v>161</v>
      </c>
      <c r="B162" s="70">
        <v>100331.89</v>
      </c>
      <c r="C162" t="s">
        <v>53</v>
      </c>
    </row>
    <row r="163" spans="1:3" x14ac:dyDescent="0.3">
      <c r="A163">
        <v>162</v>
      </c>
      <c r="B163" s="70">
        <v>142381.82999999999</v>
      </c>
      <c r="C163">
        <v>110</v>
      </c>
    </row>
    <row r="164" spans="1:3" x14ac:dyDescent="0.3">
      <c r="A164">
        <v>163</v>
      </c>
      <c r="B164" s="70">
        <v>110678.55</v>
      </c>
      <c r="C164">
        <v>102</v>
      </c>
    </row>
    <row r="165" spans="1:3" x14ac:dyDescent="0.3">
      <c r="A165">
        <v>164</v>
      </c>
      <c r="B165" s="70">
        <v>102934.97</v>
      </c>
      <c r="C165">
        <v>101</v>
      </c>
    </row>
    <row r="166" spans="1:3" x14ac:dyDescent="0.3">
      <c r="A166">
        <v>165</v>
      </c>
      <c r="B166" s="70">
        <v>153665.60000000001</v>
      </c>
      <c r="C166">
        <v>99</v>
      </c>
    </row>
    <row r="167" spans="1:3" x14ac:dyDescent="0.3">
      <c r="A167">
        <v>166</v>
      </c>
      <c r="B167" s="70">
        <v>98296.85</v>
      </c>
      <c r="C167" t="s">
        <v>53</v>
      </c>
    </row>
    <row r="168" spans="1:3" x14ac:dyDescent="0.3">
      <c r="A168">
        <v>167</v>
      </c>
      <c r="B168" s="70">
        <v>103111.13</v>
      </c>
      <c r="C168" t="s">
        <v>53</v>
      </c>
    </row>
    <row r="169" spans="1:3" x14ac:dyDescent="0.3">
      <c r="A169">
        <v>168</v>
      </c>
      <c r="B169" s="70">
        <v>98197.22</v>
      </c>
      <c r="C169" t="s">
        <v>53</v>
      </c>
    </row>
    <row r="170" spans="1:3" x14ac:dyDescent="0.3">
      <c r="A170">
        <v>169</v>
      </c>
      <c r="B170" s="70">
        <v>125571.7</v>
      </c>
      <c r="C170">
        <v>111</v>
      </c>
    </row>
    <row r="171" spans="1:3" x14ac:dyDescent="0.3">
      <c r="A171">
        <v>170</v>
      </c>
      <c r="B171" s="70">
        <v>174366.37</v>
      </c>
      <c r="C171" t="s">
        <v>53</v>
      </c>
    </row>
    <row r="172" spans="1:3" x14ac:dyDescent="0.3">
      <c r="A172">
        <v>171</v>
      </c>
      <c r="B172" s="70">
        <v>163968.93</v>
      </c>
      <c r="C172">
        <v>89</v>
      </c>
    </row>
    <row r="173" spans="1:3" x14ac:dyDescent="0.3">
      <c r="A173">
        <v>172</v>
      </c>
      <c r="B173" s="70">
        <v>110687.57</v>
      </c>
      <c r="C173">
        <v>96</v>
      </c>
    </row>
    <row r="174" spans="1:3" x14ac:dyDescent="0.3">
      <c r="A174">
        <v>173</v>
      </c>
      <c r="B174" s="70">
        <v>159686.99</v>
      </c>
      <c r="C174">
        <v>107</v>
      </c>
    </row>
    <row r="175" spans="1:3" x14ac:dyDescent="0.3">
      <c r="A175">
        <v>174</v>
      </c>
      <c r="B175" s="70">
        <v>125860.54</v>
      </c>
      <c r="C175" t="s">
        <v>53</v>
      </c>
    </row>
    <row r="176" spans="1:3" x14ac:dyDescent="0.3">
      <c r="A176">
        <v>175</v>
      </c>
      <c r="B176" s="70">
        <v>116761.91</v>
      </c>
      <c r="C176">
        <v>98</v>
      </c>
    </row>
    <row r="177" spans="1:3" x14ac:dyDescent="0.3">
      <c r="A177">
        <v>176</v>
      </c>
      <c r="B177" s="70">
        <v>180651.77</v>
      </c>
      <c r="C177">
        <v>95</v>
      </c>
    </row>
    <row r="178" spans="1:3" x14ac:dyDescent="0.3">
      <c r="A178">
        <v>177</v>
      </c>
      <c r="B178" s="70">
        <v>98574.44</v>
      </c>
      <c r="C178" t="s">
        <v>53</v>
      </c>
    </row>
    <row r="179" spans="1:3" x14ac:dyDescent="0.3">
      <c r="A179">
        <v>178</v>
      </c>
      <c r="B179" s="70">
        <v>83306.039999999994</v>
      </c>
      <c r="C179">
        <v>90</v>
      </c>
    </row>
    <row r="180" spans="1:3" x14ac:dyDescent="0.3">
      <c r="A180">
        <v>179</v>
      </c>
      <c r="B180" s="70">
        <v>150097.49</v>
      </c>
      <c r="C180">
        <v>100</v>
      </c>
    </row>
    <row r="181" spans="1:3" x14ac:dyDescent="0.3">
      <c r="A181">
        <v>180</v>
      </c>
      <c r="B181" s="70">
        <v>134608.31</v>
      </c>
      <c r="C181">
        <v>95</v>
      </c>
    </row>
    <row r="182" spans="1:3" x14ac:dyDescent="0.3">
      <c r="A182">
        <v>181</v>
      </c>
      <c r="B182" s="70">
        <v>156772.97</v>
      </c>
      <c r="C182">
        <v>94</v>
      </c>
    </row>
    <row r="183" spans="1:3" x14ac:dyDescent="0.3">
      <c r="A183">
        <v>182</v>
      </c>
      <c r="B183" s="70">
        <v>95368.67</v>
      </c>
      <c r="C183">
        <v>111</v>
      </c>
    </row>
    <row r="184" spans="1:3" x14ac:dyDescent="0.3">
      <c r="A184">
        <v>183</v>
      </c>
      <c r="B184" s="70">
        <v>99506.58</v>
      </c>
      <c r="C184" t="s">
        <v>53</v>
      </c>
    </row>
    <row r="185" spans="1:3" x14ac:dyDescent="0.3">
      <c r="A185">
        <v>184</v>
      </c>
      <c r="B185" s="70">
        <v>102241.62</v>
      </c>
      <c r="C185">
        <v>99</v>
      </c>
    </row>
    <row r="186" spans="1:3" x14ac:dyDescent="0.3">
      <c r="A186">
        <v>185</v>
      </c>
      <c r="B186" s="70">
        <v>117896.43</v>
      </c>
      <c r="C186" t="s">
        <v>53</v>
      </c>
    </row>
    <row r="187" spans="1:3" x14ac:dyDescent="0.3">
      <c r="A187">
        <v>186</v>
      </c>
      <c r="B187" s="70">
        <v>132780.6</v>
      </c>
      <c r="C187">
        <v>111</v>
      </c>
    </row>
    <row r="188" spans="1:3" x14ac:dyDescent="0.3">
      <c r="A188">
        <v>187</v>
      </c>
      <c r="B188" s="70">
        <v>93061.08</v>
      </c>
      <c r="C188" t="s">
        <v>53</v>
      </c>
    </row>
    <row r="189" spans="1:3" x14ac:dyDescent="0.3">
      <c r="A189">
        <v>188</v>
      </c>
      <c r="B189" s="70">
        <v>114974.06</v>
      </c>
      <c r="C189" t="s">
        <v>53</v>
      </c>
    </row>
    <row r="190" spans="1:3" x14ac:dyDescent="0.3">
      <c r="A190">
        <v>189</v>
      </c>
      <c r="B190" s="70">
        <v>89134.65</v>
      </c>
      <c r="C190">
        <v>93</v>
      </c>
    </row>
    <row r="191" spans="1:3" x14ac:dyDescent="0.3">
      <c r="A191">
        <v>190</v>
      </c>
      <c r="B191" s="70">
        <v>82026.69</v>
      </c>
      <c r="C191">
        <v>88</v>
      </c>
    </row>
    <row r="192" spans="1:3" x14ac:dyDescent="0.3">
      <c r="A192">
        <v>191</v>
      </c>
      <c r="B192" s="70">
        <v>99954.18</v>
      </c>
      <c r="C192">
        <v>101</v>
      </c>
    </row>
    <row r="193" spans="1:3" x14ac:dyDescent="0.3">
      <c r="A193">
        <v>192</v>
      </c>
      <c r="B193" s="70">
        <v>151103.03</v>
      </c>
      <c r="C193" t="s">
        <v>53</v>
      </c>
    </row>
    <row r="194" spans="1:3" x14ac:dyDescent="0.3">
      <c r="A194">
        <v>193</v>
      </c>
      <c r="B194" s="70">
        <v>122916.77</v>
      </c>
      <c r="C194">
        <v>94</v>
      </c>
    </row>
    <row r="195" spans="1:3" x14ac:dyDescent="0.3">
      <c r="A195">
        <v>194</v>
      </c>
      <c r="B195" s="70">
        <v>87045.440000000002</v>
      </c>
      <c r="C195">
        <v>110</v>
      </c>
    </row>
    <row r="196" spans="1:3" x14ac:dyDescent="0.3">
      <c r="A196">
        <v>195</v>
      </c>
      <c r="B196" s="70">
        <v>136793.67000000001</v>
      </c>
      <c r="C196">
        <v>94</v>
      </c>
    </row>
    <row r="197" spans="1:3" x14ac:dyDescent="0.3">
      <c r="A197">
        <v>196</v>
      </c>
      <c r="B197" s="70">
        <v>155654.41</v>
      </c>
      <c r="C197">
        <v>111</v>
      </c>
    </row>
    <row r="198" spans="1:3" x14ac:dyDescent="0.3">
      <c r="A198">
        <v>197</v>
      </c>
      <c r="B198" s="70">
        <v>126645.36</v>
      </c>
      <c r="C198">
        <v>104</v>
      </c>
    </row>
    <row r="199" spans="1:3" x14ac:dyDescent="0.3">
      <c r="A199">
        <v>198</v>
      </c>
      <c r="B199" s="70">
        <v>119588.91</v>
      </c>
      <c r="C199">
        <v>99</v>
      </c>
    </row>
    <row r="200" spans="1:3" x14ac:dyDescent="0.3">
      <c r="A200">
        <v>199</v>
      </c>
      <c r="B200" s="70">
        <v>182042</v>
      </c>
      <c r="C200">
        <v>83</v>
      </c>
    </row>
    <row r="201" spans="1:3" x14ac:dyDescent="0.3">
      <c r="A201">
        <v>200</v>
      </c>
      <c r="B201" s="70">
        <v>132858.18</v>
      </c>
      <c r="C201">
        <v>99</v>
      </c>
    </row>
    <row r="202" spans="1:3" x14ac:dyDescent="0.3">
      <c r="A202">
        <v>201</v>
      </c>
      <c r="B202" s="70">
        <v>113171.58</v>
      </c>
      <c r="C202" t="s">
        <v>53</v>
      </c>
    </row>
    <row r="203" spans="1:3" x14ac:dyDescent="0.3">
      <c r="A203">
        <v>202</v>
      </c>
      <c r="B203" s="70">
        <v>122347.81</v>
      </c>
      <c r="C203">
        <v>95</v>
      </c>
    </row>
    <row r="204" spans="1:3" x14ac:dyDescent="0.3">
      <c r="A204">
        <v>203</v>
      </c>
      <c r="B204" s="70">
        <v>109016.63</v>
      </c>
      <c r="C204">
        <v>113</v>
      </c>
    </row>
    <row r="205" spans="1:3" x14ac:dyDescent="0.3">
      <c r="A205">
        <v>204</v>
      </c>
      <c r="B205" s="70">
        <v>134760.18</v>
      </c>
      <c r="C205">
        <v>109</v>
      </c>
    </row>
    <row r="206" spans="1:3" x14ac:dyDescent="0.3">
      <c r="A206">
        <v>205</v>
      </c>
      <c r="B206" s="70">
        <v>111083.18</v>
      </c>
      <c r="C206">
        <v>106</v>
      </c>
    </row>
    <row r="207" spans="1:3" x14ac:dyDescent="0.3">
      <c r="A207">
        <v>206</v>
      </c>
      <c r="B207" s="70">
        <v>97081.07</v>
      </c>
      <c r="C207">
        <v>100</v>
      </c>
    </row>
    <row r="208" spans="1:3" x14ac:dyDescent="0.3">
      <c r="A208">
        <v>207</v>
      </c>
      <c r="B208" s="70">
        <v>97098.29</v>
      </c>
      <c r="C208" t="s">
        <v>53</v>
      </c>
    </row>
    <row r="209" spans="1:3" x14ac:dyDescent="0.3">
      <c r="A209">
        <v>208</v>
      </c>
      <c r="B209" s="70">
        <v>94624</v>
      </c>
      <c r="C209">
        <v>89</v>
      </c>
    </row>
    <row r="210" spans="1:3" x14ac:dyDescent="0.3">
      <c r="A210">
        <v>209</v>
      </c>
      <c r="B210" s="70">
        <v>234176.28</v>
      </c>
      <c r="C210">
        <v>96</v>
      </c>
    </row>
    <row r="211" spans="1:3" x14ac:dyDescent="0.3">
      <c r="A211">
        <v>210</v>
      </c>
      <c r="B211" s="70">
        <v>101852.99</v>
      </c>
      <c r="C211">
        <v>109</v>
      </c>
    </row>
    <row r="212" spans="1:3" x14ac:dyDescent="0.3">
      <c r="A212">
        <v>211</v>
      </c>
      <c r="B212" s="70">
        <v>143344.28</v>
      </c>
      <c r="C212">
        <v>99</v>
      </c>
    </row>
    <row r="213" spans="1:3" x14ac:dyDescent="0.3">
      <c r="A213">
        <v>212</v>
      </c>
      <c r="B213" s="70">
        <v>91402.6</v>
      </c>
      <c r="C213">
        <v>94</v>
      </c>
    </row>
    <row r="214" spans="1:3" x14ac:dyDescent="0.3">
      <c r="A214">
        <v>213</v>
      </c>
      <c r="B214" s="70">
        <v>98558.03</v>
      </c>
      <c r="C214">
        <v>112</v>
      </c>
    </row>
    <row r="215" spans="1:3" x14ac:dyDescent="0.3">
      <c r="A215">
        <v>214</v>
      </c>
      <c r="B215" s="70">
        <v>97934.2</v>
      </c>
      <c r="C215">
        <v>94</v>
      </c>
    </row>
    <row r="216" spans="1:3" x14ac:dyDescent="0.3">
      <c r="A216">
        <v>215</v>
      </c>
      <c r="B216" s="70">
        <v>70549.22</v>
      </c>
      <c r="C216">
        <v>112</v>
      </c>
    </row>
    <row r="217" spans="1:3" x14ac:dyDescent="0.3">
      <c r="A217">
        <v>216</v>
      </c>
      <c r="B217" s="70">
        <v>140611.35</v>
      </c>
      <c r="C217">
        <v>105</v>
      </c>
    </row>
    <row r="218" spans="1:3" x14ac:dyDescent="0.3">
      <c r="A218">
        <v>217</v>
      </c>
      <c r="B218" s="70">
        <v>172349.15</v>
      </c>
      <c r="C218">
        <v>104</v>
      </c>
    </row>
    <row r="219" spans="1:3" x14ac:dyDescent="0.3">
      <c r="A219">
        <v>218</v>
      </c>
      <c r="B219" s="70">
        <v>81288.45</v>
      </c>
      <c r="C219" t="s">
        <v>53</v>
      </c>
    </row>
    <row r="220" spans="1:3" x14ac:dyDescent="0.3">
      <c r="A220">
        <v>219</v>
      </c>
      <c r="B220" s="70">
        <v>106185.72</v>
      </c>
      <c r="C220">
        <v>97</v>
      </c>
    </row>
    <row r="221" spans="1:3" x14ac:dyDescent="0.3">
      <c r="A221">
        <v>220</v>
      </c>
      <c r="B221" s="70">
        <v>143434.38</v>
      </c>
      <c r="C221">
        <v>109</v>
      </c>
    </row>
    <row r="222" spans="1:3" x14ac:dyDescent="0.3">
      <c r="A222">
        <v>221</v>
      </c>
      <c r="B222" s="70">
        <v>258003.73</v>
      </c>
      <c r="C222">
        <v>107</v>
      </c>
    </row>
    <row r="223" spans="1:3" x14ac:dyDescent="0.3">
      <c r="A223">
        <v>222</v>
      </c>
      <c r="B223" s="70">
        <v>80673.990000000005</v>
      </c>
      <c r="C223">
        <v>95</v>
      </c>
    </row>
    <row r="224" spans="1:3" x14ac:dyDescent="0.3">
      <c r="A224">
        <v>223</v>
      </c>
      <c r="B224" s="70">
        <v>106932.89</v>
      </c>
      <c r="C224">
        <v>105</v>
      </c>
    </row>
    <row r="225" spans="1:3" x14ac:dyDescent="0.3">
      <c r="A225">
        <v>224</v>
      </c>
      <c r="B225" s="70">
        <v>64943.89</v>
      </c>
      <c r="C225" t="s">
        <v>53</v>
      </c>
    </row>
    <row r="226" spans="1:3" x14ac:dyDescent="0.3">
      <c r="A226">
        <v>225</v>
      </c>
      <c r="B226" s="70">
        <v>88754.29</v>
      </c>
      <c r="C226" t="s">
        <v>53</v>
      </c>
    </row>
    <row r="227" spans="1:3" x14ac:dyDescent="0.3">
      <c r="A227">
        <v>226</v>
      </c>
      <c r="B227" s="70">
        <v>115963.5</v>
      </c>
      <c r="C227" t="s">
        <v>53</v>
      </c>
    </row>
    <row r="228" spans="1:3" x14ac:dyDescent="0.3">
      <c r="A228">
        <v>227</v>
      </c>
      <c r="B228" s="70">
        <v>113334.17</v>
      </c>
      <c r="C228" t="s">
        <v>53</v>
      </c>
    </row>
    <row r="229" spans="1:3" x14ac:dyDescent="0.3">
      <c r="A229">
        <v>228</v>
      </c>
      <c r="B229" s="70">
        <v>86938.05</v>
      </c>
      <c r="C229" t="s">
        <v>53</v>
      </c>
    </row>
    <row r="230" spans="1:3" x14ac:dyDescent="0.3">
      <c r="A230">
        <v>229</v>
      </c>
      <c r="B230" s="70">
        <v>120180.77</v>
      </c>
      <c r="C230">
        <v>99</v>
      </c>
    </row>
    <row r="231" spans="1:3" x14ac:dyDescent="0.3">
      <c r="A231">
        <v>230</v>
      </c>
      <c r="B231" s="70">
        <v>162809.66</v>
      </c>
      <c r="C231">
        <v>102</v>
      </c>
    </row>
    <row r="232" spans="1:3" x14ac:dyDescent="0.3">
      <c r="A232">
        <v>231</v>
      </c>
      <c r="B232" s="70">
        <v>103621.62</v>
      </c>
      <c r="C232">
        <v>95</v>
      </c>
    </row>
    <row r="233" spans="1:3" x14ac:dyDescent="0.3">
      <c r="A233">
        <v>232</v>
      </c>
      <c r="B233" s="70">
        <v>182076.05</v>
      </c>
      <c r="C233" t="s">
        <v>53</v>
      </c>
    </row>
    <row r="234" spans="1:3" x14ac:dyDescent="0.3">
      <c r="A234">
        <v>233</v>
      </c>
      <c r="B234" s="70">
        <v>93675.17</v>
      </c>
      <c r="C234">
        <v>90</v>
      </c>
    </row>
    <row r="235" spans="1:3" x14ac:dyDescent="0.3">
      <c r="A235">
        <v>234</v>
      </c>
      <c r="B235" s="70">
        <v>120606.7</v>
      </c>
      <c r="C235" t="s">
        <v>53</v>
      </c>
    </row>
    <row r="236" spans="1:3" x14ac:dyDescent="0.3">
      <c r="A236">
        <v>235</v>
      </c>
      <c r="B236" s="70">
        <v>82095.929999999993</v>
      </c>
      <c r="C236">
        <v>98</v>
      </c>
    </row>
    <row r="237" spans="1:3" x14ac:dyDescent="0.3">
      <c r="A237">
        <v>236</v>
      </c>
      <c r="B237" s="70">
        <v>151719.6</v>
      </c>
      <c r="C237">
        <v>97</v>
      </c>
    </row>
    <row r="238" spans="1:3" x14ac:dyDescent="0.3">
      <c r="A238">
        <v>237</v>
      </c>
      <c r="B238" s="70">
        <v>95306.17</v>
      </c>
      <c r="C238" t="s">
        <v>53</v>
      </c>
    </row>
    <row r="239" spans="1:3" x14ac:dyDescent="0.3">
      <c r="A239">
        <v>238</v>
      </c>
      <c r="B239" s="70">
        <v>127969.92</v>
      </c>
      <c r="C239">
        <v>94</v>
      </c>
    </row>
    <row r="240" spans="1:3" x14ac:dyDescent="0.3">
      <c r="A240">
        <v>239</v>
      </c>
      <c r="B240" s="70">
        <v>122948.62</v>
      </c>
      <c r="C240">
        <v>109</v>
      </c>
    </row>
    <row r="241" spans="1:3" x14ac:dyDescent="0.3">
      <c r="A241">
        <v>240</v>
      </c>
      <c r="B241" s="70">
        <v>114552.92</v>
      </c>
      <c r="C241">
        <v>112</v>
      </c>
    </row>
    <row r="242" spans="1:3" x14ac:dyDescent="0.3">
      <c r="A242">
        <v>241</v>
      </c>
      <c r="B242" s="70">
        <v>108706.26</v>
      </c>
      <c r="C242" t="s">
        <v>53</v>
      </c>
    </row>
    <row r="243" spans="1:3" x14ac:dyDescent="0.3">
      <c r="A243">
        <v>242</v>
      </c>
      <c r="B243" s="70">
        <v>107117.81</v>
      </c>
      <c r="C243">
        <v>111</v>
      </c>
    </row>
    <row r="244" spans="1:3" x14ac:dyDescent="0.3">
      <c r="A244">
        <v>243</v>
      </c>
      <c r="B244" s="70">
        <v>76216.44</v>
      </c>
      <c r="C244">
        <v>95</v>
      </c>
    </row>
    <row r="245" spans="1:3" x14ac:dyDescent="0.3">
      <c r="A245">
        <v>244</v>
      </c>
      <c r="B245" s="70">
        <v>124857.91</v>
      </c>
      <c r="C245">
        <v>96</v>
      </c>
    </row>
    <row r="246" spans="1:3" x14ac:dyDescent="0.3">
      <c r="A246">
        <v>245</v>
      </c>
      <c r="B246" s="70">
        <v>103909.9</v>
      </c>
      <c r="C246">
        <v>97</v>
      </c>
    </row>
    <row r="247" spans="1:3" x14ac:dyDescent="0.3">
      <c r="A247">
        <v>246</v>
      </c>
      <c r="B247" s="70">
        <v>89939.07</v>
      </c>
      <c r="C247">
        <v>89</v>
      </c>
    </row>
    <row r="248" spans="1:3" x14ac:dyDescent="0.3">
      <c r="A248">
        <v>247</v>
      </c>
      <c r="B248" s="70">
        <v>94986.63</v>
      </c>
      <c r="C248">
        <v>87</v>
      </c>
    </row>
    <row r="249" spans="1:3" x14ac:dyDescent="0.3">
      <c r="A249">
        <v>248</v>
      </c>
      <c r="B249" s="70">
        <v>135821.44</v>
      </c>
      <c r="C249">
        <v>88</v>
      </c>
    </row>
    <row r="250" spans="1:3" x14ac:dyDescent="0.3">
      <c r="A250">
        <v>249</v>
      </c>
      <c r="B250" s="70">
        <v>126608.34</v>
      </c>
      <c r="C250">
        <v>90</v>
      </c>
    </row>
    <row r="251" spans="1:3" x14ac:dyDescent="0.3">
      <c r="A251">
        <v>250</v>
      </c>
      <c r="B251" s="70">
        <v>83162.89</v>
      </c>
      <c r="C251" t="s">
        <v>53</v>
      </c>
    </row>
    <row r="252" spans="1:3" x14ac:dyDescent="0.3">
      <c r="A252">
        <v>251</v>
      </c>
      <c r="B252" s="70">
        <v>101713.27</v>
      </c>
      <c r="C252">
        <v>96</v>
      </c>
    </row>
    <row r="253" spans="1:3" x14ac:dyDescent="0.3">
      <c r="A253">
        <v>252</v>
      </c>
      <c r="B253" s="70">
        <v>83917.86</v>
      </c>
      <c r="C253">
        <v>97</v>
      </c>
    </row>
    <row r="254" spans="1:3" x14ac:dyDescent="0.3">
      <c r="A254">
        <v>253</v>
      </c>
      <c r="B254" s="70">
        <v>102249.25</v>
      </c>
      <c r="C254" t="s">
        <v>53</v>
      </c>
    </row>
    <row r="255" spans="1:3" x14ac:dyDescent="0.3">
      <c r="A255">
        <v>254</v>
      </c>
      <c r="B255" s="70">
        <v>194489.23</v>
      </c>
      <c r="C255">
        <v>94</v>
      </c>
    </row>
    <row r="256" spans="1:3" x14ac:dyDescent="0.3">
      <c r="A256">
        <v>255</v>
      </c>
      <c r="B256" s="70">
        <v>143913.82</v>
      </c>
      <c r="C256">
        <v>84</v>
      </c>
    </row>
    <row r="257" spans="1:3" x14ac:dyDescent="0.3">
      <c r="A257">
        <v>256</v>
      </c>
      <c r="B257" s="70">
        <v>104326.24</v>
      </c>
      <c r="C257">
        <v>103</v>
      </c>
    </row>
    <row r="258" spans="1:3" x14ac:dyDescent="0.3">
      <c r="A258">
        <v>257</v>
      </c>
      <c r="B258" s="70">
        <v>102456.95</v>
      </c>
      <c r="C258">
        <v>97</v>
      </c>
    </row>
    <row r="259" spans="1:3" x14ac:dyDescent="0.3">
      <c r="A259">
        <v>258</v>
      </c>
      <c r="B259" s="70">
        <v>169320.29</v>
      </c>
      <c r="C259">
        <v>103</v>
      </c>
    </row>
    <row r="260" spans="1:3" x14ac:dyDescent="0.3">
      <c r="A260">
        <v>259</v>
      </c>
      <c r="B260" s="70">
        <v>198987.76</v>
      </c>
      <c r="C260">
        <v>107</v>
      </c>
    </row>
    <row r="261" spans="1:3" x14ac:dyDescent="0.3">
      <c r="A261">
        <v>260</v>
      </c>
      <c r="B261" s="70">
        <v>93252.54</v>
      </c>
      <c r="C261">
        <v>86</v>
      </c>
    </row>
    <row r="262" spans="1:3" x14ac:dyDescent="0.3">
      <c r="A262">
        <v>261</v>
      </c>
      <c r="B262" s="70">
        <v>66501.88</v>
      </c>
      <c r="C262">
        <v>113</v>
      </c>
    </row>
    <row r="263" spans="1:3" x14ac:dyDescent="0.3">
      <c r="A263">
        <v>262</v>
      </c>
      <c r="B263" s="70">
        <v>134262.06</v>
      </c>
      <c r="C263">
        <v>89</v>
      </c>
    </row>
    <row r="264" spans="1:3" x14ac:dyDescent="0.3">
      <c r="A264">
        <v>263</v>
      </c>
      <c r="B264" s="70">
        <v>85002.880000000005</v>
      </c>
      <c r="C264" t="s">
        <v>53</v>
      </c>
    </row>
    <row r="265" spans="1:3" x14ac:dyDescent="0.3">
      <c r="A265">
        <v>264</v>
      </c>
      <c r="B265" s="70">
        <v>152357.19</v>
      </c>
      <c r="C265">
        <v>106</v>
      </c>
    </row>
    <row r="266" spans="1:3" x14ac:dyDescent="0.3">
      <c r="A266">
        <v>265</v>
      </c>
      <c r="B266" s="70">
        <v>117710.65</v>
      </c>
      <c r="C266">
        <v>95</v>
      </c>
    </row>
    <row r="267" spans="1:3" x14ac:dyDescent="0.3">
      <c r="A267">
        <v>266</v>
      </c>
      <c r="B267" s="70">
        <v>83314.289999999994</v>
      </c>
      <c r="C267">
        <v>101</v>
      </c>
    </row>
    <row r="268" spans="1:3" x14ac:dyDescent="0.3">
      <c r="A268">
        <v>267</v>
      </c>
      <c r="B268" s="70">
        <v>140648.93</v>
      </c>
      <c r="C268">
        <v>94</v>
      </c>
    </row>
    <row r="269" spans="1:3" x14ac:dyDescent="0.3">
      <c r="A269">
        <v>268</v>
      </c>
      <c r="B269" s="70">
        <v>118914.83</v>
      </c>
      <c r="C269">
        <v>110</v>
      </c>
    </row>
    <row r="270" spans="1:3" x14ac:dyDescent="0.3">
      <c r="A270">
        <v>269</v>
      </c>
      <c r="B270" s="70">
        <v>131765.35999999999</v>
      </c>
      <c r="C270">
        <v>94</v>
      </c>
    </row>
    <row r="271" spans="1:3" x14ac:dyDescent="0.3">
      <c r="A271">
        <v>270</v>
      </c>
      <c r="B271" s="70">
        <v>119441.57</v>
      </c>
      <c r="C271" t="s">
        <v>53</v>
      </c>
    </row>
    <row r="272" spans="1:3" x14ac:dyDescent="0.3">
      <c r="A272">
        <v>271</v>
      </c>
      <c r="B272" s="70">
        <v>86591.38</v>
      </c>
      <c r="C272">
        <v>103</v>
      </c>
    </row>
    <row r="273" spans="1:3" x14ac:dyDescent="0.3">
      <c r="A273">
        <v>272</v>
      </c>
      <c r="B273" s="70">
        <v>133301.03</v>
      </c>
      <c r="C273">
        <v>92</v>
      </c>
    </row>
    <row r="274" spans="1:3" x14ac:dyDescent="0.3">
      <c r="A274">
        <v>273</v>
      </c>
      <c r="B274" s="70">
        <v>86994.13</v>
      </c>
      <c r="C274">
        <v>106</v>
      </c>
    </row>
    <row r="275" spans="1:3" x14ac:dyDescent="0.3">
      <c r="A275">
        <v>274</v>
      </c>
      <c r="B275" s="70">
        <v>105663.4</v>
      </c>
      <c r="C275" t="s">
        <v>53</v>
      </c>
    </row>
    <row r="276" spans="1:3" x14ac:dyDescent="0.3">
      <c r="A276">
        <v>275</v>
      </c>
      <c r="B276" s="70">
        <v>135880.44</v>
      </c>
      <c r="C276">
        <v>98</v>
      </c>
    </row>
    <row r="277" spans="1:3" x14ac:dyDescent="0.3">
      <c r="A277">
        <v>276</v>
      </c>
      <c r="B277" s="70">
        <v>99617.07</v>
      </c>
      <c r="C277">
        <v>103</v>
      </c>
    </row>
    <row r="278" spans="1:3" x14ac:dyDescent="0.3">
      <c r="A278">
        <v>277</v>
      </c>
      <c r="B278" s="70">
        <v>80622</v>
      </c>
      <c r="C278" t="s">
        <v>53</v>
      </c>
    </row>
    <row r="279" spans="1:3" x14ac:dyDescent="0.3">
      <c r="A279">
        <v>278</v>
      </c>
      <c r="B279" s="70">
        <v>126790.45</v>
      </c>
      <c r="C279">
        <v>104</v>
      </c>
    </row>
    <row r="280" spans="1:3" x14ac:dyDescent="0.3">
      <c r="A280">
        <v>279</v>
      </c>
      <c r="B280" s="70">
        <v>163750.6</v>
      </c>
      <c r="C280" t="s">
        <v>53</v>
      </c>
    </row>
    <row r="281" spans="1:3" x14ac:dyDescent="0.3">
      <c r="A281">
        <v>280</v>
      </c>
      <c r="B281" s="70">
        <v>115154.06</v>
      </c>
      <c r="C281">
        <v>104</v>
      </c>
    </row>
    <row r="282" spans="1:3" x14ac:dyDescent="0.3">
      <c r="A282">
        <v>281</v>
      </c>
      <c r="B282" s="70">
        <v>88664.41</v>
      </c>
      <c r="C282" t="s">
        <v>53</v>
      </c>
    </row>
    <row r="283" spans="1:3" x14ac:dyDescent="0.3">
      <c r="A283">
        <v>282</v>
      </c>
      <c r="B283" s="70">
        <v>105883.85</v>
      </c>
      <c r="C283">
        <v>84</v>
      </c>
    </row>
    <row r="284" spans="1:3" x14ac:dyDescent="0.3">
      <c r="A284">
        <v>283</v>
      </c>
      <c r="B284" s="70">
        <v>88123.67</v>
      </c>
      <c r="C284" t="s">
        <v>53</v>
      </c>
    </row>
    <row r="285" spans="1:3" x14ac:dyDescent="0.3">
      <c r="A285">
        <v>284</v>
      </c>
      <c r="B285" s="70">
        <v>176946.87</v>
      </c>
      <c r="C285">
        <v>103</v>
      </c>
    </row>
    <row r="286" spans="1:3" x14ac:dyDescent="0.3">
      <c r="A286">
        <v>285</v>
      </c>
      <c r="B286" s="70">
        <v>106202.15</v>
      </c>
      <c r="C286">
        <v>101</v>
      </c>
    </row>
    <row r="287" spans="1:3" x14ac:dyDescent="0.3">
      <c r="A287">
        <v>286</v>
      </c>
      <c r="B287" s="70">
        <v>102820.43</v>
      </c>
      <c r="C287">
        <v>99</v>
      </c>
    </row>
    <row r="288" spans="1:3" x14ac:dyDescent="0.3">
      <c r="A288">
        <v>287</v>
      </c>
      <c r="B288" s="70">
        <v>146349.60999999999</v>
      </c>
      <c r="C288">
        <v>107</v>
      </c>
    </row>
    <row r="289" spans="1:3" x14ac:dyDescent="0.3">
      <c r="A289">
        <v>288</v>
      </c>
      <c r="B289" s="70">
        <v>97104.639999999999</v>
      </c>
      <c r="C289" t="s">
        <v>53</v>
      </c>
    </row>
    <row r="290" spans="1:3" x14ac:dyDescent="0.3">
      <c r="A290">
        <v>289</v>
      </c>
      <c r="B290" s="70">
        <v>126956.81</v>
      </c>
      <c r="C290">
        <v>111</v>
      </c>
    </row>
    <row r="291" spans="1:3" x14ac:dyDescent="0.3">
      <c r="A291">
        <v>290</v>
      </c>
      <c r="B291" s="70">
        <v>138234.62</v>
      </c>
      <c r="C291">
        <v>104</v>
      </c>
    </row>
    <row r="292" spans="1:3" x14ac:dyDescent="0.3">
      <c r="A292">
        <v>291</v>
      </c>
      <c r="B292" s="70">
        <v>134667.32999999999</v>
      </c>
      <c r="C292" t="s">
        <v>53</v>
      </c>
    </row>
    <row r="293" spans="1:3" x14ac:dyDescent="0.3">
      <c r="A293">
        <v>292</v>
      </c>
      <c r="B293" s="70">
        <v>147524.49</v>
      </c>
      <c r="C293">
        <v>98</v>
      </c>
    </row>
    <row r="294" spans="1:3" x14ac:dyDescent="0.3">
      <c r="A294">
        <v>293</v>
      </c>
      <c r="B294" s="70">
        <v>174924.71</v>
      </c>
      <c r="C294" t="s">
        <v>53</v>
      </c>
    </row>
    <row r="295" spans="1:3" x14ac:dyDescent="0.3">
      <c r="A295">
        <v>294</v>
      </c>
      <c r="B295" s="70">
        <v>97019.55</v>
      </c>
      <c r="C295" t="s">
        <v>53</v>
      </c>
    </row>
    <row r="296" spans="1:3" x14ac:dyDescent="0.3">
      <c r="A296">
        <v>295</v>
      </c>
      <c r="B296" s="70">
        <v>165131.49</v>
      </c>
      <c r="C296" t="s">
        <v>53</v>
      </c>
    </row>
    <row r="297" spans="1:3" x14ac:dyDescent="0.3">
      <c r="A297">
        <v>296</v>
      </c>
      <c r="B297" s="70">
        <v>114517.63</v>
      </c>
      <c r="C297">
        <v>95</v>
      </c>
    </row>
    <row r="298" spans="1:3" x14ac:dyDescent="0.3">
      <c r="A298">
        <v>297</v>
      </c>
      <c r="B298" s="70">
        <v>103269.62</v>
      </c>
      <c r="C298" t="s">
        <v>53</v>
      </c>
    </row>
    <row r="299" spans="1:3" x14ac:dyDescent="0.3">
      <c r="A299">
        <v>298</v>
      </c>
      <c r="B299" s="70">
        <v>84966.04</v>
      </c>
      <c r="C299">
        <v>115</v>
      </c>
    </row>
    <row r="300" spans="1:3" x14ac:dyDescent="0.3">
      <c r="A300">
        <v>299</v>
      </c>
      <c r="B300" s="70">
        <v>77513.36</v>
      </c>
      <c r="C300" t="s">
        <v>53</v>
      </c>
    </row>
    <row r="301" spans="1:3" x14ac:dyDescent="0.3">
      <c r="A301">
        <v>300</v>
      </c>
      <c r="B301" s="70">
        <v>92543.28</v>
      </c>
      <c r="C301">
        <v>95</v>
      </c>
    </row>
    <row r="302" spans="1:3" x14ac:dyDescent="0.3">
      <c r="A302">
        <v>301</v>
      </c>
      <c r="B302" s="70">
        <v>124313.46</v>
      </c>
      <c r="C302">
        <v>100</v>
      </c>
    </row>
    <row r="303" spans="1:3" x14ac:dyDescent="0.3">
      <c r="A303">
        <v>302</v>
      </c>
      <c r="B303" s="70">
        <v>100623.4</v>
      </c>
      <c r="C303">
        <v>106</v>
      </c>
    </row>
    <row r="304" spans="1:3" x14ac:dyDescent="0.3">
      <c r="A304">
        <v>303</v>
      </c>
      <c r="B304" s="70">
        <v>84761.72</v>
      </c>
      <c r="C304">
        <v>91</v>
      </c>
    </row>
    <row r="305" spans="1:3" x14ac:dyDescent="0.3">
      <c r="A305">
        <v>304</v>
      </c>
      <c r="B305" s="70">
        <v>138238.42000000001</v>
      </c>
      <c r="C305">
        <v>87</v>
      </c>
    </row>
    <row r="306" spans="1:3" x14ac:dyDescent="0.3">
      <c r="A306">
        <v>305</v>
      </c>
      <c r="B306" s="70">
        <v>103253.65</v>
      </c>
      <c r="C306">
        <v>105</v>
      </c>
    </row>
    <row r="307" spans="1:3" x14ac:dyDescent="0.3">
      <c r="A307">
        <v>306</v>
      </c>
      <c r="B307" s="70">
        <v>134620.62</v>
      </c>
      <c r="C307" t="s">
        <v>53</v>
      </c>
    </row>
    <row r="308" spans="1:3" x14ac:dyDescent="0.3">
      <c r="A308">
        <v>307</v>
      </c>
      <c r="B308" s="70">
        <v>208448.58</v>
      </c>
      <c r="C308">
        <v>97</v>
      </c>
    </row>
    <row r="309" spans="1:3" x14ac:dyDescent="0.3">
      <c r="A309">
        <v>308</v>
      </c>
      <c r="B309" s="70">
        <v>127680.3</v>
      </c>
      <c r="C309" t="s">
        <v>53</v>
      </c>
    </row>
    <row r="310" spans="1:3" x14ac:dyDescent="0.3">
      <c r="A310">
        <v>309</v>
      </c>
      <c r="B310" s="70">
        <v>83304.28</v>
      </c>
      <c r="C310" t="s">
        <v>53</v>
      </c>
    </row>
    <row r="311" spans="1:3" x14ac:dyDescent="0.3">
      <c r="A311">
        <v>310</v>
      </c>
      <c r="B311" s="70">
        <v>79685.320000000007</v>
      </c>
      <c r="C311">
        <v>98</v>
      </c>
    </row>
    <row r="312" spans="1:3" x14ac:dyDescent="0.3">
      <c r="A312">
        <v>311</v>
      </c>
      <c r="B312" s="70">
        <v>92782.01</v>
      </c>
      <c r="C312">
        <v>100</v>
      </c>
    </row>
    <row r="313" spans="1:3" x14ac:dyDescent="0.3">
      <c r="A313">
        <v>312</v>
      </c>
      <c r="B313" s="70">
        <v>100346.62</v>
      </c>
      <c r="C313">
        <v>98</v>
      </c>
    </row>
    <row r="314" spans="1:3" x14ac:dyDescent="0.3">
      <c r="A314">
        <v>313</v>
      </c>
      <c r="B314" s="70">
        <v>100333.22</v>
      </c>
      <c r="C314">
        <v>106</v>
      </c>
    </row>
    <row r="315" spans="1:3" x14ac:dyDescent="0.3">
      <c r="A315">
        <v>314</v>
      </c>
      <c r="B315" s="70">
        <v>80919.53</v>
      </c>
      <c r="C315">
        <v>113</v>
      </c>
    </row>
    <row r="316" spans="1:3" x14ac:dyDescent="0.3">
      <c r="A316">
        <v>315</v>
      </c>
      <c r="B316" s="70">
        <v>145514.07</v>
      </c>
      <c r="C316">
        <v>98</v>
      </c>
    </row>
    <row r="317" spans="1:3" x14ac:dyDescent="0.3">
      <c r="A317">
        <v>316</v>
      </c>
      <c r="B317" s="70">
        <v>146920.6</v>
      </c>
      <c r="C317">
        <v>102</v>
      </c>
    </row>
    <row r="318" spans="1:3" x14ac:dyDescent="0.3">
      <c r="A318">
        <v>317</v>
      </c>
      <c r="B318" s="70">
        <v>106271.01</v>
      </c>
      <c r="C318" t="s">
        <v>53</v>
      </c>
    </row>
    <row r="319" spans="1:3" x14ac:dyDescent="0.3">
      <c r="A319">
        <v>318</v>
      </c>
      <c r="B319" s="70">
        <v>212011.61</v>
      </c>
      <c r="C319">
        <v>93</v>
      </c>
    </row>
    <row r="320" spans="1:3" x14ac:dyDescent="0.3">
      <c r="A320">
        <v>319</v>
      </c>
      <c r="B320" s="70">
        <v>125678.24</v>
      </c>
      <c r="C320" t="s">
        <v>53</v>
      </c>
    </row>
    <row r="321" spans="1:3" x14ac:dyDescent="0.3">
      <c r="A321">
        <v>320</v>
      </c>
      <c r="B321" s="70">
        <v>101304.45</v>
      </c>
      <c r="C321">
        <v>97</v>
      </c>
    </row>
    <row r="322" spans="1:3" x14ac:dyDescent="0.3">
      <c r="A322">
        <v>321</v>
      </c>
      <c r="B322" s="70">
        <v>172257.67</v>
      </c>
      <c r="C322">
        <v>89</v>
      </c>
    </row>
    <row r="323" spans="1:3" x14ac:dyDescent="0.3">
      <c r="A323">
        <v>322</v>
      </c>
      <c r="B323" s="70">
        <v>177149.24</v>
      </c>
      <c r="C323" t="s">
        <v>53</v>
      </c>
    </row>
    <row r="324" spans="1:3" x14ac:dyDescent="0.3">
      <c r="A324">
        <v>323</v>
      </c>
      <c r="B324" s="70">
        <v>108247.36</v>
      </c>
      <c r="C324">
        <v>112</v>
      </c>
    </row>
    <row r="325" spans="1:3" x14ac:dyDescent="0.3">
      <c r="A325">
        <v>324</v>
      </c>
      <c r="B325" s="70">
        <v>77984.28</v>
      </c>
      <c r="C325" t="s">
        <v>53</v>
      </c>
    </row>
    <row r="326" spans="1:3" x14ac:dyDescent="0.3">
      <c r="A326">
        <v>325</v>
      </c>
      <c r="B326" s="70">
        <v>73419.850000000006</v>
      </c>
      <c r="C326">
        <v>99</v>
      </c>
    </row>
    <row r="327" spans="1:3" x14ac:dyDescent="0.3">
      <c r="A327">
        <v>326</v>
      </c>
      <c r="B327" s="70">
        <v>97511.1</v>
      </c>
      <c r="C327">
        <v>94</v>
      </c>
    </row>
    <row r="328" spans="1:3" x14ac:dyDescent="0.3">
      <c r="A328">
        <v>327</v>
      </c>
      <c r="B328" s="70">
        <v>140445.97</v>
      </c>
      <c r="C328">
        <v>108</v>
      </c>
    </row>
    <row r="329" spans="1:3" x14ac:dyDescent="0.3">
      <c r="A329">
        <v>328</v>
      </c>
      <c r="B329" s="70">
        <v>125306.67</v>
      </c>
      <c r="C329" t="s">
        <v>53</v>
      </c>
    </row>
    <row r="330" spans="1:3" x14ac:dyDescent="0.3">
      <c r="A330">
        <v>329</v>
      </c>
      <c r="B330" s="70">
        <v>88179.03</v>
      </c>
      <c r="C330">
        <v>88</v>
      </c>
    </row>
    <row r="331" spans="1:3" x14ac:dyDescent="0.3">
      <c r="A331">
        <v>330</v>
      </c>
      <c r="B331" s="70">
        <v>104921.21</v>
      </c>
      <c r="C331">
        <v>112</v>
      </c>
    </row>
    <row r="332" spans="1:3" x14ac:dyDescent="0.3">
      <c r="A332">
        <v>331</v>
      </c>
      <c r="B332" s="70">
        <v>119528.71</v>
      </c>
      <c r="C332">
        <v>87</v>
      </c>
    </row>
    <row r="333" spans="1:3" x14ac:dyDescent="0.3">
      <c r="A333">
        <v>332</v>
      </c>
      <c r="B333" s="70">
        <v>99278.7</v>
      </c>
      <c r="C333">
        <v>113</v>
      </c>
    </row>
    <row r="334" spans="1:3" x14ac:dyDescent="0.3">
      <c r="A334">
        <v>333</v>
      </c>
      <c r="B334" s="70">
        <v>108706.96</v>
      </c>
      <c r="C334" t="s">
        <v>53</v>
      </c>
    </row>
    <row r="335" spans="1:3" x14ac:dyDescent="0.3">
      <c r="A335">
        <v>334</v>
      </c>
      <c r="B335" s="70">
        <v>121024.33</v>
      </c>
      <c r="C335" t="s">
        <v>53</v>
      </c>
    </row>
    <row r="336" spans="1:3" x14ac:dyDescent="0.3">
      <c r="A336">
        <v>335</v>
      </c>
      <c r="B336" s="70">
        <v>150047.28</v>
      </c>
      <c r="C336">
        <v>113</v>
      </c>
    </row>
    <row r="337" spans="1:3" x14ac:dyDescent="0.3">
      <c r="A337">
        <v>336</v>
      </c>
      <c r="B337" s="70">
        <v>255629.77</v>
      </c>
      <c r="C337">
        <v>101</v>
      </c>
    </row>
    <row r="338" spans="1:3" x14ac:dyDescent="0.3">
      <c r="A338">
        <v>337</v>
      </c>
      <c r="B338" s="70">
        <v>111976.27</v>
      </c>
      <c r="C338">
        <v>95</v>
      </c>
    </row>
    <row r="339" spans="1:3" x14ac:dyDescent="0.3">
      <c r="A339">
        <v>338</v>
      </c>
      <c r="B339" s="70">
        <v>111162.69</v>
      </c>
      <c r="C339" t="s">
        <v>53</v>
      </c>
    </row>
    <row r="340" spans="1:3" x14ac:dyDescent="0.3">
      <c r="A340">
        <v>339</v>
      </c>
      <c r="B340" s="70">
        <v>97293.81</v>
      </c>
      <c r="C340" t="s">
        <v>53</v>
      </c>
    </row>
    <row r="341" spans="1:3" x14ac:dyDescent="0.3">
      <c r="A341">
        <v>340</v>
      </c>
      <c r="B341" s="70">
        <v>141518.95000000001</v>
      </c>
      <c r="C341">
        <v>90</v>
      </c>
    </row>
    <row r="342" spans="1:3" x14ac:dyDescent="0.3">
      <c r="A342">
        <v>341</v>
      </c>
      <c r="B342" s="70">
        <v>114930.12</v>
      </c>
      <c r="C342">
        <v>91</v>
      </c>
    </row>
    <row r="343" spans="1:3" x14ac:dyDescent="0.3">
      <c r="A343">
        <v>342</v>
      </c>
      <c r="B343" s="70">
        <v>160886.19</v>
      </c>
      <c r="C343" t="s">
        <v>53</v>
      </c>
    </row>
    <row r="344" spans="1:3" x14ac:dyDescent="0.3">
      <c r="A344">
        <v>343</v>
      </c>
      <c r="B344" s="70">
        <v>123123.55</v>
      </c>
      <c r="C344" t="s">
        <v>53</v>
      </c>
    </row>
    <row r="345" spans="1:3" x14ac:dyDescent="0.3">
      <c r="A345">
        <v>344</v>
      </c>
      <c r="B345" s="70">
        <v>82814.95</v>
      </c>
      <c r="C345" t="s">
        <v>53</v>
      </c>
    </row>
    <row r="346" spans="1:3" x14ac:dyDescent="0.3">
      <c r="A346">
        <v>345</v>
      </c>
      <c r="B346" s="70">
        <v>114922.75</v>
      </c>
      <c r="C346" t="s">
        <v>53</v>
      </c>
    </row>
    <row r="347" spans="1:3" x14ac:dyDescent="0.3">
      <c r="A347">
        <v>346</v>
      </c>
      <c r="B347" s="70">
        <v>86191.13</v>
      </c>
      <c r="C347">
        <v>100</v>
      </c>
    </row>
    <row r="348" spans="1:3" x14ac:dyDescent="0.3">
      <c r="A348">
        <v>347</v>
      </c>
      <c r="B348" s="70">
        <v>125819.02</v>
      </c>
      <c r="C348">
        <v>115</v>
      </c>
    </row>
    <row r="349" spans="1:3" x14ac:dyDescent="0.3">
      <c r="A349">
        <v>348</v>
      </c>
      <c r="B349" s="70">
        <v>90708.64</v>
      </c>
      <c r="C349">
        <v>94</v>
      </c>
    </row>
    <row r="350" spans="1:3" x14ac:dyDescent="0.3">
      <c r="A350">
        <v>349</v>
      </c>
      <c r="B350" s="70">
        <v>173881.82</v>
      </c>
      <c r="C350">
        <v>85</v>
      </c>
    </row>
    <row r="351" spans="1:3" x14ac:dyDescent="0.3">
      <c r="A351">
        <v>350</v>
      </c>
      <c r="B351" s="70">
        <v>96475.72</v>
      </c>
      <c r="C351">
        <v>105</v>
      </c>
    </row>
    <row r="352" spans="1:3" x14ac:dyDescent="0.3">
      <c r="A352">
        <v>351</v>
      </c>
      <c r="B352" s="70">
        <v>145807.63</v>
      </c>
      <c r="C352">
        <v>103</v>
      </c>
    </row>
    <row r="353" spans="1:3" x14ac:dyDescent="0.3">
      <c r="A353">
        <v>352</v>
      </c>
      <c r="B353" s="70">
        <v>179793.99</v>
      </c>
      <c r="C353">
        <v>91</v>
      </c>
    </row>
    <row r="354" spans="1:3" x14ac:dyDescent="0.3">
      <c r="A354">
        <v>353</v>
      </c>
      <c r="B354" s="70">
        <v>200344.36</v>
      </c>
      <c r="C354" t="s">
        <v>53</v>
      </c>
    </row>
    <row r="355" spans="1:3" x14ac:dyDescent="0.3">
      <c r="A355">
        <v>354</v>
      </c>
      <c r="B355" s="70">
        <v>141738.04999999999</v>
      </c>
      <c r="C355">
        <v>103</v>
      </c>
    </row>
    <row r="356" spans="1:3" x14ac:dyDescent="0.3">
      <c r="A356">
        <v>355</v>
      </c>
      <c r="B356" s="70">
        <v>87384.31</v>
      </c>
      <c r="C356">
        <v>98</v>
      </c>
    </row>
    <row r="357" spans="1:3" x14ac:dyDescent="0.3">
      <c r="A357">
        <v>356</v>
      </c>
      <c r="B357" s="70">
        <v>109590.22</v>
      </c>
      <c r="C357">
        <v>105</v>
      </c>
    </row>
    <row r="358" spans="1:3" x14ac:dyDescent="0.3">
      <c r="A358">
        <v>357</v>
      </c>
      <c r="B358" s="70">
        <v>141758.24</v>
      </c>
      <c r="C358">
        <v>104</v>
      </c>
    </row>
    <row r="359" spans="1:3" x14ac:dyDescent="0.3">
      <c r="A359">
        <v>358</v>
      </c>
      <c r="B359" s="70">
        <v>108033.03</v>
      </c>
      <c r="C359">
        <v>96</v>
      </c>
    </row>
    <row r="360" spans="1:3" x14ac:dyDescent="0.3">
      <c r="A360">
        <v>359</v>
      </c>
      <c r="B360" s="70">
        <v>132732.45000000001</v>
      </c>
      <c r="C360" t="s">
        <v>53</v>
      </c>
    </row>
    <row r="361" spans="1:3" x14ac:dyDescent="0.3">
      <c r="A361">
        <v>360</v>
      </c>
      <c r="B361" s="70">
        <v>86639.55</v>
      </c>
      <c r="C361">
        <v>106</v>
      </c>
    </row>
    <row r="362" spans="1:3" x14ac:dyDescent="0.3">
      <c r="A362">
        <v>361</v>
      </c>
      <c r="B362" s="70">
        <v>89830.85</v>
      </c>
      <c r="C362">
        <v>115</v>
      </c>
    </row>
    <row r="363" spans="1:3" x14ac:dyDescent="0.3">
      <c r="A363">
        <v>362</v>
      </c>
      <c r="B363" s="70">
        <v>116466.19</v>
      </c>
      <c r="C363">
        <v>107</v>
      </c>
    </row>
    <row r="364" spans="1:3" x14ac:dyDescent="0.3">
      <c r="A364">
        <v>363</v>
      </c>
      <c r="B364" s="70">
        <v>111235.31</v>
      </c>
      <c r="C364">
        <v>90</v>
      </c>
    </row>
    <row r="365" spans="1:3" x14ac:dyDescent="0.3">
      <c r="A365">
        <v>364</v>
      </c>
      <c r="B365" s="70">
        <v>80119.3</v>
      </c>
      <c r="C365">
        <v>110</v>
      </c>
    </row>
    <row r="366" spans="1:3" x14ac:dyDescent="0.3">
      <c r="A366">
        <v>365</v>
      </c>
      <c r="B366" s="70">
        <v>95942.74</v>
      </c>
      <c r="C366">
        <v>93</v>
      </c>
    </row>
    <row r="367" spans="1:3" x14ac:dyDescent="0.3">
      <c r="A367">
        <v>366</v>
      </c>
      <c r="B367" s="70">
        <v>147637.12</v>
      </c>
      <c r="C367">
        <v>101</v>
      </c>
    </row>
    <row r="368" spans="1:3" x14ac:dyDescent="0.3">
      <c r="A368">
        <v>367</v>
      </c>
      <c r="B368" s="70">
        <v>95273.16</v>
      </c>
      <c r="C368">
        <v>97</v>
      </c>
    </row>
    <row r="369" spans="1:3" x14ac:dyDescent="0.3">
      <c r="A369">
        <v>368</v>
      </c>
      <c r="B369" s="70">
        <v>82620.97</v>
      </c>
      <c r="C369">
        <v>105</v>
      </c>
    </row>
    <row r="370" spans="1:3" x14ac:dyDescent="0.3">
      <c r="A370">
        <v>369</v>
      </c>
      <c r="B370" s="70">
        <v>125772.51</v>
      </c>
      <c r="C370">
        <v>102</v>
      </c>
    </row>
    <row r="371" spans="1:3" x14ac:dyDescent="0.3">
      <c r="A371">
        <v>370</v>
      </c>
      <c r="B371" s="70">
        <v>129055.09</v>
      </c>
      <c r="C371" t="s">
        <v>53</v>
      </c>
    </row>
    <row r="372" spans="1:3" x14ac:dyDescent="0.3">
      <c r="A372">
        <v>371</v>
      </c>
      <c r="B372" s="70">
        <v>127835.03</v>
      </c>
      <c r="C372">
        <v>91</v>
      </c>
    </row>
    <row r="373" spans="1:3" x14ac:dyDescent="0.3">
      <c r="A373">
        <v>372</v>
      </c>
      <c r="B373" s="70">
        <v>89100.98</v>
      </c>
      <c r="C373" t="s">
        <v>53</v>
      </c>
    </row>
    <row r="374" spans="1:3" x14ac:dyDescent="0.3">
      <c r="A374">
        <v>373</v>
      </c>
      <c r="B374" s="70">
        <v>160446.23000000001</v>
      </c>
      <c r="C374">
        <v>90</v>
      </c>
    </row>
    <row r="375" spans="1:3" x14ac:dyDescent="0.3">
      <c r="A375">
        <v>374</v>
      </c>
      <c r="B375" s="70">
        <v>123977.62</v>
      </c>
      <c r="C375">
        <v>86</v>
      </c>
    </row>
    <row r="376" spans="1:3" x14ac:dyDescent="0.3">
      <c r="A376">
        <v>375</v>
      </c>
      <c r="B376" s="70">
        <v>71211.41</v>
      </c>
      <c r="C376">
        <v>96</v>
      </c>
    </row>
    <row r="377" spans="1:3" x14ac:dyDescent="0.3">
      <c r="A377">
        <v>376</v>
      </c>
      <c r="B377" s="70">
        <v>96218.37</v>
      </c>
      <c r="C377" t="s">
        <v>53</v>
      </c>
    </row>
    <row r="378" spans="1:3" x14ac:dyDescent="0.3">
      <c r="A378">
        <v>377</v>
      </c>
      <c r="B378" s="70">
        <v>137559.63</v>
      </c>
      <c r="C378">
        <v>96</v>
      </c>
    </row>
    <row r="379" spans="1:3" x14ac:dyDescent="0.3">
      <c r="A379">
        <v>378</v>
      </c>
      <c r="B379" s="70">
        <v>136585.04999999999</v>
      </c>
      <c r="C379">
        <v>93</v>
      </c>
    </row>
    <row r="380" spans="1:3" x14ac:dyDescent="0.3">
      <c r="A380">
        <v>379</v>
      </c>
      <c r="B380" s="70">
        <v>114863.27</v>
      </c>
      <c r="C380" t="s">
        <v>53</v>
      </c>
    </row>
    <row r="381" spans="1:3" x14ac:dyDescent="0.3">
      <c r="A381">
        <v>380</v>
      </c>
      <c r="B381" s="70">
        <v>110786.69</v>
      </c>
      <c r="C381">
        <v>99</v>
      </c>
    </row>
    <row r="382" spans="1:3" x14ac:dyDescent="0.3">
      <c r="A382">
        <v>381</v>
      </c>
      <c r="B382" s="70">
        <v>132804.54999999999</v>
      </c>
      <c r="C382">
        <v>94</v>
      </c>
    </row>
    <row r="383" spans="1:3" x14ac:dyDescent="0.3">
      <c r="A383">
        <v>382</v>
      </c>
      <c r="B383" s="70">
        <v>104863.59</v>
      </c>
      <c r="C383" t="s">
        <v>53</v>
      </c>
    </row>
    <row r="384" spans="1:3" x14ac:dyDescent="0.3">
      <c r="A384">
        <v>383</v>
      </c>
      <c r="B384" s="70">
        <v>106567.87</v>
      </c>
      <c r="C384">
        <v>94</v>
      </c>
    </row>
    <row r="385" spans="1:3" x14ac:dyDescent="0.3">
      <c r="A385">
        <v>384</v>
      </c>
      <c r="B385" s="70">
        <v>86671.34</v>
      </c>
      <c r="C385" t="s">
        <v>53</v>
      </c>
    </row>
    <row r="386" spans="1:3" x14ac:dyDescent="0.3">
      <c r="A386">
        <v>385</v>
      </c>
      <c r="B386" s="70">
        <v>114603.26</v>
      </c>
      <c r="C386">
        <v>93</v>
      </c>
    </row>
    <row r="387" spans="1:3" x14ac:dyDescent="0.3">
      <c r="A387">
        <v>386</v>
      </c>
      <c r="B387" s="70">
        <v>94850.39</v>
      </c>
      <c r="C387" t="s">
        <v>53</v>
      </c>
    </row>
    <row r="388" spans="1:3" x14ac:dyDescent="0.3">
      <c r="A388">
        <v>387</v>
      </c>
      <c r="B388" s="70">
        <v>90203.6</v>
      </c>
      <c r="C388">
        <v>101</v>
      </c>
    </row>
    <row r="389" spans="1:3" x14ac:dyDescent="0.3">
      <c r="A389">
        <v>388</v>
      </c>
      <c r="B389" s="70">
        <v>66942.789999999994</v>
      </c>
      <c r="C389">
        <v>95</v>
      </c>
    </row>
    <row r="390" spans="1:3" x14ac:dyDescent="0.3">
      <c r="A390">
        <v>389</v>
      </c>
      <c r="B390" s="70">
        <v>81110.5</v>
      </c>
      <c r="C390">
        <v>107</v>
      </c>
    </row>
    <row r="391" spans="1:3" x14ac:dyDescent="0.3">
      <c r="A391">
        <v>390</v>
      </c>
      <c r="B391" s="70">
        <v>126903.05</v>
      </c>
      <c r="C391" t="s">
        <v>53</v>
      </c>
    </row>
    <row r="392" spans="1:3" x14ac:dyDescent="0.3">
      <c r="A392">
        <v>391</v>
      </c>
      <c r="B392" s="70">
        <v>91542.43</v>
      </c>
      <c r="C392">
        <v>90</v>
      </c>
    </row>
    <row r="393" spans="1:3" x14ac:dyDescent="0.3">
      <c r="A393">
        <v>392</v>
      </c>
      <c r="B393" s="70">
        <v>128749.32</v>
      </c>
      <c r="C393">
        <v>98</v>
      </c>
    </row>
    <row r="394" spans="1:3" x14ac:dyDescent="0.3">
      <c r="A394">
        <v>393</v>
      </c>
      <c r="B394" s="70">
        <v>113328.29</v>
      </c>
      <c r="C394">
        <v>92</v>
      </c>
    </row>
    <row r="395" spans="1:3" x14ac:dyDescent="0.3">
      <c r="A395">
        <v>394</v>
      </c>
      <c r="B395" s="70">
        <v>119238.91</v>
      </c>
      <c r="C395">
        <v>88</v>
      </c>
    </row>
    <row r="396" spans="1:3" x14ac:dyDescent="0.3">
      <c r="A396">
        <v>395</v>
      </c>
      <c r="B396" s="70">
        <v>88437.759999999995</v>
      </c>
      <c r="C396" t="s">
        <v>53</v>
      </c>
    </row>
    <row r="397" spans="1:3" x14ac:dyDescent="0.3">
      <c r="A397">
        <v>396</v>
      </c>
      <c r="B397" s="70">
        <v>116501.88</v>
      </c>
      <c r="C397" t="s">
        <v>53</v>
      </c>
    </row>
    <row r="398" spans="1:3" x14ac:dyDescent="0.3">
      <c r="A398">
        <v>397</v>
      </c>
      <c r="B398" s="70">
        <v>105313.13</v>
      </c>
      <c r="C398">
        <v>92</v>
      </c>
    </row>
    <row r="399" spans="1:3" x14ac:dyDescent="0.3">
      <c r="A399">
        <v>398</v>
      </c>
      <c r="B399" s="70">
        <v>83705.38</v>
      </c>
      <c r="C399">
        <v>93</v>
      </c>
    </row>
    <row r="400" spans="1:3" x14ac:dyDescent="0.3">
      <c r="A400">
        <v>399</v>
      </c>
      <c r="B400" s="70">
        <v>90262.81</v>
      </c>
      <c r="C400">
        <v>92</v>
      </c>
    </row>
    <row r="401" spans="1:3" x14ac:dyDescent="0.3">
      <c r="A401">
        <v>400</v>
      </c>
      <c r="B401" s="70">
        <v>65426.92</v>
      </c>
      <c r="C401">
        <v>100</v>
      </c>
    </row>
    <row r="402" spans="1:3" x14ac:dyDescent="0.3">
      <c r="A402">
        <v>401</v>
      </c>
      <c r="B402" s="70">
        <v>102977.39</v>
      </c>
      <c r="C402">
        <v>112</v>
      </c>
    </row>
    <row r="403" spans="1:3" x14ac:dyDescent="0.3">
      <c r="A403">
        <v>402</v>
      </c>
      <c r="B403" s="70">
        <v>140503.63</v>
      </c>
      <c r="C403">
        <v>98</v>
      </c>
    </row>
    <row r="404" spans="1:3" x14ac:dyDescent="0.3">
      <c r="A404">
        <v>403</v>
      </c>
      <c r="B404" s="70">
        <v>95639.73</v>
      </c>
      <c r="C404">
        <v>91</v>
      </c>
    </row>
    <row r="405" spans="1:3" x14ac:dyDescent="0.3">
      <c r="A405">
        <v>404</v>
      </c>
      <c r="B405" s="70">
        <v>99749.8</v>
      </c>
      <c r="C405" t="s">
        <v>53</v>
      </c>
    </row>
    <row r="406" spans="1:3" x14ac:dyDescent="0.3">
      <c r="A406">
        <v>405</v>
      </c>
      <c r="B406" s="70">
        <v>113031.02</v>
      </c>
      <c r="C406">
        <v>113</v>
      </c>
    </row>
    <row r="407" spans="1:3" x14ac:dyDescent="0.3">
      <c r="A407">
        <v>406</v>
      </c>
      <c r="B407" s="70">
        <v>116159.45</v>
      </c>
      <c r="C407" t="s">
        <v>53</v>
      </c>
    </row>
    <row r="408" spans="1:3" x14ac:dyDescent="0.3">
      <c r="A408">
        <v>407</v>
      </c>
      <c r="B408" s="70">
        <v>109691.7</v>
      </c>
      <c r="C408" t="s">
        <v>53</v>
      </c>
    </row>
    <row r="409" spans="1:3" x14ac:dyDescent="0.3">
      <c r="A409">
        <v>408</v>
      </c>
      <c r="B409" s="70">
        <v>113602.6</v>
      </c>
      <c r="C409">
        <v>89</v>
      </c>
    </row>
    <row r="410" spans="1:3" x14ac:dyDescent="0.3">
      <c r="A410">
        <v>409</v>
      </c>
      <c r="B410" s="70">
        <v>93770.22</v>
      </c>
      <c r="C410">
        <v>91</v>
      </c>
    </row>
    <row r="411" spans="1:3" x14ac:dyDescent="0.3">
      <c r="A411">
        <v>410</v>
      </c>
      <c r="B411" s="70">
        <v>86039.89</v>
      </c>
      <c r="C411" t="s">
        <v>53</v>
      </c>
    </row>
    <row r="412" spans="1:3" x14ac:dyDescent="0.3">
      <c r="A412">
        <v>411</v>
      </c>
      <c r="B412" s="70">
        <v>66966.06</v>
      </c>
      <c r="C412">
        <v>87</v>
      </c>
    </row>
    <row r="413" spans="1:3" x14ac:dyDescent="0.3">
      <c r="A413">
        <v>412</v>
      </c>
      <c r="B413" s="70">
        <v>99028.1</v>
      </c>
      <c r="C413">
        <v>110</v>
      </c>
    </row>
    <row r="414" spans="1:3" x14ac:dyDescent="0.3">
      <c r="A414">
        <v>413</v>
      </c>
      <c r="B414" s="70">
        <v>107970.73</v>
      </c>
      <c r="C414">
        <v>113</v>
      </c>
    </row>
    <row r="415" spans="1:3" x14ac:dyDescent="0.3">
      <c r="A415">
        <v>414</v>
      </c>
      <c r="B415" s="70">
        <v>124490.72</v>
      </c>
      <c r="C415" t="s">
        <v>53</v>
      </c>
    </row>
    <row r="416" spans="1:3" x14ac:dyDescent="0.3">
      <c r="A416">
        <v>415</v>
      </c>
      <c r="B416" s="70">
        <v>98386.38</v>
      </c>
      <c r="C416" t="s">
        <v>53</v>
      </c>
    </row>
    <row r="417" spans="1:3" x14ac:dyDescent="0.3">
      <c r="A417">
        <v>416</v>
      </c>
      <c r="B417" s="70">
        <v>157242.01</v>
      </c>
      <c r="C417">
        <v>105</v>
      </c>
    </row>
    <row r="418" spans="1:3" x14ac:dyDescent="0.3">
      <c r="A418">
        <v>417</v>
      </c>
      <c r="B418" s="70">
        <v>154359.76999999999</v>
      </c>
      <c r="C418">
        <v>99</v>
      </c>
    </row>
    <row r="419" spans="1:3" x14ac:dyDescent="0.3">
      <c r="A419">
        <v>418</v>
      </c>
      <c r="B419" s="70">
        <v>184988.82</v>
      </c>
      <c r="C419">
        <v>105</v>
      </c>
    </row>
    <row r="420" spans="1:3" x14ac:dyDescent="0.3">
      <c r="A420">
        <v>419</v>
      </c>
      <c r="B420" s="70">
        <v>102400.28</v>
      </c>
      <c r="C420">
        <v>105</v>
      </c>
    </row>
    <row r="421" spans="1:3" x14ac:dyDescent="0.3">
      <c r="A421">
        <v>420</v>
      </c>
      <c r="B421" s="70">
        <v>110476.75</v>
      </c>
      <c r="C421" t="s">
        <v>53</v>
      </c>
    </row>
    <row r="422" spans="1:3" x14ac:dyDescent="0.3">
      <c r="A422">
        <v>421</v>
      </c>
      <c r="B422" s="70">
        <v>127824.47</v>
      </c>
      <c r="C422">
        <v>101</v>
      </c>
    </row>
    <row r="423" spans="1:3" x14ac:dyDescent="0.3">
      <c r="A423">
        <v>422</v>
      </c>
      <c r="B423" s="70">
        <v>114495.13</v>
      </c>
      <c r="C423">
        <v>104</v>
      </c>
    </row>
    <row r="424" spans="1:3" x14ac:dyDescent="0.3">
      <c r="A424">
        <v>423</v>
      </c>
      <c r="B424" s="70">
        <v>132043.71</v>
      </c>
      <c r="C424">
        <v>98</v>
      </c>
    </row>
    <row r="425" spans="1:3" x14ac:dyDescent="0.3">
      <c r="A425">
        <v>424</v>
      </c>
      <c r="B425" s="70">
        <v>172061.84</v>
      </c>
      <c r="C425" t="s">
        <v>53</v>
      </c>
    </row>
    <row r="426" spans="1:3" x14ac:dyDescent="0.3">
      <c r="A426">
        <v>425</v>
      </c>
      <c r="B426" s="70">
        <v>156419.96</v>
      </c>
      <c r="C426">
        <v>100</v>
      </c>
    </row>
    <row r="427" spans="1:3" x14ac:dyDescent="0.3">
      <c r="A427">
        <v>426</v>
      </c>
      <c r="B427" s="70">
        <v>144419.42000000001</v>
      </c>
      <c r="C427" t="s">
        <v>53</v>
      </c>
    </row>
    <row r="428" spans="1:3" x14ac:dyDescent="0.3">
      <c r="A428">
        <v>427</v>
      </c>
      <c r="B428" s="70">
        <v>96147.53</v>
      </c>
      <c r="C428">
        <v>106</v>
      </c>
    </row>
    <row r="429" spans="1:3" x14ac:dyDescent="0.3">
      <c r="A429">
        <v>428</v>
      </c>
      <c r="B429" s="70">
        <v>114016.76</v>
      </c>
      <c r="C429" t="s">
        <v>53</v>
      </c>
    </row>
    <row r="430" spans="1:3" x14ac:dyDescent="0.3">
      <c r="A430">
        <v>429</v>
      </c>
      <c r="B430" s="70">
        <v>132111.39000000001</v>
      </c>
      <c r="C430">
        <v>100</v>
      </c>
    </row>
    <row r="431" spans="1:3" x14ac:dyDescent="0.3">
      <c r="A431">
        <v>430</v>
      </c>
      <c r="B431" s="70">
        <v>97267.44</v>
      </c>
      <c r="C431" t="s">
        <v>53</v>
      </c>
    </row>
    <row r="432" spans="1:3" x14ac:dyDescent="0.3">
      <c r="A432">
        <v>431</v>
      </c>
      <c r="B432" s="70">
        <v>80973.33</v>
      </c>
      <c r="C432" t="s">
        <v>53</v>
      </c>
    </row>
    <row r="433" spans="1:3" x14ac:dyDescent="0.3">
      <c r="A433">
        <v>432</v>
      </c>
      <c r="B433" s="70">
        <v>133197.31</v>
      </c>
      <c r="C433" t="s">
        <v>53</v>
      </c>
    </row>
    <row r="434" spans="1:3" x14ac:dyDescent="0.3">
      <c r="A434">
        <v>433</v>
      </c>
      <c r="B434" s="70">
        <v>114064.74</v>
      </c>
      <c r="C434" t="s">
        <v>53</v>
      </c>
    </row>
    <row r="435" spans="1:3" x14ac:dyDescent="0.3">
      <c r="A435">
        <v>434</v>
      </c>
      <c r="B435" s="70">
        <v>109634.31</v>
      </c>
      <c r="C435" t="s">
        <v>53</v>
      </c>
    </row>
    <row r="436" spans="1:3" x14ac:dyDescent="0.3">
      <c r="A436">
        <v>435</v>
      </c>
      <c r="B436" s="70">
        <v>128055.83</v>
      </c>
      <c r="C436">
        <v>90</v>
      </c>
    </row>
    <row r="437" spans="1:3" x14ac:dyDescent="0.3">
      <c r="A437">
        <v>436</v>
      </c>
      <c r="B437" s="70">
        <v>132720.46</v>
      </c>
      <c r="C437" t="s">
        <v>53</v>
      </c>
    </row>
    <row r="438" spans="1:3" x14ac:dyDescent="0.3">
      <c r="A438">
        <v>437</v>
      </c>
      <c r="B438" s="70">
        <v>102677.22</v>
      </c>
      <c r="C438" t="s">
        <v>53</v>
      </c>
    </row>
    <row r="439" spans="1:3" x14ac:dyDescent="0.3">
      <c r="A439">
        <v>438</v>
      </c>
      <c r="B439" s="70">
        <v>153315.32</v>
      </c>
      <c r="C439">
        <v>90</v>
      </c>
    </row>
    <row r="440" spans="1:3" x14ac:dyDescent="0.3">
      <c r="A440">
        <v>439</v>
      </c>
      <c r="B440" s="70">
        <v>93277.97</v>
      </c>
      <c r="C440">
        <v>98</v>
      </c>
    </row>
    <row r="441" spans="1:3" x14ac:dyDescent="0.3">
      <c r="A441">
        <v>440</v>
      </c>
      <c r="B441" s="70">
        <v>80544.69</v>
      </c>
      <c r="C441">
        <v>92</v>
      </c>
    </row>
    <row r="442" spans="1:3" x14ac:dyDescent="0.3">
      <c r="A442">
        <v>441</v>
      </c>
      <c r="B442" s="70">
        <v>140907.07</v>
      </c>
      <c r="C442" t="s">
        <v>53</v>
      </c>
    </row>
    <row r="443" spans="1:3" x14ac:dyDescent="0.3">
      <c r="A443">
        <v>442</v>
      </c>
      <c r="B443" s="70">
        <v>134398.42000000001</v>
      </c>
      <c r="C443">
        <v>96</v>
      </c>
    </row>
    <row r="444" spans="1:3" x14ac:dyDescent="0.3">
      <c r="A444">
        <v>443</v>
      </c>
      <c r="B444" s="70">
        <v>86230.57</v>
      </c>
      <c r="C444">
        <v>96</v>
      </c>
    </row>
    <row r="445" spans="1:3" x14ac:dyDescent="0.3">
      <c r="A445">
        <v>444</v>
      </c>
      <c r="B445" s="70">
        <v>202176.09</v>
      </c>
      <c r="C445">
        <v>98</v>
      </c>
    </row>
    <row r="446" spans="1:3" x14ac:dyDescent="0.3">
      <c r="A446">
        <v>445</v>
      </c>
      <c r="B446" s="70">
        <v>144577.76</v>
      </c>
      <c r="C446">
        <v>98</v>
      </c>
    </row>
    <row r="447" spans="1:3" x14ac:dyDescent="0.3">
      <c r="A447">
        <v>446</v>
      </c>
      <c r="B447" s="70">
        <v>109169.73</v>
      </c>
      <c r="C447">
        <v>107</v>
      </c>
    </row>
    <row r="448" spans="1:3" x14ac:dyDescent="0.3">
      <c r="A448">
        <v>447</v>
      </c>
      <c r="B448" s="70">
        <v>65812.11</v>
      </c>
      <c r="C448">
        <v>97</v>
      </c>
    </row>
    <row r="449" spans="1:3" x14ac:dyDescent="0.3">
      <c r="A449">
        <v>448</v>
      </c>
      <c r="B449" s="70">
        <v>114226.88</v>
      </c>
      <c r="C449">
        <v>97</v>
      </c>
    </row>
    <row r="450" spans="1:3" x14ac:dyDescent="0.3">
      <c r="A450">
        <v>449</v>
      </c>
      <c r="B450" s="70">
        <v>102219.18</v>
      </c>
      <c r="C450" t="s">
        <v>53</v>
      </c>
    </row>
    <row r="451" spans="1:3" x14ac:dyDescent="0.3">
      <c r="A451">
        <v>450</v>
      </c>
      <c r="B451" s="70">
        <v>135769.44</v>
      </c>
      <c r="C451">
        <v>99</v>
      </c>
    </row>
    <row r="452" spans="1:3" x14ac:dyDescent="0.3">
      <c r="A452">
        <v>451</v>
      </c>
      <c r="B452" s="70">
        <v>95231.34</v>
      </c>
      <c r="C452" t="s">
        <v>53</v>
      </c>
    </row>
    <row r="453" spans="1:3" x14ac:dyDescent="0.3">
      <c r="A453">
        <v>452</v>
      </c>
      <c r="B453" s="70">
        <v>78275.350000000006</v>
      </c>
      <c r="C453">
        <v>94</v>
      </c>
    </row>
    <row r="454" spans="1:3" x14ac:dyDescent="0.3">
      <c r="A454">
        <v>453</v>
      </c>
      <c r="B454" s="70">
        <v>84397.65</v>
      </c>
      <c r="C454">
        <v>111</v>
      </c>
    </row>
    <row r="455" spans="1:3" x14ac:dyDescent="0.3">
      <c r="A455">
        <v>454</v>
      </c>
      <c r="B455" s="70">
        <v>120079.85</v>
      </c>
      <c r="C455" t="s">
        <v>53</v>
      </c>
    </row>
    <row r="456" spans="1:3" x14ac:dyDescent="0.3">
      <c r="A456">
        <v>455</v>
      </c>
      <c r="B456" s="70">
        <v>106236.98</v>
      </c>
      <c r="C456">
        <v>106</v>
      </c>
    </row>
    <row r="457" spans="1:3" x14ac:dyDescent="0.3">
      <c r="A457">
        <v>456</v>
      </c>
      <c r="B457" s="70">
        <v>126695.09</v>
      </c>
      <c r="C457">
        <v>87</v>
      </c>
    </row>
    <row r="458" spans="1:3" x14ac:dyDescent="0.3">
      <c r="A458">
        <v>457</v>
      </c>
      <c r="B458" s="70">
        <v>81922.84</v>
      </c>
      <c r="C458">
        <v>96</v>
      </c>
    </row>
    <row r="459" spans="1:3" x14ac:dyDescent="0.3">
      <c r="A459">
        <v>458</v>
      </c>
      <c r="B459" s="70">
        <v>123078.51</v>
      </c>
      <c r="C459" t="s">
        <v>53</v>
      </c>
    </row>
    <row r="460" spans="1:3" x14ac:dyDescent="0.3">
      <c r="A460">
        <v>459</v>
      </c>
      <c r="B460" s="70">
        <v>76113.64</v>
      </c>
      <c r="C460">
        <v>105</v>
      </c>
    </row>
    <row r="461" spans="1:3" x14ac:dyDescent="0.3">
      <c r="A461">
        <v>460</v>
      </c>
      <c r="B461" s="70">
        <v>120271.34</v>
      </c>
      <c r="C461">
        <v>115</v>
      </c>
    </row>
    <row r="462" spans="1:3" x14ac:dyDescent="0.3">
      <c r="A462">
        <v>461</v>
      </c>
      <c r="B462" s="70">
        <v>92051.09</v>
      </c>
      <c r="C462">
        <v>104</v>
      </c>
    </row>
    <row r="463" spans="1:3" x14ac:dyDescent="0.3">
      <c r="A463">
        <v>462</v>
      </c>
      <c r="B463" s="70">
        <v>118851.21</v>
      </c>
      <c r="C463" t="s">
        <v>53</v>
      </c>
    </row>
    <row r="464" spans="1:3" x14ac:dyDescent="0.3">
      <c r="A464">
        <v>463</v>
      </c>
      <c r="B464" s="70">
        <v>108532.15</v>
      </c>
      <c r="C464">
        <v>95</v>
      </c>
    </row>
    <row r="465" spans="1:3" x14ac:dyDescent="0.3">
      <c r="A465">
        <v>464</v>
      </c>
      <c r="B465" s="70">
        <v>127224.75</v>
      </c>
      <c r="C465" t="s">
        <v>53</v>
      </c>
    </row>
    <row r="466" spans="1:3" x14ac:dyDescent="0.3">
      <c r="A466">
        <v>465</v>
      </c>
      <c r="B466" s="70">
        <v>133994.78</v>
      </c>
      <c r="C466">
        <v>101</v>
      </c>
    </row>
    <row r="467" spans="1:3" x14ac:dyDescent="0.3">
      <c r="A467">
        <v>466</v>
      </c>
      <c r="B467" s="70">
        <v>114917.39</v>
      </c>
      <c r="C467">
        <v>112</v>
      </c>
    </row>
    <row r="468" spans="1:3" x14ac:dyDescent="0.3">
      <c r="A468">
        <v>467</v>
      </c>
      <c r="B468" s="70">
        <v>66327.990000000005</v>
      </c>
      <c r="C468">
        <v>103</v>
      </c>
    </row>
    <row r="469" spans="1:3" x14ac:dyDescent="0.3">
      <c r="A469">
        <v>468</v>
      </c>
      <c r="B469" s="70">
        <v>97056.38</v>
      </c>
      <c r="C469" t="s">
        <v>53</v>
      </c>
    </row>
    <row r="470" spans="1:3" x14ac:dyDescent="0.3">
      <c r="A470">
        <v>469</v>
      </c>
      <c r="B470" s="70">
        <v>98399.43</v>
      </c>
      <c r="C470">
        <v>90</v>
      </c>
    </row>
    <row r="471" spans="1:3" x14ac:dyDescent="0.3">
      <c r="A471">
        <v>470</v>
      </c>
      <c r="B471" s="70">
        <v>131842.4</v>
      </c>
      <c r="C471">
        <v>96</v>
      </c>
    </row>
    <row r="472" spans="1:3" x14ac:dyDescent="0.3">
      <c r="A472">
        <v>471</v>
      </c>
      <c r="B472" s="70">
        <v>90292.9</v>
      </c>
      <c r="C472">
        <v>96</v>
      </c>
    </row>
    <row r="473" spans="1:3" x14ac:dyDescent="0.3">
      <c r="A473">
        <v>472</v>
      </c>
      <c r="B473" s="70">
        <v>139968.09</v>
      </c>
      <c r="C473" t="s">
        <v>53</v>
      </c>
    </row>
    <row r="474" spans="1:3" x14ac:dyDescent="0.3">
      <c r="A474">
        <v>473</v>
      </c>
      <c r="B474" s="70">
        <v>115179.16</v>
      </c>
      <c r="C474">
        <v>105</v>
      </c>
    </row>
    <row r="475" spans="1:3" x14ac:dyDescent="0.3">
      <c r="A475">
        <v>474</v>
      </c>
      <c r="B475" s="70">
        <v>90274.51</v>
      </c>
      <c r="C475">
        <v>91</v>
      </c>
    </row>
    <row r="476" spans="1:3" x14ac:dyDescent="0.3">
      <c r="A476">
        <v>475</v>
      </c>
      <c r="B476" s="70">
        <v>93946.12</v>
      </c>
      <c r="C476" t="s">
        <v>53</v>
      </c>
    </row>
    <row r="477" spans="1:3" x14ac:dyDescent="0.3">
      <c r="A477">
        <v>476</v>
      </c>
      <c r="B477" s="70">
        <v>109189.18</v>
      </c>
      <c r="C477">
        <v>107</v>
      </c>
    </row>
    <row r="478" spans="1:3" x14ac:dyDescent="0.3">
      <c r="A478">
        <v>477</v>
      </c>
      <c r="B478" s="70">
        <v>92842.78</v>
      </c>
      <c r="C478" t="s">
        <v>53</v>
      </c>
    </row>
    <row r="479" spans="1:3" x14ac:dyDescent="0.3">
      <c r="A479">
        <v>478</v>
      </c>
      <c r="B479" s="70">
        <v>115494.65</v>
      </c>
      <c r="C479">
        <v>106</v>
      </c>
    </row>
    <row r="480" spans="1:3" x14ac:dyDescent="0.3">
      <c r="A480">
        <v>479</v>
      </c>
      <c r="B480" s="70">
        <v>75239.61</v>
      </c>
      <c r="C480">
        <v>115</v>
      </c>
    </row>
    <row r="481" spans="1:3" x14ac:dyDescent="0.3">
      <c r="A481">
        <v>480</v>
      </c>
      <c r="B481" s="70">
        <v>122452.66</v>
      </c>
      <c r="C481" t="s">
        <v>53</v>
      </c>
    </row>
    <row r="482" spans="1:3" x14ac:dyDescent="0.3">
      <c r="A482">
        <v>481</v>
      </c>
      <c r="B482" s="70">
        <v>91390.38</v>
      </c>
      <c r="C482" t="s">
        <v>53</v>
      </c>
    </row>
    <row r="483" spans="1:3" x14ac:dyDescent="0.3">
      <c r="A483">
        <v>482</v>
      </c>
      <c r="B483" s="70">
        <v>103018.57</v>
      </c>
      <c r="C483">
        <v>99</v>
      </c>
    </row>
    <row r="484" spans="1:3" x14ac:dyDescent="0.3">
      <c r="A484">
        <v>483</v>
      </c>
      <c r="B484" s="70">
        <v>207696.42</v>
      </c>
      <c r="C484" t="s">
        <v>53</v>
      </c>
    </row>
    <row r="485" spans="1:3" x14ac:dyDescent="0.3">
      <c r="A485">
        <v>484</v>
      </c>
      <c r="B485" s="70">
        <v>88568.68</v>
      </c>
      <c r="C485">
        <v>108</v>
      </c>
    </row>
    <row r="486" spans="1:3" x14ac:dyDescent="0.3">
      <c r="A486">
        <v>485</v>
      </c>
      <c r="B486" s="70">
        <v>95309.97</v>
      </c>
      <c r="C486">
        <v>93</v>
      </c>
    </row>
    <row r="487" spans="1:3" x14ac:dyDescent="0.3">
      <c r="A487">
        <v>486</v>
      </c>
      <c r="B487" s="70">
        <v>92652.95</v>
      </c>
      <c r="C487">
        <v>92</v>
      </c>
    </row>
    <row r="488" spans="1:3" x14ac:dyDescent="0.3">
      <c r="A488">
        <v>487</v>
      </c>
      <c r="B488" s="70">
        <v>80944.22</v>
      </c>
      <c r="C488" t="s">
        <v>53</v>
      </c>
    </row>
    <row r="489" spans="1:3" x14ac:dyDescent="0.3">
      <c r="A489">
        <v>488</v>
      </c>
      <c r="B489" s="70">
        <v>103781.21</v>
      </c>
      <c r="C489">
        <v>98</v>
      </c>
    </row>
    <row r="490" spans="1:3" x14ac:dyDescent="0.3">
      <c r="A490">
        <v>489</v>
      </c>
      <c r="B490" s="70">
        <v>111126.14</v>
      </c>
      <c r="C490">
        <v>94</v>
      </c>
    </row>
    <row r="491" spans="1:3" x14ac:dyDescent="0.3">
      <c r="A491">
        <v>490</v>
      </c>
      <c r="B491" s="70">
        <v>96425.78</v>
      </c>
      <c r="C491">
        <v>96</v>
      </c>
    </row>
    <row r="492" spans="1:3" x14ac:dyDescent="0.3">
      <c r="A492">
        <v>491</v>
      </c>
      <c r="B492" s="70">
        <v>83661.399999999994</v>
      </c>
      <c r="C492">
        <v>85</v>
      </c>
    </row>
    <row r="493" spans="1:3" x14ac:dyDescent="0.3">
      <c r="A493">
        <v>492</v>
      </c>
      <c r="B493" s="70">
        <v>103745.36</v>
      </c>
      <c r="C493">
        <v>102</v>
      </c>
    </row>
    <row r="494" spans="1:3" x14ac:dyDescent="0.3">
      <c r="A494">
        <v>493</v>
      </c>
      <c r="B494" s="70">
        <v>137999.97</v>
      </c>
      <c r="C494">
        <v>108</v>
      </c>
    </row>
    <row r="495" spans="1:3" x14ac:dyDescent="0.3">
      <c r="A495">
        <v>494</v>
      </c>
      <c r="B495" s="70">
        <v>107265.51</v>
      </c>
      <c r="C495">
        <v>107</v>
      </c>
    </row>
    <row r="496" spans="1:3" x14ac:dyDescent="0.3">
      <c r="A496">
        <v>495</v>
      </c>
      <c r="B496" s="70">
        <v>135276.04</v>
      </c>
      <c r="C496" t="s">
        <v>53</v>
      </c>
    </row>
    <row r="497" spans="1:3" x14ac:dyDescent="0.3">
      <c r="A497">
        <v>496</v>
      </c>
      <c r="B497" s="70">
        <v>98998.45</v>
      </c>
      <c r="C497">
        <v>91</v>
      </c>
    </row>
    <row r="498" spans="1:3" x14ac:dyDescent="0.3">
      <c r="A498">
        <v>497</v>
      </c>
      <c r="B498" s="70">
        <v>119273.46</v>
      </c>
      <c r="C498">
        <v>104</v>
      </c>
    </row>
    <row r="499" spans="1:3" x14ac:dyDescent="0.3">
      <c r="A499">
        <v>498</v>
      </c>
      <c r="B499" s="70">
        <v>94982.47</v>
      </c>
      <c r="C499">
        <v>91</v>
      </c>
    </row>
    <row r="500" spans="1:3" x14ac:dyDescent="0.3">
      <c r="A500">
        <v>499</v>
      </c>
      <c r="B500" s="70">
        <v>114689.43</v>
      </c>
      <c r="C500">
        <v>88</v>
      </c>
    </row>
    <row r="501" spans="1:3" x14ac:dyDescent="0.3">
      <c r="A501">
        <v>500</v>
      </c>
      <c r="B501" s="70">
        <v>124759.87</v>
      </c>
      <c r="C501">
        <v>90</v>
      </c>
    </row>
    <row r="502" spans="1:3" x14ac:dyDescent="0.3">
      <c r="A502">
        <v>501</v>
      </c>
      <c r="B502" s="70">
        <v>94504.6</v>
      </c>
      <c r="C502">
        <v>102</v>
      </c>
    </row>
    <row r="503" spans="1:3" x14ac:dyDescent="0.3">
      <c r="A503">
        <v>502</v>
      </c>
      <c r="B503" s="70">
        <v>100532.31</v>
      </c>
      <c r="C503" t="s">
        <v>53</v>
      </c>
    </row>
    <row r="504" spans="1:3" x14ac:dyDescent="0.3">
      <c r="A504">
        <v>503</v>
      </c>
      <c r="B504" s="70">
        <v>79152.350000000006</v>
      </c>
      <c r="C504" t="s">
        <v>53</v>
      </c>
    </row>
    <row r="505" spans="1:3" x14ac:dyDescent="0.3">
      <c r="A505">
        <v>504</v>
      </c>
      <c r="B505" s="70">
        <v>95831.039999999994</v>
      </c>
      <c r="C505">
        <v>97</v>
      </c>
    </row>
    <row r="506" spans="1:3" x14ac:dyDescent="0.3">
      <c r="A506">
        <v>505</v>
      </c>
      <c r="B506" s="70">
        <v>113590.25</v>
      </c>
      <c r="C506">
        <v>92</v>
      </c>
    </row>
    <row r="507" spans="1:3" x14ac:dyDescent="0.3">
      <c r="A507">
        <v>506</v>
      </c>
      <c r="B507" s="70">
        <v>92743.79</v>
      </c>
      <c r="C507">
        <v>90</v>
      </c>
    </row>
    <row r="508" spans="1:3" x14ac:dyDescent="0.3">
      <c r="A508">
        <v>507</v>
      </c>
      <c r="B508" s="70">
        <v>81322.350000000006</v>
      </c>
      <c r="C508">
        <v>115</v>
      </c>
    </row>
    <row r="509" spans="1:3" x14ac:dyDescent="0.3">
      <c r="A509">
        <v>508</v>
      </c>
      <c r="B509" s="70">
        <v>115463.37</v>
      </c>
      <c r="C509" t="s">
        <v>53</v>
      </c>
    </row>
    <row r="510" spans="1:3" x14ac:dyDescent="0.3">
      <c r="A510">
        <v>509</v>
      </c>
      <c r="B510" s="70">
        <v>110249.59</v>
      </c>
      <c r="C510">
        <v>94</v>
      </c>
    </row>
    <row r="511" spans="1:3" x14ac:dyDescent="0.3">
      <c r="A511">
        <v>510</v>
      </c>
      <c r="B511" s="70">
        <v>110892.87</v>
      </c>
      <c r="C511">
        <v>93</v>
      </c>
    </row>
    <row r="512" spans="1:3" x14ac:dyDescent="0.3">
      <c r="A512">
        <v>511</v>
      </c>
      <c r="B512" s="70">
        <v>73562.039999999994</v>
      </c>
      <c r="C512">
        <v>94</v>
      </c>
    </row>
    <row r="513" spans="1:3" x14ac:dyDescent="0.3">
      <c r="A513">
        <v>512</v>
      </c>
      <c r="B513" s="70">
        <v>125453.22</v>
      </c>
      <c r="C513" t="s">
        <v>53</v>
      </c>
    </row>
    <row r="514" spans="1:3" x14ac:dyDescent="0.3">
      <c r="A514">
        <v>513</v>
      </c>
      <c r="B514" s="70">
        <v>125372.53</v>
      </c>
      <c r="C514">
        <v>92</v>
      </c>
    </row>
    <row r="515" spans="1:3" x14ac:dyDescent="0.3">
      <c r="A515">
        <v>514</v>
      </c>
      <c r="B515" s="70">
        <v>151474.79999999999</v>
      </c>
      <c r="C515" t="s">
        <v>53</v>
      </c>
    </row>
    <row r="516" spans="1:3" x14ac:dyDescent="0.3">
      <c r="A516">
        <v>515</v>
      </c>
      <c r="B516" s="70">
        <v>117260.11</v>
      </c>
      <c r="C516" t="s">
        <v>53</v>
      </c>
    </row>
    <row r="517" spans="1:3" x14ac:dyDescent="0.3">
      <c r="A517">
        <v>516</v>
      </c>
      <c r="B517" s="70">
        <v>88397.94</v>
      </c>
      <c r="C517">
        <v>98</v>
      </c>
    </row>
    <row r="518" spans="1:3" x14ac:dyDescent="0.3">
      <c r="A518">
        <v>517</v>
      </c>
      <c r="B518" s="70">
        <v>170808.07</v>
      </c>
      <c r="C518" t="s">
        <v>53</v>
      </c>
    </row>
    <row r="519" spans="1:3" x14ac:dyDescent="0.3">
      <c r="A519">
        <v>518</v>
      </c>
      <c r="B519" s="70">
        <v>90345.97</v>
      </c>
      <c r="C519">
        <v>96</v>
      </c>
    </row>
    <row r="520" spans="1:3" x14ac:dyDescent="0.3">
      <c r="A520">
        <v>519</v>
      </c>
      <c r="B520" s="70">
        <v>157019.5</v>
      </c>
      <c r="C520">
        <v>103</v>
      </c>
    </row>
    <row r="521" spans="1:3" x14ac:dyDescent="0.3">
      <c r="A521">
        <v>520</v>
      </c>
      <c r="B521" s="70">
        <v>119980.9</v>
      </c>
      <c r="C521" t="s">
        <v>53</v>
      </c>
    </row>
    <row r="522" spans="1:3" x14ac:dyDescent="0.3">
      <c r="A522">
        <v>521</v>
      </c>
      <c r="B522" s="70">
        <v>115706.5</v>
      </c>
      <c r="C522">
        <v>94</v>
      </c>
    </row>
    <row r="523" spans="1:3" x14ac:dyDescent="0.3">
      <c r="A523">
        <v>522</v>
      </c>
      <c r="B523" s="70">
        <v>104257.35</v>
      </c>
      <c r="C523">
        <v>105</v>
      </c>
    </row>
    <row r="524" spans="1:3" x14ac:dyDescent="0.3">
      <c r="A524">
        <v>523</v>
      </c>
      <c r="B524" s="70">
        <v>111413.96</v>
      </c>
      <c r="C524">
        <v>96</v>
      </c>
    </row>
    <row r="525" spans="1:3" x14ac:dyDescent="0.3">
      <c r="A525">
        <v>524</v>
      </c>
      <c r="B525" s="70">
        <v>110610.03</v>
      </c>
      <c r="C525">
        <v>89</v>
      </c>
    </row>
    <row r="526" spans="1:3" x14ac:dyDescent="0.3">
      <c r="A526">
        <v>525</v>
      </c>
      <c r="B526" s="70">
        <v>120054.22</v>
      </c>
      <c r="C526" t="s">
        <v>53</v>
      </c>
    </row>
    <row r="527" spans="1:3" x14ac:dyDescent="0.3">
      <c r="A527">
        <v>526</v>
      </c>
      <c r="B527" s="70">
        <v>102808.21</v>
      </c>
      <c r="C527" t="s">
        <v>53</v>
      </c>
    </row>
    <row r="528" spans="1:3" x14ac:dyDescent="0.3">
      <c r="A528">
        <v>527</v>
      </c>
      <c r="B528" s="70">
        <v>73783.960000000006</v>
      </c>
      <c r="C528">
        <v>102</v>
      </c>
    </row>
    <row r="529" spans="1:3" x14ac:dyDescent="0.3">
      <c r="A529">
        <v>528</v>
      </c>
      <c r="B529" s="70">
        <v>118880.77</v>
      </c>
      <c r="C529">
        <v>95</v>
      </c>
    </row>
    <row r="530" spans="1:3" x14ac:dyDescent="0.3">
      <c r="A530">
        <v>529</v>
      </c>
      <c r="B530" s="70">
        <v>167886.58</v>
      </c>
      <c r="C530">
        <v>95</v>
      </c>
    </row>
    <row r="531" spans="1:3" x14ac:dyDescent="0.3">
      <c r="A531">
        <v>530</v>
      </c>
      <c r="B531" s="70">
        <v>187995.51999999999</v>
      </c>
      <c r="C531">
        <v>102</v>
      </c>
    </row>
    <row r="532" spans="1:3" x14ac:dyDescent="0.3">
      <c r="A532">
        <v>531</v>
      </c>
      <c r="B532" s="70">
        <v>100840.87</v>
      </c>
      <c r="C532">
        <v>96</v>
      </c>
    </row>
    <row r="533" spans="1:3" x14ac:dyDescent="0.3">
      <c r="A533">
        <v>532</v>
      </c>
      <c r="B533" s="70">
        <v>84631.56</v>
      </c>
      <c r="C533">
        <v>101</v>
      </c>
    </row>
    <row r="534" spans="1:3" x14ac:dyDescent="0.3">
      <c r="A534">
        <v>533</v>
      </c>
      <c r="B534" s="70">
        <v>88493.94</v>
      </c>
      <c r="C534">
        <v>92</v>
      </c>
    </row>
    <row r="535" spans="1:3" x14ac:dyDescent="0.3">
      <c r="A535">
        <v>534</v>
      </c>
      <c r="B535" s="70">
        <v>86084.17</v>
      </c>
      <c r="C535">
        <v>105</v>
      </c>
    </row>
    <row r="536" spans="1:3" x14ac:dyDescent="0.3">
      <c r="A536">
        <v>535</v>
      </c>
      <c r="B536" s="70">
        <v>105950.37</v>
      </c>
      <c r="C536">
        <v>95</v>
      </c>
    </row>
    <row r="537" spans="1:3" x14ac:dyDescent="0.3">
      <c r="A537">
        <v>536</v>
      </c>
      <c r="B537" s="70">
        <v>90415.43</v>
      </c>
      <c r="C537">
        <v>98</v>
      </c>
    </row>
    <row r="538" spans="1:3" x14ac:dyDescent="0.3">
      <c r="A538">
        <v>537</v>
      </c>
      <c r="B538" s="70">
        <v>96040.3</v>
      </c>
      <c r="C538">
        <v>98</v>
      </c>
    </row>
    <row r="539" spans="1:3" x14ac:dyDescent="0.3">
      <c r="A539">
        <v>538</v>
      </c>
      <c r="B539" s="70">
        <v>174924.74</v>
      </c>
      <c r="C539">
        <v>100</v>
      </c>
    </row>
    <row r="540" spans="1:3" x14ac:dyDescent="0.3">
      <c r="A540">
        <v>539</v>
      </c>
      <c r="B540" s="70">
        <v>83710.100000000006</v>
      </c>
      <c r="C540">
        <v>92</v>
      </c>
    </row>
    <row r="541" spans="1:3" x14ac:dyDescent="0.3">
      <c r="A541">
        <v>540</v>
      </c>
      <c r="B541" s="70">
        <v>127765.11</v>
      </c>
      <c r="C541">
        <v>102</v>
      </c>
    </row>
    <row r="542" spans="1:3" x14ac:dyDescent="0.3">
      <c r="A542">
        <v>541</v>
      </c>
      <c r="B542" s="70">
        <v>103255.18</v>
      </c>
      <c r="C542" t="s">
        <v>53</v>
      </c>
    </row>
    <row r="543" spans="1:3" x14ac:dyDescent="0.3">
      <c r="A543">
        <v>542</v>
      </c>
      <c r="B543" s="70">
        <v>141202.32999999999</v>
      </c>
      <c r="C543" t="s">
        <v>53</v>
      </c>
    </row>
    <row r="544" spans="1:3" x14ac:dyDescent="0.3">
      <c r="A544">
        <v>543</v>
      </c>
      <c r="B544" s="70">
        <v>106497.52</v>
      </c>
      <c r="C544">
        <v>99</v>
      </c>
    </row>
    <row r="545" spans="1:3" x14ac:dyDescent="0.3">
      <c r="A545">
        <v>544</v>
      </c>
      <c r="B545" s="70">
        <v>114381.75</v>
      </c>
      <c r="C545" t="s">
        <v>53</v>
      </c>
    </row>
    <row r="546" spans="1:3" x14ac:dyDescent="0.3">
      <c r="A546">
        <v>545</v>
      </c>
      <c r="B546" s="70">
        <v>73458.98</v>
      </c>
      <c r="C546">
        <v>89</v>
      </c>
    </row>
    <row r="547" spans="1:3" x14ac:dyDescent="0.3">
      <c r="A547">
        <v>546</v>
      </c>
      <c r="B547" s="70">
        <v>153348.72</v>
      </c>
      <c r="C547">
        <v>102</v>
      </c>
    </row>
    <row r="548" spans="1:3" x14ac:dyDescent="0.3">
      <c r="A548">
        <v>547</v>
      </c>
      <c r="B548" s="70">
        <v>102990.99</v>
      </c>
      <c r="C548">
        <v>114</v>
      </c>
    </row>
    <row r="549" spans="1:3" x14ac:dyDescent="0.3">
      <c r="A549">
        <v>548</v>
      </c>
      <c r="B549" s="70">
        <v>87733.97</v>
      </c>
      <c r="C549">
        <v>104</v>
      </c>
    </row>
    <row r="550" spans="1:3" x14ac:dyDescent="0.3">
      <c r="A550">
        <v>549</v>
      </c>
      <c r="B550" s="70">
        <v>147294.37</v>
      </c>
      <c r="C550">
        <v>87</v>
      </c>
    </row>
    <row r="551" spans="1:3" x14ac:dyDescent="0.3">
      <c r="A551">
        <v>550</v>
      </c>
      <c r="B551" s="70">
        <v>90368.4</v>
      </c>
      <c r="C551">
        <v>102</v>
      </c>
    </row>
    <row r="552" spans="1:3" x14ac:dyDescent="0.3">
      <c r="A552">
        <v>551</v>
      </c>
      <c r="B552" s="70">
        <v>102541.93</v>
      </c>
      <c r="C552">
        <v>90</v>
      </c>
    </row>
    <row r="553" spans="1:3" x14ac:dyDescent="0.3">
      <c r="A553">
        <v>552</v>
      </c>
      <c r="B553" s="70">
        <v>149888.69</v>
      </c>
      <c r="C553" t="s">
        <v>53</v>
      </c>
    </row>
    <row r="554" spans="1:3" x14ac:dyDescent="0.3">
      <c r="A554">
        <v>553</v>
      </c>
      <c r="B554" s="70">
        <v>104539.62</v>
      </c>
      <c r="C554">
        <v>105</v>
      </c>
    </row>
    <row r="555" spans="1:3" x14ac:dyDescent="0.3">
      <c r="A555">
        <v>554</v>
      </c>
      <c r="B555" s="70">
        <v>85335.66</v>
      </c>
      <c r="C555" t="s">
        <v>53</v>
      </c>
    </row>
    <row r="556" spans="1:3" x14ac:dyDescent="0.3">
      <c r="A556">
        <v>555</v>
      </c>
      <c r="B556" s="70">
        <v>119118.53</v>
      </c>
      <c r="C556">
        <v>103</v>
      </c>
    </row>
    <row r="557" spans="1:3" x14ac:dyDescent="0.3">
      <c r="A557">
        <v>556</v>
      </c>
      <c r="B557" s="70">
        <v>120892.95</v>
      </c>
      <c r="C557" t="s">
        <v>53</v>
      </c>
    </row>
    <row r="558" spans="1:3" x14ac:dyDescent="0.3">
      <c r="A558">
        <v>557</v>
      </c>
      <c r="B558" s="70">
        <v>122599.26</v>
      </c>
      <c r="C558" t="s">
        <v>53</v>
      </c>
    </row>
    <row r="559" spans="1:3" x14ac:dyDescent="0.3">
      <c r="A559">
        <v>558</v>
      </c>
      <c r="B559" s="70">
        <v>75396.42</v>
      </c>
      <c r="C559" t="s">
        <v>53</v>
      </c>
    </row>
    <row r="560" spans="1:3" x14ac:dyDescent="0.3">
      <c r="A560">
        <v>559</v>
      </c>
      <c r="B560" s="70">
        <v>103422.23</v>
      </c>
      <c r="C560">
        <v>94</v>
      </c>
    </row>
    <row r="561" spans="1:3" x14ac:dyDescent="0.3">
      <c r="A561">
        <v>560</v>
      </c>
      <c r="B561" s="70">
        <v>123541.23</v>
      </c>
      <c r="C561">
        <v>106</v>
      </c>
    </row>
    <row r="562" spans="1:3" x14ac:dyDescent="0.3">
      <c r="A562">
        <v>561</v>
      </c>
      <c r="B562" s="70">
        <v>114018.87</v>
      </c>
      <c r="C562" t="s">
        <v>53</v>
      </c>
    </row>
    <row r="563" spans="1:3" x14ac:dyDescent="0.3">
      <c r="A563">
        <v>562</v>
      </c>
      <c r="B563" s="70">
        <v>116844.78</v>
      </c>
      <c r="C563">
        <v>99</v>
      </c>
    </row>
    <row r="564" spans="1:3" x14ac:dyDescent="0.3">
      <c r="A564">
        <v>563</v>
      </c>
      <c r="B564" s="70">
        <v>135839.57999999999</v>
      </c>
      <c r="C564" t="s">
        <v>53</v>
      </c>
    </row>
    <row r="565" spans="1:3" x14ac:dyDescent="0.3">
      <c r="A565">
        <v>564</v>
      </c>
      <c r="B565" s="70">
        <v>165092.54</v>
      </c>
      <c r="C565">
        <v>97</v>
      </c>
    </row>
    <row r="566" spans="1:3" x14ac:dyDescent="0.3">
      <c r="A566">
        <v>565</v>
      </c>
      <c r="B566" s="70">
        <v>61322.8</v>
      </c>
      <c r="C566">
        <v>97</v>
      </c>
    </row>
    <row r="567" spans="1:3" x14ac:dyDescent="0.3">
      <c r="A567">
        <v>566</v>
      </c>
      <c r="B567" s="70">
        <v>150305.43</v>
      </c>
      <c r="C567" t="s">
        <v>53</v>
      </c>
    </row>
    <row r="568" spans="1:3" x14ac:dyDescent="0.3">
      <c r="A568">
        <v>567</v>
      </c>
      <c r="B568" s="70">
        <v>159755.53</v>
      </c>
      <c r="C568">
        <v>98</v>
      </c>
    </row>
    <row r="569" spans="1:3" x14ac:dyDescent="0.3">
      <c r="A569">
        <v>568</v>
      </c>
      <c r="B569" s="70">
        <v>99919.54</v>
      </c>
      <c r="C569">
        <v>96</v>
      </c>
    </row>
    <row r="570" spans="1:3" x14ac:dyDescent="0.3">
      <c r="A570">
        <v>569</v>
      </c>
      <c r="B570" s="70">
        <v>128241.21</v>
      </c>
      <c r="C570">
        <v>93</v>
      </c>
    </row>
    <row r="571" spans="1:3" x14ac:dyDescent="0.3">
      <c r="A571">
        <v>570</v>
      </c>
      <c r="B571" s="70">
        <v>81587.5</v>
      </c>
      <c r="C571" t="s">
        <v>53</v>
      </c>
    </row>
    <row r="572" spans="1:3" x14ac:dyDescent="0.3">
      <c r="A572">
        <v>571</v>
      </c>
      <c r="B572" s="70">
        <v>101227.32</v>
      </c>
      <c r="C572">
        <v>104</v>
      </c>
    </row>
    <row r="573" spans="1:3" x14ac:dyDescent="0.3">
      <c r="A573">
        <v>572</v>
      </c>
      <c r="B573" s="70">
        <v>94227.06</v>
      </c>
      <c r="C573" t="s">
        <v>53</v>
      </c>
    </row>
    <row r="574" spans="1:3" x14ac:dyDescent="0.3">
      <c r="A574">
        <v>573</v>
      </c>
      <c r="B574" s="70">
        <v>88231.92</v>
      </c>
      <c r="C574" t="s">
        <v>53</v>
      </c>
    </row>
    <row r="575" spans="1:3" x14ac:dyDescent="0.3">
      <c r="A575">
        <v>574</v>
      </c>
      <c r="B575" s="70">
        <v>77464.23</v>
      </c>
      <c r="C575" t="s">
        <v>53</v>
      </c>
    </row>
    <row r="576" spans="1:3" x14ac:dyDescent="0.3">
      <c r="A576">
        <v>575</v>
      </c>
      <c r="B576" s="70">
        <v>106516.55</v>
      </c>
      <c r="C576">
        <v>97</v>
      </c>
    </row>
    <row r="577" spans="1:3" x14ac:dyDescent="0.3">
      <c r="A577">
        <v>576</v>
      </c>
      <c r="B577" s="70">
        <v>150198.43</v>
      </c>
      <c r="C577">
        <v>103</v>
      </c>
    </row>
    <row r="578" spans="1:3" x14ac:dyDescent="0.3">
      <c r="A578">
        <v>577</v>
      </c>
      <c r="B578" s="70">
        <v>126907.74</v>
      </c>
      <c r="C578" t="s">
        <v>53</v>
      </c>
    </row>
    <row r="579" spans="1:3" x14ac:dyDescent="0.3">
      <c r="A579">
        <v>578</v>
      </c>
      <c r="B579" s="70">
        <v>80046.210000000006</v>
      </c>
      <c r="C579">
        <v>104</v>
      </c>
    </row>
    <row r="580" spans="1:3" x14ac:dyDescent="0.3">
      <c r="A580">
        <v>579</v>
      </c>
      <c r="B580" s="70">
        <v>123564.97</v>
      </c>
      <c r="C580">
        <v>95</v>
      </c>
    </row>
    <row r="581" spans="1:3" x14ac:dyDescent="0.3">
      <c r="A581">
        <v>580</v>
      </c>
      <c r="B581" s="70">
        <v>103917.73</v>
      </c>
      <c r="C581">
        <v>98</v>
      </c>
    </row>
    <row r="582" spans="1:3" x14ac:dyDescent="0.3">
      <c r="A582">
        <v>581</v>
      </c>
      <c r="B582" s="70">
        <v>117663.98</v>
      </c>
      <c r="C582" t="s">
        <v>53</v>
      </c>
    </row>
    <row r="583" spans="1:3" x14ac:dyDescent="0.3">
      <c r="A583">
        <v>582</v>
      </c>
      <c r="B583" s="70">
        <v>137317.04</v>
      </c>
      <c r="C583">
        <v>97</v>
      </c>
    </row>
    <row r="584" spans="1:3" x14ac:dyDescent="0.3">
      <c r="A584">
        <v>583</v>
      </c>
      <c r="B584" s="70">
        <v>88173.47</v>
      </c>
      <c r="C584">
        <v>89</v>
      </c>
    </row>
    <row r="585" spans="1:3" x14ac:dyDescent="0.3">
      <c r="A585">
        <v>584</v>
      </c>
      <c r="B585" s="70">
        <v>114633.02</v>
      </c>
      <c r="C585">
        <v>93</v>
      </c>
    </row>
    <row r="586" spans="1:3" x14ac:dyDescent="0.3">
      <c r="A586">
        <v>585</v>
      </c>
      <c r="B586" s="70">
        <v>122868.88</v>
      </c>
      <c r="C586">
        <v>95</v>
      </c>
    </row>
    <row r="587" spans="1:3" x14ac:dyDescent="0.3">
      <c r="A587">
        <v>586</v>
      </c>
      <c r="B587" s="70">
        <v>79992.039999999994</v>
      </c>
      <c r="C587">
        <v>92</v>
      </c>
    </row>
    <row r="588" spans="1:3" x14ac:dyDescent="0.3">
      <c r="A588">
        <v>587</v>
      </c>
      <c r="B588" s="70">
        <v>114221.37</v>
      </c>
      <c r="C588">
        <v>103</v>
      </c>
    </row>
    <row r="589" spans="1:3" x14ac:dyDescent="0.3">
      <c r="A589">
        <v>588</v>
      </c>
      <c r="B589" s="70">
        <v>109293.31</v>
      </c>
      <c r="C589" t="s">
        <v>53</v>
      </c>
    </row>
    <row r="590" spans="1:3" x14ac:dyDescent="0.3">
      <c r="A590">
        <v>589</v>
      </c>
      <c r="B590" s="70">
        <v>79375.69</v>
      </c>
      <c r="C590" t="s">
        <v>53</v>
      </c>
    </row>
    <row r="591" spans="1:3" x14ac:dyDescent="0.3">
      <c r="A591">
        <v>590</v>
      </c>
      <c r="B591" s="70">
        <v>143083.84</v>
      </c>
      <c r="C591">
        <v>107</v>
      </c>
    </row>
    <row r="592" spans="1:3" x14ac:dyDescent="0.3">
      <c r="A592">
        <v>591</v>
      </c>
      <c r="B592" s="70">
        <v>96498.18</v>
      </c>
      <c r="C592">
        <v>98</v>
      </c>
    </row>
    <row r="593" spans="1:3" x14ac:dyDescent="0.3">
      <c r="A593">
        <v>592</v>
      </c>
      <c r="B593" s="70">
        <v>141979.06</v>
      </c>
      <c r="C593">
        <v>97</v>
      </c>
    </row>
    <row r="594" spans="1:3" x14ac:dyDescent="0.3">
      <c r="A594">
        <v>593</v>
      </c>
      <c r="B594" s="70">
        <v>123164.21</v>
      </c>
      <c r="C594">
        <v>113</v>
      </c>
    </row>
    <row r="595" spans="1:3" x14ac:dyDescent="0.3">
      <c r="A595">
        <v>594</v>
      </c>
      <c r="B595" s="70">
        <v>86097.47</v>
      </c>
      <c r="C595">
        <v>94</v>
      </c>
    </row>
    <row r="596" spans="1:3" x14ac:dyDescent="0.3">
      <c r="A596">
        <v>595</v>
      </c>
      <c r="B596" s="70">
        <v>125294.13</v>
      </c>
      <c r="C596">
        <v>96</v>
      </c>
    </row>
    <row r="597" spans="1:3" x14ac:dyDescent="0.3">
      <c r="A597">
        <v>596</v>
      </c>
      <c r="B597" s="70">
        <v>111897.08</v>
      </c>
      <c r="C597" t="s">
        <v>53</v>
      </c>
    </row>
    <row r="598" spans="1:3" x14ac:dyDescent="0.3">
      <c r="A598">
        <v>597</v>
      </c>
      <c r="B598" s="70">
        <v>123327.99</v>
      </c>
      <c r="C598" t="s">
        <v>53</v>
      </c>
    </row>
    <row r="599" spans="1:3" x14ac:dyDescent="0.3">
      <c r="A599">
        <v>598</v>
      </c>
      <c r="B599" s="70">
        <v>82007.31</v>
      </c>
      <c r="C599">
        <v>94</v>
      </c>
    </row>
    <row r="600" spans="1:3" x14ac:dyDescent="0.3">
      <c r="A600">
        <v>599</v>
      </c>
      <c r="B600" s="70">
        <v>141470.01999999999</v>
      </c>
      <c r="C600">
        <v>108</v>
      </c>
    </row>
    <row r="601" spans="1:3" x14ac:dyDescent="0.3">
      <c r="A601">
        <v>600</v>
      </c>
      <c r="B601" s="70">
        <v>117577.7</v>
      </c>
      <c r="C601" t="s">
        <v>53</v>
      </c>
    </row>
    <row r="602" spans="1:3" x14ac:dyDescent="0.3">
      <c r="A602">
        <v>601</v>
      </c>
      <c r="B602" s="70">
        <v>136035.99</v>
      </c>
      <c r="C602">
        <v>102</v>
      </c>
    </row>
    <row r="603" spans="1:3" x14ac:dyDescent="0.3">
      <c r="A603">
        <v>602</v>
      </c>
      <c r="B603" s="70">
        <v>98807.29</v>
      </c>
      <c r="C603" t="s">
        <v>53</v>
      </c>
    </row>
    <row r="604" spans="1:3" x14ac:dyDescent="0.3">
      <c r="A604">
        <v>603</v>
      </c>
      <c r="B604" s="70">
        <v>90483.17</v>
      </c>
      <c r="C604">
        <v>95</v>
      </c>
    </row>
    <row r="605" spans="1:3" x14ac:dyDescent="0.3">
      <c r="A605">
        <v>604</v>
      </c>
      <c r="B605" s="70">
        <v>135836.54</v>
      </c>
      <c r="C605">
        <v>104</v>
      </c>
    </row>
    <row r="606" spans="1:3" x14ac:dyDescent="0.3">
      <c r="A606">
        <v>605</v>
      </c>
      <c r="B606" s="70">
        <v>95151.37</v>
      </c>
      <c r="C606" t="s">
        <v>53</v>
      </c>
    </row>
    <row r="607" spans="1:3" x14ac:dyDescent="0.3">
      <c r="A607">
        <v>606</v>
      </c>
      <c r="B607" s="70">
        <v>136371.25</v>
      </c>
      <c r="C607">
        <v>105</v>
      </c>
    </row>
    <row r="608" spans="1:3" x14ac:dyDescent="0.3">
      <c r="A608">
        <v>607</v>
      </c>
      <c r="B608" s="70">
        <v>105000.71</v>
      </c>
      <c r="C608" t="s">
        <v>53</v>
      </c>
    </row>
    <row r="609" spans="1:3" x14ac:dyDescent="0.3">
      <c r="A609">
        <v>608</v>
      </c>
      <c r="B609" s="70">
        <v>94391.98</v>
      </c>
      <c r="C609">
        <v>101</v>
      </c>
    </row>
    <row r="610" spans="1:3" x14ac:dyDescent="0.3">
      <c r="A610">
        <v>609</v>
      </c>
      <c r="B610" s="70">
        <v>126469.04</v>
      </c>
      <c r="C610">
        <v>106</v>
      </c>
    </row>
    <row r="611" spans="1:3" x14ac:dyDescent="0.3">
      <c r="A611">
        <v>610</v>
      </c>
      <c r="B611" s="70">
        <v>123449.2</v>
      </c>
      <c r="C611" t="s">
        <v>53</v>
      </c>
    </row>
    <row r="612" spans="1:3" x14ac:dyDescent="0.3">
      <c r="A612">
        <v>611</v>
      </c>
      <c r="B612" s="70">
        <v>87127.03</v>
      </c>
      <c r="C612">
        <v>107</v>
      </c>
    </row>
    <row r="613" spans="1:3" x14ac:dyDescent="0.3">
      <c r="A613">
        <v>612</v>
      </c>
      <c r="B613" s="70">
        <v>91276.12</v>
      </c>
      <c r="C613" t="s">
        <v>53</v>
      </c>
    </row>
    <row r="614" spans="1:3" x14ac:dyDescent="0.3">
      <c r="A614">
        <v>613</v>
      </c>
      <c r="B614" s="70">
        <v>131597.32</v>
      </c>
      <c r="C614" t="s">
        <v>53</v>
      </c>
    </row>
    <row r="615" spans="1:3" x14ac:dyDescent="0.3">
      <c r="A615">
        <v>614</v>
      </c>
      <c r="B615" s="70">
        <v>63695.519999999997</v>
      </c>
      <c r="C615">
        <v>95</v>
      </c>
    </row>
    <row r="616" spans="1:3" x14ac:dyDescent="0.3">
      <c r="A616">
        <v>615</v>
      </c>
      <c r="B616" s="70">
        <v>169616.88</v>
      </c>
      <c r="C616">
        <v>115</v>
      </c>
    </row>
    <row r="617" spans="1:3" x14ac:dyDescent="0.3">
      <c r="A617">
        <v>616</v>
      </c>
      <c r="B617" s="70">
        <v>117839.55</v>
      </c>
      <c r="C617">
        <v>107</v>
      </c>
    </row>
    <row r="618" spans="1:3" x14ac:dyDescent="0.3">
      <c r="A618">
        <v>617</v>
      </c>
      <c r="B618" s="70">
        <v>81158.460000000006</v>
      </c>
      <c r="C618" t="s">
        <v>53</v>
      </c>
    </row>
    <row r="619" spans="1:3" x14ac:dyDescent="0.3">
      <c r="A619">
        <v>618</v>
      </c>
      <c r="B619" s="70">
        <v>106128.58</v>
      </c>
      <c r="C619">
        <v>95</v>
      </c>
    </row>
    <row r="620" spans="1:3" x14ac:dyDescent="0.3">
      <c r="A620">
        <v>619</v>
      </c>
      <c r="B620" s="70">
        <v>88041.22</v>
      </c>
      <c r="C620">
        <v>88</v>
      </c>
    </row>
    <row r="621" spans="1:3" x14ac:dyDescent="0.3">
      <c r="A621">
        <v>620</v>
      </c>
      <c r="B621" s="70">
        <v>96317.79</v>
      </c>
      <c r="C621">
        <v>100</v>
      </c>
    </row>
    <row r="622" spans="1:3" x14ac:dyDescent="0.3">
      <c r="A622">
        <v>621</v>
      </c>
      <c r="B622" s="70">
        <v>90109.5</v>
      </c>
      <c r="C622">
        <v>88</v>
      </c>
    </row>
    <row r="623" spans="1:3" x14ac:dyDescent="0.3">
      <c r="A623">
        <v>622</v>
      </c>
      <c r="B623" s="70">
        <v>89085.15</v>
      </c>
      <c r="C623">
        <v>96</v>
      </c>
    </row>
    <row r="624" spans="1:3" x14ac:dyDescent="0.3">
      <c r="A624">
        <v>623</v>
      </c>
      <c r="B624" s="70">
        <v>105227.14</v>
      </c>
      <c r="C624">
        <v>89</v>
      </c>
    </row>
    <row r="625" spans="1:3" x14ac:dyDescent="0.3">
      <c r="A625">
        <v>624</v>
      </c>
      <c r="B625" s="70">
        <v>115103.94</v>
      </c>
      <c r="C625" t="s">
        <v>53</v>
      </c>
    </row>
    <row r="626" spans="1:3" x14ac:dyDescent="0.3">
      <c r="A626">
        <v>625</v>
      </c>
      <c r="B626" s="70">
        <v>133123.39000000001</v>
      </c>
      <c r="C626">
        <v>113</v>
      </c>
    </row>
    <row r="627" spans="1:3" x14ac:dyDescent="0.3">
      <c r="A627">
        <v>626</v>
      </c>
      <c r="B627" s="70">
        <v>112459.48</v>
      </c>
      <c r="C627">
        <v>114</v>
      </c>
    </row>
    <row r="628" spans="1:3" x14ac:dyDescent="0.3">
      <c r="A628">
        <v>627</v>
      </c>
      <c r="B628" s="70">
        <v>84506.64</v>
      </c>
      <c r="C628">
        <v>98</v>
      </c>
    </row>
    <row r="629" spans="1:3" x14ac:dyDescent="0.3">
      <c r="A629">
        <v>628</v>
      </c>
      <c r="B629" s="70">
        <v>114135.69</v>
      </c>
      <c r="C629">
        <v>102</v>
      </c>
    </row>
    <row r="630" spans="1:3" x14ac:dyDescent="0.3">
      <c r="A630">
        <v>629</v>
      </c>
      <c r="B630" s="70">
        <v>112188.71</v>
      </c>
      <c r="C630">
        <v>112</v>
      </c>
    </row>
    <row r="631" spans="1:3" x14ac:dyDescent="0.3">
      <c r="A631">
        <v>630</v>
      </c>
      <c r="B631" s="70">
        <v>86710.15</v>
      </c>
      <c r="C631">
        <v>100</v>
      </c>
    </row>
    <row r="632" spans="1:3" x14ac:dyDescent="0.3">
      <c r="A632">
        <v>631</v>
      </c>
      <c r="B632" s="70">
        <v>122327.94</v>
      </c>
      <c r="C632">
        <v>93</v>
      </c>
    </row>
    <row r="633" spans="1:3" x14ac:dyDescent="0.3">
      <c r="A633">
        <v>632</v>
      </c>
      <c r="B633" s="70">
        <v>138507.57999999999</v>
      </c>
      <c r="C633">
        <v>108</v>
      </c>
    </row>
    <row r="634" spans="1:3" x14ac:dyDescent="0.3">
      <c r="A634">
        <v>633</v>
      </c>
      <c r="B634" s="70">
        <v>86466.26</v>
      </c>
      <c r="C634">
        <v>106</v>
      </c>
    </row>
    <row r="635" spans="1:3" x14ac:dyDescent="0.3">
      <c r="A635">
        <v>634</v>
      </c>
      <c r="B635" s="70">
        <v>115371.55</v>
      </c>
      <c r="C635">
        <v>104</v>
      </c>
    </row>
    <row r="636" spans="1:3" x14ac:dyDescent="0.3">
      <c r="A636">
        <v>635</v>
      </c>
      <c r="B636" s="70">
        <v>146245.44</v>
      </c>
      <c r="C636">
        <v>97</v>
      </c>
    </row>
    <row r="637" spans="1:3" x14ac:dyDescent="0.3">
      <c r="A637">
        <v>636</v>
      </c>
      <c r="B637" s="70">
        <v>111986.98</v>
      </c>
      <c r="C637" t="s">
        <v>53</v>
      </c>
    </row>
    <row r="638" spans="1:3" x14ac:dyDescent="0.3">
      <c r="A638">
        <v>637</v>
      </c>
      <c r="B638" s="70">
        <v>151002.18</v>
      </c>
      <c r="C638">
        <v>96</v>
      </c>
    </row>
    <row r="639" spans="1:3" x14ac:dyDescent="0.3">
      <c r="A639">
        <v>638</v>
      </c>
      <c r="B639" s="70">
        <v>116171.83</v>
      </c>
      <c r="C639" t="s">
        <v>53</v>
      </c>
    </row>
    <row r="640" spans="1:3" x14ac:dyDescent="0.3">
      <c r="A640">
        <v>639</v>
      </c>
      <c r="B640" s="70">
        <v>115369.56</v>
      </c>
      <c r="C640">
        <v>91</v>
      </c>
    </row>
    <row r="641" spans="1:3" x14ac:dyDescent="0.3">
      <c r="A641">
        <v>640</v>
      </c>
      <c r="B641" s="70">
        <v>146427.12</v>
      </c>
      <c r="C641">
        <v>100</v>
      </c>
    </row>
    <row r="642" spans="1:3" x14ac:dyDescent="0.3">
      <c r="A642">
        <v>641</v>
      </c>
      <c r="B642" s="70">
        <v>94124.78</v>
      </c>
      <c r="C642">
        <v>92</v>
      </c>
    </row>
    <row r="643" spans="1:3" x14ac:dyDescent="0.3">
      <c r="A643">
        <v>642</v>
      </c>
      <c r="B643" s="70">
        <v>145205.4</v>
      </c>
      <c r="C643">
        <v>94</v>
      </c>
    </row>
    <row r="644" spans="1:3" x14ac:dyDescent="0.3">
      <c r="A644">
        <v>643</v>
      </c>
      <c r="B644" s="70">
        <v>94567.75</v>
      </c>
      <c r="C644">
        <v>104</v>
      </c>
    </row>
    <row r="645" spans="1:3" x14ac:dyDescent="0.3">
      <c r="A645">
        <v>644</v>
      </c>
      <c r="B645" s="70">
        <v>97805.15</v>
      </c>
      <c r="C645">
        <v>110</v>
      </c>
    </row>
    <row r="646" spans="1:3" x14ac:dyDescent="0.3">
      <c r="A646">
        <v>645</v>
      </c>
      <c r="B646" s="70">
        <v>115998.06</v>
      </c>
      <c r="C646" t="s">
        <v>53</v>
      </c>
    </row>
    <row r="647" spans="1:3" x14ac:dyDescent="0.3">
      <c r="A647">
        <v>646</v>
      </c>
      <c r="B647" s="70">
        <v>85484.19</v>
      </c>
      <c r="C647">
        <v>104</v>
      </c>
    </row>
    <row r="648" spans="1:3" x14ac:dyDescent="0.3">
      <c r="A648">
        <v>647</v>
      </c>
      <c r="B648" s="70">
        <v>110984.05</v>
      </c>
      <c r="C648">
        <v>92</v>
      </c>
    </row>
    <row r="649" spans="1:3" x14ac:dyDescent="0.3">
      <c r="A649">
        <v>648</v>
      </c>
      <c r="B649" s="70">
        <v>74668.69</v>
      </c>
      <c r="C649" t="s">
        <v>53</v>
      </c>
    </row>
    <row r="650" spans="1:3" x14ac:dyDescent="0.3">
      <c r="A650">
        <v>649</v>
      </c>
      <c r="B650" s="70">
        <v>114169.18</v>
      </c>
      <c r="C650">
        <v>101</v>
      </c>
    </row>
    <row r="651" spans="1:3" x14ac:dyDescent="0.3">
      <c r="A651">
        <v>650</v>
      </c>
      <c r="B651" s="70">
        <v>90364.1</v>
      </c>
      <c r="C651">
        <v>102</v>
      </c>
    </row>
    <row r="652" spans="1:3" x14ac:dyDescent="0.3">
      <c r="A652">
        <v>651</v>
      </c>
      <c r="B652" s="70">
        <v>79924.59</v>
      </c>
      <c r="C652">
        <v>105</v>
      </c>
    </row>
    <row r="653" spans="1:3" x14ac:dyDescent="0.3">
      <c r="A653">
        <v>652</v>
      </c>
      <c r="B653" s="70">
        <v>110647.34</v>
      </c>
      <c r="C653" t="s">
        <v>53</v>
      </c>
    </row>
    <row r="654" spans="1:3" x14ac:dyDescent="0.3">
      <c r="A654">
        <v>653</v>
      </c>
      <c r="B654" s="70">
        <v>80144.77</v>
      </c>
      <c r="C654" t="s">
        <v>53</v>
      </c>
    </row>
    <row r="655" spans="1:3" x14ac:dyDescent="0.3">
      <c r="A655">
        <v>654</v>
      </c>
      <c r="B655" s="70">
        <v>102441.83</v>
      </c>
      <c r="C655" t="s">
        <v>53</v>
      </c>
    </row>
    <row r="656" spans="1:3" x14ac:dyDescent="0.3">
      <c r="A656">
        <v>655</v>
      </c>
      <c r="B656" s="70">
        <v>107321.38</v>
      </c>
      <c r="C656" t="s">
        <v>53</v>
      </c>
    </row>
    <row r="657" spans="1:3" x14ac:dyDescent="0.3">
      <c r="A657">
        <v>656</v>
      </c>
      <c r="B657" s="70">
        <v>112293.78</v>
      </c>
      <c r="C657">
        <v>113</v>
      </c>
    </row>
    <row r="658" spans="1:3" x14ac:dyDescent="0.3">
      <c r="A658">
        <v>657</v>
      </c>
      <c r="B658" s="70">
        <v>167619.23000000001</v>
      </c>
      <c r="C658">
        <v>94</v>
      </c>
    </row>
    <row r="659" spans="1:3" x14ac:dyDescent="0.3">
      <c r="A659">
        <v>658</v>
      </c>
      <c r="B659" s="70">
        <v>139451.57999999999</v>
      </c>
      <c r="C659">
        <v>90</v>
      </c>
    </row>
    <row r="660" spans="1:3" x14ac:dyDescent="0.3">
      <c r="A660">
        <v>659</v>
      </c>
      <c r="B660" s="70">
        <v>154043.56</v>
      </c>
      <c r="C660">
        <v>87</v>
      </c>
    </row>
    <row r="661" spans="1:3" x14ac:dyDescent="0.3">
      <c r="A661">
        <v>660</v>
      </c>
      <c r="B661" s="70">
        <v>138846.6</v>
      </c>
      <c r="C661">
        <v>102</v>
      </c>
    </row>
    <row r="662" spans="1:3" x14ac:dyDescent="0.3">
      <c r="A662">
        <v>661</v>
      </c>
      <c r="B662" s="70">
        <v>63217.19</v>
      </c>
      <c r="C662">
        <v>100</v>
      </c>
    </row>
    <row r="663" spans="1:3" x14ac:dyDescent="0.3">
      <c r="A663">
        <v>662</v>
      </c>
      <c r="B663" s="70">
        <v>99229.16</v>
      </c>
      <c r="C663">
        <v>80</v>
      </c>
    </row>
    <row r="664" spans="1:3" x14ac:dyDescent="0.3">
      <c r="A664">
        <v>663</v>
      </c>
      <c r="B664" s="70">
        <v>103681.74</v>
      </c>
      <c r="C664">
        <v>107</v>
      </c>
    </row>
    <row r="665" spans="1:3" x14ac:dyDescent="0.3">
      <c r="A665">
        <v>664</v>
      </c>
      <c r="B665" s="70">
        <v>95234.49</v>
      </c>
      <c r="C665">
        <v>94</v>
      </c>
    </row>
    <row r="666" spans="1:3" x14ac:dyDescent="0.3">
      <c r="A666">
        <v>665</v>
      </c>
      <c r="B666" s="70">
        <v>105240.98</v>
      </c>
      <c r="C666">
        <v>113</v>
      </c>
    </row>
    <row r="667" spans="1:3" x14ac:dyDescent="0.3">
      <c r="A667">
        <v>666</v>
      </c>
      <c r="B667" s="70">
        <v>119892.78</v>
      </c>
      <c r="C667" t="s">
        <v>53</v>
      </c>
    </row>
    <row r="668" spans="1:3" x14ac:dyDescent="0.3">
      <c r="A668">
        <v>667</v>
      </c>
      <c r="B668" s="70">
        <v>128026.87</v>
      </c>
      <c r="C668">
        <v>87</v>
      </c>
    </row>
    <row r="669" spans="1:3" x14ac:dyDescent="0.3">
      <c r="A669">
        <v>668</v>
      </c>
      <c r="B669" s="70">
        <v>149121.19</v>
      </c>
      <c r="C669" t="s">
        <v>53</v>
      </c>
    </row>
    <row r="670" spans="1:3" x14ac:dyDescent="0.3">
      <c r="A670">
        <v>669</v>
      </c>
      <c r="B670" s="70">
        <v>116520.37</v>
      </c>
      <c r="C670" t="s">
        <v>53</v>
      </c>
    </row>
    <row r="671" spans="1:3" x14ac:dyDescent="0.3">
      <c r="A671">
        <v>670</v>
      </c>
      <c r="B671" s="70">
        <v>78488.2</v>
      </c>
      <c r="C671">
        <v>92</v>
      </c>
    </row>
    <row r="672" spans="1:3" x14ac:dyDescent="0.3">
      <c r="A672">
        <v>671</v>
      </c>
      <c r="B672" s="70">
        <v>126466.36</v>
      </c>
      <c r="C672">
        <v>89</v>
      </c>
    </row>
    <row r="673" spans="1:3" x14ac:dyDescent="0.3">
      <c r="A673">
        <v>672</v>
      </c>
      <c r="B673" s="70">
        <v>123338.46</v>
      </c>
      <c r="C673">
        <v>88</v>
      </c>
    </row>
    <row r="674" spans="1:3" x14ac:dyDescent="0.3">
      <c r="A674">
        <v>673</v>
      </c>
      <c r="B674" s="70">
        <v>158284.57</v>
      </c>
      <c r="C674" t="s">
        <v>53</v>
      </c>
    </row>
    <row r="675" spans="1:3" x14ac:dyDescent="0.3">
      <c r="A675">
        <v>674</v>
      </c>
      <c r="B675" s="70">
        <v>108555.4</v>
      </c>
      <c r="C675">
        <v>93</v>
      </c>
    </row>
    <row r="676" spans="1:3" x14ac:dyDescent="0.3">
      <c r="A676">
        <v>675</v>
      </c>
      <c r="B676" s="70">
        <v>58729.15</v>
      </c>
      <c r="C676" t="s">
        <v>53</v>
      </c>
    </row>
    <row r="677" spans="1:3" x14ac:dyDescent="0.3">
      <c r="A677">
        <v>676</v>
      </c>
      <c r="B677" s="70">
        <v>117808.96000000001</v>
      </c>
      <c r="C677">
        <v>112</v>
      </c>
    </row>
    <row r="678" spans="1:3" x14ac:dyDescent="0.3">
      <c r="A678">
        <v>677</v>
      </c>
      <c r="B678" s="70">
        <v>100896.26</v>
      </c>
      <c r="C678">
        <v>109</v>
      </c>
    </row>
    <row r="679" spans="1:3" x14ac:dyDescent="0.3">
      <c r="A679">
        <v>678</v>
      </c>
      <c r="B679" s="70">
        <v>95342.89</v>
      </c>
      <c r="C679">
        <v>103</v>
      </c>
    </row>
    <row r="680" spans="1:3" x14ac:dyDescent="0.3">
      <c r="A680">
        <v>679</v>
      </c>
      <c r="B680" s="70">
        <v>104205.26</v>
      </c>
      <c r="C680">
        <v>113</v>
      </c>
    </row>
    <row r="681" spans="1:3" x14ac:dyDescent="0.3">
      <c r="A681">
        <v>680</v>
      </c>
      <c r="B681" s="70">
        <v>109411.14</v>
      </c>
      <c r="C681">
        <v>100</v>
      </c>
    </row>
    <row r="682" spans="1:3" x14ac:dyDescent="0.3">
      <c r="A682">
        <v>681</v>
      </c>
      <c r="B682" s="70">
        <v>108550.71</v>
      </c>
      <c r="C682" t="s">
        <v>53</v>
      </c>
    </row>
    <row r="683" spans="1:3" x14ac:dyDescent="0.3">
      <c r="A683">
        <v>682</v>
      </c>
      <c r="B683" s="70">
        <v>87474.84</v>
      </c>
      <c r="C683">
        <v>98</v>
      </c>
    </row>
    <row r="684" spans="1:3" x14ac:dyDescent="0.3">
      <c r="A684">
        <v>683</v>
      </c>
      <c r="B684" s="70">
        <v>122409.36</v>
      </c>
      <c r="C684">
        <v>106</v>
      </c>
    </row>
    <row r="685" spans="1:3" x14ac:dyDescent="0.3">
      <c r="A685">
        <v>684</v>
      </c>
      <c r="B685" s="70">
        <v>96834.99</v>
      </c>
      <c r="C685">
        <v>102</v>
      </c>
    </row>
    <row r="686" spans="1:3" x14ac:dyDescent="0.3">
      <c r="A686">
        <v>685</v>
      </c>
      <c r="B686" s="70">
        <v>113552.35</v>
      </c>
      <c r="C686" t="s">
        <v>53</v>
      </c>
    </row>
    <row r="687" spans="1:3" x14ac:dyDescent="0.3">
      <c r="A687">
        <v>686</v>
      </c>
      <c r="B687" s="70">
        <v>113621.5</v>
      </c>
      <c r="C687">
        <v>94</v>
      </c>
    </row>
    <row r="688" spans="1:3" x14ac:dyDescent="0.3">
      <c r="A688">
        <v>687</v>
      </c>
      <c r="B688" s="70">
        <v>98116.08</v>
      </c>
      <c r="C688">
        <v>108</v>
      </c>
    </row>
    <row r="689" spans="1:3" x14ac:dyDescent="0.3">
      <c r="A689">
        <v>688</v>
      </c>
      <c r="B689" s="70">
        <v>110875.85</v>
      </c>
      <c r="C689">
        <v>97</v>
      </c>
    </row>
    <row r="690" spans="1:3" x14ac:dyDescent="0.3">
      <c r="A690">
        <v>689</v>
      </c>
      <c r="B690" s="70">
        <v>119733.89</v>
      </c>
      <c r="C690" t="s">
        <v>53</v>
      </c>
    </row>
    <row r="691" spans="1:3" x14ac:dyDescent="0.3">
      <c r="A691">
        <v>690</v>
      </c>
      <c r="B691" s="70">
        <v>182804.8</v>
      </c>
      <c r="C691">
        <v>114</v>
      </c>
    </row>
    <row r="692" spans="1:3" x14ac:dyDescent="0.3">
      <c r="A692">
        <v>691</v>
      </c>
      <c r="B692" s="70">
        <v>120887.45</v>
      </c>
      <c r="C692">
        <v>110</v>
      </c>
    </row>
    <row r="693" spans="1:3" x14ac:dyDescent="0.3">
      <c r="A693">
        <v>692</v>
      </c>
      <c r="B693" s="70">
        <v>153154.35999999999</v>
      </c>
      <c r="C693" t="s">
        <v>53</v>
      </c>
    </row>
    <row r="694" spans="1:3" x14ac:dyDescent="0.3">
      <c r="A694">
        <v>693</v>
      </c>
      <c r="B694" s="70">
        <v>83204.52</v>
      </c>
      <c r="C694">
        <v>115</v>
      </c>
    </row>
    <row r="695" spans="1:3" x14ac:dyDescent="0.3">
      <c r="A695">
        <v>694</v>
      </c>
      <c r="B695" s="70">
        <v>75733.440000000002</v>
      </c>
      <c r="C695" t="s">
        <v>53</v>
      </c>
    </row>
    <row r="696" spans="1:3" x14ac:dyDescent="0.3">
      <c r="A696">
        <v>695</v>
      </c>
      <c r="B696" s="70">
        <v>116826.34</v>
      </c>
      <c r="C696">
        <v>94</v>
      </c>
    </row>
    <row r="697" spans="1:3" x14ac:dyDescent="0.3">
      <c r="A697">
        <v>696</v>
      </c>
      <c r="B697" s="70">
        <v>107592.07</v>
      </c>
      <c r="C697">
        <v>114</v>
      </c>
    </row>
    <row r="698" spans="1:3" x14ac:dyDescent="0.3">
      <c r="A698">
        <v>697</v>
      </c>
      <c r="B698" s="70">
        <v>141821.35999999999</v>
      </c>
      <c r="C698" t="s">
        <v>53</v>
      </c>
    </row>
    <row r="699" spans="1:3" x14ac:dyDescent="0.3">
      <c r="A699">
        <v>698</v>
      </c>
      <c r="B699" s="70">
        <v>102058.01</v>
      </c>
      <c r="C699">
        <v>110</v>
      </c>
    </row>
    <row r="700" spans="1:3" x14ac:dyDescent="0.3">
      <c r="A700">
        <v>699</v>
      </c>
      <c r="B700" s="70">
        <v>101263.67</v>
      </c>
      <c r="C700" t="s">
        <v>53</v>
      </c>
    </row>
    <row r="701" spans="1:3" x14ac:dyDescent="0.3">
      <c r="A701">
        <v>700</v>
      </c>
      <c r="B701" s="70">
        <v>105127.79</v>
      </c>
      <c r="C701" t="s">
        <v>53</v>
      </c>
    </row>
    <row r="702" spans="1:3" x14ac:dyDescent="0.3">
      <c r="A702">
        <v>701</v>
      </c>
      <c r="B702" s="70">
        <v>174866.39</v>
      </c>
      <c r="C702">
        <v>107</v>
      </c>
    </row>
    <row r="703" spans="1:3" x14ac:dyDescent="0.3">
      <c r="A703">
        <v>702</v>
      </c>
      <c r="B703" s="70">
        <v>158654.60999999999</v>
      </c>
      <c r="C703">
        <v>106</v>
      </c>
    </row>
    <row r="704" spans="1:3" x14ac:dyDescent="0.3">
      <c r="A704">
        <v>703</v>
      </c>
      <c r="B704" s="70">
        <v>113160.02</v>
      </c>
      <c r="C704" t="s">
        <v>53</v>
      </c>
    </row>
    <row r="705" spans="1:3" x14ac:dyDescent="0.3">
      <c r="A705">
        <v>704</v>
      </c>
      <c r="B705" s="70">
        <v>119457.78</v>
      </c>
      <c r="C705">
        <v>113</v>
      </c>
    </row>
    <row r="706" spans="1:3" x14ac:dyDescent="0.3">
      <c r="A706">
        <v>705</v>
      </c>
      <c r="B706" s="70">
        <v>94256.82</v>
      </c>
      <c r="C706">
        <v>114</v>
      </c>
    </row>
    <row r="707" spans="1:3" x14ac:dyDescent="0.3">
      <c r="A707">
        <v>706</v>
      </c>
      <c r="B707" s="70">
        <v>89280.92</v>
      </c>
      <c r="C707" t="s">
        <v>53</v>
      </c>
    </row>
    <row r="708" spans="1:3" x14ac:dyDescent="0.3">
      <c r="A708">
        <v>707</v>
      </c>
      <c r="B708" s="70">
        <v>96914.97</v>
      </c>
      <c r="C708">
        <v>96</v>
      </c>
    </row>
    <row r="709" spans="1:3" x14ac:dyDescent="0.3">
      <c r="A709">
        <v>708</v>
      </c>
      <c r="B709" s="70">
        <v>99719.679999999993</v>
      </c>
      <c r="C709">
        <v>92</v>
      </c>
    </row>
    <row r="710" spans="1:3" x14ac:dyDescent="0.3">
      <c r="A710">
        <v>709</v>
      </c>
      <c r="B710" s="70">
        <v>66987.460000000006</v>
      </c>
      <c r="C710">
        <v>93</v>
      </c>
    </row>
    <row r="711" spans="1:3" x14ac:dyDescent="0.3">
      <c r="A711">
        <v>710</v>
      </c>
      <c r="B711" s="70">
        <v>131311.41</v>
      </c>
      <c r="C711" t="s">
        <v>53</v>
      </c>
    </row>
    <row r="712" spans="1:3" x14ac:dyDescent="0.3">
      <c r="A712">
        <v>711</v>
      </c>
      <c r="B712" s="70">
        <v>129836.36</v>
      </c>
      <c r="C712">
        <v>101</v>
      </c>
    </row>
    <row r="713" spans="1:3" x14ac:dyDescent="0.3">
      <c r="A713">
        <v>712</v>
      </c>
      <c r="B713" s="70">
        <v>97742.81</v>
      </c>
      <c r="C713" t="s">
        <v>53</v>
      </c>
    </row>
    <row r="714" spans="1:3" x14ac:dyDescent="0.3">
      <c r="A714">
        <v>713</v>
      </c>
      <c r="B714" s="70">
        <v>90587.48</v>
      </c>
      <c r="C714" t="s">
        <v>53</v>
      </c>
    </row>
    <row r="715" spans="1:3" x14ac:dyDescent="0.3">
      <c r="A715">
        <v>714</v>
      </c>
      <c r="B715" s="70">
        <v>112907.33</v>
      </c>
      <c r="C715">
        <v>85</v>
      </c>
    </row>
    <row r="716" spans="1:3" x14ac:dyDescent="0.3">
      <c r="A716">
        <v>715</v>
      </c>
      <c r="B716" s="70">
        <v>129865.79</v>
      </c>
      <c r="C716">
        <v>102</v>
      </c>
    </row>
    <row r="717" spans="1:3" x14ac:dyDescent="0.3">
      <c r="A717">
        <v>716</v>
      </c>
      <c r="B717" s="70">
        <v>78334.17</v>
      </c>
      <c r="C717" t="s">
        <v>53</v>
      </c>
    </row>
    <row r="718" spans="1:3" x14ac:dyDescent="0.3">
      <c r="A718">
        <v>717</v>
      </c>
      <c r="B718" s="70">
        <v>108106.93</v>
      </c>
      <c r="C718" t="s">
        <v>53</v>
      </c>
    </row>
    <row r="719" spans="1:3" x14ac:dyDescent="0.3">
      <c r="A719">
        <v>718</v>
      </c>
      <c r="B719" s="70">
        <v>111817.87</v>
      </c>
      <c r="C719" t="s">
        <v>53</v>
      </c>
    </row>
    <row r="720" spans="1:3" x14ac:dyDescent="0.3">
      <c r="A720">
        <v>719</v>
      </c>
      <c r="B720" s="70">
        <v>117420.54</v>
      </c>
      <c r="C720">
        <v>112</v>
      </c>
    </row>
    <row r="721" spans="1:3" x14ac:dyDescent="0.3">
      <c r="A721">
        <v>720</v>
      </c>
      <c r="B721" s="70">
        <v>114120.74</v>
      </c>
      <c r="C721">
        <v>98</v>
      </c>
    </row>
    <row r="722" spans="1:3" x14ac:dyDescent="0.3">
      <c r="A722">
        <v>721</v>
      </c>
      <c r="B722" s="70">
        <v>120858.93</v>
      </c>
      <c r="C722">
        <v>91</v>
      </c>
    </row>
    <row r="723" spans="1:3" x14ac:dyDescent="0.3">
      <c r="A723">
        <v>722</v>
      </c>
      <c r="B723" s="70">
        <v>94689.46</v>
      </c>
      <c r="C723" t="s">
        <v>53</v>
      </c>
    </row>
    <row r="724" spans="1:3" x14ac:dyDescent="0.3">
      <c r="A724">
        <v>723</v>
      </c>
      <c r="B724" s="70">
        <v>96248.21</v>
      </c>
      <c r="C724" t="s">
        <v>53</v>
      </c>
    </row>
    <row r="725" spans="1:3" x14ac:dyDescent="0.3">
      <c r="A725">
        <v>724</v>
      </c>
      <c r="B725" s="70">
        <v>115783.7</v>
      </c>
      <c r="C725">
        <v>85</v>
      </c>
    </row>
    <row r="726" spans="1:3" x14ac:dyDescent="0.3">
      <c r="A726">
        <v>725</v>
      </c>
      <c r="B726" s="70">
        <v>118452.48</v>
      </c>
      <c r="C726">
        <v>93</v>
      </c>
    </row>
    <row r="727" spans="1:3" x14ac:dyDescent="0.3">
      <c r="A727">
        <v>726</v>
      </c>
      <c r="B727" s="70">
        <v>122363.65</v>
      </c>
      <c r="C727" t="s">
        <v>53</v>
      </c>
    </row>
    <row r="728" spans="1:3" x14ac:dyDescent="0.3">
      <c r="A728">
        <v>727</v>
      </c>
      <c r="B728" s="70">
        <v>121575.63</v>
      </c>
      <c r="C728">
        <v>93</v>
      </c>
    </row>
    <row r="729" spans="1:3" x14ac:dyDescent="0.3">
      <c r="A729">
        <v>728</v>
      </c>
      <c r="B729" s="70">
        <v>105944.39</v>
      </c>
      <c r="C729">
        <v>89</v>
      </c>
    </row>
    <row r="730" spans="1:3" x14ac:dyDescent="0.3">
      <c r="A730">
        <v>729</v>
      </c>
      <c r="B730" s="70">
        <v>109570.58</v>
      </c>
      <c r="C730" t="s">
        <v>53</v>
      </c>
    </row>
    <row r="731" spans="1:3" x14ac:dyDescent="0.3">
      <c r="A731">
        <v>730</v>
      </c>
      <c r="B731" s="70">
        <v>121239.71</v>
      </c>
      <c r="C731">
        <v>96</v>
      </c>
    </row>
    <row r="732" spans="1:3" x14ac:dyDescent="0.3">
      <c r="A732">
        <v>731</v>
      </c>
      <c r="B732" s="70">
        <v>150448.06</v>
      </c>
      <c r="C732">
        <v>90</v>
      </c>
    </row>
    <row r="733" spans="1:3" x14ac:dyDescent="0.3">
      <c r="A733">
        <v>732</v>
      </c>
      <c r="B733" s="70">
        <v>103526.21</v>
      </c>
      <c r="C733">
        <v>107</v>
      </c>
    </row>
    <row r="734" spans="1:3" x14ac:dyDescent="0.3">
      <c r="A734">
        <v>733</v>
      </c>
      <c r="B734" s="70">
        <v>69934.210000000006</v>
      </c>
      <c r="C734">
        <v>101</v>
      </c>
    </row>
    <row r="735" spans="1:3" x14ac:dyDescent="0.3">
      <c r="A735">
        <v>734</v>
      </c>
      <c r="B735" s="70">
        <v>111153.99</v>
      </c>
      <c r="C735">
        <v>104</v>
      </c>
    </row>
    <row r="736" spans="1:3" x14ac:dyDescent="0.3">
      <c r="A736">
        <v>735</v>
      </c>
      <c r="B736" s="70">
        <v>124257.35</v>
      </c>
      <c r="C736" t="s">
        <v>53</v>
      </c>
    </row>
    <row r="737" spans="1:3" x14ac:dyDescent="0.3">
      <c r="A737">
        <v>736</v>
      </c>
      <c r="B737" s="70">
        <v>123183.32</v>
      </c>
      <c r="C737">
        <v>92</v>
      </c>
    </row>
    <row r="738" spans="1:3" x14ac:dyDescent="0.3">
      <c r="A738">
        <v>737</v>
      </c>
      <c r="B738" s="70">
        <v>113969.39</v>
      </c>
      <c r="C738">
        <v>89</v>
      </c>
    </row>
    <row r="739" spans="1:3" x14ac:dyDescent="0.3">
      <c r="A739">
        <v>738</v>
      </c>
      <c r="B739" s="70">
        <v>108834.59</v>
      </c>
      <c r="C739">
        <v>98</v>
      </c>
    </row>
    <row r="740" spans="1:3" x14ac:dyDescent="0.3">
      <c r="A740">
        <v>739</v>
      </c>
      <c r="B740" s="70">
        <v>90815.75</v>
      </c>
      <c r="C740" t="s">
        <v>53</v>
      </c>
    </row>
    <row r="741" spans="1:3" x14ac:dyDescent="0.3">
      <c r="A741">
        <v>740</v>
      </c>
      <c r="B741" s="70">
        <v>94475.51</v>
      </c>
      <c r="C741">
        <v>115</v>
      </c>
    </row>
    <row r="742" spans="1:3" x14ac:dyDescent="0.3">
      <c r="A742">
        <v>741</v>
      </c>
      <c r="B742" s="70">
        <v>127959.3</v>
      </c>
      <c r="C742">
        <v>106</v>
      </c>
    </row>
    <row r="743" spans="1:3" x14ac:dyDescent="0.3">
      <c r="A743">
        <v>742</v>
      </c>
      <c r="B743" s="70">
        <v>108393.61</v>
      </c>
      <c r="C743">
        <v>103</v>
      </c>
    </row>
    <row r="744" spans="1:3" x14ac:dyDescent="0.3">
      <c r="A744">
        <v>743</v>
      </c>
      <c r="B744" s="70">
        <v>119125.88</v>
      </c>
      <c r="C744">
        <v>94</v>
      </c>
    </row>
    <row r="745" spans="1:3" x14ac:dyDescent="0.3">
      <c r="A745">
        <v>744</v>
      </c>
      <c r="B745" s="70">
        <v>111627.59</v>
      </c>
      <c r="C745">
        <v>92</v>
      </c>
    </row>
    <row r="746" spans="1:3" x14ac:dyDescent="0.3">
      <c r="A746">
        <v>745</v>
      </c>
      <c r="B746" s="70">
        <v>98695.59</v>
      </c>
      <c r="C746" t="s">
        <v>53</v>
      </c>
    </row>
    <row r="747" spans="1:3" x14ac:dyDescent="0.3">
      <c r="A747">
        <v>746</v>
      </c>
      <c r="B747" s="70">
        <v>108412.5</v>
      </c>
      <c r="C747" t="s">
        <v>53</v>
      </c>
    </row>
    <row r="748" spans="1:3" x14ac:dyDescent="0.3">
      <c r="A748">
        <v>747</v>
      </c>
      <c r="B748" s="70">
        <v>84553.24</v>
      </c>
      <c r="C748">
        <v>100</v>
      </c>
    </row>
    <row r="749" spans="1:3" x14ac:dyDescent="0.3">
      <c r="A749">
        <v>748</v>
      </c>
      <c r="B749" s="70">
        <v>102310.21</v>
      </c>
      <c r="C749">
        <v>92</v>
      </c>
    </row>
    <row r="750" spans="1:3" x14ac:dyDescent="0.3">
      <c r="A750">
        <v>749</v>
      </c>
      <c r="B750" s="70">
        <v>103869.58</v>
      </c>
      <c r="C750">
        <v>102</v>
      </c>
    </row>
    <row r="751" spans="1:3" x14ac:dyDescent="0.3">
      <c r="A751">
        <v>750</v>
      </c>
      <c r="B751" s="70">
        <v>106369.56</v>
      </c>
      <c r="C751">
        <v>105</v>
      </c>
    </row>
    <row r="752" spans="1:3" x14ac:dyDescent="0.3">
      <c r="A752">
        <v>751</v>
      </c>
      <c r="B752" s="70">
        <v>103502.98</v>
      </c>
      <c r="C752">
        <v>101</v>
      </c>
    </row>
    <row r="753" spans="1:3" x14ac:dyDescent="0.3">
      <c r="A753">
        <v>752</v>
      </c>
      <c r="B753" s="70">
        <v>116488.9</v>
      </c>
      <c r="C753" t="s">
        <v>53</v>
      </c>
    </row>
    <row r="754" spans="1:3" x14ac:dyDescent="0.3">
      <c r="A754">
        <v>753</v>
      </c>
      <c r="B754" s="70">
        <v>120211.54</v>
      </c>
      <c r="C754">
        <v>96</v>
      </c>
    </row>
    <row r="755" spans="1:3" x14ac:dyDescent="0.3">
      <c r="A755">
        <v>754</v>
      </c>
      <c r="B755" s="70">
        <v>158261.26</v>
      </c>
      <c r="C755" t="s">
        <v>53</v>
      </c>
    </row>
    <row r="756" spans="1:3" x14ac:dyDescent="0.3">
      <c r="A756">
        <v>755</v>
      </c>
      <c r="B756" s="70">
        <v>115963.35</v>
      </c>
      <c r="C756" t="s">
        <v>53</v>
      </c>
    </row>
    <row r="757" spans="1:3" x14ac:dyDescent="0.3">
      <c r="A757">
        <v>756</v>
      </c>
      <c r="B757" s="70">
        <v>79744.33</v>
      </c>
      <c r="C757" t="s">
        <v>53</v>
      </c>
    </row>
    <row r="758" spans="1:3" x14ac:dyDescent="0.3">
      <c r="A758">
        <v>757</v>
      </c>
      <c r="B758" s="70">
        <v>103965.93</v>
      </c>
      <c r="C758">
        <v>115</v>
      </c>
    </row>
    <row r="759" spans="1:3" x14ac:dyDescent="0.3">
      <c r="A759">
        <v>758</v>
      </c>
      <c r="B759" s="70">
        <v>158107.57999999999</v>
      </c>
      <c r="C759" t="s">
        <v>53</v>
      </c>
    </row>
    <row r="760" spans="1:3" x14ac:dyDescent="0.3">
      <c r="A760">
        <v>759</v>
      </c>
      <c r="B760" s="70">
        <v>130881.34</v>
      </c>
      <c r="C760" t="s">
        <v>53</v>
      </c>
    </row>
    <row r="761" spans="1:3" x14ac:dyDescent="0.3">
      <c r="A761">
        <v>760</v>
      </c>
      <c r="B761" s="70">
        <v>82062.69</v>
      </c>
      <c r="C761">
        <v>110</v>
      </c>
    </row>
    <row r="762" spans="1:3" x14ac:dyDescent="0.3">
      <c r="A762">
        <v>761</v>
      </c>
      <c r="B762" s="70">
        <v>111985.68</v>
      </c>
      <c r="C762">
        <v>112</v>
      </c>
    </row>
    <row r="763" spans="1:3" x14ac:dyDescent="0.3">
      <c r="A763">
        <v>762</v>
      </c>
      <c r="B763" s="70">
        <v>119817.51</v>
      </c>
      <c r="C763">
        <v>100</v>
      </c>
    </row>
    <row r="764" spans="1:3" x14ac:dyDescent="0.3">
      <c r="A764">
        <v>763</v>
      </c>
      <c r="B764" s="70">
        <v>84616.73</v>
      </c>
      <c r="C764">
        <v>90</v>
      </c>
    </row>
    <row r="765" spans="1:3" x14ac:dyDescent="0.3">
      <c r="A765">
        <v>764</v>
      </c>
      <c r="B765" s="70">
        <v>77800.25</v>
      </c>
      <c r="C765">
        <v>107</v>
      </c>
    </row>
    <row r="766" spans="1:3" x14ac:dyDescent="0.3">
      <c r="A766">
        <v>765</v>
      </c>
      <c r="B766" s="70">
        <v>134613.21</v>
      </c>
      <c r="C766" t="s">
        <v>53</v>
      </c>
    </row>
    <row r="767" spans="1:3" x14ac:dyDescent="0.3">
      <c r="A767">
        <v>766</v>
      </c>
      <c r="B767" s="70">
        <v>88412.94</v>
      </c>
      <c r="C767">
        <v>100</v>
      </c>
    </row>
    <row r="768" spans="1:3" x14ac:dyDescent="0.3">
      <c r="A768">
        <v>767</v>
      </c>
      <c r="B768" s="70">
        <v>83261.84</v>
      </c>
      <c r="C768">
        <v>99</v>
      </c>
    </row>
    <row r="769" spans="1:3" x14ac:dyDescent="0.3">
      <c r="A769">
        <v>768</v>
      </c>
      <c r="B769" s="70">
        <v>156466.07</v>
      </c>
      <c r="C769">
        <v>107</v>
      </c>
    </row>
    <row r="770" spans="1:3" x14ac:dyDescent="0.3">
      <c r="A770">
        <v>769</v>
      </c>
      <c r="B770" s="70">
        <v>115088.94</v>
      </c>
      <c r="C770">
        <v>109</v>
      </c>
    </row>
    <row r="771" spans="1:3" x14ac:dyDescent="0.3">
      <c r="A771">
        <v>770</v>
      </c>
      <c r="B771" s="70">
        <v>145018.96</v>
      </c>
      <c r="C771">
        <v>99</v>
      </c>
    </row>
    <row r="772" spans="1:3" x14ac:dyDescent="0.3">
      <c r="A772">
        <v>771</v>
      </c>
      <c r="B772" s="70">
        <v>131538.76999999999</v>
      </c>
      <c r="C772">
        <v>92</v>
      </c>
    </row>
    <row r="773" spans="1:3" x14ac:dyDescent="0.3">
      <c r="A773">
        <v>772</v>
      </c>
      <c r="B773" s="70">
        <v>108615.59</v>
      </c>
      <c r="C773">
        <v>91</v>
      </c>
    </row>
    <row r="774" spans="1:3" x14ac:dyDescent="0.3">
      <c r="A774">
        <v>773</v>
      </c>
      <c r="B774" s="70">
        <v>89666.8</v>
      </c>
      <c r="C774">
        <v>100</v>
      </c>
    </row>
    <row r="775" spans="1:3" x14ac:dyDescent="0.3">
      <c r="A775">
        <v>774</v>
      </c>
      <c r="B775" s="70">
        <v>76533.77</v>
      </c>
      <c r="C775" t="s">
        <v>53</v>
      </c>
    </row>
    <row r="776" spans="1:3" x14ac:dyDescent="0.3">
      <c r="A776">
        <v>775</v>
      </c>
      <c r="B776" s="70">
        <v>122237.2</v>
      </c>
      <c r="C776">
        <v>104</v>
      </c>
    </row>
    <row r="777" spans="1:3" x14ac:dyDescent="0.3">
      <c r="A777">
        <v>776</v>
      </c>
      <c r="B777" s="70">
        <v>147077.15</v>
      </c>
      <c r="C777">
        <v>93</v>
      </c>
    </row>
    <row r="778" spans="1:3" x14ac:dyDescent="0.3">
      <c r="A778">
        <v>777</v>
      </c>
      <c r="B778" s="70">
        <v>88829.91</v>
      </c>
      <c r="C778" t="s">
        <v>53</v>
      </c>
    </row>
    <row r="779" spans="1:3" x14ac:dyDescent="0.3">
      <c r="A779">
        <v>778</v>
      </c>
      <c r="B779" s="70">
        <v>84872.69</v>
      </c>
      <c r="C779">
        <v>95</v>
      </c>
    </row>
    <row r="780" spans="1:3" x14ac:dyDescent="0.3">
      <c r="A780">
        <v>779</v>
      </c>
      <c r="B780" s="70">
        <v>136593.57999999999</v>
      </c>
      <c r="C780" t="s">
        <v>53</v>
      </c>
    </row>
    <row r="781" spans="1:3" x14ac:dyDescent="0.3">
      <c r="A781">
        <v>780</v>
      </c>
      <c r="B781" s="70">
        <v>120794.92</v>
      </c>
      <c r="C781" t="s">
        <v>53</v>
      </c>
    </row>
    <row r="782" spans="1:3" x14ac:dyDescent="0.3">
      <c r="A782">
        <v>781</v>
      </c>
      <c r="B782" s="70">
        <v>143890.37</v>
      </c>
      <c r="C782">
        <v>115</v>
      </c>
    </row>
    <row r="783" spans="1:3" x14ac:dyDescent="0.3">
      <c r="A783">
        <v>782</v>
      </c>
      <c r="B783" s="70">
        <v>85677.33</v>
      </c>
      <c r="C783">
        <v>93</v>
      </c>
    </row>
    <row r="784" spans="1:3" x14ac:dyDescent="0.3">
      <c r="A784">
        <v>783</v>
      </c>
      <c r="B784" s="70">
        <v>152443.82</v>
      </c>
      <c r="C784" t="s">
        <v>53</v>
      </c>
    </row>
    <row r="785" spans="1:3" x14ac:dyDescent="0.3">
      <c r="A785">
        <v>784</v>
      </c>
      <c r="B785" s="70">
        <v>115650.74</v>
      </c>
      <c r="C785" t="s">
        <v>53</v>
      </c>
    </row>
    <row r="786" spans="1:3" x14ac:dyDescent="0.3">
      <c r="A786">
        <v>785</v>
      </c>
      <c r="B786" s="70">
        <v>159012.26999999999</v>
      </c>
      <c r="C786" t="s">
        <v>53</v>
      </c>
    </row>
    <row r="787" spans="1:3" x14ac:dyDescent="0.3">
      <c r="A787">
        <v>786</v>
      </c>
      <c r="B787" s="70">
        <v>119384.91</v>
      </c>
      <c r="C787">
        <v>100</v>
      </c>
    </row>
    <row r="788" spans="1:3" x14ac:dyDescent="0.3">
      <c r="A788">
        <v>787</v>
      </c>
      <c r="B788" s="70">
        <v>74932.02</v>
      </c>
      <c r="C788" t="s">
        <v>53</v>
      </c>
    </row>
    <row r="789" spans="1:3" x14ac:dyDescent="0.3">
      <c r="A789">
        <v>788</v>
      </c>
      <c r="B789" s="70">
        <v>92958.62</v>
      </c>
      <c r="C789" t="s">
        <v>53</v>
      </c>
    </row>
    <row r="790" spans="1:3" x14ac:dyDescent="0.3">
      <c r="A790">
        <v>789</v>
      </c>
      <c r="B790" s="70">
        <v>138445.44</v>
      </c>
      <c r="C790">
        <v>93</v>
      </c>
    </row>
    <row r="791" spans="1:3" x14ac:dyDescent="0.3">
      <c r="A791">
        <v>790</v>
      </c>
      <c r="B791" s="70">
        <v>110961.86</v>
      </c>
      <c r="C791">
        <v>90</v>
      </c>
    </row>
    <row r="792" spans="1:3" x14ac:dyDescent="0.3">
      <c r="A792">
        <v>791</v>
      </c>
      <c r="B792" s="70">
        <v>74686.149999999994</v>
      </c>
      <c r="C792">
        <v>97</v>
      </c>
    </row>
    <row r="793" spans="1:3" x14ac:dyDescent="0.3">
      <c r="A793">
        <v>792</v>
      </c>
      <c r="B793" s="70">
        <v>115799.37</v>
      </c>
      <c r="C793">
        <v>90</v>
      </c>
    </row>
    <row r="794" spans="1:3" x14ac:dyDescent="0.3">
      <c r="A794">
        <v>793</v>
      </c>
      <c r="B794" s="70">
        <v>100152.88</v>
      </c>
      <c r="C794">
        <v>104</v>
      </c>
    </row>
    <row r="795" spans="1:3" x14ac:dyDescent="0.3">
      <c r="A795">
        <v>794</v>
      </c>
      <c r="B795" s="70">
        <v>141191.85999999999</v>
      </c>
      <c r="C795">
        <v>93</v>
      </c>
    </row>
    <row r="796" spans="1:3" x14ac:dyDescent="0.3">
      <c r="A796">
        <v>795</v>
      </c>
      <c r="B796" s="70">
        <v>103208.65</v>
      </c>
      <c r="C796">
        <v>112</v>
      </c>
    </row>
    <row r="797" spans="1:3" x14ac:dyDescent="0.3">
      <c r="A797">
        <v>796</v>
      </c>
      <c r="B797" s="70">
        <v>131177.94</v>
      </c>
      <c r="C797">
        <v>95</v>
      </c>
    </row>
    <row r="798" spans="1:3" x14ac:dyDescent="0.3">
      <c r="A798">
        <v>797</v>
      </c>
      <c r="B798" s="70">
        <v>126569.32</v>
      </c>
      <c r="C798">
        <v>106</v>
      </c>
    </row>
    <row r="799" spans="1:3" x14ac:dyDescent="0.3">
      <c r="A799">
        <v>798</v>
      </c>
      <c r="B799" s="70">
        <v>131433.06</v>
      </c>
      <c r="C799">
        <v>99</v>
      </c>
    </row>
    <row r="800" spans="1:3" x14ac:dyDescent="0.3">
      <c r="A800">
        <v>799</v>
      </c>
      <c r="B800" s="70">
        <v>92742.18</v>
      </c>
      <c r="C800">
        <v>97</v>
      </c>
    </row>
    <row r="801" spans="1:3" x14ac:dyDescent="0.3">
      <c r="A801">
        <v>800</v>
      </c>
      <c r="B801" s="70">
        <v>93567.27</v>
      </c>
      <c r="C801">
        <v>102</v>
      </c>
    </row>
    <row r="802" spans="1:3" x14ac:dyDescent="0.3">
      <c r="A802">
        <v>801</v>
      </c>
      <c r="B802" s="70">
        <v>102335.3</v>
      </c>
      <c r="C802">
        <v>96</v>
      </c>
    </row>
    <row r="803" spans="1:3" x14ac:dyDescent="0.3">
      <c r="A803">
        <v>802</v>
      </c>
      <c r="B803" s="70">
        <v>108697.7</v>
      </c>
      <c r="C803">
        <v>94</v>
      </c>
    </row>
    <row r="804" spans="1:3" x14ac:dyDescent="0.3">
      <c r="A804">
        <v>803</v>
      </c>
      <c r="B804" s="70">
        <v>115597.98</v>
      </c>
      <c r="C804">
        <v>108</v>
      </c>
    </row>
    <row r="805" spans="1:3" x14ac:dyDescent="0.3">
      <c r="A805">
        <v>804</v>
      </c>
      <c r="B805" s="70">
        <v>89011.9</v>
      </c>
      <c r="C805">
        <v>93</v>
      </c>
    </row>
    <row r="806" spans="1:3" x14ac:dyDescent="0.3">
      <c r="A806">
        <v>805</v>
      </c>
      <c r="B806" s="70">
        <v>130540.15</v>
      </c>
      <c r="C806" t="s">
        <v>53</v>
      </c>
    </row>
    <row r="807" spans="1:3" x14ac:dyDescent="0.3">
      <c r="A807">
        <v>806</v>
      </c>
      <c r="B807" s="70">
        <v>190396.09</v>
      </c>
      <c r="C807" t="s">
        <v>53</v>
      </c>
    </row>
    <row r="808" spans="1:3" x14ac:dyDescent="0.3">
      <c r="A808">
        <v>807</v>
      </c>
      <c r="B808" s="70">
        <v>129208.02</v>
      </c>
      <c r="C808">
        <v>98</v>
      </c>
    </row>
    <row r="809" spans="1:3" x14ac:dyDescent="0.3">
      <c r="A809">
        <v>808</v>
      </c>
      <c r="B809" s="70">
        <v>94126.92</v>
      </c>
      <c r="C809">
        <v>91</v>
      </c>
    </row>
    <row r="810" spans="1:3" x14ac:dyDescent="0.3">
      <c r="A810">
        <v>809</v>
      </c>
      <c r="B810" s="70">
        <v>133360</v>
      </c>
      <c r="C810" t="s">
        <v>53</v>
      </c>
    </row>
    <row r="811" spans="1:3" x14ac:dyDescent="0.3">
      <c r="A811">
        <v>810</v>
      </c>
      <c r="B811" s="70">
        <v>178568.25</v>
      </c>
      <c r="C811">
        <v>98</v>
      </c>
    </row>
    <row r="812" spans="1:3" x14ac:dyDescent="0.3">
      <c r="A812">
        <v>811</v>
      </c>
      <c r="B812" s="70">
        <v>84785.55</v>
      </c>
      <c r="C812">
        <v>96</v>
      </c>
    </row>
    <row r="813" spans="1:3" x14ac:dyDescent="0.3">
      <c r="A813">
        <v>812</v>
      </c>
      <c r="B813" s="70">
        <v>129711.01</v>
      </c>
      <c r="C813">
        <v>90</v>
      </c>
    </row>
    <row r="814" spans="1:3" x14ac:dyDescent="0.3">
      <c r="A814">
        <v>813</v>
      </c>
      <c r="B814" s="70">
        <v>153990.75</v>
      </c>
      <c r="C814">
        <v>101</v>
      </c>
    </row>
    <row r="815" spans="1:3" x14ac:dyDescent="0.3">
      <c r="A815">
        <v>814</v>
      </c>
      <c r="B815" s="70">
        <v>91833.54</v>
      </c>
      <c r="C815">
        <v>98</v>
      </c>
    </row>
    <row r="816" spans="1:3" x14ac:dyDescent="0.3">
      <c r="A816">
        <v>815</v>
      </c>
      <c r="B816" s="70">
        <v>103870.76</v>
      </c>
      <c r="C816">
        <v>104</v>
      </c>
    </row>
    <row r="817" spans="1:3" x14ac:dyDescent="0.3">
      <c r="A817">
        <v>816</v>
      </c>
      <c r="B817" s="70">
        <v>117342.86</v>
      </c>
      <c r="C817" t="s">
        <v>53</v>
      </c>
    </row>
    <row r="818" spans="1:3" x14ac:dyDescent="0.3">
      <c r="A818">
        <v>817</v>
      </c>
      <c r="B818" s="70">
        <v>113350.17</v>
      </c>
      <c r="C818">
        <v>115</v>
      </c>
    </row>
    <row r="819" spans="1:3" x14ac:dyDescent="0.3">
      <c r="A819">
        <v>818</v>
      </c>
      <c r="B819" s="70">
        <v>87533.33</v>
      </c>
      <c r="C819" t="s">
        <v>53</v>
      </c>
    </row>
    <row r="820" spans="1:3" x14ac:dyDescent="0.3">
      <c r="A820">
        <v>819</v>
      </c>
      <c r="B820" s="70">
        <v>122698.85</v>
      </c>
      <c r="C820">
        <v>110</v>
      </c>
    </row>
    <row r="821" spans="1:3" x14ac:dyDescent="0.3">
      <c r="A821">
        <v>820</v>
      </c>
      <c r="B821" s="70">
        <v>107826.73</v>
      </c>
      <c r="C821" t="s">
        <v>53</v>
      </c>
    </row>
    <row r="822" spans="1:3" x14ac:dyDescent="0.3">
      <c r="A822">
        <v>821</v>
      </c>
      <c r="B822" s="70">
        <v>124346.57</v>
      </c>
      <c r="C822">
        <v>101</v>
      </c>
    </row>
    <row r="823" spans="1:3" x14ac:dyDescent="0.3">
      <c r="A823">
        <v>822</v>
      </c>
      <c r="B823" s="70">
        <v>89307.06</v>
      </c>
      <c r="C823" t="s">
        <v>53</v>
      </c>
    </row>
    <row r="824" spans="1:3" x14ac:dyDescent="0.3">
      <c r="A824">
        <v>823</v>
      </c>
      <c r="B824" s="70">
        <v>70933.02</v>
      </c>
      <c r="C824" t="s">
        <v>53</v>
      </c>
    </row>
    <row r="825" spans="1:3" x14ac:dyDescent="0.3">
      <c r="A825">
        <v>824</v>
      </c>
      <c r="B825" s="70">
        <v>96792.85</v>
      </c>
      <c r="C825" t="s">
        <v>53</v>
      </c>
    </row>
    <row r="826" spans="1:3" x14ac:dyDescent="0.3">
      <c r="A826">
        <v>825</v>
      </c>
      <c r="B826" s="70">
        <v>122907.88</v>
      </c>
      <c r="C826" t="s">
        <v>53</v>
      </c>
    </row>
    <row r="827" spans="1:3" x14ac:dyDescent="0.3">
      <c r="A827">
        <v>826</v>
      </c>
      <c r="B827" s="70">
        <v>113990.46</v>
      </c>
      <c r="C827" t="s">
        <v>53</v>
      </c>
    </row>
    <row r="828" spans="1:3" x14ac:dyDescent="0.3">
      <c r="A828">
        <v>827</v>
      </c>
      <c r="B828" s="70">
        <v>94737.24</v>
      </c>
      <c r="C828">
        <v>107</v>
      </c>
    </row>
    <row r="829" spans="1:3" x14ac:dyDescent="0.3">
      <c r="A829">
        <v>828</v>
      </c>
      <c r="B829" s="70">
        <v>98403.33</v>
      </c>
      <c r="C829" t="s">
        <v>53</v>
      </c>
    </row>
    <row r="830" spans="1:3" x14ac:dyDescent="0.3">
      <c r="A830">
        <v>829</v>
      </c>
      <c r="B830" s="70">
        <v>142237.18</v>
      </c>
      <c r="C830">
        <v>95</v>
      </c>
    </row>
    <row r="831" spans="1:3" x14ac:dyDescent="0.3">
      <c r="A831">
        <v>830</v>
      </c>
      <c r="B831" s="70">
        <v>79292.12</v>
      </c>
      <c r="C831">
        <v>93</v>
      </c>
    </row>
    <row r="832" spans="1:3" x14ac:dyDescent="0.3">
      <c r="A832">
        <v>831</v>
      </c>
      <c r="B832" s="70">
        <v>106055.69</v>
      </c>
      <c r="C832">
        <v>103</v>
      </c>
    </row>
    <row r="833" spans="1:3" x14ac:dyDescent="0.3">
      <c r="A833">
        <v>832</v>
      </c>
      <c r="B833" s="70">
        <v>117660.17</v>
      </c>
      <c r="C833">
        <v>107</v>
      </c>
    </row>
    <row r="834" spans="1:3" x14ac:dyDescent="0.3">
      <c r="A834">
        <v>833</v>
      </c>
      <c r="B834" s="70">
        <v>135272.98000000001</v>
      </c>
      <c r="C834">
        <v>104</v>
      </c>
    </row>
    <row r="835" spans="1:3" x14ac:dyDescent="0.3">
      <c r="A835">
        <v>834</v>
      </c>
      <c r="B835" s="70">
        <v>105997.36</v>
      </c>
      <c r="C835">
        <v>90</v>
      </c>
    </row>
    <row r="836" spans="1:3" x14ac:dyDescent="0.3">
      <c r="A836">
        <v>835</v>
      </c>
      <c r="B836" s="70">
        <v>81778.45</v>
      </c>
      <c r="C836" t="s">
        <v>53</v>
      </c>
    </row>
    <row r="837" spans="1:3" x14ac:dyDescent="0.3">
      <c r="A837">
        <v>836</v>
      </c>
      <c r="B837" s="70">
        <v>121688.84</v>
      </c>
      <c r="C837" t="s">
        <v>53</v>
      </c>
    </row>
    <row r="838" spans="1:3" x14ac:dyDescent="0.3">
      <c r="A838">
        <v>837</v>
      </c>
      <c r="B838" s="70">
        <v>130886.63</v>
      </c>
      <c r="C838">
        <v>97</v>
      </c>
    </row>
    <row r="839" spans="1:3" x14ac:dyDescent="0.3">
      <c r="A839">
        <v>838</v>
      </c>
      <c r="B839" s="70">
        <v>196132.18</v>
      </c>
      <c r="C839">
        <v>94</v>
      </c>
    </row>
    <row r="840" spans="1:3" x14ac:dyDescent="0.3">
      <c r="A840">
        <v>839</v>
      </c>
      <c r="B840" s="70">
        <v>161382.10999999999</v>
      </c>
      <c r="C840">
        <v>112</v>
      </c>
    </row>
    <row r="841" spans="1:3" x14ac:dyDescent="0.3">
      <c r="A841">
        <v>840</v>
      </c>
      <c r="B841" s="70">
        <v>87811.54</v>
      </c>
      <c r="C841">
        <v>96</v>
      </c>
    </row>
    <row r="842" spans="1:3" x14ac:dyDescent="0.3">
      <c r="A842">
        <v>841</v>
      </c>
      <c r="B842" s="70">
        <v>103834.89</v>
      </c>
      <c r="C842">
        <v>106</v>
      </c>
    </row>
    <row r="843" spans="1:3" x14ac:dyDescent="0.3">
      <c r="A843">
        <v>842</v>
      </c>
      <c r="B843" s="70">
        <v>125538.72</v>
      </c>
      <c r="C843">
        <v>90</v>
      </c>
    </row>
    <row r="844" spans="1:3" x14ac:dyDescent="0.3">
      <c r="A844">
        <v>843</v>
      </c>
      <c r="B844" s="70">
        <v>217019.42</v>
      </c>
      <c r="C844">
        <v>103</v>
      </c>
    </row>
    <row r="845" spans="1:3" x14ac:dyDescent="0.3">
      <c r="A845">
        <v>844</v>
      </c>
      <c r="B845" s="70">
        <v>99978.43</v>
      </c>
      <c r="C845">
        <v>99</v>
      </c>
    </row>
    <row r="846" spans="1:3" x14ac:dyDescent="0.3">
      <c r="A846">
        <v>845</v>
      </c>
      <c r="B846" s="70">
        <v>106988.67</v>
      </c>
      <c r="C846">
        <v>112</v>
      </c>
    </row>
    <row r="847" spans="1:3" x14ac:dyDescent="0.3">
      <c r="A847">
        <v>846</v>
      </c>
      <c r="B847" s="70">
        <v>144916.23000000001</v>
      </c>
      <c r="C847">
        <v>94</v>
      </c>
    </row>
    <row r="848" spans="1:3" x14ac:dyDescent="0.3">
      <c r="A848">
        <v>847</v>
      </c>
      <c r="B848" s="70">
        <v>175233</v>
      </c>
      <c r="C848" t="s">
        <v>53</v>
      </c>
    </row>
    <row r="849" spans="1:3" x14ac:dyDescent="0.3">
      <c r="A849">
        <v>848</v>
      </c>
      <c r="B849" s="70">
        <v>98545.51</v>
      </c>
      <c r="C849" t="s">
        <v>53</v>
      </c>
    </row>
    <row r="850" spans="1:3" x14ac:dyDescent="0.3">
      <c r="A850">
        <v>849</v>
      </c>
      <c r="B850" s="70">
        <v>75089.58</v>
      </c>
      <c r="C850">
        <v>96</v>
      </c>
    </row>
    <row r="851" spans="1:3" x14ac:dyDescent="0.3">
      <c r="A851">
        <v>850</v>
      </c>
      <c r="B851" s="70">
        <v>96579.09</v>
      </c>
      <c r="C851">
        <v>94</v>
      </c>
    </row>
    <row r="852" spans="1:3" x14ac:dyDescent="0.3">
      <c r="A852">
        <v>851</v>
      </c>
      <c r="B852" s="70">
        <v>113903.02</v>
      </c>
      <c r="C852">
        <v>100</v>
      </c>
    </row>
    <row r="853" spans="1:3" x14ac:dyDescent="0.3">
      <c r="A853">
        <v>852</v>
      </c>
      <c r="B853" s="70">
        <v>104976.96000000001</v>
      </c>
      <c r="C853">
        <v>87</v>
      </c>
    </row>
    <row r="854" spans="1:3" x14ac:dyDescent="0.3">
      <c r="A854">
        <v>853</v>
      </c>
      <c r="B854" s="70">
        <v>123759.62</v>
      </c>
      <c r="C854" t="s">
        <v>53</v>
      </c>
    </row>
    <row r="855" spans="1:3" x14ac:dyDescent="0.3">
      <c r="A855">
        <v>854</v>
      </c>
      <c r="B855" s="70">
        <v>103379.36</v>
      </c>
      <c r="C855" t="s">
        <v>53</v>
      </c>
    </row>
    <row r="856" spans="1:3" x14ac:dyDescent="0.3">
      <c r="A856">
        <v>855</v>
      </c>
      <c r="B856" s="70">
        <v>82093.37</v>
      </c>
      <c r="C856">
        <v>88</v>
      </c>
    </row>
    <row r="857" spans="1:3" x14ac:dyDescent="0.3">
      <c r="A857">
        <v>856</v>
      </c>
      <c r="B857" s="70">
        <v>126338.1</v>
      </c>
      <c r="C857">
        <v>94</v>
      </c>
    </row>
    <row r="858" spans="1:3" x14ac:dyDescent="0.3">
      <c r="A858">
        <v>857</v>
      </c>
      <c r="B858" s="70">
        <v>94247.49</v>
      </c>
      <c r="C858">
        <v>111</v>
      </c>
    </row>
    <row r="859" spans="1:3" x14ac:dyDescent="0.3">
      <c r="A859">
        <v>858</v>
      </c>
      <c r="B859" s="70">
        <v>100078.55</v>
      </c>
      <c r="C859">
        <v>112</v>
      </c>
    </row>
    <row r="860" spans="1:3" x14ac:dyDescent="0.3">
      <c r="A860">
        <v>859</v>
      </c>
      <c r="B860" s="70">
        <v>113405.81</v>
      </c>
      <c r="C860">
        <v>91</v>
      </c>
    </row>
    <row r="861" spans="1:3" x14ac:dyDescent="0.3">
      <c r="A861">
        <v>860</v>
      </c>
      <c r="B861" s="70">
        <v>134843</v>
      </c>
      <c r="C861" t="s">
        <v>53</v>
      </c>
    </row>
    <row r="862" spans="1:3" x14ac:dyDescent="0.3">
      <c r="A862">
        <v>861</v>
      </c>
      <c r="B862" s="70">
        <v>108124.1</v>
      </c>
      <c r="C862">
        <v>99</v>
      </c>
    </row>
    <row r="863" spans="1:3" x14ac:dyDescent="0.3">
      <c r="A863">
        <v>862</v>
      </c>
      <c r="B863" s="70">
        <v>113028.3</v>
      </c>
      <c r="C863" t="s">
        <v>53</v>
      </c>
    </row>
    <row r="864" spans="1:3" x14ac:dyDescent="0.3">
      <c r="A864">
        <v>863</v>
      </c>
      <c r="B864" s="70">
        <v>86965.93</v>
      </c>
      <c r="C864" t="s">
        <v>53</v>
      </c>
    </row>
    <row r="865" spans="1:3" x14ac:dyDescent="0.3">
      <c r="A865">
        <v>864</v>
      </c>
      <c r="B865" s="70">
        <v>120279.67</v>
      </c>
      <c r="C865" t="s">
        <v>53</v>
      </c>
    </row>
    <row r="866" spans="1:3" x14ac:dyDescent="0.3">
      <c r="A866">
        <v>865</v>
      </c>
      <c r="B866" s="70">
        <v>97963.99</v>
      </c>
      <c r="C866">
        <v>88</v>
      </c>
    </row>
    <row r="867" spans="1:3" x14ac:dyDescent="0.3">
      <c r="A867">
        <v>866</v>
      </c>
      <c r="B867" s="70">
        <v>70007.75</v>
      </c>
      <c r="C867">
        <v>87</v>
      </c>
    </row>
    <row r="868" spans="1:3" x14ac:dyDescent="0.3">
      <c r="A868">
        <v>867</v>
      </c>
      <c r="B868" s="70">
        <v>97525.43</v>
      </c>
      <c r="C868" t="s">
        <v>53</v>
      </c>
    </row>
    <row r="869" spans="1:3" x14ac:dyDescent="0.3">
      <c r="A869">
        <v>868</v>
      </c>
      <c r="B869" s="70">
        <v>97944.13</v>
      </c>
      <c r="C869">
        <v>89</v>
      </c>
    </row>
    <row r="870" spans="1:3" x14ac:dyDescent="0.3">
      <c r="A870">
        <v>869</v>
      </c>
      <c r="B870" s="70">
        <v>92981.67</v>
      </c>
      <c r="C870">
        <v>88</v>
      </c>
    </row>
    <row r="871" spans="1:3" x14ac:dyDescent="0.3">
      <c r="A871">
        <v>870</v>
      </c>
      <c r="B871" s="70">
        <v>132652.29999999999</v>
      </c>
      <c r="C871">
        <v>88</v>
      </c>
    </row>
    <row r="872" spans="1:3" x14ac:dyDescent="0.3">
      <c r="A872">
        <v>871</v>
      </c>
      <c r="B872" s="70">
        <v>80989.490000000005</v>
      </c>
      <c r="C872">
        <v>100</v>
      </c>
    </row>
    <row r="873" spans="1:3" x14ac:dyDescent="0.3">
      <c r="A873">
        <v>872</v>
      </c>
      <c r="B873" s="70">
        <v>79030.02</v>
      </c>
      <c r="C873">
        <v>97</v>
      </c>
    </row>
    <row r="874" spans="1:3" x14ac:dyDescent="0.3">
      <c r="A874">
        <v>873</v>
      </c>
      <c r="B874" s="70">
        <v>87673.56</v>
      </c>
      <c r="C874" t="s">
        <v>53</v>
      </c>
    </row>
    <row r="875" spans="1:3" x14ac:dyDescent="0.3">
      <c r="A875">
        <v>874</v>
      </c>
      <c r="B875" s="70">
        <v>111685.52</v>
      </c>
      <c r="C875">
        <v>88</v>
      </c>
    </row>
    <row r="876" spans="1:3" x14ac:dyDescent="0.3">
      <c r="A876">
        <v>875</v>
      </c>
      <c r="B876" s="70">
        <v>136696.88</v>
      </c>
      <c r="C876">
        <v>102</v>
      </c>
    </row>
    <row r="877" spans="1:3" x14ac:dyDescent="0.3">
      <c r="A877">
        <v>876</v>
      </c>
      <c r="B877" s="70">
        <v>119274.1</v>
      </c>
      <c r="C877" t="s">
        <v>53</v>
      </c>
    </row>
    <row r="878" spans="1:3" x14ac:dyDescent="0.3">
      <c r="A878">
        <v>877</v>
      </c>
      <c r="B878" s="70">
        <v>86246.35</v>
      </c>
      <c r="C878">
        <v>92</v>
      </c>
    </row>
    <row r="879" spans="1:3" x14ac:dyDescent="0.3">
      <c r="A879">
        <v>878</v>
      </c>
      <c r="B879" s="70">
        <v>189606.17</v>
      </c>
      <c r="C879">
        <v>108</v>
      </c>
    </row>
    <row r="880" spans="1:3" x14ac:dyDescent="0.3">
      <c r="A880">
        <v>879</v>
      </c>
      <c r="B880" s="70">
        <v>108787.11</v>
      </c>
      <c r="C880">
        <v>90</v>
      </c>
    </row>
    <row r="881" spans="1:3" x14ac:dyDescent="0.3">
      <c r="A881">
        <v>880</v>
      </c>
      <c r="B881" s="70">
        <v>97915.29</v>
      </c>
      <c r="C881" t="s">
        <v>53</v>
      </c>
    </row>
    <row r="882" spans="1:3" x14ac:dyDescent="0.3">
      <c r="A882">
        <v>881</v>
      </c>
      <c r="B882" s="70">
        <v>125020.2</v>
      </c>
      <c r="C882">
        <v>98</v>
      </c>
    </row>
    <row r="883" spans="1:3" x14ac:dyDescent="0.3">
      <c r="A883">
        <v>882</v>
      </c>
      <c r="B883" s="70">
        <v>107775.62</v>
      </c>
      <c r="C883" t="s">
        <v>53</v>
      </c>
    </row>
    <row r="884" spans="1:3" x14ac:dyDescent="0.3">
      <c r="A884">
        <v>883</v>
      </c>
      <c r="B884" s="70">
        <v>133161.95000000001</v>
      </c>
      <c r="C884">
        <v>87</v>
      </c>
    </row>
    <row r="885" spans="1:3" x14ac:dyDescent="0.3">
      <c r="A885">
        <v>884</v>
      </c>
      <c r="B885" s="70">
        <v>105305.04</v>
      </c>
      <c r="C885">
        <v>89</v>
      </c>
    </row>
    <row r="886" spans="1:3" x14ac:dyDescent="0.3">
      <c r="A886">
        <v>885</v>
      </c>
      <c r="B886" s="70">
        <v>184749.52</v>
      </c>
      <c r="C886">
        <v>110</v>
      </c>
    </row>
    <row r="887" spans="1:3" x14ac:dyDescent="0.3">
      <c r="A887">
        <v>886</v>
      </c>
      <c r="B887" s="70">
        <v>93305.97</v>
      </c>
      <c r="C887" t="s">
        <v>53</v>
      </c>
    </row>
    <row r="888" spans="1:3" x14ac:dyDescent="0.3">
      <c r="A888">
        <v>887</v>
      </c>
      <c r="B888" s="70">
        <v>91776.08</v>
      </c>
      <c r="C888">
        <v>97</v>
      </c>
    </row>
    <row r="889" spans="1:3" x14ac:dyDescent="0.3">
      <c r="A889">
        <v>888</v>
      </c>
      <c r="B889" s="70">
        <v>116946.89</v>
      </c>
      <c r="C889" t="s">
        <v>53</v>
      </c>
    </row>
    <row r="890" spans="1:3" x14ac:dyDescent="0.3">
      <c r="A890">
        <v>889</v>
      </c>
      <c r="B890" s="70">
        <v>187462.51</v>
      </c>
      <c r="C890">
        <v>115</v>
      </c>
    </row>
    <row r="891" spans="1:3" x14ac:dyDescent="0.3">
      <c r="A891">
        <v>890</v>
      </c>
      <c r="B891" s="70">
        <v>120559.55</v>
      </c>
      <c r="C891">
        <v>83</v>
      </c>
    </row>
    <row r="892" spans="1:3" x14ac:dyDescent="0.3">
      <c r="A892">
        <v>891</v>
      </c>
      <c r="B892" s="70">
        <v>131847.66</v>
      </c>
      <c r="C892">
        <v>103</v>
      </c>
    </row>
    <row r="893" spans="1:3" x14ac:dyDescent="0.3">
      <c r="A893">
        <v>892</v>
      </c>
      <c r="B893" s="70">
        <v>124762.12</v>
      </c>
      <c r="C893" t="s">
        <v>53</v>
      </c>
    </row>
    <row r="894" spans="1:3" x14ac:dyDescent="0.3">
      <c r="A894">
        <v>893</v>
      </c>
      <c r="B894" s="70">
        <v>71910.600000000006</v>
      </c>
      <c r="C894">
        <v>112</v>
      </c>
    </row>
    <row r="895" spans="1:3" x14ac:dyDescent="0.3">
      <c r="A895">
        <v>894</v>
      </c>
      <c r="B895" s="70">
        <v>205925.69</v>
      </c>
      <c r="C895">
        <v>98</v>
      </c>
    </row>
    <row r="896" spans="1:3" x14ac:dyDescent="0.3">
      <c r="A896">
        <v>895</v>
      </c>
      <c r="B896" s="70">
        <v>141348.75</v>
      </c>
      <c r="C896">
        <v>105</v>
      </c>
    </row>
    <row r="897" spans="1:3" x14ac:dyDescent="0.3">
      <c r="A897">
        <v>896</v>
      </c>
      <c r="B897" s="70">
        <v>90376.75</v>
      </c>
      <c r="C897" t="s">
        <v>53</v>
      </c>
    </row>
    <row r="898" spans="1:3" x14ac:dyDescent="0.3">
      <c r="A898">
        <v>897</v>
      </c>
      <c r="B898" s="70">
        <v>129884.43</v>
      </c>
      <c r="C898">
        <v>91</v>
      </c>
    </row>
    <row r="899" spans="1:3" x14ac:dyDescent="0.3">
      <c r="A899">
        <v>898</v>
      </c>
      <c r="B899" s="70">
        <v>142877.71</v>
      </c>
      <c r="C899">
        <v>96</v>
      </c>
    </row>
    <row r="900" spans="1:3" x14ac:dyDescent="0.3">
      <c r="A900">
        <v>899</v>
      </c>
      <c r="B900" s="70">
        <v>106376.61</v>
      </c>
      <c r="C900">
        <v>106</v>
      </c>
    </row>
    <row r="901" spans="1:3" x14ac:dyDescent="0.3">
      <c r="A901">
        <v>900</v>
      </c>
      <c r="B901" s="70">
        <v>136653.37</v>
      </c>
      <c r="C901">
        <v>106</v>
      </c>
    </row>
    <row r="902" spans="1:3" x14ac:dyDescent="0.3">
      <c r="A902">
        <v>901</v>
      </c>
      <c r="B902" s="70">
        <v>95814.87</v>
      </c>
      <c r="C902">
        <v>107</v>
      </c>
    </row>
    <row r="903" spans="1:3" x14ac:dyDescent="0.3">
      <c r="A903">
        <v>902</v>
      </c>
      <c r="B903" s="70">
        <v>133688.41</v>
      </c>
      <c r="C903">
        <v>101</v>
      </c>
    </row>
    <row r="904" spans="1:3" x14ac:dyDescent="0.3">
      <c r="A904">
        <v>903</v>
      </c>
      <c r="B904" s="70">
        <v>133763.68</v>
      </c>
      <c r="C904">
        <v>106</v>
      </c>
    </row>
    <row r="905" spans="1:3" x14ac:dyDescent="0.3">
      <c r="A905">
        <v>904</v>
      </c>
      <c r="B905" s="70">
        <v>151290.39000000001</v>
      </c>
      <c r="C905" t="s">
        <v>53</v>
      </c>
    </row>
    <row r="906" spans="1:3" x14ac:dyDescent="0.3">
      <c r="A906">
        <v>905</v>
      </c>
      <c r="B906" s="70">
        <v>127049.60000000001</v>
      </c>
      <c r="C906" t="s">
        <v>53</v>
      </c>
    </row>
    <row r="907" spans="1:3" x14ac:dyDescent="0.3">
      <c r="A907">
        <v>906</v>
      </c>
      <c r="B907" s="70">
        <v>154665.32999999999</v>
      </c>
      <c r="C907" t="s">
        <v>53</v>
      </c>
    </row>
    <row r="908" spans="1:3" x14ac:dyDescent="0.3">
      <c r="A908">
        <v>907</v>
      </c>
      <c r="B908" s="70">
        <v>122647.71</v>
      </c>
      <c r="C908">
        <v>100</v>
      </c>
    </row>
    <row r="909" spans="1:3" x14ac:dyDescent="0.3">
      <c r="A909">
        <v>908</v>
      </c>
      <c r="B909" s="70">
        <v>113523.97</v>
      </c>
      <c r="C909" t="s">
        <v>53</v>
      </c>
    </row>
    <row r="910" spans="1:3" x14ac:dyDescent="0.3">
      <c r="A910">
        <v>909</v>
      </c>
      <c r="B910" s="70">
        <v>117744</v>
      </c>
      <c r="C910" t="s">
        <v>53</v>
      </c>
    </row>
    <row r="911" spans="1:3" x14ac:dyDescent="0.3">
      <c r="A911">
        <v>910</v>
      </c>
      <c r="B911" s="70">
        <v>167119.89000000001</v>
      </c>
      <c r="C911">
        <v>95</v>
      </c>
    </row>
    <row r="912" spans="1:3" x14ac:dyDescent="0.3">
      <c r="A912">
        <v>911</v>
      </c>
      <c r="B912" s="70">
        <v>97254.27</v>
      </c>
      <c r="C912" t="s">
        <v>53</v>
      </c>
    </row>
    <row r="913" spans="1:3" x14ac:dyDescent="0.3">
      <c r="A913">
        <v>912</v>
      </c>
      <c r="B913" s="70">
        <v>133003.57999999999</v>
      </c>
      <c r="C913">
        <v>100</v>
      </c>
    </row>
    <row r="914" spans="1:3" x14ac:dyDescent="0.3">
      <c r="A914">
        <v>913</v>
      </c>
      <c r="B914" s="70">
        <v>102050.56</v>
      </c>
      <c r="C914">
        <v>93</v>
      </c>
    </row>
    <row r="915" spans="1:3" x14ac:dyDescent="0.3">
      <c r="A915">
        <v>914</v>
      </c>
      <c r="B915" s="70">
        <v>99145.19</v>
      </c>
      <c r="C915">
        <v>93</v>
      </c>
    </row>
    <row r="916" spans="1:3" x14ac:dyDescent="0.3">
      <c r="A916">
        <v>915</v>
      </c>
      <c r="B916" s="70">
        <v>80368.39</v>
      </c>
      <c r="C916">
        <v>98</v>
      </c>
    </row>
    <row r="917" spans="1:3" x14ac:dyDescent="0.3">
      <c r="A917">
        <v>916</v>
      </c>
      <c r="B917" s="70">
        <v>138540.34</v>
      </c>
      <c r="C917">
        <v>100</v>
      </c>
    </row>
    <row r="918" spans="1:3" x14ac:dyDescent="0.3">
      <c r="A918">
        <v>917</v>
      </c>
      <c r="B918" s="70">
        <v>68958.789999999994</v>
      </c>
      <c r="C918">
        <v>98</v>
      </c>
    </row>
    <row r="919" spans="1:3" x14ac:dyDescent="0.3">
      <c r="A919">
        <v>918</v>
      </c>
      <c r="B919" s="70">
        <v>126411.63</v>
      </c>
      <c r="C919">
        <v>102</v>
      </c>
    </row>
    <row r="920" spans="1:3" x14ac:dyDescent="0.3">
      <c r="A920">
        <v>919</v>
      </c>
      <c r="B920" s="70">
        <v>102651.77</v>
      </c>
      <c r="C920">
        <v>95</v>
      </c>
    </row>
    <row r="921" spans="1:3" x14ac:dyDescent="0.3">
      <c r="A921">
        <v>920</v>
      </c>
      <c r="B921" s="70">
        <v>99488.59</v>
      </c>
      <c r="C921">
        <v>96</v>
      </c>
    </row>
    <row r="922" spans="1:3" x14ac:dyDescent="0.3">
      <c r="A922">
        <v>921</v>
      </c>
      <c r="B922" s="70">
        <v>82667.63</v>
      </c>
      <c r="C922">
        <v>104</v>
      </c>
    </row>
    <row r="923" spans="1:3" x14ac:dyDescent="0.3">
      <c r="A923">
        <v>922</v>
      </c>
      <c r="B923" s="70">
        <v>123301.28</v>
      </c>
      <c r="C923">
        <v>106</v>
      </c>
    </row>
    <row r="924" spans="1:3" x14ac:dyDescent="0.3">
      <c r="A924">
        <v>923</v>
      </c>
      <c r="B924" s="70">
        <v>152030.03</v>
      </c>
      <c r="C924">
        <v>95</v>
      </c>
    </row>
    <row r="925" spans="1:3" x14ac:dyDescent="0.3">
      <c r="A925">
        <v>924</v>
      </c>
      <c r="B925" s="70">
        <v>114832.59</v>
      </c>
      <c r="C925">
        <v>93</v>
      </c>
    </row>
    <row r="926" spans="1:3" x14ac:dyDescent="0.3">
      <c r="A926">
        <v>925</v>
      </c>
      <c r="B926" s="70">
        <v>80610.649999999994</v>
      </c>
      <c r="C926" t="s">
        <v>53</v>
      </c>
    </row>
    <row r="927" spans="1:3" x14ac:dyDescent="0.3">
      <c r="A927">
        <v>926</v>
      </c>
      <c r="B927" s="70">
        <v>140756.10999999999</v>
      </c>
      <c r="C927">
        <v>96</v>
      </c>
    </row>
    <row r="928" spans="1:3" x14ac:dyDescent="0.3">
      <c r="A928">
        <v>927</v>
      </c>
      <c r="B928" s="70">
        <v>74297.33</v>
      </c>
      <c r="C928">
        <v>98</v>
      </c>
    </row>
    <row r="929" spans="1:3" x14ac:dyDescent="0.3">
      <c r="A929">
        <v>928</v>
      </c>
      <c r="B929" s="70">
        <v>113438.11</v>
      </c>
      <c r="C929">
        <v>96</v>
      </c>
    </row>
    <row r="930" spans="1:3" x14ac:dyDescent="0.3">
      <c r="A930">
        <v>929</v>
      </c>
      <c r="B930" s="70">
        <v>79658.570000000007</v>
      </c>
      <c r="C930">
        <v>114</v>
      </c>
    </row>
    <row r="931" spans="1:3" x14ac:dyDescent="0.3">
      <c r="A931">
        <v>930</v>
      </c>
      <c r="B931" s="70">
        <v>115524.96</v>
      </c>
      <c r="C931">
        <v>96</v>
      </c>
    </row>
    <row r="932" spans="1:3" x14ac:dyDescent="0.3">
      <c r="A932">
        <v>931</v>
      </c>
      <c r="B932" s="70">
        <v>89743.67</v>
      </c>
      <c r="C932">
        <v>99</v>
      </c>
    </row>
    <row r="933" spans="1:3" x14ac:dyDescent="0.3">
      <c r="A933">
        <v>932</v>
      </c>
      <c r="B933" s="70">
        <v>93914.38</v>
      </c>
      <c r="C933">
        <v>105</v>
      </c>
    </row>
    <row r="934" spans="1:3" x14ac:dyDescent="0.3">
      <c r="A934">
        <v>933</v>
      </c>
      <c r="B934" s="70">
        <v>138916.12</v>
      </c>
      <c r="C934">
        <v>95</v>
      </c>
    </row>
    <row r="935" spans="1:3" x14ac:dyDescent="0.3">
      <c r="A935">
        <v>934</v>
      </c>
      <c r="B935" s="70">
        <v>74605.850000000006</v>
      </c>
      <c r="C935" t="s">
        <v>53</v>
      </c>
    </row>
    <row r="936" spans="1:3" x14ac:dyDescent="0.3">
      <c r="A936">
        <v>935</v>
      </c>
      <c r="B936" s="70">
        <v>136501.76999999999</v>
      </c>
      <c r="C936">
        <v>106</v>
      </c>
    </row>
    <row r="937" spans="1:3" x14ac:dyDescent="0.3">
      <c r="A937">
        <v>936</v>
      </c>
      <c r="B937" s="70">
        <v>133527.78</v>
      </c>
      <c r="C937" t="s">
        <v>53</v>
      </c>
    </row>
    <row r="938" spans="1:3" x14ac:dyDescent="0.3">
      <c r="A938">
        <v>937</v>
      </c>
      <c r="B938" s="70">
        <v>105435.72</v>
      </c>
      <c r="C938">
        <v>88</v>
      </c>
    </row>
    <row r="939" spans="1:3" x14ac:dyDescent="0.3">
      <c r="A939">
        <v>938</v>
      </c>
      <c r="B939" s="70">
        <v>105631.33</v>
      </c>
      <c r="C939" t="s">
        <v>53</v>
      </c>
    </row>
    <row r="940" spans="1:3" x14ac:dyDescent="0.3">
      <c r="A940">
        <v>939</v>
      </c>
      <c r="B940" s="70">
        <v>109232.7</v>
      </c>
      <c r="C940" t="s">
        <v>53</v>
      </c>
    </row>
    <row r="941" spans="1:3" x14ac:dyDescent="0.3">
      <c r="A941">
        <v>940</v>
      </c>
      <c r="B941" s="70">
        <v>100138.59</v>
      </c>
      <c r="C941" t="s">
        <v>53</v>
      </c>
    </row>
    <row r="942" spans="1:3" x14ac:dyDescent="0.3">
      <c r="A942">
        <v>941</v>
      </c>
      <c r="B942" s="70">
        <v>96807.2</v>
      </c>
      <c r="C942">
        <v>99</v>
      </c>
    </row>
    <row r="943" spans="1:3" x14ac:dyDescent="0.3">
      <c r="A943">
        <v>942</v>
      </c>
      <c r="B943" s="70">
        <v>110028.39</v>
      </c>
      <c r="C943">
        <v>103</v>
      </c>
    </row>
    <row r="944" spans="1:3" x14ac:dyDescent="0.3">
      <c r="A944">
        <v>943</v>
      </c>
      <c r="B944" s="70">
        <v>88931.6</v>
      </c>
      <c r="C944">
        <v>112</v>
      </c>
    </row>
    <row r="945" spans="1:3" x14ac:dyDescent="0.3">
      <c r="A945">
        <v>944</v>
      </c>
      <c r="B945" s="70">
        <v>101191.29</v>
      </c>
      <c r="C945">
        <v>110</v>
      </c>
    </row>
    <row r="946" spans="1:3" x14ac:dyDescent="0.3">
      <c r="A946">
        <v>945</v>
      </c>
      <c r="B946" s="70">
        <v>110188.46</v>
      </c>
      <c r="C946">
        <v>96</v>
      </c>
    </row>
    <row r="947" spans="1:3" x14ac:dyDescent="0.3">
      <c r="A947">
        <v>946</v>
      </c>
      <c r="B947" s="70">
        <v>104887.45</v>
      </c>
      <c r="C947">
        <v>88</v>
      </c>
    </row>
    <row r="948" spans="1:3" x14ac:dyDescent="0.3">
      <c r="A948">
        <v>947</v>
      </c>
      <c r="B948" s="70">
        <v>108276.46</v>
      </c>
      <c r="C948">
        <v>103</v>
      </c>
    </row>
    <row r="949" spans="1:3" x14ac:dyDescent="0.3">
      <c r="A949">
        <v>948</v>
      </c>
      <c r="B949" s="70">
        <v>125694.18</v>
      </c>
      <c r="C949">
        <v>109</v>
      </c>
    </row>
    <row r="950" spans="1:3" x14ac:dyDescent="0.3">
      <c r="A950">
        <v>949</v>
      </c>
      <c r="B950" s="70">
        <v>99931.45</v>
      </c>
      <c r="C950" t="s">
        <v>53</v>
      </c>
    </row>
    <row r="951" spans="1:3" x14ac:dyDescent="0.3">
      <c r="A951">
        <v>950</v>
      </c>
      <c r="B951" s="70">
        <v>126190.41</v>
      </c>
      <c r="C951">
        <v>85</v>
      </c>
    </row>
    <row r="952" spans="1:3" x14ac:dyDescent="0.3">
      <c r="A952">
        <v>951</v>
      </c>
      <c r="B952" s="70">
        <v>107209.18</v>
      </c>
      <c r="C952">
        <v>92</v>
      </c>
    </row>
    <row r="953" spans="1:3" x14ac:dyDescent="0.3">
      <c r="A953">
        <v>952</v>
      </c>
      <c r="B953" s="70">
        <v>87999.57</v>
      </c>
      <c r="C953">
        <v>106</v>
      </c>
    </row>
    <row r="954" spans="1:3" x14ac:dyDescent="0.3">
      <c r="A954">
        <v>953</v>
      </c>
      <c r="B954" s="70">
        <v>132815.09</v>
      </c>
      <c r="C954" t="s">
        <v>53</v>
      </c>
    </row>
    <row r="955" spans="1:3" x14ac:dyDescent="0.3">
      <c r="A955">
        <v>954</v>
      </c>
      <c r="B955" s="70">
        <v>97399.67</v>
      </c>
      <c r="C955">
        <v>102</v>
      </c>
    </row>
    <row r="956" spans="1:3" x14ac:dyDescent="0.3">
      <c r="A956">
        <v>955</v>
      </c>
      <c r="B956" s="70">
        <v>120947.43</v>
      </c>
      <c r="C956">
        <v>112</v>
      </c>
    </row>
    <row r="957" spans="1:3" x14ac:dyDescent="0.3">
      <c r="A957">
        <v>956</v>
      </c>
      <c r="B957" s="70">
        <v>90033.600000000006</v>
      </c>
      <c r="C957">
        <v>93</v>
      </c>
    </row>
    <row r="958" spans="1:3" x14ac:dyDescent="0.3">
      <c r="A958">
        <v>957</v>
      </c>
      <c r="B958" s="70">
        <v>85067.33</v>
      </c>
      <c r="C958">
        <v>92</v>
      </c>
    </row>
    <row r="959" spans="1:3" x14ac:dyDescent="0.3">
      <c r="A959">
        <v>958</v>
      </c>
      <c r="B959" s="70">
        <v>83355.78</v>
      </c>
      <c r="C959">
        <v>109</v>
      </c>
    </row>
    <row r="960" spans="1:3" x14ac:dyDescent="0.3">
      <c r="A960">
        <v>959</v>
      </c>
      <c r="B960" s="70">
        <v>142693.07</v>
      </c>
      <c r="C960">
        <v>99</v>
      </c>
    </row>
    <row r="961" spans="1:3" x14ac:dyDescent="0.3">
      <c r="A961">
        <v>960</v>
      </c>
      <c r="B961" s="70">
        <v>98976.5</v>
      </c>
      <c r="C961">
        <v>94</v>
      </c>
    </row>
    <row r="962" spans="1:3" x14ac:dyDescent="0.3">
      <c r="A962">
        <v>961</v>
      </c>
      <c r="B962" s="70">
        <v>89192.5</v>
      </c>
      <c r="C962">
        <v>91</v>
      </c>
    </row>
    <row r="963" spans="1:3" x14ac:dyDescent="0.3">
      <c r="A963">
        <v>962</v>
      </c>
      <c r="B963" s="70">
        <v>95022.69</v>
      </c>
      <c r="C963">
        <v>99</v>
      </c>
    </row>
    <row r="964" spans="1:3" x14ac:dyDescent="0.3">
      <c r="A964">
        <v>963</v>
      </c>
      <c r="B964" s="70">
        <v>90253.46</v>
      </c>
      <c r="C964" t="s">
        <v>53</v>
      </c>
    </row>
    <row r="965" spans="1:3" x14ac:dyDescent="0.3">
      <c r="A965">
        <v>964</v>
      </c>
      <c r="B965" s="70">
        <v>139053.42000000001</v>
      </c>
      <c r="C965">
        <v>88</v>
      </c>
    </row>
    <row r="966" spans="1:3" x14ac:dyDescent="0.3">
      <c r="A966">
        <v>965</v>
      </c>
      <c r="B966" s="70">
        <v>87033.83</v>
      </c>
      <c r="C966" t="s">
        <v>53</v>
      </c>
    </row>
    <row r="967" spans="1:3" x14ac:dyDescent="0.3">
      <c r="A967">
        <v>966</v>
      </c>
      <c r="B967" s="70">
        <v>88960.99</v>
      </c>
      <c r="C967">
        <v>86</v>
      </c>
    </row>
    <row r="968" spans="1:3" x14ac:dyDescent="0.3">
      <c r="A968">
        <v>967</v>
      </c>
      <c r="B968" s="70">
        <v>100490.39</v>
      </c>
      <c r="C968" t="s">
        <v>53</v>
      </c>
    </row>
    <row r="969" spans="1:3" x14ac:dyDescent="0.3">
      <c r="A969">
        <v>968</v>
      </c>
      <c r="B969" s="70">
        <v>86828.04</v>
      </c>
      <c r="C969">
        <v>105</v>
      </c>
    </row>
    <row r="970" spans="1:3" x14ac:dyDescent="0.3">
      <c r="A970">
        <v>969</v>
      </c>
      <c r="B970" s="70">
        <v>100071.88</v>
      </c>
      <c r="C970" t="s">
        <v>53</v>
      </c>
    </row>
    <row r="971" spans="1:3" x14ac:dyDescent="0.3">
      <c r="A971">
        <v>970</v>
      </c>
      <c r="B971" s="70">
        <v>136256.85</v>
      </c>
      <c r="C971">
        <v>88</v>
      </c>
    </row>
    <row r="972" spans="1:3" x14ac:dyDescent="0.3">
      <c r="A972">
        <v>971</v>
      </c>
      <c r="B972" s="70">
        <v>105407.08</v>
      </c>
      <c r="C972">
        <v>97</v>
      </c>
    </row>
    <row r="973" spans="1:3" x14ac:dyDescent="0.3">
      <c r="A973">
        <v>972</v>
      </c>
      <c r="B973" s="70">
        <v>95707.59</v>
      </c>
      <c r="C973">
        <v>92</v>
      </c>
    </row>
    <row r="974" spans="1:3" x14ac:dyDescent="0.3">
      <c r="A974">
        <v>973</v>
      </c>
      <c r="B974" s="70">
        <v>156312.06</v>
      </c>
      <c r="C974">
        <v>95</v>
      </c>
    </row>
    <row r="975" spans="1:3" x14ac:dyDescent="0.3">
      <c r="A975">
        <v>974</v>
      </c>
      <c r="B975" s="70">
        <v>133575.12</v>
      </c>
      <c r="C975" t="s">
        <v>53</v>
      </c>
    </row>
    <row r="976" spans="1:3" x14ac:dyDescent="0.3">
      <c r="A976">
        <v>975</v>
      </c>
      <c r="B976" s="70">
        <v>143530.01999999999</v>
      </c>
      <c r="C976">
        <v>107</v>
      </c>
    </row>
    <row r="977" spans="1:3" x14ac:dyDescent="0.3">
      <c r="A977">
        <v>976</v>
      </c>
      <c r="B977" s="70">
        <v>130803.72</v>
      </c>
      <c r="C977" t="s">
        <v>53</v>
      </c>
    </row>
    <row r="978" spans="1:3" x14ac:dyDescent="0.3">
      <c r="A978">
        <v>977</v>
      </c>
      <c r="B978" s="70">
        <v>141071.6</v>
      </c>
      <c r="C978">
        <v>110</v>
      </c>
    </row>
    <row r="979" spans="1:3" x14ac:dyDescent="0.3">
      <c r="A979">
        <v>978</v>
      </c>
      <c r="B979" s="70">
        <v>133174.98000000001</v>
      </c>
      <c r="C979">
        <v>96</v>
      </c>
    </row>
    <row r="980" spans="1:3" x14ac:dyDescent="0.3">
      <c r="A980">
        <v>979</v>
      </c>
      <c r="B980" s="70">
        <v>112988.2</v>
      </c>
      <c r="C980">
        <v>100</v>
      </c>
    </row>
    <row r="981" spans="1:3" x14ac:dyDescent="0.3">
      <c r="A981">
        <v>980</v>
      </c>
      <c r="B981" s="70">
        <v>120921.81</v>
      </c>
      <c r="C981">
        <v>111</v>
      </c>
    </row>
    <row r="982" spans="1:3" x14ac:dyDescent="0.3">
      <c r="A982">
        <v>981</v>
      </c>
      <c r="B982" s="70">
        <v>110490.98</v>
      </c>
      <c r="C982">
        <v>98</v>
      </c>
    </row>
    <row r="983" spans="1:3" x14ac:dyDescent="0.3">
      <c r="A983">
        <v>982</v>
      </c>
      <c r="B983" s="70">
        <v>74113.52</v>
      </c>
      <c r="C983">
        <v>94</v>
      </c>
    </row>
    <row r="984" spans="1:3" x14ac:dyDescent="0.3">
      <c r="A984">
        <v>983</v>
      </c>
      <c r="B984" s="70">
        <v>121010.77</v>
      </c>
      <c r="C984">
        <v>102</v>
      </c>
    </row>
    <row r="985" spans="1:3" x14ac:dyDescent="0.3">
      <c r="A985">
        <v>984</v>
      </c>
      <c r="B985" s="70">
        <v>102072.47</v>
      </c>
      <c r="C985">
        <v>106</v>
      </c>
    </row>
    <row r="986" spans="1:3" x14ac:dyDescent="0.3">
      <c r="A986">
        <v>985</v>
      </c>
      <c r="B986" s="70">
        <v>107946.35</v>
      </c>
      <c r="C986" t="s">
        <v>53</v>
      </c>
    </row>
    <row r="987" spans="1:3" x14ac:dyDescent="0.3">
      <c r="A987">
        <v>986</v>
      </c>
      <c r="B987" s="70">
        <v>99209.61</v>
      </c>
      <c r="C987" t="s">
        <v>53</v>
      </c>
    </row>
    <row r="988" spans="1:3" x14ac:dyDescent="0.3">
      <c r="A988">
        <v>987</v>
      </c>
      <c r="B988" s="70">
        <v>90426.48</v>
      </c>
      <c r="C988">
        <v>99</v>
      </c>
    </row>
    <row r="989" spans="1:3" x14ac:dyDescent="0.3">
      <c r="A989">
        <v>988</v>
      </c>
      <c r="B989" s="70">
        <v>72347.66</v>
      </c>
      <c r="C989" t="s">
        <v>53</v>
      </c>
    </row>
    <row r="990" spans="1:3" x14ac:dyDescent="0.3">
      <c r="A990">
        <v>989</v>
      </c>
      <c r="B990" s="70">
        <v>104984.81</v>
      </c>
      <c r="C990">
        <v>89</v>
      </c>
    </row>
    <row r="991" spans="1:3" x14ac:dyDescent="0.3">
      <c r="A991">
        <v>990</v>
      </c>
      <c r="B991" s="70">
        <v>70573.009999999995</v>
      </c>
      <c r="C991" t="s">
        <v>53</v>
      </c>
    </row>
    <row r="992" spans="1:3" x14ac:dyDescent="0.3">
      <c r="A992">
        <v>991</v>
      </c>
      <c r="B992" s="70">
        <v>137642.35</v>
      </c>
      <c r="C992">
        <v>105</v>
      </c>
    </row>
    <row r="993" spans="1:3" x14ac:dyDescent="0.3">
      <c r="A993">
        <v>992</v>
      </c>
      <c r="B993" s="70">
        <v>147464.07999999999</v>
      </c>
      <c r="C993">
        <v>106</v>
      </c>
    </row>
    <row r="994" spans="1:3" x14ac:dyDescent="0.3">
      <c r="A994">
        <v>993</v>
      </c>
      <c r="B994" s="70">
        <v>111384.14</v>
      </c>
      <c r="C994">
        <v>92</v>
      </c>
    </row>
    <row r="995" spans="1:3" x14ac:dyDescent="0.3">
      <c r="A995">
        <v>994</v>
      </c>
      <c r="B995" s="70">
        <v>128788.39</v>
      </c>
      <c r="C995">
        <v>88</v>
      </c>
    </row>
    <row r="996" spans="1:3" x14ac:dyDescent="0.3">
      <c r="A996">
        <v>995</v>
      </c>
      <c r="B996" s="70">
        <v>121898.76</v>
      </c>
      <c r="C996">
        <v>95</v>
      </c>
    </row>
    <row r="997" spans="1:3" x14ac:dyDescent="0.3">
      <c r="A997">
        <v>996</v>
      </c>
      <c r="B997" s="70">
        <v>87695.35</v>
      </c>
      <c r="C997">
        <v>89</v>
      </c>
    </row>
    <row r="998" spans="1:3" x14ac:dyDescent="0.3">
      <c r="A998">
        <v>997</v>
      </c>
      <c r="B998" s="70">
        <v>139768.72</v>
      </c>
      <c r="C998" t="s">
        <v>53</v>
      </c>
    </row>
    <row r="999" spans="1:3" x14ac:dyDescent="0.3">
      <c r="A999">
        <v>998</v>
      </c>
      <c r="B999" s="70">
        <v>101023.54</v>
      </c>
      <c r="C999">
        <v>86</v>
      </c>
    </row>
    <row r="1000" spans="1:3" x14ac:dyDescent="0.3">
      <c r="A1000">
        <v>999</v>
      </c>
      <c r="B1000" s="70">
        <v>112107.24</v>
      </c>
      <c r="C1000">
        <v>106</v>
      </c>
    </row>
    <row r="1001" spans="1:3" x14ac:dyDescent="0.3">
      <c r="A1001">
        <v>1000</v>
      </c>
      <c r="B1001" s="70">
        <v>108717.82</v>
      </c>
      <c r="C1001">
        <v>95</v>
      </c>
    </row>
  </sheetData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W55"/>
  <sheetViews>
    <sheetView workbookViewId="0"/>
  </sheetViews>
  <sheetFormatPr baseColWidth="10" defaultRowHeight="14.4" x14ac:dyDescent="0.3"/>
  <cols>
    <col min="1" max="1" width="35.33203125" customWidth="1"/>
    <col min="2" max="2" width="12.6640625" bestFit="1" customWidth="1"/>
    <col min="4" max="4" width="7.5546875" bestFit="1" customWidth="1"/>
    <col min="5" max="5" width="4.77734375" bestFit="1" customWidth="1"/>
    <col min="6" max="6" width="14.6640625" bestFit="1" customWidth="1"/>
    <col min="7" max="7" width="9.88671875" bestFit="1" customWidth="1"/>
    <col min="8" max="8" width="13.6640625" bestFit="1" customWidth="1"/>
    <col min="9" max="9" width="15.77734375" bestFit="1" customWidth="1"/>
    <col min="10" max="10" width="7.5546875" bestFit="1" customWidth="1"/>
    <col min="11" max="11" width="13.109375" customWidth="1"/>
    <col min="12" max="12" width="16.33203125" bestFit="1" customWidth="1"/>
    <col min="13" max="13" width="15.77734375" bestFit="1" customWidth="1"/>
    <col min="14" max="14" width="15.77734375" customWidth="1"/>
    <col min="15" max="15" width="26" bestFit="1" customWidth="1"/>
    <col min="16" max="16" width="27.21875" bestFit="1" customWidth="1"/>
    <col min="17" max="17" width="26.33203125" bestFit="1" customWidth="1"/>
    <col min="18" max="18" width="37.21875" bestFit="1" customWidth="1"/>
    <col min="19" max="19" width="34.77734375" bestFit="1" customWidth="1"/>
    <col min="20" max="20" width="44.44140625" bestFit="1" customWidth="1"/>
    <col min="21" max="21" width="17.33203125" bestFit="1" customWidth="1"/>
    <col min="22" max="22" width="27" bestFit="1" customWidth="1"/>
    <col min="23" max="23" width="36.109375" bestFit="1" customWidth="1"/>
  </cols>
  <sheetData>
    <row r="1" spans="1:23" ht="17.399999999999999" x14ac:dyDescent="0.3">
      <c r="A1" s="42" t="s">
        <v>78</v>
      </c>
      <c r="B1" s="42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</row>
    <row r="2" spans="1:23" x14ac:dyDescent="0.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5" thickBot="1" x14ac:dyDescent="0.3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3" ht="17.399999999999999" x14ac:dyDescent="0.3">
      <c r="A4" s="42" t="s">
        <v>10</v>
      </c>
      <c r="B4" s="47">
        <v>100000</v>
      </c>
      <c r="C4" s="9"/>
      <c r="D4" s="6" t="s">
        <v>11</v>
      </c>
      <c r="E4" s="7" t="s">
        <v>1</v>
      </c>
      <c r="F4" s="7" t="s">
        <v>0</v>
      </c>
      <c r="G4" s="7" t="s">
        <v>2</v>
      </c>
      <c r="H4" s="7" t="s">
        <v>20</v>
      </c>
      <c r="I4" s="7" t="s">
        <v>25</v>
      </c>
      <c r="J4" s="7" t="s">
        <v>35</v>
      </c>
      <c r="K4" s="7" t="s">
        <v>17</v>
      </c>
      <c r="L4" s="7" t="s">
        <v>6</v>
      </c>
      <c r="M4" s="7" t="s">
        <v>25</v>
      </c>
      <c r="N4" s="7" t="s">
        <v>50</v>
      </c>
      <c r="O4" s="7" t="s">
        <v>18</v>
      </c>
      <c r="P4" s="7" t="s">
        <v>7</v>
      </c>
      <c r="Q4" s="7" t="s">
        <v>4</v>
      </c>
      <c r="R4" s="7" t="s">
        <v>12</v>
      </c>
      <c r="S4" s="7" t="s">
        <v>29</v>
      </c>
      <c r="T4" s="7" t="s">
        <v>30</v>
      </c>
      <c r="U4" s="7" t="s">
        <v>47</v>
      </c>
      <c r="V4" s="7" t="s">
        <v>21</v>
      </c>
      <c r="W4" s="8" t="s">
        <v>22</v>
      </c>
    </row>
    <row r="5" spans="1:23" ht="17.399999999999999" x14ac:dyDescent="0.3">
      <c r="A5" s="42" t="s">
        <v>64</v>
      </c>
      <c r="B5" s="47"/>
      <c r="C5" s="9"/>
      <c r="D5" s="3">
        <v>0</v>
      </c>
      <c r="E5" s="9">
        <v>65</v>
      </c>
      <c r="F5" s="10">
        <v>880122.82131384278</v>
      </c>
      <c r="G5" s="31">
        <f>F5/$F$5</f>
        <v>1</v>
      </c>
      <c r="H5" s="11">
        <f>(F5-F6)/$F$5</f>
        <v>1.1104565080185305E-2</v>
      </c>
      <c r="I5" s="32">
        <v>100000</v>
      </c>
      <c r="J5" s="41">
        <f ca="1">NORMINV(RAND(), $B$8, $B$11)</f>
        <v>-5.1741920029150928E-2</v>
      </c>
      <c r="K5" s="16">
        <v>0</v>
      </c>
      <c r="L5" s="15">
        <v>0</v>
      </c>
      <c r="M5" s="16">
        <f>MAX(0,I5+K5-L5)</f>
        <v>100000</v>
      </c>
      <c r="N5" s="73" t="str">
        <f>IF(M5&lt;=1,"RUINE","V")</f>
        <v>V</v>
      </c>
      <c r="O5" s="15">
        <f>0</f>
        <v>0</v>
      </c>
      <c r="P5" s="12">
        <f>L5/(1+$B$7)^D5</f>
        <v>0</v>
      </c>
      <c r="Q5" s="16">
        <f>L5*G5</f>
        <v>0</v>
      </c>
      <c r="R5" s="36">
        <f>Q5/(1+$B$7)^D5</f>
        <v>0</v>
      </c>
      <c r="S5" s="16">
        <f>O5*H5</f>
        <v>0</v>
      </c>
      <c r="T5" s="17">
        <f>S5/(1+$B$7)^D5</f>
        <v>0</v>
      </c>
      <c r="U5" s="32">
        <f>Q5+S5</f>
        <v>0</v>
      </c>
      <c r="V5" s="38">
        <f>R5+T5</f>
        <v>0</v>
      </c>
      <c r="W5" s="33">
        <f>V5</f>
        <v>0</v>
      </c>
    </row>
    <row r="6" spans="1:23" ht="17.399999999999999" x14ac:dyDescent="0.3">
      <c r="A6" s="42" t="s">
        <v>63</v>
      </c>
      <c r="B6" s="49">
        <v>0.04</v>
      </c>
      <c r="C6" s="9"/>
      <c r="D6" s="3">
        <v>1</v>
      </c>
      <c r="E6" s="9">
        <v>66</v>
      </c>
      <c r="F6" s="10">
        <v>870349.44016600691</v>
      </c>
      <c r="G6" s="31">
        <f t="shared" ref="G6:G55" si="0">F6/$F$5</f>
        <v>0.98889543491981469</v>
      </c>
      <c r="H6" s="11">
        <f>(F6-F7)/$F$5</f>
        <v>1.2469368075235601E-2</v>
      </c>
      <c r="I6" s="16">
        <f>M5</f>
        <v>100000</v>
      </c>
      <c r="J6" s="41">
        <f t="shared" ref="J6:J55" ca="1" si="1">NORMINV(RAND(), $B$8, $B$11)</f>
        <v>0.1221833543443533</v>
      </c>
      <c r="K6" s="16">
        <f ca="1">I6*J6</f>
        <v>12218.33543443533</v>
      </c>
      <c r="L6" s="15">
        <f ca="1">(I6+K6)*$B$6</f>
        <v>4488.7334173774134</v>
      </c>
      <c r="M6" s="16">
        <f t="shared" ref="M6:M55" ca="1" si="2">MAX(0,I6+K6-L6)</f>
        <v>107729.60201705791</v>
      </c>
      <c r="N6" s="73" t="str">
        <f t="shared" ref="N6:N55" ca="1" si="3">IF(M6&lt;=1,"RUINE","V")</f>
        <v>V</v>
      </c>
      <c r="O6" s="15">
        <f ca="1">M6-(M6*$B$9)</f>
        <v>101265.82589603444</v>
      </c>
      <c r="P6" s="12">
        <f t="shared" ref="P6:P55" ca="1" si="4">L6/(1+$B$7)^D6</f>
        <v>4400.7190366445229</v>
      </c>
      <c r="Q6" s="16">
        <f t="shared" ref="Q6:Q55" ca="1" si="5">L6*G6</f>
        <v>4438.8879850165431</v>
      </c>
      <c r="R6" s="36">
        <f t="shared" ref="R6:R55" ca="1" si="6">Q6/(1+$B$7)^D6</f>
        <v>4351.8509657024933</v>
      </c>
      <c r="S6" s="16">
        <f t="shared" ref="S6:S55" ca="1" si="7">O6*H6</f>
        <v>1262.7208565403785</v>
      </c>
      <c r="T6" s="17">
        <f t="shared" ref="T6:T55" ca="1" si="8">S6/(1+$B$7)^D6</f>
        <v>1237.9616240591945</v>
      </c>
      <c r="U6" s="32">
        <f t="shared" ref="U6:V55" ca="1" si="9">Q6+S6</f>
        <v>5701.6088415569211</v>
      </c>
      <c r="V6" s="38">
        <f t="shared" ca="1" si="9"/>
        <v>5589.8125897616883</v>
      </c>
      <c r="W6" s="33">
        <f ca="1">V6+W5</f>
        <v>5589.8125897616883</v>
      </c>
    </row>
    <row r="7" spans="1:23" ht="17.399999999999999" x14ac:dyDescent="0.3">
      <c r="A7" s="42" t="s">
        <v>9</v>
      </c>
      <c r="B7" s="49">
        <v>0.02</v>
      </c>
      <c r="C7" s="9"/>
      <c r="D7" s="3">
        <v>2</v>
      </c>
      <c r="E7" s="9">
        <v>67</v>
      </c>
      <c r="F7" s="10">
        <v>859374.86475562979</v>
      </c>
      <c r="G7" s="31">
        <f t="shared" si="0"/>
        <v>0.97642606684457911</v>
      </c>
      <c r="H7" s="11">
        <f t="shared" ref="H7:H55" si="10">(F7-F8)/$F$5</f>
        <v>1.4100253388138218E-2</v>
      </c>
      <c r="I7" s="16">
        <f ca="1">M6</f>
        <v>107729.60201705791</v>
      </c>
      <c r="J7" s="41">
        <f t="shared" ca="1" si="1"/>
        <v>8.7783231782655846E-2</v>
      </c>
      <c r="K7" s="16">
        <f ca="1">I7*J7</f>
        <v>9456.8526237166643</v>
      </c>
      <c r="L7" s="15">
        <f t="shared" ref="L7:L55" ca="1" si="11">(I7+K7)*$B$6</f>
        <v>4687.4581856309833</v>
      </c>
      <c r="M7" s="16">
        <f t="shared" ca="1" si="2"/>
        <v>112498.9964551436</v>
      </c>
      <c r="N7" s="73" t="str">
        <f t="shared" ca="1" si="3"/>
        <v>V</v>
      </c>
      <c r="O7" s="15">
        <f t="shared" ref="O7:O55" ca="1" si="12">M7-(M7*$B$9)</f>
        <v>105749.05666783499</v>
      </c>
      <c r="P7" s="12">
        <f t="shared" ca="1" si="4"/>
        <v>4505.4384713869504</v>
      </c>
      <c r="Q7" s="16">
        <f t="shared" ca="1" si="5"/>
        <v>4576.956359694088</v>
      </c>
      <c r="R7" s="36">
        <f t="shared" ca="1" si="6"/>
        <v>4399.2275660266132</v>
      </c>
      <c r="S7" s="16">
        <f t="shared" ca="1" si="7"/>
        <v>1491.0884945730606</v>
      </c>
      <c r="T7" s="17">
        <f t="shared" ca="1" si="8"/>
        <v>1433.187711046771</v>
      </c>
      <c r="U7" s="32">
        <f t="shared" ca="1" si="9"/>
        <v>6068.0448542671484</v>
      </c>
      <c r="V7" s="38">
        <f t="shared" ca="1" si="9"/>
        <v>5832.4152770733845</v>
      </c>
      <c r="W7" s="33">
        <f ca="1">V7+W6</f>
        <v>11422.227866835074</v>
      </c>
    </row>
    <row r="8" spans="1:23" ht="17.399999999999999" x14ac:dyDescent="0.3">
      <c r="A8" s="42" t="s">
        <v>38</v>
      </c>
      <c r="B8" s="49">
        <v>3.2000000000000001E-2</v>
      </c>
      <c r="C8" s="9"/>
      <c r="D8" s="3">
        <v>3</v>
      </c>
      <c r="E8" s="9">
        <v>68</v>
      </c>
      <c r="F8" s="10">
        <v>846964.90996242152</v>
      </c>
      <c r="G8" s="31">
        <f t="shared" si="0"/>
        <v>0.96232581345644086</v>
      </c>
      <c r="H8" s="11">
        <f t="shared" si="10"/>
        <v>1.4359576611957057E-2</v>
      </c>
      <c r="I8" s="16">
        <f t="shared" ref="I8:I55" ca="1" si="13">M7</f>
        <v>112498.9964551436</v>
      </c>
      <c r="J8" s="41">
        <f t="shared" ca="1" si="1"/>
        <v>-8.611617656064316E-3</v>
      </c>
      <c r="K8" s="16">
        <f t="shared" ref="K8:K55" ca="1" si="14">I8*J8</f>
        <v>-968.79834416263145</v>
      </c>
      <c r="L8" s="15">
        <f t="shared" ca="1" si="11"/>
        <v>4461.2079244392389</v>
      </c>
      <c r="M8" s="16">
        <f t="shared" ca="1" si="2"/>
        <v>107068.99018654173</v>
      </c>
      <c r="N8" s="73" t="str">
        <f t="shared" ca="1" si="3"/>
        <v>V</v>
      </c>
      <c r="O8" s="15">
        <f t="shared" ca="1" si="12"/>
        <v>100644.85077534923</v>
      </c>
      <c r="P8" s="12">
        <f t="shared" ca="1" si="4"/>
        <v>4203.8958662573586</v>
      </c>
      <c r="Q8" s="16">
        <f t="shared" ca="1" si="5"/>
        <v>4293.1355448843105</v>
      </c>
      <c r="R8" s="36">
        <f t="shared" ca="1" si="6"/>
        <v>4045.5175091822816</v>
      </c>
      <c r="S8" s="16">
        <f t="shared" ca="1" si="7"/>
        <v>1445.2174453076129</v>
      </c>
      <c r="T8" s="17">
        <f t="shared" ca="1" si="8"/>
        <v>1361.8606769903856</v>
      </c>
      <c r="U8" s="32">
        <f t="shared" ca="1" si="9"/>
        <v>5738.3529901919237</v>
      </c>
      <c r="V8" s="38">
        <f t="shared" ca="1" si="9"/>
        <v>5407.3781861726675</v>
      </c>
      <c r="W8" s="33">
        <f t="shared" ref="W8:W54" ca="1" si="15">V8+W7</f>
        <v>16829.606053007741</v>
      </c>
    </row>
    <row r="9" spans="1:23" ht="17.399999999999999" x14ac:dyDescent="0.3">
      <c r="A9" s="42" t="s">
        <v>28</v>
      </c>
      <c r="B9" s="49">
        <v>0.06</v>
      </c>
      <c r="C9" s="9"/>
      <c r="D9" s="3">
        <v>4</v>
      </c>
      <c r="E9" s="9">
        <v>69</v>
      </c>
      <c r="F9" s="10">
        <v>834326.7188818336</v>
      </c>
      <c r="G9" s="31">
        <f t="shared" si="0"/>
        <v>0.94796623684448378</v>
      </c>
      <c r="H9" s="11">
        <f t="shared" si="10"/>
        <v>1.7596378512726909E-2</v>
      </c>
      <c r="I9" s="16">
        <f t="shared" ca="1" si="13"/>
        <v>107068.99018654173</v>
      </c>
      <c r="J9" s="41">
        <f t="shared" ca="1" si="1"/>
        <v>-0.10439701870403462</v>
      </c>
      <c r="K9" s="16">
        <f ca="1">I9*J9</f>
        <v>-11177.683371126495</v>
      </c>
      <c r="L9" s="15">
        <f t="shared" ca="1" si="11"/>
        <v>3835.6522726166099</v>
      </c>
      <c r="M9" s="16">
        <f t="shared" ca="1" si="2"/>
        <v>92055.654542798628</v>
      </c>
      <c r="N9" s="73" t="str">
        <f t="shared" ca="1" si="3"/>
        <v>V</v>
      </c>
      <c r="O9" s="15">
        <f t="shared" ca="1" si="12"/>
        <v>86532.315270230712</v>
      </c>
      <c r="P9" s="12">
        <f t="shared" ca="1" si="4"/>
        <v>3543.5498078850596</v>
      </c>
      <c r="Q9" s="16">
        <f t="shared" ca="1" si="5"/>
        <v>3636.0688507163595</v>
      </c>
      <c r="R9" s="36">
        <f t="shared" ca="1" si="6"/>
        <v>3359.1655764517932</v>
      </c>
      <c r="S9" s="16">
        <f t="shared" ca="1" si="7"/>
        <v>1522.6553730775984</v>
      </c>
      <c r="T9" s="17">
        <f t="shared" ca="1" si="8"/>
        <v>1406.6982018324347</v>
      </c>
      <c r="U9" s="32">
        <f t="shared" ca="1" si="9"/>
        <v>5158.7242237939581</v>
      </c>
      <c r="V9" s="38">
        <f t="shared" ca="1" si="9"/>
        <v>4765.8637782842279</v>
      </c>
      <c r="W9" s="33">
        <f t="shared" ca="1" si="15"/>
        <v>21595.469831291968</v>
      </c>
    </row>
    <row r="10" spans="1:23" ht="17.399999999999999" x14ac:dyDescent="0.3">
      <c r="A10" s="42" t="s">
        <v>43</v>
      </c>
      <c r="B10" s="46" t="s">
        <v>65</v>
      </c>
      <c r="C10" s="9"/>
      <c r="D10" s="3">
        <v>5</v>
      </c>
      <c r="E10" s="9">
        <v>70</v>
      </c>
      <c r="F10" s="10">
        <v>818839.74458030611</v>
      </c>
      <c r="G10" s="31">
        <f t="shared" si="0"/>
        <v>0.93036985833175689</v>
      </c>
      <c r="H10" s="11">
        <f t="shared" si="10"/>
        <v>1.7635819008535464E-2</v>
      </c>
      <c r="I10" s="16">
        <f t="shared" ca="1" si="13"/>
        <v>92055.654542798628</v>
      </c>
      <c r="J10" s="41">
        <f t="shared" ca="1" si="1"/>
        <v>4.4731074536449734E-2</v>
      </c>
      <c r="K10" s="16">
        <f t="shared" ca="1" si="14"/>
        <v>4117.7483448555931</v>
      </c>
      <c r="L10" s="15">
        <f t="shared" ca="1" si="11"/>
        <v>3846.9361155061688</v>
      </c>
      <c r="M10" s="16">
        <f t="shared" ca="1" si="2"/>
        <v>92326.466772148051</v>
      </c>
      <c r="N10" s="73" t="str">
        <f t="shared" ca="1" si="3"/>
        <v>V</v>
      </c>
      <c r="O10" s="15">
        <f t="shared" ca="1" si="12"/>
        <v>86786.878765819172</v>
      </c>
      <c r="P10" s="12">
        <f t="shared" ca="1" si="4"/>
        <v>3484.2885632613529</v>
      </c>
      <c r="Q10" s="16">
        <f t="shared" ca="1" si="5"/>
        <v>3579.0734087947935</v>
      </c>
      <c r="R10" s="36">
        <f t="shared" ca="1" si="6"/>
        <v>3241.6770569884261</v>
      </c>
      <c r="S10" s="16">
        <f t="shared" ca="1" si="7"/>
        <v>1530.5576862296966</v>
      </c>
      <c r="T10" s="17">
        <f t="shared" ca="1" si="8"/>
        <v>1386.2732526402253</v>
      </c>
      <c r="U10" s="32">
        <f t="shared" ca="1" si="9"/>
        <v>5109.6310950244897</v>
      </c>
      <c r="V10" s="38">
        <f t="shared" ca="1" si="9"/>
        <v>4627.9503096286517</v>
      </c>
      <c r="W10" s="33">
        <f t="shared" ca="1" si="15"/>
        <v>26223.420140920622</v>
      </c>
    </row>
    <row r="11" spans="1:23" ht="17.399999999999999" x14ac:dyDescent="0.3">
      <c r="A11" s="42" t="s">
        <v>39</v>
      </c>
      <c r="B11" s="65">
        <v>0.08</v>
      </c>
      <c r="C11" s="9"/>
      <c r="D11" s="3">
        <v>6</v>
      </c>
      <c r="E11" s="9">
        <v>71</v>
      </c>
      <c r="F11" s="10">
        <v>803318.05779833358</v>
      </c>
      <c r="G11" s="31">
        <f t="shared" si="0"/>
        <v>0.9127340393232215</v>
      </c>
      <c r="H11" s="11">
        <f t="shared" si="10"/>
        <v>1.9545690834471385E-2</v>
      </c>
      <c r="I11" s="16">
        <f t="shared" ca="1" si="13"/>
        <v>92326.466772148051</v>
      </c>
      <c r="J11" s="41">
        <f t="shared" ca="1" si="1"/>
        <v>4.2325026263139755E-2</v>
      </c>
      <c r="K11" s="16">
        <f ca="1">I11*J11</f>
        <v>3907.720130914066</v>
      </c>
      <c r="L11" s="15">
        <f t="shared" ca="1" si="11"/>
        <v>3849.3674761224847</v>
      </c>
      <c r="M11" s="16">
        <f t="shared" ca="1" si="2"/>
        <v>92384.819426939634</v>
      </c>
      <c r="N11" s="73" t="str">
        <f t="shared" ca="1" si="3"/>
        <v>V</v>
      </c>
      <c r="O11" s="15">
        <f t="shared" ca="1" si="12"/>
        <v>86841.73026132326</v>
      </c>
      <c r="P11" s="12">
        <f t="shared" ca="1" si="4"/>
        <v>3418.1281583150562</v>
      </c>
      <c r="Q11" s="16">
        <f t="shared" ca="1" si="5"/>
        <v>3513.4487253207099</v>
      </c>
      <c r="R11" s="36">
        <f t="shared" ca="1" si="6"/>
        <v>3119.841920863345</v>
      </c>
      <c r="S11" s="16">
        <f t="shared" ca="1" si="7"/>
        <v>1697.3816112183824</v>
      </c>
      <c r="T11" s="17">
        <f t="shared" ca="1" si="8"/>
        <v>1507.2262954110126</v>
      </c>
      <c r="U11" s="32">
        <f t="shared" ca="1" si="9"/>
        <v>5210.8303365390921</v>
      </c>
      <c r="V11" s="38">
        <f t="shared" ca="1" si="9"/>
        <v>4627.0682162743578</v>
      </c>
      <c r="W11" s="33">
        <f t="shared" ca="1" si="15"/>
        <v>30850.488357194979</v>
      </c>
    </row>
    <row r="12" spans="1:23" ht="17.399999999999999" x14ac:dyDescent="0.3">
      <c r="A12" s="42" t="s">
        <v>34</v>
      </c>
      <c r="B12" s="54">
        <f ca="1">W55</f>
        <v>88586.603551724984</v>
      </c>
      <c r="C12" s="9"/>
      <c r="D12" s="3">
        <v>7</v>
      </c>
      <c r="E12" s="9">
        <v>72</v>
      </c>
      <c r="F12" s="10">
        <v>786115.44923657051</v>
      </c>
      <c r="G12" s="31">
        <f t="shared" si="0"/>
        <v>0.89318834848875006</v>
      </c>
      <c r="H12" s="11">
        <f t="shared" si="10"/>
        <v>1.9459186349815121E-2</v>
      </c>
      <c r="I12" s="16">
        <f ca="1">M11</f>
        <v>92384.819426939634</v>
      </c>
      <c r="J12" s="41">
        <f t="shared" ca="1" si="1"/>
        <v>6.3536275843717294E-2</v>
      </c>
      <c r="K12" s="16">
        <f ca="1">I12*J12</f>
        <v>5869.7873708820489</v>
      </c>
      <c r="L12" s="15">
        <f t="shared" ca="1" si="11"/>
        <v>3930.1842719128676</v>
      </c>
      <c r="M12" s="16">
        <f t="shared" ca="1" si="2"/>
        <v>94324.422525908827</v>
      </c>
      <c r="N12" s="73" t="str">
        <f t="shared" ca="1" si="3"/>
        <v>V</v>
      </c>
      <c r="O12" s="15">
        <f t="shared" ca="1" si="12"/>
        <v>88664.957174354291</v>
      </c>
      <c r="P12" s="12">
        <f t="shared" ca="1" si="4"/>
        <v>3421.4619217420613</v>
      </c>
      <c r="Q12" s="16">
        <f t="shared" ca="1" si="5"/>
        <v>3510.3947990863148</v>
      </c>
      <c r="R12" s="36">
        <f t="shared" ca="1" si="6"/>
        <v>3056.0099232979369</v>
      </c>
      <c r="S12" s="16">
        <f t="shared" ca="1" si="7"/>
        <v>1725.3479243541374</v>
      </c>
      <c r="T12" s="17">
        <f t="shared" ca="1" si="8"/>
        <v>1502.0191971968834</v>
      </c>
      <c r="U12" s="32">
        <f t="shared" ca="1" si="9"/>
        <v>5235.7427234404522</v>
      </c>
      <c r="V12" s="38">
        <f t="shared" ca="1" si="9"/>
        <v>4558.0291204948207</v>
      </c>
      <c r="W12" s="33">
        <f t="shared" ca="1" si="15"/>
        <v>35408.517477689798</v>
      </c>
    </row>
    <row r="13" spans="1:23" x14ac:dyDescent="0.3">
      <c r="A13" s="9"/>
      <c r="B13" s="78"/>
      <c r="C13" s="9"/>
      <c r="D13" s="3">
        <v>8</v>
      </c>
      <c r="E13" s="9">
        <v>73</v>
      </c>
      <c r="F13" s="10">
        <v>768988.9752458994</v>
      </c>
      <c r="G13" s="31">
        <f t="shared" si="0"/>
        <v>0.87372916213893492</v>
      </c>
      <c r="H13" s="11">
        <f t="shared" si="10"/>
        <v>1.9570475432288945E-2</v>
      </c>
      <c r="I13" s="16">
        <f t="shared" ca="1" si="13"/>
        <v>94324.422525908827</v>
      </c>
      <c r="J13" s="41">
        <f t="shared" ca="1" si="1"/>
        <v>-1.3546370921023447E-2</v>
      </c>
      <c r="K13" s="16">
        <f t="shared" ca="1" si="14"/>
        <v>-1277.7536144473004</v>
      </c>
      <c r="L13" s="15">
        <f t="shared" ca="1" si="11"/>
        <v>3721.8667564584612</v>
      </c>
      <c r="M13" s="16">
        <f t="shared" ca="1" si="2"/>
        <v>89324.802155003068</v>
      </c>
      <c r="N13" s="73" t="str">
        <f t="shared" ca="1" si="3"/>
        <v>V</v>
      </c>
      <c r="O13" s="15">
        <f t="shared" ca="1" si="12"/>
        <v>83965.314025702886</v>
      </c>
      <c r="P13" s="12">
        <f t="shared" ca="1" si="4"/>
        <v>3176.5774394898685</v>
      </c>
      <c r="Q13" s="16">
        <f t="shared" ca="1" si="5"/>
        <v>3251.9035227132067</v>
      </c>
      <c r="R13" s="36">
        <f t="shared" ca="1" si="6"/>
        <v>2775.4683446749264</v>
      </c>
      <c r="S13" s="16">
        <f t="shared" ca="1" si="7"/>
        <v>1643.2411153044447</v>
      </c>
      <c r="T13" s="17">
        <f t="shared" ca="1" si="8"/>
        <v>1402.4904694560435</v>
      </c>
      <c r="U13" s="32">
        <f t="shared" ca="1" si="9"/>
        <v>4895.1446380176512</v>
      </c>
      <c r="V13" s="38">
        <f t="shared" ca="1" si="9"/>
        <v>4177.9588141309696</v>
      </c>
      <c r="W13" s="33">
        <f t="shared" ca="1" si="15"/>
        <v>39586.476291820771</v>
      </c>
    </row>
    <row r="14" spans="1:23" x14ac:dyDescent="0.3">
      <c r="A14" s="9"/>
      <c r="B14" s="9"/>
      <c r="C14" s="9"/>
      <c r="D14" s="3">
        <v>9</v>
      </c>
      <c r="E14" s="9">
        <v>74</v>
      </c>
      <c r="F14" s="10">
        <v>751764.55319398001</v>
      </c>
      <c r="G14" s="31">
        <f t="shared" si="0"/>
        <v>0.85415868670664596</v>
      </c>
      <c r="H14" s="11">
        <f t="shared" si="10"/>
        <v>2.1148116881485997E-2</v>
      </c>
      <c r="I14" s="16">
        <f t="shared" ca="1" si="13"/>
        <v>89324.802155003068</v>
      </c>
      <c r="J14" s="41">
        <f t="shared" ca="1" si="1"/>
        <v>9.94550706502461E-4</v>
      </c>
      <c r="K14" s="16">
        <f t="shared" ca="1" si="14"/>
        <v>88.838045091450851</v>
      </c>
      <c r="L14" s="15">
        <f t="shared" ca="1" si="11"/>
        <v>3576.5456080037811</v>
      </c>
      <c r="M14" s="16">
        <f t="shared" ca="1" si="2"/>
        <v>85837.09459209074</v>
      </c>
      <c r="N14" s="73" t="str">
        <f t="shared" ca="1" si="3"/>
        <v>V</v>
      </c>
      <c r="O14" s="15">
        <f t="shared" ca="1" si="12"/>
        <v>80686.86891656529</v>
      </c>
      <c r="P14" s="12">
        <f t="shared" ca="1" si="4"/>
        <v>2992.6933711308925</v>
      </c>
      <c r="Q14" s="16">
        <f t="shared" ca="1" si="5"/>
        <v>3054.9374994789323</v>
      </c>
      <c r="R14" s="36">
        <f t="shared" ca="1" si="6"/>
        <v>2556.2350396008483</v>
      </c>
      <c r="S14" s="16">
        <f t="shared" ca="1" si="7"/>
        <v>1706.3753346486621</v>
      </c>
      <c r="T14" s="17">
        <f t="shared" ca="1" si="8"/>
        <v>1427.8185468224879</v>
      </c>
      <c r="U14" s="32">
        <f t="shared" ca="1" si="9"/>
        <v>4761.3128341275942</v>
      </c>
      <c r="V14" s="38">
        <f t="shared" ca="1" si="9"/>
        <v>3984.0535864233361</v>
      </c>
      <c r="W14" s="33">
        <f t="shared" ca="1" si="15"/>
        <v>43570.52987824411</v>
      </c>
    </row>
    <row r="15" spans="1:23" x14ac:dyDescent="0.3">
      <c r="A15" s="9"/>
      <c r="B15" s="9"/>
      <c r="C15" s="9"/>
      <c r="D15" s="3">
        <v>10</v>
      </c>
      <c r="E15" s="9">
        <v>75</v>
      </c>
      <c r="F15" s="10">
        <v>733151.61289877165</v>
      </c>
      <c r="G15" s="31">
        <f t="shared" si="0"/>
        <v>0.83301056982515997</v>
      </c>
      <c r="H15" s="11">
        <f t="shared" si="10"/>
        <v>2.5639925793550414E-2</v>
      </c>
      <c r="I15" s="16">
        <f t="shared" ca="1" si="13"/>
        <v>85837.09459209074</v>
      </c>
      <c r="J15" s="41">
        <f t="shared" ca="1" si="1"/>
        <v>-9.5220673296502661E-2</v>
      </c>
      <c r="K15" s="16">
        <f t="shared" ca="1" si="14"/>
        <v>-8173.4659408744674</v>
      </c>
      <c r="L15" s="15">
        <f t="shared" ca="1" si="11"/>
        <v>3106.5451460486511</v>
      </c>
      <c r="M15" s="16">
        <f t="shared" ca="1" si="2"/>
        <v>74557.083505167626</v>
      </c>
      <c r="N15" s="73" t="str">
        <f t="shared" ca="1" si="3"/>
        <v>V</v>
      </c>
      <c r="O15" s="15">
        <f t="shared" ca="1" si="12"/>
        <v>70083.658494857562</v>
      </c>
      <c r="P15" s="12">
        <f t="shared" ca="1" si="4"/>
        <v>2548.4490290464269</v>
      </c>
      <c r="Q15" s="16">
        <f t="shared" ca="1" si="5"/>
        <v>2587.7849422975714</v>
      </c>
      <c r="R15" s="36">
        <f t="shared" ca="1" si="6"/>
        <v>2122.8849778563394</v>
      </c>
      <c r="S15" s="16">
        <f t="shared" ca="1" si="7"/>
        <v>1796.9398031486769</v>
      </c>
      <c r="T15" s="17">
        <f t="shared" ca="1" si="8"/>
        <v>1474.1165124910133</v>
      </c>
      <c r="U15" s="32">
        <f t="shared" ca="1" si="9"/>
        <v>4384.7247454462486</v>
      </c>
      <c r="V15" s="38">
        <f t="shared" ca="1" si="9"/>
        <v>3597.001490347353</v>
      </c>
      <c r="W15" s="33">
        <f t="shared" ca="1" si="15"/>
        <v>47167.531368591459</v>
      </c>
    </row>
    <row r="16" spans="1:23" x14ac:dyDescent="0.3">
      <c r="A16" s="9"/>
      <c r="B16" s="9"/>
      <c r="C16" s="9"/>
      <c r="D16" s="3">
        <v>11</v>
      </c>
      <c r="E16" s="9">
        <v>76</v>
      </c>
      <c r="F16" s="10">
        <v>710585.32907107449</v>
      </c>
      <c r="G16" s="31">
        <f t="shared" si="0"/>
        <v>0.80737064403160963</v>
      </c>
      <c r="H16" s="11">
        <f t="shared" si="10"/>
        <v>2.3838179210346002E-2</v>
      </c>
      <c r="I16" s="16">
        <f t="shared" ca="1" si="13"/>
        <v>74557.083505167626</v>
      </c>
      <c r="J16" s="41">
        <f t="shared" ca="1" si="1"/>
        <v>5.2126314455216372E-2</v>
      </c>
      <c r="K16" s="16">
        <f t="shared" ca="1" si="14"/>
        <v>3886.3859796541933</v>
      </c>
      <c r="L16" s="15">
        <f t="shared" ca="1" si="11"/>
        <v>3137.7387793928729</v>
      </c>
      <c r="M16" s="16">
        <f t="shared" ca="1" si="2"/>
        <v>75305.730705428941</v>
      </c>
      <c r="N16" s="73" t="str">
        <f t="shared" ca="1" si="3"/>
        <v>V</v>
      </c>
      <c r="O16" s="15">
        <f t="shared" ca="1" si="12"/>
        <v>70787.386863103209</v>
      </c>
      <c r="P16" s="12">
        <f t="shared" ca="1" si="4"/>
        <v>2523.567326595381</v>
      </c>
      <c r="Q16" s="16">
        <f t="shared" ca="1" si="5"/>
        <v>2533.3181791213806</v>
      </c>
      <c r="R16" s="36">
        <f t="shared" ca="1" si="6"/>
        <v>2037.4541777304403</v>
      </c>
      <c r="S16" s="16">
        <f t="shared" ca="1" si="7"/>
        <v>1687.4424138747465</v>
      </c>
      <c r="T16" s="17">
        <f t="shared" ca="1" si="8"/>
        <v>1357.1475640778203</v>
      </c>
      <c r="U16" s="32">
        <f t="shared" ca="1" si="9"/>
        <v>4220.7605929961273</v>
      </c>
      <c r="V16" s="38">
        <f t="shared" ca="1" si="9"/>
        <v>3394.6017418082606</v>
      </c>
      <c r="W16" s="33">
        <f t="shared" ca="1" si="15"/>
        <v>50562.133110399722</v>
      </c>
    </row>
    <row r="17" spans="1:23" x14ac:dyDescent="0.3">
      <c r="A17" s="9"/>
      <c r="B17" s="9"/>
      <c r="C17" s="9"/>
      <c r="D17" s="3">
        <v>12</v>
      </c>
      <c r="E17" s="9">
        <v>77</v>
      </c>
      <c r="F17" s="10">
        <v>689604.80352947977</v>
      </c>
      <c r="G17" s="31">
        <f t="shared" si="0"/>
        <v>0.7835324648212636</v>
      </c>
      <c r="H17" s="11">
        <f t="shared" si="10"/>
        <v>2.7514330499724252E-2</v>
      </c>
      <c r="I17" s="16">
        <f t="shared" ca="1" si="13"/>
        <v>75305.730705428941</v>
      </c>
      <c r="J17" s="41">
        <f t="shared" ca="1" si="1"/>
        <v>7.0806524022313619E-2</v>
      </c>
      <c r="K17" s="16">
        <f t="shared" ca="1" si="14"/>
        <v>5332.1370302118348</v>
      </c>
      <c r="L17" s="15">
        <f t="shared" ca="1" si="11"/>
        <v>3225.5147094256308</v>
      </c>
      <c r="M17" s="16">
        <f t="shared" ca="1" si="2"/>
        <v>77412.353026215147</v>
      </c>
      <c r="N17" s="73" t="str">
        <f t="shared" ca="1" si="3"/>
        <v>V</v>
      </c>
      <c r="O17" s="15">
        <f t="shared" ca="1" si="12"/>
        <v>72767.611844642233</v>
      </c>
      <c r="P17" s="12">
        <f t="shared" ca="1" si="4"/>
        <v>2543.2963361203592</v>
      </c>
      <c r="Q17" s="16">
        <f t="shared" ca="1" si="5"/>
        <v>2527.2954905935062</v>
      </c>
      <c r="R17" s="36">
        <f t="shared" ca="1" si="6"/>
        <v>1992.7552470112739</v>
      </c>
      <c r="S17" s="16">
        <f t="shared" ca="1" si="7"/>
        <v>2002.1521219691356</v>
      </c>
      <c r="T17" s="17">
        <f t="shared" ca="1" si="8"/>
        <v>1578.6832846489956</v>
      </c>
      <c r="U17" s="32">
        <f t="shared" ca="1" si="9"/>
        <v>4529.4476125626416</v>
      </c>
      <c r="V17" s="38">
        <f t="shared" ca="1" si="9"/>
        <v>3571.4385316602693</v>
      </c>
      <c r="W17" s="33">
        <f t="shared" ca="1" si="15"/>
        <v>54133.571642059993</v>
      </c>
    </row>
    <row r="18" spans="1:23" x14ac:dyDescent="0.3">
      <c r="A18" s="9"/>
      <c r="B18" s="9"/>
      <c r="C18" s="9"/>
      <c r="D18" s="3">
        <v>13</v>
      </c>
      <c r="E18" s="9">
        <v>78</v>
      </c>
      <c r="F18" s="10">
        <v>665388.81334350095</v>
      </c>
      <c r="G18" s="31">
        <f t="shared" si="0"/>
        <v>0.7560181343215393</v>
      </c>
      <c r="H18" s="11">
        <f t="shared" si="10"/>
        <v>2.7400875614625661E-2</v>
      </c>
      <c r="I18" s="16">
        <f t="shared" ca="1" si="13"/>
        <v>77412.353026215147</v>
      </c>
      <c r="J18" s="41">
        <f t="shared" ca="1" si="1"/>
        <v>0.1484689347667929</v>
      </c>
      <c r="K18" s="16">
        <f t="shared" ca="1" si="14"/>
        <v>11493.329591593079</v>
      </c>
      <c r="L18" s="15">
        <f t="shared" ca="1" si="11"/>
        <v>3556.227304712329</v>
      </c>
      <c r="M18" s="16">
        <f t="shared" ca="1" si="2"/>
        <v>85349.455313095896</v>
      </c>
      <c r="N18" s="73" t="str">
        <f t="shared" ca="1" si="3"/>
        <v>V</v>
      </c>
      <c r="O18" s="15">
        <f t="shared" ca="1" si="12"/>
        <v>80228.48799431014</v>
      </c>
      <c r="P18" s="12">
        <f t="shared" ca="1" si="4"/>
        <v>2749.0793731204112</v>
      </c>
      <c r="Q18" s="16">
        <f t="shared" ca="1" si="5"/>
        <v>2688.572332131931</v>
      </c>
      <c r="R18" s="36">
        <f t="shared" ca="1" si="6"/>
        <v>2078.3538587683197</v>
      </c>
      <c r="S18" s="16">
        <f t="shared" ca="1" si="7"/>
        <v>2198.3308202815801</v>
      </c>
      <c r="T18" s="17">
        <f t="shared" ca="1" si="8"/>
        <v>1699.3812249635791</v>
      </c>
      <c r="U18" s="32">
        <f t="shared" ca="1" si="9"/>
        <v>4886.9031524135116</v>
      </c>
      <c r="V18" s="38">
        <f t="shared" ca="1" si="9"/>
        <v>3777.7350837318991</v>
      </c>
      <c r="W18" s="33">
        <f t="shared" ca="1" si="15"/>
        <v>57911.306725791888</v>
      </c>
    </row>
    <row r="19" spans="1:23" x14ac:dyDescent="0.3">
      <c r="A19" s="9"/>
      <c r="B19" s="9"/>
      <c r="C19" s="9"/>
      <c r="D19" s="3">
        <v>14</v>
      </c>
      <c r="E19" s="9">
        <v>79</v>
      </c>
      <c r="F19" s="10">
        <v>641272.67739108694</v>
      </c>
      <c r="G19" s="31">
        <f t="shared" si="0"/>
        <v>0.72861725870691363</v>
      </c>
      <c r="H19" s="11">
        <f t="shared" si="10"/>
        <v>3.0010244779763138E-2</v>
      </c>
      <c r="I19" s="16">
        <f t="shared" ca="1" si="13"/>
        <v>85349.455313095896</v>
      </c>
      <c r="J19" s="41">
        <f t="shared" ca="1" si="1"/>
        <v>-6.4477260417636809E-2</v>
      </c>
      <c r="K19" s="16">
        <f t="shared" ca="1" si="14"/>
        <v>-5503.0990567259396</v>
      </c>
      <c r="L19" s="15">
        <f t="shared" ca="1" si="11"/>
        <v>3193.854250254798</v>
      </c>
      <c r="M19" s="16">
        <f t="shared" ca="1" si="2"/>
        <v>76652.502006115159</v>
      </c>
      <c r="N19" s="73" t="str">
        <f t="shared" ca="1" si="3"/>
        <v>V</v>
      </c>
      <c r="O19" s="15">
        <f t="shared" ca="1" si="12"/>
        <v>72053.351885748256</v>
      </c>
      <c r="P19" s="12">
        <f t="shared" ca="1" si="4"/>
        <v>2420.5423684432681</v>
      </c>
      <c r="Q19" s="16">
        <f t="shared" ca="1" si="5"/>
        <v>2327.0973285300756</v>
      </c>
      <c r="R19" s="36">
        <f t="shared" ca="1" si="6"/>
        <v>1763.6489450790739</v>
      </c>
      <c r="S19" s="16">
        <f t="shared" ca="1" si="7"/>
        <v>2162.338727293713</v>
      </c>
      <c r="T19" s="17">
        <f t="shared" ca="1" si="8"/>
        <v>1638.7825161159333</v>
      </c>
      <c r="U19" s="32">
        <f t="shared" ca="1" si="9"/>
        <v>4489.4360558237886</v>
      </c>
      <c r="V19" s="38">
        <f t="shared" ca="1" si="9"/>
        <v>3402.4314611950072</v>
      </c>
      <c r="W19" s="33">
        <f t="shared" ca="1" si="15"/>
        <v>61313.738186986899</v>
      </c>
    </row>
    <row r="20" spans="1:23" x14ac:dyDescent="0.3">
      <c r="A20" s="9"/>
      <c r="B20" s="9"/>
      <c r="C20" s="9"/>
      <c r="D20" s="3">
        <v>15</v>
      </c>
      <c r="E20" s="9">
        <v>80</v>
      </c>
      <c r="F20" s="10">
        <v>614859.97608720278</v>
      </c>
      <c r="G20" s="31">
        <f t="shared" si="0"/>
        <v>0.69860701392715052</v>
      </c>
      <c r="H20" s="11">
        <f t="shared" si="10"/>
        <v>3.1949792092530752E-2</v>
      </c>
      <c r="I20" s="16">
        <f t="shared" ca="1" si="13"/>
        <v>76652.502006115159</v>
      </c>
      <c r="J20" s="41">
        <f t="shared" ca="1" si="1"/>
        <v>-9.7645309646276407E-2</v>
      </c>
      <c r="K20" s="16">
        <f t="shared" ca="1" si="14"/>
        <v>-7484.7572935489379</v>
      </c>
      <c r="L20" s="15">
        <f t="shared" ca="1" si="11"/>
        <v>2766.7097885026487</v>
      </c>
      <c r="M20" s="16">
        <f t="shared" ca="1" si="2"/>
        <v>66401.03492406357</v>
      </c>
      <c r="N20" s="73" t="str">
        <f t="shared" ca="1" si="3"/>
        <v>V</v>
      </c>
      <c r="O20" s="15">
        <f t="shared" ca="1" si="12"/>
        <v>62416.972828619757</v>
      </c>
      <c r="P20" s="12">
        <f t="shared" ca="1" si="4"/>
        <v>2055.7061264608888</v>
      </c>
      <c r="Q20" s="16">
        <f t="shared" ca="1" si="5"/>
        <v>1932.8428637488537</v>
      </c>
      <c r="R20" s="36">
        <f t="shared" ca="1" si="6"/>
        <v>1436.1307185185908</v>
      </c>
      <c r="S20" s="16">
        <f t="shared" ca="1" si="7"/>
        <v>1994.2093049195423</v>
      </c>
      <c r="T20" s="17">
        <f t="shared" ca="1" si="8"/>
        <v>1481.7268882353865</v>
      </c>
      <c r="U20" s="32">
        <f t="shared" ca="1" si="9"/>
        <v>3927.052168668396</v>
      </c>
      <c r="V20" s="38">
        <f t="shared" ca="1" si="9"/>
        <v>2917.8576067539771</v>
      </c>
      <c r="W20" s="33">
        <f t="shared" ca="1" si="15"/>
        <v>64231.595793740875</v>
      </c>
    </row>
    <row r="21" spans="1:23" x14ac:dyDescent="0.3">
      <c r="A21" s="9"/>
      <c r="B21" s="9"/>
      <c r="C21" s="9"/>
      <c r="D21" s="3">
        <v>16</v>
      </c>
      <c r="E21" s="9">
        <v>81</v>
      </c>
      <c r="F21" s="10">
        <v>586740.23493033391</v>
      </c>
      <c r="G21" s="31">
        <f t="shared" si="0"/>
        <v>0.66665722183461973</v>
      </c>
      <c r="H21" s="11">
        <f t="shared" si="10"/>
        <v>3.4620793358098333E-2</v>
      </c>
      <c r="I21" s="16">
        <f t="shared" ca="1" si="13"/>
        <v>66401.03492406357</v>
      </c>
      <c r="J21" s="41">
        <f t="shared" ca="1" si="1"/>
        <v>-0.10618727461495617</v>
      </c>
      <c r="K21" s="16">
        <f t="shared" ca="1" si="14"/>
        <v>-7050.9449301988334</v>
      </c>
      <c r="L21" s="15">
        <f t="shared" ca="1" si="11"/>
        <v>2374.0035997545892</v>
      </c>
      <c r="M21" s="16">
        <f t="shared" ca="1" si="2"/>
        <v>56976.086394110142</v>
      </c>
      <c r="N21" s="73" t="str">
        <f t="shared" ca="1" si="3"/>
        <v>V</v>
      </c>
      <c r="O21" s="15">
        <f t="shared" ca="1" si="12"/>
        <v>53557.521210463536</v>
      </c>
      <c r="P21" s="12">
        <f t="shared" ca="1" si="4"/>
        <v>1729.3329839837536</v>
      </c>
      <c r="Q21" s="16">
        <f t="shared" ca="1" si="5"/>
        <v>1582.6466444377809</v>
      </c>
      <c r="R21" s="36">
        <f t="shared" ca="1" si="6"/>
        <v>1152.872322729582</v>
      </c>
      <c r="S21" s="16">
        <f t="shared" ca="1" si="7"/>
        <v>1854.2038745994266</v>
      </c>
      <c r="T21" s="17">
        <f t="shared" ca="1" si="8"/>
        <v>1350.6870502246657</v>
      </c>
      <c r="U21" s="32">
        <f t="shared" ca="1" si="9"/>
        <v>3436.8505190372075</v>
      </c>
      <c r="V21" s="38">
        <f t="shared" ca="1" si="9"/>
        <v>2503.5593729542479</v>
      </c>
      <c r="W21" s="33">
        <f t="shared" ca="1" si="15"/>
        <v>66735.155166695127</v>
      </c>
    </row>
    <row r="22" spans="1:23" x14ac:dyDescent="0.3">
      <c r="A22" s="9"/>
      <c r="B22" s="9"/>
      <c r="C22" s="9"/>
      <c r="D22" s="3">
        <v>17</v>
      </c>
      <c r="E22" s="9">
        <v>82</v>
      </c>
      <c r="F22" s="10">
        <v>556269.68460388086</v>
      </c>
      <c r="G22" s="31">
        <f t="shared" si="0"/>
        <v>0.63203642847652142</v>
      </c>
      <c r="H22" s="11">
        <f t="shared" si="10"/>
        <v>3.427640151839649E-2</v>
      </c>
      <c r="I22" s="16">
        <f t="shared" ca="1" si="13"/>
        <v>56976.086394110142</v>
      </c>
      <c r="J22" s="41">
        <f t="shared" ca="1" si="1"/>
        <v>-0.15286359419542159</v>
      </c>
      <c r="K22" s="16">
        <f t="shared" ca="1" si="14"/>
        <v>-8709.5693493925337</v>
      </c>
      <c r="L22" s="15">
        <f t="shared" ca="1" si="11"/>
        <v>1930.6606817887043</v>
      </c>
      <c r="M22" s="16">
        <f t="shared" ca="1" si="2"/>
        <v>46335.856362928898</v>
      </c>
      <c r="N22" s="73" t="str">
        <f t="shared" ca="1" si="3"/>
        <v>V</v>
      </c>
      <c r="O22" s="15">
        <f t="shared" ca="1" si="12"/>
        <v>43555.704981153161</v>
      </c>
      <c r="P22" s="12">
        <f t="shared" ca="1" si="4"/>
        <v>1378.805579756521</v>
      </c>
      <c r="Q22" s="16">
        <f t="shared" ca="1" si="5"/>
        <v>1220.2478819177784</v>
      </c>
      <c r="R22" s="36">
        <f t="shared" ca="1" si="6"/>
        <v>871.45535419281089</v>
      </c>
      <c r="S22" s="16">
        <f t="shared" ca="1" si="7"/>
        <v>1492.9328323508278</v>
      </c>
      <c r="T22" s="17">
        <f t="shared" ca="1" si="8"/>
        <v>1066.1967371397013</v>
      </c>
      <c r="U22" s="32">
        <f t="shared" ca="1" si="9"/>
        <v>2713.1807142686062</v>
      </c>
      <c r="V22" s="38">
        <f t="shared" ca="1" si="9"/>
        <v>1937.6520913325121</v>
      </c>
      <c r="W22" s="33">
        <f t="shared" ca="1" si="15"/>
        <v>68672.807258027635</v>
      </c>
    </row>
    <row r="23" spans="1:23" x14ac:dyDescent="0.3">
      <c r="A23" s="9"/>
      <c r="B23" s="9"/>
      <c r="C23" s="9"/>
      <c r="D23" s="3">
        <v>18</v>
      </c>
      <c r="E23" s="9">
        <v>83</v>
      </c>
      <c r="F23" s="10">
        <v>526102.24139502365</v>
      </c>
      <c r="G23" s="31">
        <f t="shared" si="0"/>
        <v>0.59776002695812491</v>
      </c>
      <c r="H23" s="11">
        <f t="shared" si="10"/>
        <v>3.5532409116426925E-2</v>
      </c>
      <c r="I23" s="16">
        <f t="shared" ca="1" si="13"/>
        <v>46335.856362928898</v>
      </c>
      <c r="J23" s="41">
        <f t="shared" ca="1" si="1"/>
        <v>4.2488912162084565E-2</v>
      </c>
      <c r="K23" s="16">
        <f t="shared" ca="1" si="14"/>
        <v>1968.7601309594531</v>
      </c>
      <c r="L23" s="15">
        <f t="shared" ca="1" si="11"/>
        <v>1932.1846597555341</v>
      </c>
      <c r="M23" s="16">
        <f t="shared" ca="1" si="2"/>
        <v>46372.431834132818</v>
      </c>
      <c r="N23" s="73" t="str">
        <f t="shared" ca="1" si="3"/>
        <v>V</v>
      </c>
      <c r="O23" s="15">
        <f t="shared" ca="1" si="12"/>
        <v>43590.085924084851</v>
      </c>
      <c r="P23" s="12">
        <f t="shared" ca="1" si="4"/>
        <v>1352.8372036926003</v>
      </c>
      <c r="Q23" s="16">
        <f t="shared" ca="1" si="5"/>
        <v>1154.9827543035435</v>
      </c>
      <c r="R23" s="36">
        <f t="shared" ca="1" si="6"/>
        <v>808.67200334924314</v>
      </c>
      <c r="S23" s="16">
        <f t="shared" ca="1" si="7"/>
        <v>1548.8607664747856</v>
      </c>
      <c r="T23" s="17">
        <f t="shared" ca="1" si="8"/>
        <v>1084.449386163762</v>
      </c>
      <c r="U23" s="32">
        <f t="shared" ca="1" si="9"/>
        <v>2703.8435207783291</v>
      </c>
      <c r="V23" s="38">
        <f t="shared" ca="1" si="9"/>
        <v>1893.1213895130052</v>
      </c>
      <c r="W23" s="33">
        <f t="shared" ca="1" si="15"/>
        <v>70565.928647540641</v>
      </c>
    </row>
    <row r="24" spans="1:23" x14ac:dyDescent="0.3">
      <c r="A24" s="9"/>
      <c r="B24" s="9"/>
      <c r="C24" s="9"/>
      <c r="D24" s="3">
        <v>19</v>
      </c>
      <c r="E24" s="9">
        <v>84</v>
      </c>
      <c r="F24" s="10">
        <v>494829.35723539628</v>
      </c>
      <c r="G24" s="31">
        <f t="shared" si="0"/>
        <v>0.56222761784169806</v>
      </c>
      <c r="H24" s="11">
        <f t="shared" si="10"/>
        <v>3.9765463216708652E-2</v>
      </c>
      <c r="I24" s="16">
        <f t="shared" ca="1" si="13"/>
        <v>46372.431834132818</v>
      </c>
      <c r="J24" s="41">
        <f t="shared" ca="1" si="1"/>
        <v>-3.7584707866340133E-2</v>
      </c>
      <c r="K24" s="16">
        <f t="shared" ca="1" si="14"/>
        <v>-1742.8943035376533</v>
      </c>
      <c r="L24" s="15">
        <f t="shared" ca="1" si="11"/>
        <v>1785.1815012238067</v>
      </c>
      <c r="M24" s="16">
        <f t="shared" ca="1" si="2"/>
        <v>42844.35602937136</v>
      </c>
      <c r="N24" s="73" t="str">
        <f t="shared" ca="1" si="3"/>
        <v>V</v>
      </c>
      <c r="O24" s="15">
        <f t="shared" ca="1" si="12"/>
        <v>40273.694667609081</v>
      </c>
      <c r="P24" s="12">
        <f t="shared" ca="1" si="4"/>
        <v>1225.4034942127976</v>
      </c>
      <c r="Q24" s="16">
        <f t="shared" ca="1" si="5"/>
        <v>1003.6783428481272</v>
      </c>
      <c r="R24" s="36">
        <f t="shared" ca="1" si="6"/>
        <v>688.95568744615423</v>
      </c>
      <c r="S24" s="16">
        <f t="shared" ca="1" si="7"/>
        <v>1601.5021239057644</v>
      </c>
      <c r="T24" s="17">
        <f t="shared" ca="1" si="8"/>
        <v>1099.3203196862532</v>
      </c>
      <c r="U24" s="32">
        <f t="shared" ca="1" si="9"/>
        <v>2605.1804667538918</v>
      </c>
      <c r="V24" s="38">
        <f t="shared" ca="1" si="9"/>
        <v>1788.2760071324074</v>
      </c>
      <c r="W24" s="33">
        <f t="shared" ca="1" si="15"/>
        <v>72354.204654673042</v>
      </c>
    </row>
    <row r="25" spans="1:23" x14ac:dyDescent="0.3">
      <c r="A25" s="9"/>
      <c r="B25" s="9"/>
      <c r="C25" s="9"/>
      <c r="D25" s="3">
        <v>20</v>
      </c>
      <c r="E25" s="9">
        <v>85</v>
      </c>
      <c r="F25" s="10">
        <v>459830.86555825482</v>
      </c>
      <c r="G25" s="11">
        <f t="shared" si="0"/>
        <v>0.52246215462498935</v>
      </c>
      <c r="H25" s="11">
        <f t="shared" si="10"/>
        <v>3.98132910161609E-2</v>
      </c>
      <c r="I25" s="16">
        <f t="shared" ca="1" si="13"/>
        <v>42844.35602937136</v>
      </c>
      <c r="J25" s="41">
        <f t="shared" ca="1" si="1"/>
        <v>-6.011466609033804E-2</v>
      </c>
      <c r="K25" s="16">
        <f t="shared" ca="1" si="14"/>
        <v>-2575.5741565612207</v>
      </c>
      <c r="L25" s="15">
        <f t="shared" ca="1" si="11"/>
        <v>1610.7512749124057</v>
      </c>
      <c r="M25" s="16">
        <f t="shared" ca="1" si="2"/>
        <v>38658.030597897734</v>
      </c>
      <c r="N25" s="73" t="str">
        <f t="shared" ca="1" si="3"/>
        <v>V</v>
      </c>
      <c r="O25" s="15">
        <f t="shared" ca="1" si="12"/>
        <v>36338.548762023871</v>
      </c>
      <c r="P25" s="12">
        <f t="shared" ca="1" si="4"/>
        <v>1083.9894327833053</v>
      </c>
      <c r="Q25" s="16">
        <f t="shared" ca="1" si="5"/>
        <v>841.556581655684</v>
      </c>
      <c r="R25" s="36">
        <f t="shared" ca="1" si="6"/>
        <v>566.34345464268574</v>
      </c>
      <c r="S25" s="16">
        <f t="shared" ca="1" si="7"/>
        <v>1446.7572169674097</v>
      </c>
      <c r="T25" s="17">
        <f t="shared" ca="1" si="8"/>
        <v>973.62613298626127</v>
      </c>
      <c r="U25" s="32">
        <f t="shared" ca="1" si="9"/>
        <v>2288.3137986230936</v>
      </c>
      <c r="V25" s="38">
        <f t="shared" ca="1" si="9"/>
        <v>1539.969587628947</v>
      </c>
      <c r="W25" s="33">
        <f t="shared" ca="1" si="15"/>
        <v>73894.17424230199</v>
      </c>
    </row>
    <row r="26" spans="1:23" x14ac:dyDescent="0.3">
      <c r="A26" s="9"/>
      <c r="B26" s="9"/>
      <c r="C26" s="9"/>
      <c r="D26" s="3">
        <v>21</v>
      </c>
      <c r="E26" s="9">
        <v>86</v>
      </c>
      <c r="F26" s="10">
        <v>424790.27954332222</v>
      </c>
      <c r="G26" s="11">
        <f t="shared" si="0"/>
        <v>0.48264886360882847</v>
      </c>
      <c r="H26" s="11">
        <f t="shared" si="10"/>
        <v>4.3490233295922706E-2</v>
      </c>
      <c r="I26" s="16">
        <f t="shared" ca="1" si="13"/>
        <v>38658.030597897734</v>
      </c>
      <c r="J26" s="41">
        <f t="shared" ca="1" si="1"/>
        <v>7.178791076870597E-2</v>
      </c>
      <c r="K26" s="16">
        <f t="shared" ca="1" si="14"/>
        <v>2775.1792510557875</v>
      </c>
      <c r="L26" s="15">
        <f t="shared" ca="1" si="11"/>
        <v>1657.3283939581409</v>
      </c>
      <c r="M26" s="16">
        <f t="shared" ca="1" si="2"/>
        <v>39775.881454995382</v>
      </c>
      <c r="N26" s="73" t="str">
        <f t="shared" ca="1" si="3"/>
        <v>V</v>
      </c>
      <c r="O26" s="15">
        <f t="shared" ca="1" si="12"/>
        <v>37389.328567695658</v>
      </c>
      <c r="P26" s="12">
        <f t="shared" ca="1" si="4"/>
        <v>1093.4651947841633</v>
      </c>
      <c r="Q26" s="16">
        <f t="shared" ca="1" si="5"/>
        <v>799.90766597054142</v>
      </c>
      <c r="R26" s="36">
        <f t="shared" ca="1" si="6"/>
        <v>527.75973365838263</v>
      </c>
      <c r="S26" s="16">
        <f t="shared" ca="1" si="7"/>
        <v>1626.0706221869918</v>
      </c>
      <c r="T26" s="17">
        <f t="shared" ca="1" si="8"/>
        <v>1072.8420728833617</v>
      </c>
      <c r="U26" s="32">
        <f t="shared" ca="1" si="9"/>
        <v>2425.9782881575334</v>
      </c>
      <c r="V26" s="38">
        <f t="shared" ca="1" si="9"/>
        <v>1600.6018065417443</v>
      </c>
      <c r="W26" s="33">
        <f t="shared" ca="1" si="15"/>
        <v>75494.776048843734</v>
      </c>
    </row>
    <row r="27" spans="1:23" x14ac:dyDescent="0.3">
      <c r="A27" s="9"/>
      <c r="B27" s="9"/>
      <c r="C27" s="9"/>
      <c r="D27" s="3">
        <v>22</v>
      </c>
      <c r="E27" s="9">
        <v>87</v>
      </c>
      <c r="F27" s="10">
        <v>386513.5327153175</v>
      </c>
      <c r="G27" s="11">
        <f t="shared" si="0"/>
        <v>0.43915863031290575</v>
      </c>
      <c r="H27" s="11">
        <f t="shared" si="10"/>
        <v>4.2435468114864421E-2</v>
      </c>
      <c r="I27" s="16">
        <f t="shared" ca="1" si="13"/>
        <v>39775.881454995382</v>
      </c>
      <c r="J27" s="41">
        <f t="shared" ca="1" si="1"/>
        <v>8.4539911035148504E-3</v>
      </c>
      <c r="K27" s="16">
        <f t="shared" ca="1" si="14"/>
        <v>336.26494795499229</v>
      </c>
      <c r="L27" s="15">
        <f t="shared" ca="1" si="11"/>
        <v>1604.4858561180151</v>
      </c>
      <c r="M27" s="16">
        <f t="shared" ca="1" si="2"/>
        <v>38507.660546832361</v>
      </c>
      <c r="N27" s="73" t="str">
        <f t="shared" ca="1" si="3"/>
        <v>V</v>
      </c>
      <c r="O27" s="15">
        <f t="shared" ca="1" si="12"/>
        <v>36197.200914022418</v>
      </c>
      <c r="P27" s="12">
        <f t="shared" ca="1" si="4"/>
        <v>1037.8440845297616</v>
      </c>
      <c r="Q27" s="16">
        <f t="shared" ca="1" si="5"/>
        <v>704.62381092921748</v>
      </c>
      <c r="R27" s="36">
        <f t="shared" ca="1" si="6"/>
        <v>455.77818664044167</v>
      </c>
      <c r="S27" s="16">
        <f t="shared" ca="1" si="7"/>
        <v>1536.0451652343395</v>
      </c>
      <c r="T27" s="17">
        <f t="shared" ca="1" si="8"/>
        <v>993.57397401186108</v>
      </c>
      <c r="U27" s="32">
        <f t="shared" ca="1" si="9"/>
        <v>2240.6689761635571</v>
      </c>
      <c r="V27" s="38">
        <f t="shared" ca="1" si="9"/>
        <v>1449.3521606523027</v>
      </c>
      <c r="W27" s="33">
        <f t="shared" ca="1" si="15"/>
        <v>76944.128209496033</v>
      </c>
    </row>
    <row r="28" spans="1:23" x14ac:dyDescent="0.3">
      <c r="A28" s="9"/>
      <c r="B28" s="9"/>
      <c r="C28" s="9"/>
      <c r="D28" s="3">
        <v>23</v>
      </c>
      <c r="E28" s="9">
        <v>88</v>
      </c>
      <c r="F28" s="10">
        <v>349165.10879428941</v>
      </c>
      <c r="G28" s="11">
        <f t="shared" si="0"/>
        <v>0.39672316219804132</v>
      </c>
      <c r="H28" s="11">
        <f t="shared" si="10"/>
        <v>4.4253973827393177E-2</v>
      </c>
      <c r="I28" s="16">
        <f t="shared" ca="1" si="13"/>
        <v>38507.660546832361</v>
      </c>
      <c r="J28" s="41">
        <f t="shared" ca="1" si="1"/>
        <v>0.10486796430867112</v>
      </c>
      <c r="K28" s="16">
        <f t="shared" ca="1" si="14"/>
        <v>4038.2199718356392</v>
      </c>
      <c r="L28" s="15">
        <f t="shared" ca="1" si="11"/>
        <v>1701.8352207467201</v>
      </c>
      <c r="M28" s="16">
        <f t="shared" ca="1" si="2"/>
        <v>40844.045297921286</v>
      </c>
      <c r="N28" s="73" t="str">
        <f t="shared" ca="1" si="3"/>
        <v>V</v>
      </c>
      <c r="O28" s="15">
        <f t="shared" ca="1" si="12"/>
        <v>38393.402580046008</v>
      </c>
      <c r="P28" s="12">
        <f t="shared" ca="1" si="4"/>
        <v>1079.228876182771</v>
      </c>
      <c r="Q28" s="16">
        <f t="shared" ca="1" si="5"/>
        <v>675.15745031464053</v>
      </c>
      <c r="R28" s="36">
        <f t="shared" ca="1" si="6"/>
        <v>428.15509249466737</v>
      </c>
      <c r="S28" s="16">
        <f t="shared" ca="1" si="7"/>
        <v>1699.0606329219256</v>
      </c>
      <c r="T28" s="17">
        <f t="shared" ca="1" si="8"/>
        <v>1077.4693548945058</v>
      </c>
      <c r="U28" s="32">
        <f t="shared" ca="1" si="9"/>
        <v>2374.2180832365661</v>
      </c>
      <c r="V28" s="38">
        <f t="shared" ca="1" si="9"/>
        <v>1505.6244473891732</v>
      </c>
      <c r="W28" s="33">
        <f t="shared" ca="1" si="15"/>
        <v>78449.752656885204</v>
      </c>
    </row>
    <row r="29" spans="1:23" x14ac:dyDescent="0.3">
      <c r="A29" s="9"/>
      <c r="B29" s="9"/>
      <c r="C29" s="9"/>
      <c r="D29" s="3">
        <v>24</v>
      </c>
      <c r="E29" s="9">
        <v>89</v>
      </c>
      <c r="F29" s="10">
        <v>310216.17649497517</v>
      </c>
      <c r="G29" s="11">
        <f t="shared" si="0"/>
        <v>0.35246918837064817</v>
      </c>
      <c r="H29" s="11">
        <f t="shared" si="10"/>
        <v>4.4291012544623025E-2</v>
      </c>
      <c r="I29" s="16">
        <f t="shared" ca="1" si="13"/>
        <v>40844.045297921286</v>
      </c>
      <c r="J29" s="41">
        <f t="shared" ca="1" si="1"/>
        <v>5.1097300510445087E-2</v>
      </c>
      <c r="K29" s="16">
        <f t="shared" ca="1" si="14"/>
        <v>2087.0204566501156</v>
      </c>
      <c r="L29" s="15">
        <f t="shared" ca="1" si="11"/>
        <v>1717.2426301828559</v>
      </c>
      <c r="M29" s="16">
        <f t="shared" ca="1" si="2"/>
        <v>41213.823124388546</v>
      </c>
      <c r="N29" s="73" t="str">
        <f t="shared" ca="1" si="3"/>
        <v>V</v>
      </c>
      <c r="O29" s="15">
        <f t="shared" ca="1" si="12"/>
        <v>38740.993736925229</v>
      </c>
      <c r="P29" s="12">
        <f t="shared" ca="1" si="4"/>
        <v>1067.6466431893007</v>
      </c>
      <c r="Q29" s="16">
        <f t="shared" ca="1" si="5"/>
        <v>605.27511609602834</v>
      </c>
      <c r="R29" s="36">
        <f t="shared" ca="1" si="6"/>
        <v>376.31254579157985</v>
      </c>
      <c r="S29" s="16">
        <f t="shared" ca="1" si="7"/>
        <v>1715.8778395933173</v>
      </c>
      <c r="T29" s="17">
        <f t="shared" ca="1" si="8"/>
        <v>1066.7981235532479</v>
      </c>
      <c r="U29" s="32">
        <f t="shared" ca="1" si="9"/>
        <v>2321.1529556893456</v>
      </c>
      <c r="V29" s="38">
        <f t="shared" ca="1" si="9"/>
        <v>1443.1106693448278</v>
      </c>
      <c r="W29" s="33">
        <f t="shared" ca="1" si="15"/>
        <v>79892.863326230028</v>
      </c>
    </row>
    <row r="30" spans="1:23" x14ac:dyDescent="0.3">
      <c r="A30" s="9"/>
      <c r="B30" s="9"/>
      <c r="C30" s="9"/>
      <c r="D30" s="3">
        <v>25</v>
      </c>
      <c r="E30" s="9">
        <v>90</v>
      </c>
      <c r="F30" s="10">
        <v>271234.64557535475</v>
      </c>
      <c r="G30" s="11">
        <f t="shared" si="0"/>
        <v>0.30817817582602514</v>
      </c>
      <c r="H30" s="11">
        <f t="shared" si="10"/>
        <v>4.3640254678262033E-2</v>
      </c>
      <c r="I30" s="16">
        <f t="shared" ca="1" si="13"/>
        <v>41213.823124388546</v>
      </c>
      <c r="J30" s="41">
        <f t="shared" ca="1" si="1"/>
        <v>6.4056340294083122E-2</v>
      </c>
      <c r="K30" s="16">
        <f t="shared" ca="1" si="14"/>
        <v>2640.0066788759846</v>
      </c>
      <c r="L30" s="15">
        <f t="shared" ca="1" si="11"/>
        <v>1754.1531921305814</v>
      </c>
      <c r="M30" s="16">
        <f t="shared" ca="1" si="2"/>
        <v>42099.676611133953</v>
      </c>
      <c r="N30" s="73" t="str">
        <f t="shared" ca="1" si="3"/>
        <v>V</v>
      </c>
      <c r="O30" s="15">
        <f t="shared" ca="1" si="12"/>
        <v>39573.696014465917</v>
      </c>
      <c r="P30" s="12">
        <f t="shared" ca="1" si="4"/>
        <v>1069.2105222393134</v>
      </c>
      <c r="Q30" s="16">
        <f t="shared" ca="1" si="5"/>
        <v>540.59173087020156</v>
      </c>
      <c r="R30" s="36">
        <f t="shared" ca="1" si="6"/>
        <v>329.50734831770325</v>
      </c>
      <c r="S30" s="16">
        <f t="shared" ca="1" si="7"/>
        <v>1727.0061726314159</v>
      </c>
      <c r="T30" s="17">
        <f t="shared" ca="1" si="8"/>
        <v>1052.6635758117388</v>
      </c>
      <c r="U30" s="32">
        <f t="shared" ca="1" si="9"/>
        <v>2267.5979035016176</v>
      </c>
      <c r="V30" s="38">
        <f t="shared" ca="1" si="9"/>
        <v>1382.170924129442</v>
      </c>
      <c r="W30" s="33">
        <f t="shared" ca="1" si="15"/>
        <v>81275.034250359473</v>
      </c>
    </row>
    <row r="31" spans="1:23" x14ac:dyDescent="0.3">
      <c r="A31" s="9"/>
      <c r="B31" s="9"/>
      <c r="C31" s="9"/>
      <c r="D31" s="3">
        <v>26</v>
      </c>
      <c r="E31" s="9">
        <v>91</v>
      </c>
      <c r="F31" s="10">
        <v>232825.86150506814</v>
      </c>
      <c r="G31" s="11">
        <f t="shared" si="0"/>
        <v>0.26453792114776309</v>
      </c>
      <c r="H31" s="11">
        <f t="shared" si="10"/>
        <v>4.0495862910376608E-2</v>
      </c>
      <c r="I31" s="16">
        <f t="shared" ca="1" si="13"/>
        <v>42099.676611133953</v>
      </c>
      <c r="J31" s="41">
        <f t="shared" ca="1" si="1"/>
        <v>9.6770805557804852E-3</v>
      </c>
      <c r="K31" s="16">
        <f t="shared" ca="1" si="14"/>
        <v>407.40196193825085</v>
      </c>
      <c r="L31" s="15">
        <f t="shared" ca="1" si="11"/>
        <v>1700.2831429228881</v>
      </c>
      <c r="M31" s="16">
        <f t="shared" ca="1" si="2"/>
        <v>40806.795430149316</v>
      </c>
      <c r="N31" s="73" t="str">
        <f t="shared" ca="1" si="3"/>
        <v>V</v>
      </c>
      <c r="O31" s="15">
        <f t="shared" ca="1" si="12"/>
        <v>38358.387704340355</v>
      </c>
      <c r="P31" s="12">
        <f t="shared" ca="1" si="4"/>
        <v>1016.0539845591634</v>
      </c>
      <c r="Q31" s="16">
        <f t="shared" ca="1" si="5"/>
        <v>449.78936799140575</v>
      </c>
      <c r="R31" s="36">
        <f t="shared" ca="1" si="6"/>
        <v>268.78480884918247</v>
      </c>
      <c r="S31" s="16">
        <f t="shared" ca="1" si="7"/>
        <v>1553.3560099380427</v>
      </c>
      <c r="T31" s="17">
        <f t="shared" ca="1" si="8"/>
        <v>928.2533735077152</v>
      </c>
      <c r="U31" s="32">
        <f t="shared" ca="1" si="9"/>
        <v>2003.1453779294484</v>
      </c>
      <c r="V31" s="38">
        <f t="shared" ca="1" si="9"/>
        <v>1197.0381823568978</v>
      </c>
      <c r="W31" s="33">
        <f t="shared" ca="1" si="15"/>
        <v>82472.072432716377</v>
      </c>
    </row>
    <row r="32" spans="1:23" x14ac:dyDescent="0.3">
      <c r="A32" s="9"/>
      <c r="B32" s="9"/>
      <c r="C32" s="9"/>
      <c r="D32" s="3">
        <v>27</v>
      </c>
      <c r="E32" s="9">
        <v>92</v>
      </c>
      <c r="F32" s="10">
        <v>197184.52838884888</v>
      </c>
      <c r="G32" s="11">
        <f t="shared" si="0"/>
        <v>0.22404205823738649</v>
      </c>
      <c r="H32" s="11">
        <f t="shared" si="10"/>
        <v>3.9864321014227135E-2</v>
      </c>
      <c r="I32" s="16">
        <f t="shared" ca="1" si="13"/>
        <v>40806.795430149316</v>
      </c>
      <c r="J32" s="41">
        <f t="shared" ca="1" si="1"/>
        <v>0.10679310938270457</v>
      </c>
      <c r="K32" s="16">
        <f t="shared" ca="1" si="14"/>
        <v>4357.8845679295846</v>
      </c>
      <c r="L32" s="15">
        <f t="shared" ca="1" si="11"/>
        <v>1806.587199923156</v>
      </c>
      <c r="M32" s="16">
        <f t="shared" ca="1" si="2"/>
        <v>43358.092798155747</v>
      </c>
      <c r="N32" s="73" t="str">
        <f t="shared" ca="1" si="3"/>
        <v>V</v>
      </c>
      <c r="O32" s="15">
        <f t="shared" ca="1" si="12"/>
        <v>40756.607230266403</v>
      </c>
      <c r="P32" s="12">
        <f t="shared" ca="1" si="4"/>
        <v>1058.4108695255748</v>
      </c>
      <c r="Q32" s="16">
        <f t="shared" ca="1" si="5"/>
        <v>404.75151465610071</v>
      </c>
      <c r="R32" s="36">
        <f t="shared" ca="1" si="6"/>
        <v>237.12854966933168</v>
      </c>
      <c r="S32" s="16">
        <f t="shared" ca="1" si="7"/>
        <v>1624.7344740781105</v>
      </c>
      <c r="T32" s="17">
        <f t="shared" ca="1" si="8"/>
        <v>951.87025986364551</v>
      </c>
      <c r="U32" s="32">
        <f t="shared" ca="1" si="9"/>
        <v>2029.4859887342111</v>
      </c>
      <c r="V32" s="38">
        <f t="shared" ca="1" si="9"/>
        <v>1188.9988095329772</v>
      </c>
      <c r="W32" s="33">
        <f t="shared" ca="1" si="15"/>
        <v>83661.071242249353</v>
      </c>
    </row>
    <row r="33" spans="1:23" x14ac:dyDescent="0.3">
      <c r="A33" s="9"/>
      <c r="B33" s="9"/>
      <c r="C33" s="9"/>
      <c r="D33" s="3">
        <v>28</v>
      </c>
      <c r="E33" s="9">
        <v>93</v>
      </c>
      <c r="F33" s="10">
        <v>162099.02970804658</v>
      </c>
      <c r="G33" s="11">
        <f t="shared" si="0"/>
        <v>0.18417773722315936</v>
      </c>
      <c r="H33" s="11">
        <f t="shared" si="10"/>
        <v>3.5893483021063079E-2</v>
      </c>
      <c r="I33" s="16">
        <f t="shared" ca="1" si="13"/>
        <v>43358.092798155747</v>
      </c>
      <c r="J33" s="41">
        <f t="shared" ca="1" si="1"/>
        <v>8.3721841249831203E-2</v>
      </c>
      <c r="K33" s="16">
        <f t="shared" ca="1" si="14"/>
        <v>3630.0193621426452</v>
      </c>
      <c r="L33" s="15">
        <f t="shared" ca="1" si="11"/>
        <v>1879.5244864119356</v>
      </c>
      <c r="M33" s="16">
        <f t="shared" ca="1" si="2"/>
        <v>45108.587673886454</v>
      </c>
      <c r="N33" s="73" t="str">
        <f t="shared" ca="1" si="3"/>
        <v>V</v>
      </c>
      <c r="O33" s="15">
        <f t="shared" ca="1" si="12"/>
        <v>42402.072413453265</v>
      </c>
      <c r="P33" s="12">
        <f t="shared" ca="1" si="4"/>
        <v>1079.5510365374969</v>
      </c>
      <c r="Q33" s="16">
        <f t="shared" ca="1" si="5"/>
        <v>346.16656696287106</v>
      </c>
      <c r="R33" s="36">
        <f t="shared" ca="1" si="6"/>
        <v>198.82926712639244</v>
      </c>
      <c r="S33" s="16">
        <f t="shared" ca="1" si="7"/>
        <v>1521.9580662301719</v>
      </c>
      <c r="T33" s="17">
        <f t="shared" ca="1" si="8"/>
        <v>874.17398381543785</v>
      </c>
      <c r="U33" s="32">
        <f t="shared" ca="1" si="9"/>
        <v>1868.1246331930429</v>
      </c>
      <c r="V33" s="38">
        <f t="shared" ca="1" si="9"/>
        <v>1073.0032509418302</v>
      </c>
      <c r="W33" s="33">
        <f t="shared" ca="1" si="15"/>
        <v>84734.074493191176</v>
      </c>
    </row>
    <row r="34" spans="1:23" x14ac:dyDescent="0.3">
      <c r="A34" s="9"/>
      <c r="B34" s="9"/>
      <c r="C34" s="9"/>
      <c r="D34" s="3">
        <v>29</v>
      </c>
      <c r="E34" s="9">
        <v>94</v>
      </c>
      <c r="F34" s="10">
        <v>130508.35616476803</v>
      </c>
      <c r="G34" s="11">
        <f t="shared" si="0"/>
        <v>0.14828425420209629</v>
      </c>
      <c r="H34" s="11">
        <f t="shared" si="10"/>
        <v>3.2800360912344437E-2</v>
      </c>
      <c r="I34" s="16">
        <f t="shared" ca="1" si="13"/>
        <v>45108.587673886454</v>
      </c>
      <c r="J34" s="41">
        <f t="shared" ca="1" si="1"/>
        <v>9.8658612451647171E-2</v>
      </c>
      <c r="K34" s="16">
        <f t="shared" ca="1" si="14"/>
        <v>4450.3506695591122</v>
      </c>
      <c r="L34" s="15">
        <f t="shared" ca="1" si="11"/>
        <v>1982.3575337378227</v>
      </c>
      <c r="M34" s="16">
        <f t="shared" ca="1" si="2"/>
        <v>47576.580809707746</v>
      </c>
      <c r="N34" s="73" t="str">
        <f t="shared" ca="1" si="3"/>
        <v>V</v>
      </c>
      <c r="O34" s="15">
        <f t="shared" ca="1" si="12"/>
        <v>44721.985961125283</v>
      </c>
      <c r="P34" s="12">
        <f t="shared" ca="1" si="4"/>
        <v>1116.289923645199</v>
      </c>
      <c r="Q34" s="16">
        <f t="shared" ca="1" si="5"/>
        <v>293.95240845221997</v>
      </c>
      <c r="R34" s="36">
        <f t="shared" ca="1" si="6"/>
        <v>165.52821880104335</v>
      </c>
      <c r="S34" s="16">
        <f t="shared" ca="1" si="7"/>
        <v>1466.8972802417104</v>
      </c>
      <c r="T34" s="17">
        <f t="shared" ca="1" si="8"/>
        <v>826.02791125616136</v>
      </c>
      <c r="U34" s="32">
        <f t="shared" ca="1" si="9"/>
        <v>1760.8496886939304</v>
      </c>
      <c r="V34" s="38">
        <f t="shared" ca="1" si="9"/>
        <v>991.55613005720465</v>
      </c>
      <c r="W34" s="33">
        <f t="shared" ca="1" si="15"/>
        <v>85725.630623248377</v>
      </c>
    </row>
    <row r="35" spans="1:23" x14ac:dyDescent="0.3">
      <c r="A35" s="9"/>
      <c r="B35" s="9"/>
      <c r="C35" s="9"/>
      <c r="D35" s="3">
        <v>30</v>
      </c>
      <c r="E35" s="9">
        <v>95</v>
      </c>
      <c r="F35" s="10">
        <v>101640.00997848315</v>
      </c>
      <c r="G35" s="11">
        <f t="shared" si="0"/>
        <v>0.11548389328975185</v>
      </c>
      <c r="H35" s="11">
        <f t="shared" si="10"/>
        <v>2.6321049663064523E-2</v>
      </c>
      <c r="I35" s="16">
        <f t="shared" ca="1" si="13"/>
        <v>47576.580809707746</v>
      </c>
      <c r="J35" s="41">
        <f t="shared" ca="1" si="1"/>
        <v>-5.9590377353510859E-3</v>
      </c>
      <c r="K35" s="16">
        <f t="shared" ca="1" si="14"/>
        <v>-283.5106403640288</v>
      </c>
      <c r="L35" s="15">
        <f t="shared" ca="1" si="11"/>
        <v>1891.7228067737487</v>
      </c>
      <c r="M35" s="16">
        <f t="shared" ca="1" si="2"/>
        <v>45401.34736256997</v>
      </c>
      <c r="N35" s="73" t="str">
        <f t="shared" ca="1" si="3"/>
        <v>V</v>
      </c>
      <c r="O35" s="15">
        <f t="shared" ca="1" si="12"/>
        <v>42677.26652081577</v>
      </c>
      <c r="P35" s="12">
        <f t="shared" ca="1" si="4"/>
        <v>1044.3650916391578</v>
      </c>
      <c r="Q35" s="16">
        <f t="shared" ca="1" si="5"/>
        <v>218.46351475124945</v>
      </c>
      <c r="R35" s="36">
        <f t="shared" ca="1" si="6"/>
        <v>120.60734679839841</v>
      </c>
      <c r="S35" s="16">
        <f t="shared" ca="1" si="7"/>
        <v>1123.3104515782327</v>
      </c>
      <c r="T35" s="17">
        <f t="shared" ca="1" si="8"/>
        <v>620.14699960322127</v>
      </c>
      <c r="U35" s="32">
        <f t="shared" ca="1" si="9"/>
        <v>1341.7739663294822</v>
      </c>
      <c r="V35" s="38">
        <f t="shared" ca="1" si="9"/>
        <v>740.75434640161973</v>
      </c>
      <c r="W35" s="33">
        <f t="shared" ca="1" si="15"/>
        <v>86466.384969649996</v>
      </c>
    </row>
    <row r="36" spans="1:23" x14ac:dyDescent="0.3">
      <c r="A36" s="9"/>
      <c r="B36" s="9"/>
      <c r="C36" s="9"/>
      <c r="D36" s="3">
        <v>31</v>
      </c>
      <c r="E36" s="9">
        <v>96</v>
      </c>
      <c r="F36" s="10">
        <v>78474.253489085037</v>
      </c>
      <c r="G36" s="11">
        <f t="shared" si="0"/>
        <v>8.9162843626687333E-2</v>
      </c>
      <c r="H36" s="11">
        <f t="shared" si="10"/>
        <v>2.2608331882167643E-2</v>
      </c>
      <c r="I36" s="16">
        <f t="shared" ca="1" si="13"/>
        <v>45401.34736256997</v>
      </c>
      <c r="J36" s="41">
        <f t="shared" ca="1" si="1"/>
        <v>7.0711009154233367E-2</v>
      </c>
      <c r="K36" s="16">
        <f t="shared" ca="1" si="14"/>
        <v>3210.3750889692142</v>
      </c>
      <c r="L36" s="15">
        <f t="shared" ca="1" si="11"/>
        <v>1944.4688980615674</v>
      </c>
      <c r="M36" s="16">
        <f t="shared" ca="1" si="2"/>
        <v>46667.253553477618</v>
      </c>
      <c r="N36" s="73" t="str">
        <f t="shared" ca="1" si="3"/>
        <v>V</v>
      </c>
      <c r="O36" s="15">
        <f t="shared" ca="1" si="12"/>
        <v>43867.218340268962</v>
      </c>
      <c r="P36" s="12">
        <f t="shared" ca="1" si="4"/>
        <v>1052.4359540653329</v>
      </c>
      <c r="Q36" s="16">
        <f t="shared" ca="1" si="5"/>
        <v>173.37437629482056</v>
      </c>
      <c r="R36" s="36">
        <f t="shared" ca="1" si="6"/>
        <v>93.838182399430778</v>
      </c>
      <c r="S36" s="16">
        <f t="shared" ca="1" si="7"/>
        <v>991.76463098431191</v>
      </c>
      <c r="T36" s="17">
        <f t="shared" ca="1" si="8"/>
        <v>536.78860930033682</v>
      </c>
      <c r="U36" s="32">
        <f t="shared" ca="1" si="9"/>
        <v>1165.1390072791326</v>
      </c>
      <c r="V36" s="38">
        <f t="shared" ca="1" si="9"/>
        <v>630.62679169976764</v>
      </c>
      <c r="W36" s="33">
        <f t="shared" ca="1" si="15"/>
        <v>87097.011761349771</v>
      </c>
    </row>
    <row r="37" spans="1:23" x14ac:dyDescent="0.3">
      <c r="A37" s="9"/>
      <c r="B37" s="9"/>
      <c r="C37" s="9"/>
      <c r="D37" s="3">
        <v>32</v>
      </c>
      <c r="E37" s="9">
        <v>97</v>
      </c>
      <c r="F37" s="10">
        <v>58576.144647751949</v>
      </c>
      <c r="G37" s="11">
        <f t="shared" si="0"/>
        <v>6.6554511744519679E-2</v>
      </c>
      <c r="H37" s="11">
        <f t="shared" si="10"/>
        <v>1.8023962815628396E-2</v>
      </c>
      <c r="I37" s="16">
        <f t="shared" ca="1" si="13"/>
        <v>46667.253553477618</v>
      </c>
      <c r="J37" s="41">
        <f t="shared" ca="1" si="1"/>
        <v>1.0859856029158652E-2</v>
      </c>
      <c r="K37" s="16">
        <f t="shared" ca="1" si="14"/>
        <v>506.79965486700945</v>
      </c>
      <c r="L37" s="15">
        <f t="shared" ca="1" si="11"/>
        <v>1886.9621283337854</v>
      </c>
      <c r="M37" s="16">
        <f t="shared" ca="1" si="2"/>
        <v>45287.091080010847</v>
      </c>
      <c r="N37" s="73" t="str">
        <f t="shared" ca="1" si="3"/>
        <v>V</v>
      </c>
      <c r="O37" s="15">
        <f t="shared" ca="1" si="12"/>
        <v>42569.865615210198</v>
      </c>
      <c r="P37" s="12">
        <f t="shared" ca="1" si="4"/>
        <v>1001.2849477707225</v>
      </c>
      <c r="Q37" s="16">
        <f t="shared" ca="1" si="5"/>
        <v>125.58584313165477</v>
      </c>
      <c r="R37" s="36">
        <f t="shared" ca="1" si="6"/>
        <v>66.64003081601733</v>
      </c>
      <c r="S37" s="16">
        <f t="shared" ca="1" si="7"/>
        <v>767.27767491484644</v>
      </c>
      <c r="T37" s="17">
        <f t="shared" ca="1" si="8"/>
        <v>407.14308735551634</v>
      </c>
      <c r="U37" s="32">
        <f t="shared" ca="1" si="9"/>
        <v>892.86351804650121</v>
      </c>
      <c r="V37" s="38">
        <f t="shared" ca="1" si="9"/>
        <v>473.78311817153366</v>
      </c>
      <c r="W37" s="33">
        <f t="shared" ca="1" si="15"/>
        <v>87570.794879521301</v>
      </c>
    </row>
    <row r="38" spans="1:23" x14ac:dyDescent="0.3">
      <c r="A38" s="9"/>
      <c r="B38" s="9"/>
      <c r="C38" s="9"/>
      <c r="D38" s="3">
        <v>33</v>
      </c>
      <c r="E38" s="9">
        <v>98</v>
      </c>
      <c r="F38" s="10">
        <v>42712.843643205291</v>
      </c>
      <c r="G38" s="11">
        <f t="shared" si="0"/>
        <v>4.853054892889129E-2</v>
      </c>
      <c r="H38" s="11">
        <f t="shared" si="10"/>
        <v>1.4054736449484394E-2</v>
      </c>
      <c r="I38" s="16">
        <f t="shared" ca="1" si="13"/>
        <v>45287.091080010847</v>
      </c>
      <c r="J38" s="41">
        <f t="shared" ca="1" si="1"/>
        <v>2.119049761339975E-3</v>
      </c>
      <c r="K38" s="16">
        <f t="shared" ca="1" si="14"/>
        <v>95.9655995448787</v>
      </c>
      <c r="L38" s="15">
        <f t="shared" ca="1" si="11"/>
        <v>1815.3222671822291</v>
      </c>
      <c r="M38" s="16">
        <f t="shared" ca="1" si="2"/>
        <v>43567.734412373495</v>
      </c>
      <c r="N38" s="73" t="str">
        <f t="shared" ca="1" si="3"/>
        <v>V</v>
      </c>
      <c r="O38" s="15">
        <f t="shared" ca="1" si="12"/>
        <v>40953.670347631087</v>
      </c>
      <c r="P38" s="12">
        <f t="shared" ca="1" si="4"/>
        <v>944.38279567089819</v>
      </c>
      <c r="Q38" s="16">
        <f t="shared" ca="1" si="5"/>
        <v>88.098586109193036</v>
      </c>
      <c r="R38" s="36">
        <f t="shared" ca="1" si="6"/>
        <v>45.831415472909669</v>
      </c>
      <c r="S38" s="16">
        <f t="shared" ca="1" si="7"/>
        <v>575.59304337501885</v>
      </c>
      <c r="T38" s="17">
        <f t="shared" ca="1" si="8"/>
        <v>299.44003734112414</v>
      </c>
      <c r="U38" s="32">
        <f t="shared" ca="1" si="9"/>
        <v>663.69162948421194</v>
      </c>
      <c r="V38" s="38">
        <f t="shared" ca="1" si="9"/>
        <v>345.27145281403381</v>
      </c>
      <c r="W38" s="33">
        <f t="shared" ca="1" si="15"/>
        <v>87916.066332335336</v>
      </c>
    </row>
    <row r="39" spans="1:23" x14ac:dyDescent="0.3">
      <c r="A39" s="9"/>
      <c r="B39" s="9"/>
      <c r="C39" s="9"/>
      <c r="D39" s="3">
        <v>34</v>
      </c>
      <c r="E39" s="9">
        <v>99</v>
      </c>
      <c r="F39" s="10">
        <v>30342.949346462585</v>
      </c>
      <c r="G39" s="11">
        <f t="shared" si="0"/>
        <v>3.4475812479406891E-2</v>
      </c>
      <c r="H39" s="11">
        <f t="shared" si="10"/>
        <v>1.2078340678644967E-2</v>
      </c>
      <c r="I39" s="16">
        <f t="shared" ca="1" si="13"/>
        <v>43567.734412373495</v>
      </c>
      <c r="J39" s="41">
        <f t="shared" ca="1" si="1"/>
        <v>-4.4046520148910445E-2</v>
      </c>
      <c r="K39" s="16">
        <f t="shared" ca="1" si="14"/>
        <v>-1919.0070916369882</v>
      </c>
      <c r="L39" s="15">
        <f t="shared" ca="1" si="11"/>
        <v>1665.9490928294604</v>
      </c>
      <c r="M39" s="16">
        <f t="shared" ca="1" si="2"/>
        <v>39982.778227907045</v>
      </c>
      <c r="N39" s="73" t="str">
        <f t="shared" ca="1" si="3"/>
        <v>V</v>
      </c>
      <c r="O39" s="15">
        <f t="shared" ca="1" si="12"/>
        <v>37583.81153423262</v>
      </c>
      <c r="P39" s="12">
        <f t="shared" ca="1" si="4"/>
        <v>849.68095984291358</v>
      </c>
      <c r="Q39" s="16">
        <f t="shared" ca="1" si="5"/>
        <v>57.434948524626499</v>
      </c>
      <c r="R39" s="36">
        <f t="shared" ca="1" si="6"/>
        <v>29.293441438866743</v>
      </c>
      <c r="S39" s="16">
        <f t="shared" ca="1" si="7"/>
        <v>453.95007971244775</v>
      </c>
      <c r="T39" s="17">
        <f t="shared" ca="1" si="8"/>
        <v>231.52732644173557</v>
      </c>
      <c r="U39" s="32">
        <f t="shared" ca="1" si="9"/>
        <v>511.38502823707427</v>
      </c>
      <c r="V39" s="38">
        <f t="shared" ca="1" si="9"/>
        <v>260.82076788060232</v>
      </c>
      <c r="W39" s="33">
        <f t="shared" ca="1" si="15"/>
        <v>88176.887100215943</v>
      </c>
    </row>
    <row r="40" spans="1:23" x14ac:dyDescent="0.3">
      <c r="A40" s="9"/>
      <c r="B40" s="9"/>
      <c r="C40" s="9"/>
      <c r="D40" s="3">
        <v>35</v>
      </c>
      <c r="E40" s="9">
        <v>100</v>
      </c>
      <c r="F40" s="10">
        <v>19712.526071583823</v>
      </c>
      <c r="G40" s="11">
        <f t="shared" si="0"/>
        <v>2.2397471800761928E-2</v>
      </c>
      <c r="H40" s="11">
        <f t="shared" si="10"/>
        <v>7.7340571375581106E-3</v>
      </c>
      <c r="I40" s="16">
        <f t="shared" ca="1" si="13"/>
        <v>39982.778227907045</v>
      </c>
      <c r="J40" s="41">
        <f t="shared" ca="1" si="1"/>
        <v>-9.5557399450511671E-2</v>
      </c>
      <c r="K40" s="16">
        <f t="shared" ca="1" si="14"/>
        <v>-3820.6503102653346</v>
      </c>
      <c r="L40" s="15">
        <f t="shared" ca="1" si="11"/>
        <v>1446.4851167056684</v>
      </c>
      <c r="M40" s="16">
        <f t="shared" ca="1" si="2"/>
        <v>34715.642800936039</v>
      </c>
      <c r="N40" s="73" t="str">
        <f t="shared" ca="1" si="3"/>
        <v>V</v>
      </c>
      <c r="O40" s="15">
        <f t="shared" ca="1" si="12"/>
        <v>32632.704232879878</v>
      </c>
      <c r="P40" s="12">
        <f t="shared" ca="1" si="4"/>
        <v>723.28250066608007</v>
      </c>
      <c r="Q40" s="16">
        <f t="shared" ca="1" si="5"/>
        <v>32.39760961163703</v>
      </c>
      <c r="R40" s="36">
        <f t="shared" ca="1" si="6"/>
        <v>16.199699412653096</v>
      </c>
      <c r="S40" s="16">
        <f t="shared" ca="1" si="7"/>
        <v>252.38319909012739</v>
      </c>
      <c r="T40" s="17">
        <f t="shared" ca="1" si="8"/>
        <v>126.19856869302077</v>
      </c>
      <c r="U40" s="32">
        <f t="shared" ca="1" si="9"/>
        <v>284.78080870176444</v>
      </c>
      <c r="V40" s="38">
        <f t="shared" ca="1" si="9"/>
        <v>142.39826810567388</v>
      </c>
      <c r="W40" s="33">
        <f t="shared" ca="1" si="15"/>
        <v>88319.285368321624</v>
      </c>
    </row>
    <row r="41" spans="1:23" x14ac:dyDescent="0.3">
      <c r="A41" s="9"/>
      <c r="B41" s="9"/>
      <c r="C41" s="9"/>
      <c r="D41" s="3">
        <v>36</v>
      </c>
      <c r="E41" s="9">
        <v>101</v>
      </c>
      <c r="F41" s="10">
        <v>12905.605883473716</v>
      </c>
      <c r="G41" s="11">
        <f t="shared" si="0"/>
        <v>1.4663414663203818E-2</v>
      </c>
      <c r="H41" s="11">
        <f t="shared" si="10"/>
        <v>5.3801550549508522E-3</v>
      </c>
      <c r="I41" s="16">
        <f t="shared" ca="1" si="13"/>
        <v>34715.642800936039</v>
      </c>
      <c r="J41" s="41">
        <f t="shared" ca="1" si="1"/>
        <v>0.17478914190230055</v>
      </c>
      <c r="K41" s="16">
        <f t="shared" ca="1" si="14"/>
        <v>6067.9174157623875</v>
      </c>
      <c r="L41" s="15">
        <f t="shared" ca="1" si="11"/>
        <v>1631.342408667937</v>
      </c>
      <c r="M41" s="16">
        <f t="shared" ca="1" si="2"/>
        <v>39152.217808030488</v>
      </c>
      <c r="N41" s="73" t="str">
        <f t="shared" ca="1" si="3"/>
        <v>V</v>
      </c>
      <c r="O41" s="15">
        <f t="shared" ca="1" si="12"/>
        <v>36803.084739548656</v>
      </c>
      <c r="P41" s="12">
        <f t="shared" ca="1" si="4"/>
        <v>799.72181488042747</v>
      </c>
      <c r="Q41" s="16">
        <f t="shared" ca="1" si="5"/>
        <v>23.921050195967663</v>
      </c>
      <c r="R41" s="36">
        <f t="shared" ca="1" si="6"/>
        <v>11.726652586801631</v>
      </c>
      <c r="S41" s="16">
        <f t="shared" ca="1" si="7"/>
        <v>198.00630239926727</v>
      </c>
      <c r="T41" s="17">
        <f t="shared" ca="1" si="8"/>
        <v>97.067273351769543</v>
      </c>
      <c r="U41" s="32">
        <f t="shared" ca="1" si="9"/>
        <v>221.92735259523494</v>
      </c>
      <c r="V41" s="38">
        <f t="shared" ca="1" si="9"/>
        <v>108.79392593857118</v>
      </c>
      <c r="W41" s="33">
        <f t="shared" ca="1" si="15"/>
        <v>88428.079294260198</v>
      </c>
    </row>
    <row r="42" spans="1:23" x14ac:dyDescent="0.3">
      <c r="A42" s="9"/>
      <c r="B42" s="9"/>
      <c r="C42" s="9"/>
      <c r="D42" s="3">
        <v>37</v>
      </c>
      <c r="E42" s="9">
        <v>102</v>
      </c>
      <c r="F42" s="10">
        <v>8170.4086374044391</v>
      </c>
      <c r="G42" s="11">
        <f t="shared" si="0"/>
        <v>9.2832596082529657E-3</v>
      </c>
      <c r="H42" s="11">
        <f t="shared" si="10"/>
        <v>3.786961441842351E-3</v>
      </c>
      <c r="I42" s="16">
        <f t="shared" ca="1" si="13"/>
        <v>39152.217808030488</v>
      </c>
      <c r="J42" s="41">
        <f t="shared" ca="1" si="1"/>
        <v>2.3030182506068666E-2</v>
      </c>
      <c r="K42" s="16">
        <f t="shared" ca="1" si="14"/>
        <v>901.68272163629388</v>
      </c>
      <c r="L42" s="15">
        <f t="shared" ca="1" si="11"/>
        <v>1602.1560211866713</v>
      </c>
      <c r="M42" s="16">
        <f t="shared" ca="1" si="2"/>
        <v>38451.744508480107</v>
      </c>
      <c r="N42" s="73" t="str">
        <f t="shared" ca="1" si="3"/>
        <v>V</v>
      </c>
      <c r="O42" s="15">
        <f t="shared" ca="1" si="12"/>
        <v>36144.639837971299</v>
      </c>
      <c r="P42" s="12">
        <f t="shared" ca="1" si="4"/>
        <v>770.01369809996061</v>
      </c>
      <c r="Q42" s="16">
        <f t="shared" ca="1" si="5"/>
        <v>14.873230277601508</v>
      </c>
      <c r="R42" s="36">
        <f t="shared" ca="1" si="6"/>
        <v>7.148237061372857</v>
      </c>
      <c r="S42" s="16">
        <f t="shared" ca="1" si="7"/>
        <v>136.87835739567626</v>
      </c>
      <c r="T42" s="17">
        <f t="shared" ca="1" si="8"/>
        <v>65.785234879950906</v>
      </c>
      <c r="U42" s="32">
        <f t="shared" ca="1" si="9"/>
        <v>151.75158767327775</v>
      </c>
      <c r="V42" s="38">
        <f t="shared" ca="1" si="9"/>
        <v>72.933471941323759</v>
      </c>
      <c r="W42" s="33">
        <f t="shared" ca="1" si="15"/>
        <v>88501.012766201529</v>
      </c>
    </row>
    <row r="43" spans="1:23" x14ac:dyDescent="0.3">
      <c r="A43" s="9"/>
      <c r="B43" s="9"/>
      <c r="C43" s="9"/>
      <c r="D43" s="3">
        <v>38</v>
      </c>
      <c r="E43" s="9">
        <v>103</v>
      </c>
      <c r="F43" s="10">
        <v>4837.4174490034111</v>
      </c>
      <c r="G43" s="11">
        <f t="shared" si="0"/>
        <v>5.4962981664106146E-3</v>
      </c>
      <c r="H43" s="11">
        <f t="shared" si="10"/>
        <v>2.36240187428309E-3</v>
      </c>
      <c r="I43" s="16">
        <f t="shared" ca="1" si="13"/>
        <v>38451.744508480107</v>
      </c>
      <c r="J43" s="41">
        <f t="shared" ca="1" si="1"/>
        <v>-2.0272455346545669E-2</v>
      </c>
      <c r="K43" s="16">
        <f t="shared" ca="1" si="14"/>
        <v>-779.51127354494565</v>
      </c>
      <c r="L43" s="15">
        <f t="shared" ca="1" si="11"/>
        <v>1506.8893293974065</v>
      </c>
      <c r="M43" s="16">
        <f t="shared" ca="1" si="2"/>
        <v>36165.34390553776</v>
      </c>
      <c r="N43" s="73" t="str">
        <f t="shared" ca="1" si="3"/>
        <v>V</v>
      </c>
      <c r="O43" s="15">
        <f t="shared" ca="1" si="12"/>
        <v>33995.423271205495</v>
      </c>
      <c r="P43" s="12">
        <f t="shared" ca="1" si="4"/>
        <v>710.02694568376523</v>
      </c>
      <c r="Q43" s="16">
        <f t="shared" ca="1" si="5"/>
        <v>8.2823130581506863</v>
      </c>
      <c r="R43" s="36">
        <f t="shared" ca="1" si="6"/>
        <v>3.9025197996638079</v>
      </c>
      <c r="S43" s="16">
        <f t="shared" ca="1" si="7"/>
        <v>80.31085165294283</v>
      </c>
      <c r="T43" s="17">
        <f t="shared" ca="1" si="8"/>
        <v>37.841444352920043</v>
      </c>
      <c r="U43" s="32">
        <f t="shared" ca="1" si="9"/>
        <v>88.593164711093522</v>
      </c>
      <c r="V43" s="38">
        <f t="shared" ca="1" si="9"/>
        <v>41.74396415258385</v>
      </c>
      <c r="W43" s="33">
        <f t="shared" ca="1" si="15"/>
        <v>88542.756730354115</v>
      </c>
    </row>
    <row r="44" spans="1:23" x14ac:dyDescent="0.3">
      <c r="A44" s="9"/>
      <c r="B44" s="9"/>
      <c r="C44" s="9"/>
      <c r="D44" s="3">
        <v>39</v>
      </c>
      <c r="E44" s="9">
        <v>104</v>
      </c>
      <c r="F44" s="10">
        <v>2758.2136463322677</v>
      </c>
      <c r="G44" s="11">
        <f t="shared" si="0"/>
        <v>3.1338962921275246E-3</v>
      </c>
      <c r="H44" s="11">
        <f t="shared" si="10"/>
        <v>1.5905642869763353E-3</v>
      </c>
      <c r="I44" s="16">
        <f t="shared" ca="1" si="13"/>
        <v>36165.34390553776</v>
      </c>
      <c r="J44" s="41">
        <f t="shared" ca="1" si="1"/>
        <v>-5.9750202405928002E-2</v>
      </c>
      <c r="K44" s="16">
        <f t="shared" ca="1" si="14"/>
        <v>-2160.8866184358758</v>
      </c>
      <c r="L44" s="15">
        <f t="shared" ca="1" si="11"/>
        <v>1360.1782914840753</v>
      </c>
      <c r="M44" s="16">
        <f t="shared" ca="1" si="2"/>
        <v>32644.278995617806</v>
      </c>
      <c r="N44" s="73" t="str">
        <f t="shared" ca="1" si="3"/>
        <v>V</v>
      </c>
      <c r="O44" s="15">
        <f t="shared" ca="1" si="12"/>
        <v>30685.622255880739</v>
      </c>
      <c r="P44" s="12">
        <f t="shared" ca="1" si="4"/>
        <v>628.33194537929194</v>
      </c>
      <c r="Q44" s="16">
        <f t="shared" ca="1" si="5"/>
        <v>4.2626577043142948</v>
      </c>
      <c r="R44" s="36">
        <f t="shared" ca="1" si="6"/>
        <v>1.9691271538494373</v>
      </c>
      <c r="S44" s="16">
        <f t="shared" ca="1" si="7"/>
        <v>48.807454883850113</v>
      </c>
      <c r="T44" s="17">
        <f t="shared" ca="1" si="8"/>
        <v>22.54651707661121</v>
      </c>
      <c r="U44" s="32">
        <f t="shared" ca="1" si="9"/>
        <v>53.070112588164406</v>
      </c>
      <c r="V44" s="38">
        <f t="shared" ca="1" si="9"/>
        <v>24.515644230460648</v>
      </c>
      <c r="W44" s="33">
        <f t="shared" ca="1" si="15"/>
        <v>88567.272374584572</v>
      </c>
    </row>
    <row r="45" spans="1:23" x14ac:dyDescent="0.3">
      <c r="A45" s="9"/>
      <c r="B45" s="9"/>
      <c r="C45" s="9"/>
      <c r="D45" s="3">
        <v>40</v>
      </c>
      <c r="E45" s="9">
        <v>105</v>
      </c>
      <c r="F45" s="10">
        <v>1358.3217185976148</v>
      </c>
      <c r="G45" s="11">
        <f t="shared" si="0"/>
        <v>1.5433320051511893E-3</v>
      </c>
      <c r="H45" s="11">
        <f t="shared" si="10"/>
        <v>7.8329610858774692E-4</v>
      </c>
      <c r="I45" s="16">
        <f t="shared" ca="1" si="13"/>
        <v>32644.278995617806</v>
      </c>
      <c r="J45" s="41">
        <f t="shared" ca="1" si="1"/>
        <v>-6.8334966457231194E-2</v>
      </c>
      <c r="K45" s="16">
        <f t="shared" ca="1" si="14"/>
        <v>-2230.7457101860396</v>
      </c>
      <c r="L45" s="15">
        <f t="shared" ca="1" si="11"/>
        <v>1216.5413314172708</v>
      </c>
      <c r="M45" s="16">
        <f t="shared" ca="1" si="2"/>
        <v>29196.991954014498</v>
      </c>
      <c r="N45" s="73" t="str">
        <f t="shared" ca="1" si="3"/>
        <v>V</v>
      </c>
      <c r="O45" s="15">
        <f t="shared" ca="1" si="12"/>
        <v>27445.172436773628</v>
      </c>
      <c r="P45" s="12">
        <f t="shared" ca="1" si="4"/>
        <v>550.95990867556804</v>
      </c>
      <c r="Q45" s="16">
        <f t="shared" ca="1" si="5"/>
        <v>1.877527172365514</v>
      </c>
      <c r="R45" s="36">
        <f t="shared" ca="1" si="6"/>
        <v>0.85031406061418058</v>
      </c>
      <c r="S45" s="16">
        <f t="shared" ca="1" si="7"/>
        <v>21.497696769244474</v>
      </c>
      <c r="T45" s="17">
        <f t="shared" ca="1" si="8"/>
        <v>9.7361008153494453</v>
      </c>
      <c r="U45" s="32">
        <f t="shared" ca="1" si="9"/>
        <v>23.375223941609988</v>
      </c>
      <c r="V45" s="38">
        <f t="shared" ca="1" si="9"/>
        <v>10.586414875963627</v>
      </c>
      <c r="W45" s="33">
        <f t="shared" ca="1" si="15"/>
        <v>88577.85878946053</v>
      </c>
    </row>
    <row r="46" spans="1:23" x14ac:dyDescent="0.3">
      <c r="A46" s="9"/>
      <c r="B46" s="9"/>
      <c r="C46" s="9"/>
      <c r="D46" s="3">
        <v>41</v>
      </c>
      <c r="E46" s="9">
        <v>106</v>
      </c>
      <c r="F46" s="10">
        <f>F45*($F$45/$F$44)</f>
        <v>668.9249375832128</v>
      </c>
      <c r="G46" s="11">
        <f t="shared" si="0"/>
        <v>7.6003589656344224E-4</v>
      </c>
      <c r="H46" s="11">
        <f t="shared" si="10"/>
        <v>3.8574536015458519E-4</v>
      </c>
      <c r="I46" s="16">
        <f t="shared" ca="1" si="13"/>
        <v>29196.991954014498</v>
      </c>
      <c r="J46" s="41">
        <f t="shared" ca="1" si="1"/>
        <v>-0.12050817081112733</v>
      </c>
      <c r="K46" s="16">
        <f t="shared" ca="1" si="14"/>
        <v>-3518.4760935654895</v>
      </c>
      <c r="L46" s="15">
        <f t="shared" ca="1" si="11"/>
        <v>1027.1406344179604</v>
      </c>
      <c r="M46" s="16">
        <f t="shared" ca="1" si="2"/>
        <v>24651.37522603105</v>
      </c>
      <c r="N46" s="73" t="str">
        <f t="shared" ca="1" si="3"/>
        <v>V</v>
      </c>
      <c r="O46" s="15">
        <f t="shared" ca="1" si="12"/>
        <v>23172.292712469189</v>
      </c>
      <c r="P46" s="12">
        <f t="shared" ca="1" si="4"/>
        <v>456.06092977958554</v>
      </c>
      <c r="Q46" s="16">
        <f t="shared" ca="1" si="5"/>
        <v>0.7806637529765974</v>
      </c>
      <c r="R46" s="36">
        <f t="shared" ca="1" si="6"/>
        <v>0.34662267765258437</v>
      </c>
      <c r="S46" s="16">
        <f t="shared" ca="1" si="7"/>
        <v>8.9386043979788976</v>
      </c>
      <c r="T46" s="17">
        <f t="shared" ca="1" si="8"/>
        <v>3.9688316244874935</v>
      </c>
      <c r="U46" s="32">
        <f t="shared" ca="1" si="9"/>
        <v>9.7192681509554948</v>
      </c>
      <c r="V46" s="38">
        <f t="shared" ca="1" si="9"/>
        <v>4.3154543021400782</v>
      </c>
      <c r="W46" s="33">
        <f t="shared" ca="1" si="15"/>
        <v>88582.174243762667</v>
      </c>
    </row>
    <row r="47" spans="1:23" x14ac:dyDescent="0.3">
      <c r="A47" s="9"/>
      <c r="B47" s="9"/>
      <c r="C47" s="9"/>
      <c r="D47" s="3">
        <v>42</v>
      </c>
      <c r="E47" s="9">
        <v>107</v>
      </c>
      <c r="F47" s="10">
        <f>F46*($F$45/$F$44)</f>
        <v>329.42164289523487</v>
      </c>
      <c r="G47" s="11">
        <f t="shared" si="0"/>
        <v>3.7429053640885705E-4</v>
      </c>
      <c r="H47" s="11">
        <f t="shared" si="10"/>
        <v>1.8996581401262223E-4</v>
      </c>
      <c r="I47" s="16">
        <f t="shared" ca="1" si="13"/>
        <v>24651.37522603105</v>
      </c>
      <c r="J47" s="41">
        <f t="shared" ca="1" si="1"/>
        <v>6.3388794066565043E-2</v>
      </c>
      <c r="K47" s="16">
        <f t="shared" ca="1" si="14"/>
        <v>1562.6209476605056</v>
      </c>
      <c r="L47" s="15">
        <f t="shared" ca="1" si="11"/>
        <v>1048.5598469476622</v>
      </c>
      <c r="M47" s="16">
        <f t="shared" ca="1" si="2"/>
        <v>25165.436326743897</v>
      </c>
      <c r="N47" s="73" t="str">
        <f t="shared" ca="1" si="3"/>
        <v>V</v>
      </c>
      <c r="O47" s="15">
        <f t="shared" ca="1" si="12"/>
        <v>23655.510147139263</v>
      </c>
      <c r="P47" s="12">
        <f t="shared" ca="1" si="4"/>
        <v>456.44243024864932</v>
      </c>
      <c r="Q47" s="16">
        <f t="shared" ca="1" si="5"/>
        <v>0.39246602757082955</v>
      </c>
      <c r="R47" s="36">
        <f t="shared" ca="1" si="6"/>
        <v>0.17084208205752927</v>
      </c>
      <c r="S47" s="16">
        <f t="shared" ca="1" si="7"/>
        <v>4.493738240985155</v>
      </c>
      <c r="T47" s="17">
        <f t="shared" ca="1" si="8"/>
        <v>1.95614280824062</v>
      </c>
      <c r="U47" s="32">
        <f t="shared" ca="1" si="9"/>
        <v>4.8862042685559848</v>
      </c>
      <c r="V47" s="38">
        <f t="shared" ca="1" si="9"/>
        <v>2.1269848902981492</v>
      </c>
      <c r="W47" s="33">
        <f t="shared" ca="1" si="15"/>
        <v>88584.30122865297</v>
      </c>
    </row>
    <row r="48" spans="1:23" x14ac:dyDescent="0.3">
      <c r="A48" s="9"/>
      <c r="B48" s="9"/>
      <c r="C48" s="9"/>
      <c r="D48" s="3">
        <v>43</v>
      </c>
      <c r="E48" s="9">
        <v>108</v>
      </c>
      <c r="F48" s="10">
        <f>F47*($F$45/$F$44)</f>
        <v>162.22839471326506</v>
      </c>
      <c r="G48" s="11">
        <f t="shared" si="0"/>
        <v>1.8432472239623482E-4</v>
      </c>
      <c r="H48" s="11">
        <f t="shared" si="10"/>
        <v>9.3551379280405395E-5</v>
      </c>
      <c r="I48" s="16">
        <f t="shared" ca="1" si="13"/>
        <v>25165.436326743897</v>
      </c>
      <c r="J48" s="41">
        <f t="shared" ca="1" si="1"/>
        <v>0.19221661409449284</v>
      </c>
      <c r="K48" s="16">
        <f t="shared" ca="1" si="14"/>
        <v>4837.2149629372634</v>
      </c>
      <c r="L48" s="15">
        <f t="shared" ca="1" si="11"/>
        <v>1200.1060515872466</v>
      </c>
      <c r="M48" s="16">
        <f t="shared" ca="1" si="2"/>
        <v>28802.545238093917</v>
      </c>
      <c r="N48" s="73" t="str">
        <f t="shared" ca="1" si="3"/>
        <v>V</v>
      </c>
      <c r="O48" s="15">
        <f t="shared" ca="1" si="12"/>
        <v>27074.392523808281</v>
      </c>
      <c r="P48" s="12">
        <f t="shared" ca="1" si="4"/>
        <v>512.1677635012768</v>
      </c>
      <c r="Q48" s="16">
        <f t="shared" ca="1" si="5"/>
        <v>0.22120921480486069</v>
      </c>
      <c r="R48" s="36">
        <f t="shared" ca="1" si="6"/>
        <v>9.4405180827673296E-2</v>
      </c>
      <c r="S48" s="16">
        <f t="shared" ca="1" si="7"/>
        <v>2.5328467637813605</v>
      </c>
      <c r="T48" s="17">
        <f t="shared" ca="1" si="8"/>
        <v>1.0809398557582708</v>
      </c>
      <c r="U48" s="32">
        <f t="shared" ca="1" si="9"/>
        <v>2.7540559785862211</v>
      </c>
      <c r="V48" s="38">
        <f t="shared" ca="1" si="9"/>
        <v>1.1753450365859441</v>
      </c>
      <c r="W48" s="33">
        <f t="shared" ca="1" si="15"/>
        <v>88585.47657368955</v>
      </c>
    </row>
    <row r="49" spans="1:23" x14ac:dyDescent="0.3">
      <c r="A49" s="9"/>
      <c r="B49" s="9"/>
      <c r="C49" s="9"/>
      <c r="D49" s="3">
        <v>44</v>
      </c>
      <c r="E49" s="9">
        <v>109</v>
      </c>
      <c r="F49" s="10">
        <f t="shared" ref="F49:F55" si="16">F48*($F$45/$F$44)</f>
        <v>79.891690843193288</v>
      </c>
      <c r="G49" s="11">
        <f t="shared" si="0"/>
        <v>9.0773343115829429E-5</v>
      </c>
      <c r="H49" s="11">
        <f t="shared" si="10"/>
        <v>4.6070713358376931E-5</v>
      </c>
      <c r="I49" s="16">
        <f t="shared" ca="1" si="13"/>
        <v>28802.545238093917</v>
      </c>
      <c r="J49" s="41">
        <f t="shared" ca="1" si="1"/>
        <v>0.12722697755432813</v>
      </c>
      <c r="K49" s="16">
        <f t="shared" ca="1" si="14"/>
        <v>3664.4607765144951</v>
      </c>
      <c r="L49" s="15">
        <f t="shared" ca="1" si="11"/>
        <v>1298.6802405843364</v>
      </c>
      <c r="M49" s="16">
        <f t="shared" ca="1" si="2"/>
        <v>31168.325774024073</v>
      </c>
      <c r="N49" s="73" t="str">
        <f t="shared" ca="1" si="3"/>
        <v>V</v>
      </c>
      <c r="O49" s="15">
        <f t="shared" ca="1" si="12"/>
        <v>29298.226227582629</v>
      </c>
      <c r="P49" s="12">
        <f t="shared" ca="1" si="4"/>
        <v>543.36877181393322</v>
      </c>
      <c r="Q49" s="16">
        <f t="shared" ca="1" si="5"/>
        <v>0.11788554707630988</v>
      </c>
      <c r="R49" s="36">
        <f t="shared" ca="1" si="6"/>
        <v>4.9323399962292985E-2</v>
      </c>
      <c r="S49" s="16">
        <f t="shared" ca="1" si="7"/>
        <v>1.3497901824398404</v>
      </c>
      <c r="T49" s="17">
        <f t="shared" ca="1" si="8"/>
        <v>0.56475320923404138</v>
      </c>
      <c r="U49" s="32">
        <f t="shared" ca="1" si="9"/>
        <v>1.4676757295161502</v>
      </c>
      <c r="V49" s="38">
        <f t="shared" ca="1" si="9"/>
        <v>0.61407660919633433</v>
      </c>
      <c r="W49" s="33">
        <f t="shared" ca="1" si="15"/>
        <v>88586.090650298749</v>
      </c>
    </row>
    <row r="50" spans="1:23" x14ac:dyDescent="0.3">
      <c r="A50" s="9"/>
      <c r="B50" s="9"/>
      <c r="C50" s="9"/>
      <c r="D50" s="3">
        <v>45</v>
      </c>
      <c r="E50" s="9">
        <v>110</v>
      </c>
      <c r="F50" s="10">
        <f t="shared" si="16"/>
        <v>39.34380462227724</v>
      </c>
      <c r="G50" s="11">
        <f t="shared" si="0"/>
        <v>4.4702629757452505E-5</v>
      </c>
      <c r="H50" s="11">
        <f t="shared" si="10"/>
        <v>2.2688181036731078E-5</v>
      </c>
      <c r="I50" s="16">
        <f t="shared" ca="1" si="13"/>
        <v>31168.325774024073</v>
      </c>
      <c r="J50" s="41">
        <f t="shared" ca="1" si="1"/>
        <v>-9.2899095860365932E-4</v>
      </c>
      <c r="K50" s="16">
        <f t="shared" ca="1" si="14"/>
        <v>-28.955092838881765</v>
      </c>
      <c r="L50" s="15">
        <f t="shared" ca="1" si="11"/>
        <v>1245.5748272474077</v>
      </c>
      <c r="M50" s="16">
        <f t="shared" ca="1" si="2"/>
        <v>29893.795853937783</v>
      </c>
      <c r="N50" s="73" t="str">
        <f t="shared" ca="1" si="3"/>
        <v>V</v>
      </c>
      <c r="O50" s="15">
        <f t="shared" ca="1" si="12"/>
        <v>28100.168102701515</v>
      </c>
      <c r="P50" s="12">
        <f t="shared" ca="1" si="4"/>
        <v>510.93081142374638</v>
      </c>
      <c r="Q50" s="16">
        <f t="shared" ca="1" si="5"/>
        <v>5.5680470337643728E-2</v>
      </c>
      <c r="R50" s="36">
        <f t="shared" ca="1" si="6"/>
        <v>2.2839950894750518E-2</v>
      </c>
      <c r="S50" s="16">
        <f t="shared" ca="1" si="7"/>
        <v>0.63754170107666797</v>
      </c>
      <c r="T50" s="17">
        <f t="shared" ca="1" si="8"/>
        <v>0.26151756724839148</v>
      </c>
      <c r="U50" s="32">
        <f t="shared" ca="1" si="9"/>
        <v>0.69322217141431164</v>
      </c>
      <c r="V50" s="38">
        <f t="shared" ca="1" si="9"/>
        <v>0.28435751814314197</v>
      </c>
      <c r="W50" s="33">
        <f t="shared" ca="1" si="15"/>
        <v>88586.375007816896</v>
      </c>
    </row>
    <row r="51" spans="1:23" x14ac:dyDescent="0.3">
      <c r="A51" s="9"/>
      <c r="B51" s="9"/>
      <c r="C51" s="9"/>
      <c r="D51" s="3">
        <v>46</v>
      </c>
      <c r="E51" s="9">
        <v>111</v>
      </c>
      <c r="F51" s="10">
        <f t="shared" si="16"/>
        <v>19.375418717750257</v>
      </c>
      <c r="G51" s="11">
        <f t="shared" si="0"/>
        <v>2.2014448720721424E-5</v>
      </c>
      <c r="H51" s="11">
        <f t="shared" si="10"/>
        <v>1.1173118912904513E-5</v>
      </c>
      <c r="I51" s="16">
        <f t="shared" ca="1" si="13"/>
        <v>29893.795853937783</v>
      </c>
      <c r="J51" s="41">
        <f t="shared" ca="1" si="1"/>
        <v>-8.3757790931028475E-2</v>
      </c>
      <c r="K51" s="16">
        <f t="shared" ca="1" si="14"/>
        <v>-2503.8383032689667</v>
      </c>
      <c r="L51" s="15">
        <f t="shared" ca="1" si="11"/>
        <v>1095.5983020267527</v>
      </c>
      <c r="M51" s="16">
        <f t="shared" ca="1" si="2"/>
        <v>26294.359248642064</v>
      </c>
      <c r="N51" s="73" t="str">
        <f t="shared" ca="1" si="3"/>
        <v>V</v>
      </c>
      <c r="O51" s="15">
        <f t="shared" ca="1" si="12"/>
        <v>24716.697693723541</v>
      </c>
      <c r="P51" s="12">
        <f t="shared" ca="1" si="4"/>
        <v>440.59894149674864</v>
      </c>
      <c r="Q51" s="16">
        <f t="shared" ca="1" si="5"/>
        <v>2.4118992638477409E-2</v>
      </c>
      <c r="R51" s="36">
        <f t="shared" ca="1" si="6"/>
        <v>9.6995428039843117E-3</v>
      </c>
      <c r="S51" s="16">
        <f t="shared" ca="1" si="7"/>
        <v>0.27616260246628588</v>
      </c>
      <c r="T51" s="17">
        <f t="shared" ca="1" si="8"/>
        <v>0.11105982010244279</v>
      </c>
      <c r="U51" s="32">
        <f t="shared" ca="1" si="9"/>
        <v>0.30028159510476327</v>
      </c>
      <c r="V51" s="38">
        <f t="shared" ca="1" si="9"/>
        <v>0.12075936290642711</v>
      </c>
      <c r="W51" s="33">
        <f t="shared" ca="1" si="15"/>
        <v>88586.495767179804</v>
      </c>
    </row>
    <row r="52" spans="1:23" x14ac:dyDescent="0.3">
      <c r="A52" s="9"/>
      <c r="B52" s="9"/>
      <c r="C52" s="9"/>
      <c r="D52" s="3">
        <v>47</v>
      </c>
      <c r="E52" s="9">
        <v>112</v>
      </c>
      <c r="F52" s="10">
        <f t="shared" si="16"/>
        <v>9.5417017772496813</v>
      </c>
      <c r="G52" s="11">
        <f t="shared" si="0"/>
        <v>1.0841329807816911E-5</v>
      </c>
      <c r="H52" s="11">
        <f t="shared" si="10"/>
        <v>5.5023620465561692E-6</v>
      </c>
      <c r="I52" s="16">
        <f t="shared" ca="1" si="13"/>
        <v>26294.359248642064</v>
      </c>
      <c r="J52" s="41">
        <f t="shared" ca="1" si="1"/>
        <v>-2.9660836660825168E-2</v>
      </c>
      <c r="K52" s="16">
        <f t="shared" ca="1" si="14"/>
        <v>-779.91269477502988</v>
      </c>
      <c r="L52" s="15">
        <f t="shared" ca="1" si="11"/>
        <v>1020.5778621546814</v>
      </c>
      <c r="M52" s="16">
        <f t="shared" ca="1" si="2"/>
        <v>24493.868691712352</v>
      </c>
      <c r="N52" s="73" t="str">
        <f t="shared" ca="1" si="3"/>
        <v>V</v>
      </c>
      <c r="O52" s="15">
        <f t="shared" ca="1" si="12"/>
        <v>23024.23657020961</v>
      </c>
      <c r="P52" s="12">
        <f t="shared" ca="1" si="4"/>
        <v>402.3815607153706</v>
      </c>
      <c r="Q52" s="16">
        <f t="shared" ca="1" si="5"/>
        <v>1.1064421198175606E-2</v>
      </c>
      <c r="R52" s="36">
        <f t="shared" ca="1" si="6"/>
        <v>4.3623512082994371E-3</v>
      </c>
      <c r="S52" s="16">
        <f t="shared" ca="1" si="7"/>
        <v>0.12668768545485196</v>
      </c>
      <c r="T52" s="17">
        <f t="shared" ca="1" si="8"/>
        <v>4.9948946069746432E-2</v>
      </c>
      <c r="U52" s="32">
        <f t="shared" ca="1" si="9"/>
        <v>0.13775210665302756</v>
      </c>
      <c r="V52" s="38">
        <f t="shared" ca="1" si="9"/>
        <v>5.4311297278045872E-2</v>
      </c>
      <c r="W52" s="33">
        <f t="shared" ca="1" si="15"/>
        <v>88586.550078477085</v>
      </c>
    </row>
    <row r="53" spans="1:23" x14ac:dyDescent="0.3">
      <c r="A53" s="9"/>
      <c r="B53" s="9"/>
      <c r="C53" s="9"/>
      <c r="D53" s="3">
        <v>48</v>
      </c>
      <c r="E53" s="9">
        <v>113</v>
      </c>
      <c r="F53" s="10">
        <f t="shared" si="16"/>
        <v>4.6989473689444559</v>
      </c>
      <c r="G53" s="11">
        <f t="shared" si="0"/>
        <v>5.3389677612607425E-6</v>
      </c>
      <c r="H53" s="11">
        <f t="shared" si="10"/>
        <v>2.7097168057894939E-6</v>
      </c>
      <c r="I53" s="16">
        <f t="shared" ca="1" si="13"/>
        <v>24493.868691712352</v>
      </c>
      <c r="J53" s="41">
        <f t="shared" ca="1" si="1"/>
        <v>0.11592365017763633</v>
      </c>
      <c r="K53" s="16">
        <f t="shared" ca="1" si="14"/>
        <v>2839.4186657150212</v>
      </c>
      <c r="L53" s="15">
        <f t="shared" ca="1" si="11"/>
        <v>1093.3314942970949</v>
      </c>
      <c r="M53" s="16">
        <f t="shared" ca="1" si="2"/>
        <v>26239.955863130279</v>
      </c>
      <c r="N53" s="73" t="str">
        <f t="shared" ca="1" si="3"/>
        <v>V</v>
      </c>
      <c r="O53" s="15">
        <f t="shared" ca="1" si="12"/>
        <v>24665.55851134246</v>
      </c>
      <c r="P53" s="12">
        <f t="shared" ca="1" si="4"/>
        <v>422.61374117427806</v>
      </c>
      <c r="Q53" s="16">
        <f t="shared" ca="1" si="5"/>
        <v>5.8372616004232231E-3</v>
      </c>
      <c r="R53" s="36">
        <f t="shared" ca="1" si="6"/>
        <v>2.2563211395952624E-3</v>
      </c>
      <c r="S53" s="16">
        <f t="shared" ca="1" si="7"/>
        <v>6.6836678422368762E-2</v>
      </c>
      <c r="T53" s="17">
        <f t="shared" ca="1" si="8"/>
        <v>2.5834889841803089E-2</v>
      </c>
      <c r="U53" s="32">
        <f t="shared" ca="1" si="9"/>
        <v>7.2673940022791983E-2</v>
      </c>
      <c r="V53" s="38">
        <f t="shared" ca="1" si="9"/>
        <v>2.809121098139835E-2</v>
      </c>
      <c r="W53" s="33">
        <f t="shared" ca="1" si="15"/>
        <v>88586.578169688073</v>
      </c>
    </row>
    <row r="54" spans="1:23" x14ac:dyDescent="0.3">
      <c r="A54" s="9"/>
      <c r="B54" s="9"/>
      <c r="C54" s="9"/>
      <c r="D54" s="3">
        <v>49</v>
      </c>
      <c r="E54" s="9">
        <v>114</v>
      </c>
      <c r="F54" s="10">
        <f t="shared" si="16"/>
        <v>2.3140637688714722</v>
      </c>
      <c r="G54" s="11">
        <f t="shared" si="0"/>
        <v>2.6292509554712489E-6</v>
      </c>
      <c r="H54" s="11">
        <f t="shared" si="10"/>
        <v>1.3344387565652097E-6</v>
      </c>
      <c r="I54" s="16">
        <f t="shared" ca="1" si="13"/>
        <v>26239.955863130279</v>
      </c>
      <c r="J54" s="41">
        <f t="shared" ca="1" si="1"/>
        <v>0.10930012408360931</v>
      </c>
      <c r="K54" s="16">
        <f t="shared" ca="1" si="14"/>
        <v>2868.0304317885711</v>
      </c>
      <c r="L54" s="15">
        <f t="shared" ca="1" si="11"/>
        <v>1164.319451796754</v>
      </c>
      <c r="M54" s="16">
        <f t="shared" ca="1" si="2"/>
        <v>27943.666843122097</v>
      </c>
      <c r="N54" s="73" t="str">
        <f t="shared" ca="1" si="3"/>
        <v>V</v>
      </c>
      <c r="O54" s="15">
        <f t="shared" ca="1" si="12"/>
        <v>26267.046832534772</v>
      </c>
      <c r="P54" s="12">
        <f t="shared" ca="1" si="4"/>
        <v>441.22868284617886</v>
      </c>
      <c r="Q54" s="16">
        <f t="shared" ca="1" si="5"/>
        <v>3.0612880311103761E-3</v>
      </c>
      <c r="R54" s="36">
        <f t="shared" ca="1" si="6"/>
        <v>1.1601009359546363E-3</v>
      </c>
      <c r="S54" s="16">
        <f t="shared" ca="1" si="7"/>
        <v>3.5051765313847828E-2</v>
      </c>
      <c r="T54" s="17">
        <f t="shared" ca="1" si="8"/>
        <v>1.3283162294502493E-2</v>
      </c>
      <c r="U54" s="32">
        <f t="shared" ca="1" si="9"/>
        <v>3.8113053344958202E-2</v>
      </c>
      <c r="V54" s="38">
        <f t="shared" ca="1" si="9"/>
        <v>1.4443263230457129E-2</v>
      </c>
      <c r="W54" s="33">
        <f t="shared" ca="1" si="15"/>
        <v>88586.59261295131</v>
      </c>
    </row>
    <row r="55" spans="1:23" ht="15" thickBot="1" x14ac:dyDescent="0.35">
      <c r="A55" s="9"/>
      <c r="B55" s="9"/>
      <c r="C55" s="9"/>
      <c r="D55" s="5">
        <v>50</v>
      </c>
      <c r="E55" s="20">
        <v>115</v>
      </c>
      <c r="F55" s="21">
        <f t="shared" si="16"/>
        <v>1.1395937655727637</v>
      </c>
      <c r="G55" s="22">
        <f t="shared" si="0"/>
        <v>1.294812198906039E-6</v>
      </c>
      <c r="H55" s="22">
        <f t="shared" si="10"/>
        <v>1.294812198906039E-6</v>
      </c>
      <c r="I55" s="24">
        <f t="shared" ca="1" si="13"/>
        <v>27943.666843122097</v>
      </c>
      <c r="J55" s="56">
        <f t="shared" ca="1" si="1"/>
        <v>-0.13652101974391842</v>
      </c>
      <c r="K55" s="24">
        <f t="shared" ca="1" si="14"/>
        <v>-3814.8978928073502</v>
      </c>
      <c r="L55" s="35">
        <f t="shared" ca="1" si="11"/>
        <v>965.1507580125899</v>
      </c>
      <c r="M55" s="24">
        <f t="shared" ca="1" si="2"/>
        <v>23163.618192302158</v>
      </c>
      <c r="N55" s="74" t="str">
        <f t="shared" ca="1" si="3"/>
        <v>V</v>
      </c>
      <c r="O55" s="35">
        <f t="shared" ca="1" si="12"/>
        <v>21773.801100764027</v>
      </c>
      <c r="P55" s="34">
        <f t="shared" ca="1" si="4"/>
        <v>358.58041705764947</v>
      </c>
      <c r="Q55" s="24">
        <f t="shared" ca="1" si="5"/>
        <v>1.249688975258112E-3</v>
      </c>
      <c r="R55" s="37">
        <f t="shared" ca="1" si="6"/>
        <v>4.6429429829505968E-4</v>
      </c>
      <c r="S55" s="24">
        <f t="shared" ca="1" si="7"/>
        <v>2.8192983281823004E-2</v>
      </c>
      <c r="T55" s="26">
        <f t="shared" ca="1" si="8"/>
        <v>1.0474479369536546E-2</v>
      </c>
      <c r="U55" s="68">
        <f t="shared" ca="1" si="9"/>
        <v>2.9442672257081116E-2</v>
      </c>
      <c r="V55" s="39">
        <f t="shared" ca="1" si="9"/>
        <v>1.0938773667831605E-2</v>
      </c>
      <c r="W55" s="40">
        <f ca="1">V55+W54</f>
        <v>88586.603551724984</v>
      </c>
    </row>
  </sheetData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W55"/>
  <sheetViews>
    <sheetView workbookViewId="0"/>
  </sheetViews>
  <sheetFormatPr baseColWidth="10" defaultRowHeight="14.4" x14ac:dyDescent="0.3"/>
  <cols>
    <col min="1" max="1" width="35.33203125" customWidth="1"/>
    <col min="2" max="2" width="12.6640625" bestFit="1" customWidth="1"/>
    <col min="4" max="4" width="7.5546875" bestFit="1" customWidth="1"/>
    <col min="5" max="5" width="4.77734375" bestFit="1" customWidth="1"/>
    <col min="6" max="6" width="14.6640625" bestFit="1" customWidth="1"/>
    <col min="7" max="7" width="9.88671875" bestFit="1" customWidth="1"/>
    <col min="8" max="8" width="13.6640625" bestFit="1" customWidth="1"/>
    <col min="9" max="9" width="15.77734375" bestFit="1" customWidth="1"/>
    <col min="10" max="10" width="7.5546875" bestFit="1" customWidth="1"/>
    <col min="11" max="11" width="13.109375" customWidth="1"/>
    <col min="12" max="12" width="16.33203125" bestFit="1" customWidth="1"/>
    <col min="13" max="13" width="15.77734375" bestFit="1" customWidth="1"/>
    <col min="14" max="14" width="15.77734375" customWidth="1"/>
    <col min="15" max="15" width="26" bestFit="1" customWidth="1"/>
    <col min="16" max="16" width="27.21875" bestFit="1" customWidth="1"/>
    <col min="17" max="17" width="26.33203125" bestFit="1" customWidth="1"/>
    <col min="18" max="18" width="37.21875" bestFit="1" customWidth="1"/>
    <col min="19" max="19" width="34.77734375" bestFit="1" customWidth="1"/>
    <col min="20" max="20" width="44.44140625" bestFit="1" customWidth="1"/>
    <col min="21" max="21" width="17.33203125" bestFit="1" customWidth="1"/>
    <col min="22" max="22" width="27" bestFit="1" customWidth="1"/>
    <col min="23" max="23" width="36.109375" bestFit="1" customWidth="1"/>
  </cols>
  <sheetData>
    <row r="1" spans="1:23" ht="17.399999999999999" x14ac:dyDescent="0.35">
      <c r="A1" s="58" t="s">
        <v>79</v>
      </c>
      <c r="B1" s="58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</row>
    <row r="2" spans="1:23" x14ac:dyDescent="0.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5" thickBot="1" x14ac:dyDescent="0.3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3" ht="17.399999999999999" x14ac:dyDescent="0.35">
      <c r="A4" s="58" t="s">
        <v>10</v>
      </c>
      <c r="B4" s="59">
        <v>100000</v>
      </c>
      <c r="C4" s="9"/>
      <c r="D4" s="6" t="s">
        <v>11</v>
      </c>
      <c r="E4" s="7" t="s">
        <v>1</v>
      </c>
      <c r="F4" s="7" t="s">
        <v>0</v>
      </c>
      <c r="G4" s="7" t="s">
        <v>2</v>
      </c>
      <c r="H4" s="7" t="s">
        <v>20</v>
      </c>
      <c r="I4" s="7" t="s">
        <v>25</v>
      </c>
      <c r="J4" s="7" t="s">
        <v>35</v>
      </c>
      <c r="K4" s="7" t="s">
        <v>17</v>
      </c>
      <c r="L4" s="7" t="s">
        <v>6</v>
      </c>
      <c r="M4" s="7" t="s">
        <v>25</v>
      </c>
      <c r="N4" s="7" t="s">
        <v>50</v>
      </c>
      <c r="O4" s="7" t="s">
        <v>18</v>
      </c>
      <c r="P4" s="7" t="s">
        <v>7</v>
      </c>
      <c r="Q4" s="7" t="s">
        <v>4</v>
      </c>
      <c r="R4" s="7" t="s">
        <v>12</v>
      </c>
      <c r="S4" s="7" t="s">
        <v>29</v>
      </c>
      <c r="T4" s="7" t="s">
        <v>30</v>
      </c>
      <c r="U4" s="7" t="s">
        <v>47</v>
      </c>
      <c r="V4" s="7" t="s">
        <v>21</v>
      </c>
      <c r="W4" s="8" t="s">
        <v>22</v>
      </c>
    </row>
    <row r="5" spans="1:23" ht="17.399999999999999" x14ac:dyDescent="0.35">
      <c r="A5" s="58" t="s">
        <v>23</v>
      </c>
      <c r="B5" s="59">
        <v>359</v>
      </c>
      <c r="C5" s="9"/>
      <c r="D5" s="3">
        <v>0</v>
      </c>
      <c r="E5" s="9">
        <v>65</v>
      </c>
      <c r="F5" s="10">
        <v>880122.82131384278</v>
      </c>
      <c r="G5" s="31">
        <f>F5/$F$5</f>
        <v>1</v>
      </c>
      <c r="H5" s="11">
        <f>(F5-F6)/$F$5</f>
        <v>1.1104565080185305E-2</v>
      </c>
      <c r="I5" s="32">
        <v>100000</v>
      </c>
      <c r="J5" s="41">
        <f ca="1">NORMINV(RAND(), $B$8, $B$11)</f>
        <v>-2.3495047005912796E-2</v>
      </c>
      <c r="K5" s="16">
        <v>0</v>
      </c>
      <c r="L5" s="15">
        <v>0</v>
      </c>
      <c r="M5" s="16">
        <f>MAX(0,I5+K5-L5)</f>
        <v>100000</v>
      </c>
      <c r="N5" s="73" t="str">
        <f>IF(M5&lt;=1,"RUINE","V")</f>
        <v>V</v>
      </c>
      <c r="O5" s="15">
        <f>0</f>
        <v>0</v>
      </c>
      <c r="P5" s="12">
        <f>L5/(1+$B$7)^D5</f>
        <v>0</v>
      </c>
      <c r="Q5" s="16">
        <f>L5*G5</f>
        <v>0</v>
      </c>
      <c r="R5" s="36">
        <f>Q5/(1+$B$7)^D5</f>
        <v>0</v>
      </c>
      <c r="S5" s="16">
        <f>O5*H5</f>
        <v>0</v>
      </c>
      <c r="T5" s="17">
        <f>S5/(1+$B$7)^D5</f>
        <v>0</v>
      </c>
      <c r="U5" s="32">
        <f>Q5+S5</f>
        <v>0</v>
      </c>
      <c r="V5" s="38">
        <f>R5+T5</f>
        <v>0</v>
      </c>
      <c r="W5" s="33">
        <f>V5</f>
        <v>0</v>
      </c>
    </row>
    <row r="6" spans="1:23" ht="17.399999999999999" x14ac:dyDescent="0.35">
      <c r="A6" s="58" t="s">
        <v>26</v>
      </c>
      <c r="B6" s="60">
        <f>B5*12</f>
        <v>4308</v>
      </c>
      <c r="C6" s="9"/>
      <c r="D6" s="3">
        <v>1</v>
      </c>
      <c r="E6" s="9">
        <v>66</v>
      </c>
      <c r="F6" s="10">
        <v>870349.44016600691</v>
      </c>
      <c r="G6" s="31">
        <f t="shared" ref="G6:G55" si="0">F6/$F$5</f>
        <v>0.98889543491981469</v>
      </c>
      <c r="H6" s="11">
        <f>(F6-F7)/$F$5</f>
        <v>1.2469368075235601E-2</v>
      </c>
      <c r="I6" s="16">
        <f>M5</f>
        <v>100000</v>
      </c>
      <c r="J6" s="41">
        <f t="shared" ref="J6:J55" ca="1" si="1">NORMINV(RAND(), $B$8, $B$11)</f>
        <v>-9.5468505772714179E-2</v>
      </c>
      <c r="K6" s="16">
        <f ca="1">I6*J6</f>
        <v>-9546.8505772714179</v>
      </c>
      <c r="L6" s="15">
        <f t="shared" ref="L6" si="2">MIN($B$6,I6)</f>
        <v>4308</v>
      </c>
      <c r="M6" s="16">
        <f t="shared" ref="M6:M55" ca="1" si="3">MAX(0,I6+K6-L6)</f>
        <v>86145.149422728588</v>
      </c>
      <c r="N6" s="73" t="str">
        <f t="shared" ref="N6:N55" ca="1" si="4">IF(M6&lt;=1,"RUINE","V")</f>
        <v>V</v>
      </c>
      <c r="O6" s="15">
        <f ca="1">M6-(M6*$B$9)</f>
        <v>80976.440457364879</v>
      </c>
      <c r="P6" s="12">
        <f t="shared" ref="P6:P55" si="5">L6/(1+$B$7)^D6</f>
        <v>4223.5294117647054</v>
      </c>
      <c r="Q6" s="16">
        <f t="shared" ref="Q6:Q55" si="6">L6*G6</f>
        <v>4260.1615336345612</v>
      </c>
      <c r="R6" s="36">
        <f t="shared" ref="R6:R55" si="7">Q6/(1+$B$7)^D6</f>
        <v>4176.6289545436875</v>
      </c>
      <c r="S6" s="16">
        <f t="shared" ref="S6:S55" ca="1" si="8">O6*H6</f>
        <v>1009.7250414852821</v>
      </c>
      <c r="T6" s="17">
        <f t="shared" ref="T6:T54" ca="1" si="9">S6/(1+$B$7)^D6</f>
        <v>989.92651126008047</v>
      </c>
      <c r="U6" s="32">
        <f t="shared" ref="U6:U55" ca="1" si="10">Q6+S6</f>
        <v>5269.8865751198437</v>
      </c>
      <c r="V6" s="38">
        <f t="shared" ref="V6:V54" ca="1" si="11">R6+T6</f>
        <v>5166.5554658037681</v>
      </c>
      <c r="W6" s="33">
        <f ca="1">V6+W5</f>
        <v>5166.5554658037681</v>
      </c>
    </row>
    <row r="7" spans="1:23" ht="17.399999999999999" x14ac:dyDescent="0.35">
      <c r="A7" s="58" t="s">
        <v>9</v>
      </c>
      <c r="B7" s="61">
        <v>0.02</v>
      </c>
      <c r="C7" s="9"/>
      <c r="D7" s="3">
        <v>2</v>
      </c>
      <c r="E7" s="9">
        <v>67</v>
      </c>
      <c r="F7" s="10">
        <v>859374.86475562979</v>
      </c>
      <c r="G7" s="31">
        <f t="shared" si="0"/>
        <v>0.97642606684457911</v>
      </c>
      <c r="H7" s="11">
        <f t="shared" ref="H7:H55" si="12">(F7-F8)/$F$5</f>
        <v>1.4100253388138218E-2</v>
      </c>
      <c r="I7" s="16">
        <f ca="1">M6</f>
        <v>86145.149422728588</v>
      </c>
      <c r="J7" s="41">
        <f t="shared" ca="1" si="1"/>
        <v>-1.2387502736888829E-2</v>
      </c>
      <c r="K7" s="16">
        <f ca="1">I7*J7</f>
        <v>-1067.1232742437476</v>
      </c>
      <c r="L7" s="15">
        <f ca="1">MIN(L6*(1+$B$10),I7)</f>
        <v>4308</v>
      </c>
      <c r="M7" s="16">
        <f t="shared" ca="1" si="3"/>
        <v>80770.026148484845</v>
      </c>
      <c r="N7" s="73" t="str">
        <f t="shared" ca="1" si="4"/>
        <v>V</v>
      </c>
      <c r="O7" s="15">
        <f t="shared" ref="O7:O54" ca="1" si="13">M7-(M7*$B$9)</f>
        <v>75923.824579575754</v>
      </c>
      <c r="P7" s="12">
        <f t="shared" ca="1" si="5"/>
        <v>4140.7151095732415</v>
      </c>
      <c r="Q7" s="16">
        <f t="shared" ca="1" si="6"/>
        <v>4206.4434959664468</v>
      </c>
      <c r="R7" s="36">
        <f t="shared" ca="1" si="7"/>
        <v>4043.1021683645204</v>
      </c>
      <c r="S7" s="16">
        <f t="shared" ca="1" si="8"/>
        <v>1070.5451647685748</v>
      </c>
      <c r="T7" s="17">
        <f t="shared" ca="1" si="9"/>
        <v>1028.9745912808291</v>
      </c>
      <c r="U7" s="32">
        <f t="shared" ca="1" si="10"/>
        <v>5276.9886607350218</v>
      </c>
      <c r="V7" s="38">
        <f t="shared" ca="1" si="11"/>
        <v>5072.0767596453497</v>
      </c>
      <c r="W7" s="33">
        <f ca="1">V7+W6</f>
        <v>10238.632225449117</v>
      </c>
    </row>
    <row r="8" spans="1:23" ht="17.399999999999999" x14ac:dyDescent="0.35">
      <c r="A8" s="58" t="s">
        <v>38</v>
      </c>
      <c r="B8" s="61">
        <v>5.0999999999999997E-2</v>
      </c>
      <c r="C8" s="9"/>
      <c r="D8" s="3">
        <v>3</v>
      </c>
      <c r="E8" s="9">
        <v>68</v>
      </c>
      <c r="F8" s="10">
        <v>846964.90996242152</v>
      </c>
      <c r="G8" s="31">
        <f t="shared" si="0"/>
        <v>0.96232581345644086</v>
      </c>
      <c r="H8" s="11">
        <f t="shared" si="12"/>
        <v>1.4359576611957057E-2</v>
      </c>
      <c r="I8" s="16">
        <f t="shared" ref="I8:I55" ca="1" si="14">M7</f>
        <v>80770.026148484845</v>
      </c>
      <c r="J8" s="41">
        <f t="shared" ca="1" si="1"/>
        <v>9.583711171932853E-2</v>
      </c>
      <c r="K8" s="16">
        <f t="shared" ref="K8:K55" ca="1" si="15">I8*J8</f>
        <v>7740.7660195654289</v>
      </c>
      <c r="L8" s="15">
        <f t="shared" ref="L8:L55" ca="1" si="16">MIN(L7*(1+$B$10),I8)</f>
        <v>4308</v>
      </c>
      <c r="M8" s="16">
        <f t="shared" ca="1" si="3"/>
        <v>84202.792168050277</v>
      </c>
      <c r="N8" s="73" t="str">
        <f t="shared" ca="1" si="4"/>
        <v>V</v>
      </c>
      <c r="O8" s="15">
        <f t="shared" ca="1" si="13"/>
        <v>79150.624637967267</v>
      </c>
      <c r="P8" s="12">
        <f t="shared" ca="1" si="5"/>
        <v>4059.5246172286679</v>
      </c>
      <c r="Q8" s="16">
        <f t="shared" ca="1" si="6"/>
        <v>4145.6996043703475</v>
      </c>
      <c r="R8" s="36">
        <f t="shared" ca="1" si="7"/>
        <v>3906.585329521025</v>
      </c>
      <c r="S8" s="16">
        <f t="shared" ca="1" si="8"/>
        <v>1136.5694583731467</v>
      </c>
      <c r="T8" s="17">
        <f t="shared" ca="1" si="9"/>
        <v>1071.0147853890537</v>
      </c>
      <c r="U8" s="32">
        <f t="shared" ca="1" si="10"/>
        <v>5282.269062743494</v>
      </c>
      <c r="V8" s="38">
        <f t="shared" ca="1" si="11"/>
        <v>4977.6001149100784</v>
      </c>
      <c r="W8" s="33">
        <f t="shared" ref="W8:W54" ca="1" si="17">V8+W7</f>
        <v>15216.232340359194</v>
      </c>
    </row>
    <row r="9" spans="1:23" ht="17.399999999999999" x14ac:dyDescent="0.35">
      <c r="A9" s="58" t="s">
        <v>28</v>
      </c>
      <c r="B9" s="61">
        <v>0.06</v>
      </c>
      <c r="C9" s="9"/>
      <c r="D9" s="3">
        <v>4</v>
      </c>
      <c r="E9" s="9">
        <v>69</v>
      </c>
      <c r="F9" s="10">
        <v>834326.7188818336</v>
      </c>
      <c r="G9" s="31">
        <f t="shared" si="0"/>
        <v>0.94796623684448378</v>
      </c>
      <c r="H9" s="11">
        <f t="shared" si="12"/>
        <v>1.7596378512726909E-2</v>
      </c>
      <c r="I9" s="16">
        <f t="shared" ca="1" si="14"/>
        <v>84202.792168050277</v>
      </c>
      <c r="J9" s="41">
        <f t="shared" ca="1" si="1"/>
        <v>-0.14063316576428336</v>
      </c>
      <c r="K9" s="16">
        <f ca="1">I9*J9</f>
        <v>-11841.705228784915</v>
      </c>
      <c r="L9" s="15">
        <f t="shared" ca="1" si="16"/>
        <v>4308</v>
      </c>
      <c r="M9" s="16">
        <f t="shared" ca="1" si="3"/>
        <v>68053.086939265369</v>
      </c>
      <c r="N9" s="73" t="str">
        <f t="shared" ca="1" si="4"/>
        <v>V</v>
      </c>
      <c r="O9" s="15">
        <f t="shared" ca="1" si="13"/>
        <v>63969.901722909446</v>
      </c>
      <c r="P9" s="12">
        <f t="shared" ca="1" si="5"/>
        <v>3979.9260953222233</v>
      </c>
      <c r="Q9" s="16">
        <f t="shared" ca="1" si="6"/>
        <v>4083.8385483260363</v>
      </c>
      <c r="R9" s="36">
        <f t="shared" ca="1" si="7"/>
        <v>3772.8355635017683</v>
      </c>
      <c r="S9" s="16">
        <f t="shared" ca="1" si="8"/>
        <v>1125.6386041382559</v>
      </c>
      <c r="T9" s="17">
        <f t="shared" ca="1" si="9"/>
        <v>1039.9160757919979</v>
      </c>
      <c r="U9" s="32">
        <f t="shared" ca="1" si="10"/>
        <v>5209.477152464292</v>
      </c>
      <c r="V9" s="38">
        <f t="shared" ca="1" si="11"/>
        <v>4812.7516392937659</v>
      </c>
      <c r="W9" s="33">
        <f t="shared" ca="1" si="17"/>
        <v>20028.98397965296</v>
      </c>
    </row>
    <row r="10" spans="1:23" ht="17.399999999999999" x14ac:dyDescent="0.35">
      <c r="A10" s="58" t="s">
        <v>43</v>
      </c>
      <c r="B10" s="63">
        <v>0</v>
      </c>
      <c r="C10" s="9"/>
      <c r="D10" s="3">
        <v>5</v>
      </c>
      <c r="E10" s="9">
        <v>70</v>
      </c>
      <c r="F10" s="10">
        <v>818839.74458030611</v>
      </c>
      <c r="G10" s="31">
        <f t="shared" si="0"/>
        <v>0.93036985833175689</v>
      </c>
      <c r="H10" s="11">
        <f t="shared" si="12"/>
        <v>1.7635819008535464E-2</v>
      </c>
      <c r="I10" s="16">
        <f t="shared" ca="1" si="14"/>
        <v>68053.086939265369</v>
      </c>
      <c r="J10" s="41">
        <f t="shared" ca="1" si="1"/>
        <v>0.12920660819203453</v>
      </c>
      <c r="K10" s="16">
        <f t="shared" ca="1" si="15"/>
        <v>8792.9085404201232</v>
      </c>
      <c r="L10" s="15">
        <f t="shared" ca="1" si="16"/>
        <v>4308</v>
      </c>
      <c r="M10" s="16">
        <f t="shared" ca="1" si="3"/>
        <v>72537.995479685487</v>
      </c>
      <c r="N10" s="73" t="str">
        <f t="shared" ca="1" si="4"/>
        <v>V</v>
      </c>
      <c r="O10" s="15">
        <f t="shared" ca="1" si="13"/>
        <v>68185.715750904361</v>
      </c>
      <c r="P10" s="12">
        <f t="shared" ca="1" si="5"/>
        <v>3901.8883287472777</v>
      </c>
      <c r="Q10" s="16">
        <f t="shared" ca="1" si="6"/>
        <v>4008.0333496932085</v>
      </c>
      <c r="R10" s="36">
        <f t="shared" ca="1" si="7"/>
        <v>3630.1992916429404</v>
      </c>
      <c r="S10" s="16">
        <f t="shared" ca="1" si="8"/>
        <v>1202.5109419503951</v>
      </c>
      <c r="T10" s="17">
        <f t="shared" ca="1" si="9"/>
        <v>1089.1512092820662</v>
      </c>
      <c r="U10" s="32">
        <f t="shared" ca="1" si="10"/>
        <v>5210.5442916436041</v>
      </c>
      <c r="V10" s="38">
        <f t="shared" ca="1" si="11"/>
        <v>4719.3505009250066</v>
      </c>
      <c r="W10" s="33">
        <f t="shared" ca="1" si="17"/>
        <v>24748.334480577967</v>
      </c>
    </row>
    <row r="11" spans="1:23" ht="17.399999999999999" x14ac:dyDescent="0.35">
      <c r="A11" s="58" t="s">
        <v>39</v>
      </c>
      <c r="B11" s="64">
        <v>0.1</v>
      </c>
      <c r="C11" s="9"/>
      <c r="D11" s="3">
        <v>6</v>
      </c>
      <c r="E11" s="9">
        <v>71</v>
      </c>
      <c r="F11" s="10">
        <v>803318.05779833358</v>
      </c>
      <c r="G11" s="31">
        <f t="shared" si="0"/>
        <v>0.9127340393232215</v>
      </c>
      <c r="H11" s="11">
        <f t="shared" si="12"/>
        <v>1.9545690834471385E-2</v>
      </c>
      <c r="I11" s="16">
        <f t="shared" ca="1" si="14"/>
        <v>72537.995479685487</v>
      </c>
      <c r="J11" s="41">
        <f t="shared" ca="1" si="1"/>
        <v>0.13006096917374038</v>
      </c>
      <c r="K11" s="16">
        <f t="shared" ca="1" si="15"/>
        <v>9434.3619940082935</v>
      </c>
      <c r="L11" s="15">
        <f t="shared" ca="1" si="16"/>
        <v>4308</v>
      </c>
      <c r="M11" s="16">
        <f t="shared" ca="1" si="3"/>
        <v>77664.357473693788</v>
      </c>
      <c r="N11" s="73" t="str">
        <f t="shared" ca="1" si="4"/>
        <v>V</v>
      </c>
      <c r="O11" s="15">
        <f t="shared" ca="1" si="13"/>
        <v>73004.496025272165</v>
      </c>
      <c r="P11" s="12">
        <f t="shared" ca="1" si="5"/>
        <v>3825.3807144581151</v>
      </c>
      <c r="Q11" s="16">
        <f t="shared" ca="1" si="6"/>
        <v>3932.0582414044384</v>
      </c>
      <c r="R11" s="36">
        <f t="shared" ca="1" si="7"/>
        <v>3491.5551914565067</v>
      </c>
      <c r="S11" s="16">
        <f t="shared" ca="1" si="8"/>
        <v>1426.9233088363649</v>
      </c>
      <c r="T11" s="17">
        <f t="shared" ca="1" si="9"/>
        <v>1267.0670628211215</v>
      </c>
      <c r="U11" s="32">
        <f t="shared" ca="1" si="10"/>
        <v>5358.9815502408037</v>
      </c>
      <c r="V11" s="38">
        <f t="shared" ca="1" si="11"/>
        <v>4758.6222542776286</v>
      </c>
      <c r="W11" s="33">
        <f t="shared" ca="1" si="17"/>
        <v>29506.956734855594</v>
      </c>
    </row>
    <row r="12" spans="1:23" ht="17.399999999999999" x14ac:dyDescent="0.35">
      <c r="A12" s="58" t="s">
        <v>34</v>
      </c>
      <c r="B12" s="62">
        <f ca="1">W55</f>
        <v>114653.71697724824</v>
      </c>
      <c r="C12" s="9"/>
      <c r="D12" s="3">
        <v>7</v>
      </c>
      <c r="E12" s="9">
        <v>72</v>
      </c>
      <c r="F12" s="10">
        <v>786115.44923657051</v>
      </c>
      <c r="G12" s="31">
        <f t="shared" si="0"/>
        <v>0.89318834848875006</v>
      </c>
      <c r="H12" s="11">
        <f t="shared" si="12"/>
        <v>1.9459186349815121E-2</v>
      </c>
      <c r="I12" s="16">
        <f t="shared" ca="1" si="14"/>
        <v>77664.357473693788</v>
      </c>
      <c r="J12" s="41">
        <f t="shared" ca="1" si="1"/>
        <v>0.13195208837996625</v>
      </c>
      <c r="K12" s="16">
        <f t="shared" ca="1" si="15"/>
        <v>10247.974161342136</v>
      </c>
      <c r="L12" s="15">
        <f t="shared" ca="1" si="16"/>
        <v>4308</v>
      </c>
      <c r="M12" s="16">
        <f t="shared" ca="1" si="3"/>
        <v>83604.331635035924</v>
      </c>
      <c r="N12" s="73" t="str">
        <f t="shared" ca="1" si="4"/>
        <v>V</v>
      </c>
      <c r="O12" s="15">
        <f t="shared" ca="1" si="13"/>
        <v>78588.071736933765</v>
      </c>
      <c r="P12" s="12">
        <f t="shared" ca="1" si="5"/>
        <v>3750.3732494687411</v>
      </c>
      <c r="Q12" s="16">
        <f t="shared" ca="1" si="6"/>
        <v>3847.8554052895352</v>
      </c>
      <c r="R12" s="36">
        <f t="shared" ca="1" si="7"/>
        <v>3349.7896889093718</v>
      </c>
      <c r="S12" s="16">
        <f t="shared" ca="1" si="8"/>
        <v>1529.2599328016331</v>
      </c>
      <c r="T12" s="17">
        <f t="shared" ca="1" si="9"/>
        <v>1331.3128002468918</v>
      </c>
      <c r="U12" s="32">
        <f t="shared" ca="1" si="10"/>
        <v>5377.1153380911683</v>
      </c>
      <c r="V12" s="38">
        <f t="shared" ca="1" si="11"/>
        <v>4681.1024891562638</v>
      </c>
      <c r="W12" s="33">
        <f t="shared" ca="1" si="17"/>
        <v>34188.059224011857</v>
      </c>
    </row>
    <row r="13" spans="1:23" x14ac:dyDescent="0.3">
      <c r="A13" s="9"/>
      <c r="B13" s="9"/>
      <c r="C13" s="9"/>
      <c r="D13" s="3">
        <v>8</v>
      </c>
      <c r="E13" s="9">
        <v>73</v>
      </c>
      <c r="F13" s="10">
        <v>768988.9752458994</v>
      </c>
      <c r="G13" s="31">
        <f t="shared" si="0"/>
        <v>0.87372916213893492</v>
      </c>
      <c r="H13" s="11">
        <f t="shared" si="12"/>
        <v>1.9570475432288945E-2</v>
      </c>
      <c r="I13" s="16">
        <f t="shared" ca="1" si="14"/>
        <v>83604.331635035924</v>
      </c>
      <c r="J13" s="41">
        <f t="shared" ca="1" si="1"/>
        <v>-3.3712905409982792E-2</v>
      </c>
      <c r="K13" s="16">
        <f ca="1">I13*J13</f>
        <v>-2818.5449242767982</v>
      </c>
      <c r="L13" s="15">
        <f t="shared" ca="1" si="16"/>
        <v>4308</v>
      </c>
      <c r="M13" s="16">
        <f t="shared" ca="1" si="3"/>
        <v>76477.78671075913</v>
      </c>
      <c r="N13" s="73" t="str">
        <f t="shared" ca="1" si="4"/>
        <v>V</v>
      </c>
      <c r="O13" s="15">
        <f t="shared" ca="1" si="13"/>
        <v>71889.119508113581</v>
      </c>
      <c r="P13" s="12">
        <f t="shared" ca="1" si="5"/>
        <v>3676.8365190870009</v>
      </c>
      <c r="Q13" s="16">
        <f t="shared" ca="1" si="6"/>
        <v>3764.0252304945316</v>
      </c>
      <c r="R13" s="36">
        <f t="shared" ca="1" si="7"/>
        <v>3212.5592911437229</v>
      </c>
      <c r="S13" s="16">
        <f t="shared" ca="1" si="8"/>
        <v>1406.9042471824207</v>
      </c>
      <c r="T13" s="17">
        <f t="shared" ca="1" si="9"/>
        <v>1200.7792281566688</v>
      </c>
      <c r="U13" s="32">
        <f t="shared" ca="1" si="10"/>
        <v>5170.929477676952</v>
      </c>
      <c r="V13" s="38">
        <f t="shared" ca="1" si="11"/>
        <v>4413.3385193003915</v>
      </c>
      <c r="W13" s="33">
        <f t="shared" ca="1" si="17"/>
        <v>38601.397743312249</v>
      </c>
    </row>
    <row r="14" spans="1:23" x14ac:dyDescent="0.3">
      <c r="A14" s="9"/>
      <c r="B14" s="9"/>
      <c r="C14" s="9"/>
      <c r="D14" s="3">
        <v>9</v>
      </c>
      <c r="E14" s="9">
        <v>74</v>
      </c>
      <c r="F14" s="10">
        <v>751764.55319398001</v>
      </c>
      <c r="G14" s="31">
        <f t="shared" si="0"/>
        <v>0.85415868670664596</v>
      </c>
      <c r="H14" s="11">
        <f t="shared" si="12"/>
        <v>2.1148116881485997E-2</v>
      </c>
      <c r="I14" s="16">
        <f t="shared" ca="1" si="14"/>
        <v>76477.78671075913</v>
      </c>
      <c r="J14" s="41">
        <f t="shared" ca="1" si="1"/>
        <v>5.6904006120309755E-2</v>
      </c>
      <c r="K14" s="16">
        <f ca="1">I14*J14</f>
        <v>4351.8924430567813</v>
      </c>
      <c r="L14" s="15">
        <f t="shared" ca="1" si="16"/>
        <v>4308</v>
      </c>
      <c r="M14" s="16">
        <f t="shared" ca="1" si="3"/>
        <v>76521.679153815916</v>
      </c>
      <c r="N14" s="73" t="str">
        <f t="shared" ca="1" si="4"/>
        <v>V</v>
      </c>
      <c r="O14" s="15">
        <f t="shared" ca="1" si="13"/>
        <v>71930.378404586954</v>
      </c>
      <c r="P14" s="12">
        <f t="shared" ca="1" si="5"/>
        <v>3604.7416853794125</v>
      </c>
      <c r="Q14" s="16">
        <f t="shared" ca="1" si="6"/>
        <v>3679.7156223322309</v>
      </c>
      <c r="R14" s="36">
        <f t="shared" ca="1" si="7"/>
        <v>3079.0214239003808</v>
      </c>
      <c r="S14" s="16">
        <f t="shared" ca="1" si="8"/>
        <v>1521.1920498297211</v>
      </c>
      <c r="T14" s="17">
        <f t="shared" ca="1" si="9"/>
        <v>1272.8654580986426</v>
      </c>
      <c r="U14" s="32">
        <f t="shared" ca="1" si="10"/>
        <v>5200.9076721619522</v>
      </c>
      <c r="V14" s="38">
        <f t="shared" ca="1" si="11"/>
        <v>4351.8868819990239</v>
      </c>
      <c r="W14" s="33">
        <f t="shared" ca="1" si="17"/>
        <v>42953.284625311273</v>
      </c>
    </row>
    <row r="15" spans="1:23" x14ac:dyDescent="0.3">
      <c r="A15" s="9"/>
      <c r="B15" s="9"/>
      <c r="C15" s="9"/>
      <c r="D15" s="3">
        <v>10</v>
      </c>
      <c r="E15" s="9">
        <v>75</v>
      </c>
      <c r="F15" s="10">
        <v>733151.61289877165</v>
      </c>
      <c r="G15" s="31">
        <f t="shared" si="0"/>
        <v>0.83301056982515997</v>
      </c>
      <c r="H15" s="11">
        <f t="shared" si="12"/>
        <v>2.5639925793550414E-2</v>
      </c>
      <c r="I15" s="16">
        <f t="shared" ca="1" si="14"/>
        <v>76521.679153815916</v>
      </c>
      <c r="J15" s="41">
        <f t="shared" ca="1" si="1"/>
        <v>8.7254066236497063E-2</v>
      </c>
      <c r="K15" s="16">
        <f t="shared" ca="1" si="15"/>
        <v>6676.8276614150309</v>
      </c>
      <c r="L15" s="15">
        <f t="shared" ca="1" si="16"/>
        <v>4308</v>
      </c>
      <c r="M15" s="16">
        <f t="shared" ca="1" si="3"/>
        <v>78890.50681523094</v>
      </c>
      <c r="N15" s="73" t="str">
        <f t="shared" ca="1" si="4"/>
        <v>V</v>
      </c>
      <c r="O15" s="15">
        <f t="shared" ca="1" si="13"/>
        <v>74157.076406317079</v>
      </c>
      <c r="P15" s="12">
        <f t="shared" ca="1" si="5"/>
        <v>3534.0604758621689</v>
      </c>
      <c r="Q15" s="16">
        <f t="shared" ca="1" si="6"/>
        <v>3588.6095348067893</v>
      </c>
      <c r="R15" s="36">
        <f t="shared" ca="1" si="7"/>
        <v>2943.9097307945217</v>
      </c>
      <c r="S15" s="16">
        <f t="shared" ca="1" si="8"/>
        <v>1901.3819361246181</v>
      </c>
      <c r="T15" s="17">
        <f t="shared" ca="1" si="9"/>
        <v>1559.7954387131615</v>
      </c>
      <c r="U15" s="32">
        <f t="shared" ca="1" si="10"/>
        <v>5489.9914709314071</v>
      </c>
      <c r="V15" s="38">
        <f t="shared" ca="1" si="11"/>
        <v>4503.7051695076834</v>
      </c>
      <c r="W15" s="33">
        <f t="shared" ca="1" si="17"/>
        <v>47456.989794818954</v>
      </c>
    </row>
    <row r="16" spans="1:23" x14ac:dyDescent="0.3">
      <c r="A16" s="9"/>
      <c r="B16" s="9"/>
      <c r="C16" s="9"/>
      <c r="D16" s="3">
        <v>11</v>
      </c>
      <c r="E16" s="9">
        <v>76</v>
      </c>
      <c r="F16" s="10">
        <v>710585.32907107449</v>
      </c>
      <c r="G16" s="31">
        <f t="shared" si="0"/>
        <v>0.80737064403160963</v>
      </c>
      <c r="H16" s="11">
        <f t="shared" si="12"/>
        <v>2.3838179210346002E-2</v>
      </c>
      <c r="I16" s="16">
        <f t="shared" ca="1" si="14"/>
        <v>78890.50681523094</v>
      </c>
      <c r="J16" s="41">
        <f t="shared" ca="1" si="1"/>
        <v>4.8181720677623593E-2</v>
      </c>
      <c r="K16" s="16">
        <f t="shared" ca="1" si="15"/>
        <v>3801.0803634876174</v>
      </c>
      <c r="L16" s="15">
        <f t="shared" ca="1" si="16"/>
        <v>4308</v>
      </c>
      <c r="M16" s="16">
        <f t="shared" ca="1" si="3"/>
        <v>78383.587178718561</v>
      </c>
      <c r="N16" s="73" t="str">
        <f t="shared" ca="1" si="4"/>
        <v>V</v>
      </c>
      <c r="O16" s="15">
        <f t="shared" ca="1" si="13"/>
        <v>73680.571947995442</v>
      </c>
      <c r="P16" s="12">
        <f t="shared" ca="1" si="5"/>
        <v>3464.7651724138918</v>
      </c>
      <c r="Q16" s="16">
        <f t="shared" ca="1" si="6"/>
        <v>3478.1527344881742</v>
      </c>
      <c r="R16" s="36">
        <f t="shared" ca="1" si="7"/>
        <v>2797.3496886700946</v>
      </c>
      <c r="S16" s="16">
        <f t="shared" ca="1" si="8"/>
        <v>1756.4106784171079</v>
      </c>
      <c r="T16" s="17">
        <f t="shared" ca="1" si="9"/>
        <v>1412.6161901196499</v>
      </c>
      <c r="U16" s="32">
        <f t="shared" ca="1" si="10"/>
        <v>5234.5634129052823</v>
      </c>
      <c r="V16" s="38">
        <f t="shared" ca="1" si="11"/>
        <v>4209.9658787897442</v>
      </c>
      <c r="W16" s="33">
        <f t="shared" ca="1" si="17"/>
        <v>51666.955673608696</v>
      </c>
    </row>
    <row r="17" spans="1:23" x14ac:dyDescent="0.3">
      <c r="A17" s="9"/>
      <c r="B17" s="9"/>
      <c r="C17" s="9"/>
      <c r="D17" s="3">
        <v>12</v>
      </c>
      <c r="E17" s="9">
        <v>77</v>
      </c>
      <c r="F17" s="10">
        <v>689604.80352947977</v>
      </c>
      <c r="G17" s="31">
        <f t="shared" si="0"/>
        <v>0.7835324648212636</v>
      </c>
      <c r="H17" s="11">
        <f t="shared" si="12"/>
        <v>2.7514330499724252E-2</v>
      </c>
      <c r="I17" s="16">
        <f t="shared" ca="1" si="14"/>
        <v>78383.587178718561</v>
      </c>
      <c r="J17" s="41">
        <f t="shared" ca="1" si="1"/>
        <v>1.5240916569804475E-3</v>
      </c>
      <c r="K17" s="16">
        <f t="shared" ca="1" si="15"/>
        <v>119.46377126328453</v>
      </c>
      <c r="L17" s="15">
        <f t="shared" ca="1" si="16"/>
        <v>4308</v>
      </c>
      <c r="M17" s="16">
        <f t="shared" ca="1" si="3"/>
        <v>74195.050949981844</v>
      </c>
      <c r="N17" s="73" t="str">
        <f t="shared" ca="1" si="4"/>
        <v>V</v>
      </c>
      <c r="O17" s="15">
        <f t="shared" ca="1" si="13"/>
        <v>69743.347892982929</v>
      </c>
      <c r="P17" s="12">
        <f t="shared" ca="1" si="5"/>
        <v>3396.8286004057759</v>
      </c>
      <c r="Q17" s="16">
        <f t="shared" ca="1" si="6"/>
        <v>3375.4578584500036</v>
      </c>
      <c r="R17" s="36">
        <f t="shared" ca="1" si="7"/>
        <v>2661.5254858513008</v>
      </c>
      <c r="S17" s="16">
        <f t="shared" ca="1" si="8"/>
        <v>1918.9415240847793</v>
      </c>
      <c r="T17" s="17">
        <f t="shared" ca="1" si="9"/>
        <v>1513.0722960811113</v>
      </c>
      <c r="U17" s="32">
        <f t="shared" ca="1" si="10"/>
        <v>5294.3993825347825</v>
      </c>
      <c r="V17" s="38">
        <f t="shared" ca="1" si="11"/>
        <v>4174.5977819324125</v>
      </c>
      <c r="W17" s="33">
        <f t="shared" ca="1" si="17"/>
        <v>55841.553455541107</v>
      </c>
    </row>
    <row r="18" spans="1:23" x14ac:dyDescent="0.3">
      <c r="A18" s="9"/>
      <c r="B18" s="9"/>
      <c r="C18" s="9"/>
      <c r="D18" s="3">
        <v>13</v>
      </c>
      <c r="E18" s="9">
        <v>78</v>
      </c>
      <c r="F18" s="10">
        <v>665388.81334350095</v>
      </c>
      <c r="G18" s="31">
        <f t="shared" si="0"/>
        <v>0.7560181343215393</v>
      </c>
      <c r="H18" s="11">
        <f t="shared" si="12"/>
        <v>2.7400875614625661E-2</v>
      </c>
      <c r="I18" s="16">
        <f t="shared" ca="1" si="14"/>
        <v>74195.050949981844</v>
      </c>
      <c r="J18" s="41">
        <f t="shared" ca="1" si="1"/>
        <v>1.9747868857078001E-2</v>
      </c>
      <c r="K18" s="16">
        <f t="shared" ca="1" si="15"/>
        <v>1465.1941360044621</v>
      </c>
      <c r="L18" s="15">
        <f t="shared" ca="1" si="16"/>
        <v>4308</v>
      </c>
      <c r="M18" s="16">
        <f t="shared" ca="1" si="3"/>
        <v>71352.245085986302</v>
      </c>
      <c r="N18" s="73" t="str">
        <f t="shared" ca="1" si="4"/>
        <v>V</v>
      </c>
      <c r="O18" s="15">
        <f t="shared" ca="1" si="13"/>
        <v>67071.110380827129</v>
      </c>
      <c r="P18" s="12">
        <f t="shared" ca="1" si="5"/>
        <v>3330.2241180448782</v>
      </c>
      <c r="Q18" s="16">
        <f t="shared" ca="1" si="6"/>
        <v>3256.9261226571912</v>
      </c>
      <c r="R18" s="36">
        <f t="shared" ca="1" si="7"/>
        <v>2517.7098245968823</v>
      </c>
      <c r="S18" s="16">
        <f t="shared" ca="1" si="8"/>
        <v>1837.8071528798721</v>
      </c>
      <c r="T18" s="17">
        <f t="shared" ca="1" si="9"/>
        <v>1420.6847040009147</v>
      </c>
      <c r="U18" s="32">
        <f t="shared" ca="1" si="10"/>
        <v>5094.7332755370635</v>
      </c>
      <c r="V18" s="38">
        <f t="shared" ca="1" si="11"/>
        <v>3938.394528597797</v>
      </c>
      <c r="W18" s="33">
        <f t="shared" ca="1" si="17"/>
        <v>59779.947984138904</v>
      </c>
    </row>
    <row r="19" spans="1:23" x14ac:dyDescent="0.3">
      <c r="A19" s="9"/>
      <c r="B19" s="9"/>
      <c r="C19" s="9"/>
      <c r="D19" s="3">
        <v>14</v>
      </c>
      <c r="E19" s="9">
        <v>79</v>
      </c>
      <c r="F19" s="10">
        <v>641272.67739108694</v>
      </c>
      <c r="G19" s="31">
        <f t="shared" si="0"/>
        <v>0.72861725870691363</v>
      </c>
      <c r="H19" s="11">
        <f t="shared" si="12"/>
        <v>3.0010244779763138E-2</v>
      </c>
      <c r="I19" s="16">
        <f t="shared" ca="1" si="14"/>
        <v>71352.245085986302</v>
      </c>
      <c r="J19" s="41">
        <f t="shared" ca="1" si="1"/>
        <v>0.10571578379875722</v>
      </c>
      <c r="K19" s="16">
        <f t="shared" ca="1" si="15"/>
        <v>7543.0585150660654</v>
      </c>
      <c r="L19" s="15">
        <f t="shared" ca="1" si="16"/>
        <v>4308</v>
      </c>
      <c r="M19" s="16">
        <f t="shared" ca="1" si="3"/>
        <v>74587.303601052365</v>
      </c>
      <c r="N19" s="73" t="str">
        <f t="shared" ca="1" si="4"/>
        <v>V</v>
      </c>
      <c r="O19" s="15">
        <f t="shared" ca="1" si="13"/>
        <v>70112.065384989226</v>
      </c>
      <c r="P19" s="12">
        <f t="shared" ca="1" si="5"/>
        <v>3264.9256059263512</v>
      </c>
      <c r="Q19" s="16">
        <f t="shared" ca="1" si="6"/>
        <v>3138.883150509384</v>
      </c>
      <c r="R19" s="36">
        <f t="shared" ca="1" si="7"/>
        <v>2378.8811448720667</v>
      </c>
      <c r="S19" s="16">
        <f t="shared" ca="1" si="8"/>
        <v>2104.0802442182849</v>
      </c>
      <c r="T19" s="17">
        <f t="shared" ca="1" si="9"/>
        <v>1594.6298668226668</v>
      </c>
      <c r="U19" s="32">
        <f t="shared" ca="1" si="10"/>
        <v>5242.9633947276689</v>
      </c>
      <c r="V19" s="38">
        <f t="shared" ca="1" si="11"/>
        <v>3973.5110116947335</v>
      </c>
      <c r="W19" s="33">
        <f t="shared" ca="1" si="17"/>
        <v>63753.458995833636</v>
      </c>
    </row>
    <row r="20" spans="1:23" x14ac:dyDescent="0.3">
      <c r="A20" s="9"/>
      <c r="B20" s="9"/>
      <c r="C20" s="9"/>
      <c r="D20" s="3">
        <v>15</v>
      </c>
      <c r="E20" s="9">
        <v>80</v>
      </c>
      <c r="F20" s="10">
        <v>614859.97608720278</v>
      </c>
      <c r="G20" s="31">
        <f t="shared" si="0"/>
        <v>0.69860701392715052</v>
      </c>
      <c r="H20" s="11">
        <f t="shared" si="12"/>
        <v>3.1949792092530752E-2</v>
      </c>
      <c r="I20" s="16">
        <f t="shared" ca="1" si="14"/>
        <v>74587.303601052365</v>
      </c>
      <c r="J20" s="41">
        <f t="shared" ca="1" si="1"/>
        <v>-0.14543902689958044</v>
      </c>
      <c r="K20" s="16">
        <f t="shared" ca="1" si="15"/>
        <v>-10847.904854800629</v>
      </c>
      <c r="L20" s="15">
        <f t="shared" ca="1" si="16"/>
        <v>4308</v>
      </c>
      <c r="M20" s="16">
        <f t="shared" ca="1" si="3"/>
        <v>59431.39874625174</v>
      </c>
      <c r="N20" s="73" t="str">
        <f t="shared" ca="1" si="4"/>
        <v>V</v>
      </c>
      <c r="O20" s="15">
        <f t="shared" ca="1" si="13"/>
        <v>55865.514821476638</v>
      </c>
      <c r="P20" s="12">
        <f t="shared" ca="1" si="5"/>
        <v>3200.9074567905409</v>
      </c>
      <c r="Q20" s="16">
        <f t="shared" ca="1" si="6"/>
        <v>3009.5990159981643</v>
      </c>
      <c r="R20" s="36">
        <f t="shared" ca="1" si="7"/>
        <v>2236.1764002455893</v>
      </c>
      <c r="S20" s="16">
        <f t="shared" ca="1" si="8"/>
        <v>1784.8915836883739</v>
      </c>
      <c r="T20" s="17">
        <f t="shared" ca="1" si="9"/>
        <v>1326.2007381129977</v>
      </c>
      <c r="U20" s="32">
        <f t="shared" ca="1" si="10"/>
        <v>4794.4905996865382</v>
      </c>
      <c r="V20" s="38">
        <f t="shared" ca="1" si="11"/>
        <v>3562.3771383585872</v>
      </c>
      <c r="W20" s="33">
        <f t="shared" ca="1" si="17"/>
        <v>67315.836134192228</v>
      </c>
    </row>
    <row r="21" spans="1:23" x14ac:dyDescent="0.3">
      <c r="A21" s="9"/>
      <c r="B21" s="9"/>
      <c r="C21" s="9"/>
      <c r="D21" s="3">
        <v>16</v>
      </c>
      <c r="E21" s="9">
        <v>81</v>
      </c>
      <c r="F21" s="10">
        <v>586740.23493033391</v>
      </c>
      <c r="G21" s="31">
        <f t="shared" si="0"/>
        <v>0.66665722183461973</v>
      </c>
      <c r="H21" s="11">
        <f t="shared" si="12"/>
        <v>3.4620793358098333E-2</v>
      </c>
      <c r="I21" s="16">
        <f t="shared" ca="1" si="14"/>
        <v>59431.39874625174</v>
      </c>
      <c r="J21" s="41">
        <f t="shared" ca="1" si="1"/>
        <v>0.14705873684193024</v>
      </c>
      <c r="K21" s="16">
        <f t="shared" ca="1" si="15"/>
        <v>8739.9064283728585</v>
      </c>
      <c r="L21" s="15">
        <f t="shared" ca="1" si="16"/>
        <v>4308</v>
      </c>
      <c r="M21" s="16">
        <f t="shared" ca="1" si="3"/>
        <v>63863.305174624606</v>
      </c>
      <c r="N21" s="73" t="str">
        <f t="shared" ca="1" si="4"/>
        <v>V</v>
      </c>
      <c r="O21" s="15">
        <f t="shared" ca="1" si="13"/>
        <v>60031.50686414713</v>
      </c>
      <c r="P21" s="12">
        <f t="shared" ca="1" si="5"/>
        <v>3138.1445654809222</v>
      </c>
      <c r="Q21" s="16">
        <f t="shared" ca="1" si="6"/>
        <v>2871.9593116635419</v>
      </c>
      <c r="R21" s="36">
        <f t="shared" ca="1" si="7"/>
        <v>2092.0667377389213</v>
      </c>
      <c r="S21" s="16">
        <f t="shared" ca="1" si="8"/>
        <v>2078.3383941188995</v>
      </c>
      <c r="T21" s="17">
        <f t="shared" ca="1" si="9"/>
        <v>1513.956902677477</v>
      </c>
      <c r="U21" s="32">
        <f t="shared" ca="1" si="10"/>
        <v>4950.297705782441</v>
      </c>
      <c r="V21" s="38">
        <f t="shared" ca="1" si="11"/>
        <v>3606.0236404163984</v>
      </c>
      <c r="W21" s="33">
        <f t="shared" ca="1" si="17"/>
        <v>70921.859774608631</v>
      </c>
    </row>
    <row r="22" spans="1:23" x14ac:dyDescent="0.3">
      <c r="A22" s="9"/>
      <c r="B22" s="9"/>
      <c r="C22" s="9"/>
      <c r="D22" s="3">
        <v>17</v>
      </c>
      <c r="E22" s="9">
        <v>82</v>
      </c>
      <c r="F22" s="10">
        <v>556269.68460388086</v>
      </c>
      <c r="G22" s="31">
        <f t="shared" si="0"/>
        <v>0.63203642847652142</v>
      </c>
      <c r="H22" s="11">
        <f t="shared" si="12"/>
        <v>3.427640151839649E-2</v>
      </c>
      <c r="I22" s="16">
        <f t="shared" ca="1" si="14"/>
        <v>63863.305174624606</v>
      </c>
      <c r="J22" s="41">
        <f t="shared" ca="1" si="1"/>
        <v>0.10827233837822123</v>
      </c>
      <c r="K22" s="16">
        <f t="shared" ca="1" si="15"/>
        <v>6914.6293878185625</v>
      </c>
      <c r="L22" s="15">
        <f t="shared" ca="1" si="16"/>
        <v>4308</v>
      </c>
      <c r="M22" s="16">
        <f t="shared" ca="1" si="3"/>
        <v>66469.934562443173</v>
      </c>
      <c r="N22" s="73" t="str">
        <f t="shared" ca="1" si="4"/>
        <v>V</v>
      </c>
      <c r="O22" s="15">
        <f t="shared" ca="1" si="13"/>
        <v>62481.738488696581</v>
      </c>
      <c r="P22" s="12">
        <f t="shared" ca="1" si="5"/>
        <v>3076.6123190989429</v>
      </c>
      <c r="Q22" s="16">
        <f t="shared" ca="1" si="6"/>
        <v>2722.8129338768545</v>
      </c>
      <c r="R22" s="36">
        <f t="shared" ca="1" si="7"/>
        <v>1944.5310619701638</v>
      </c>
      <c r="S22" s="16">
        <f t="shared" ca="1" si="8"/>
        <v>2141.6491560060117</v>
      </c>
      <c r="T22" s="17">
        <f t="shared" ca="1" si="9"/>
        <v>1529.4856491541202</v>
      </c>
      <c r="U22" s="32">
        <f t="shared" ca="1" si="10"/>
        <v>4864.4620898828662</v>
      </c>
      <c r="V22" s="38">
        <f t="shared" ca="1" si="11"/>
        <v>3474.016711124284</v>
      </c>
      <c r="W22" s="33">
        <f t="shared" ca="1" si="17"/>
        <v>74395.876485732908</v>
      </c>
    </row>
    <row r="23" spans="1:23" x14ac:dyDescent="0.3">
      <c r="A23" s="9"/>
      <c r="B23" s="9"/>
      <c r="C23" s="9"/>
      <c r="D23" s="3">
        <v>18</v>
      </c>
      <c r="E23" s="9">
        <v>83</v>
      </c>
      <c r="F23" s="10">
        <v>526102.24139502365</v>
      </c>
      <c r="G23" s="31">
        <f t="shared" si="0"/>
        <v>0.59776002695812491</v>
      </c>
      <c r="H23" s="11">
        <f t="shared" si="12"/>
        <v>3.5532409116426925E-2</v>
      </c>
      <c r="I23" s="16">
        <f t="shared" ca="1" si="14"/>
        <v>66469.934562443173</v>
      </c>
      <c r="J23" s="41">
        <f t="shared" ca="1" si="1"/>
        <v>-3.6348014926382559E-2</v>
      </c>
      <c r="K23" s="16">
        <f t="shared" ca="1" si="15"/>
        <v>-2416.0501736313563</v>
      </c>
      <c r="L23" s="15">
        <f t="shared" ca="1" si="16"/>
        <v>4308</v>
      </c>
      <c r="M23" s="16">
        <f t="shared" ca="1" si="3"/>
        <v>59745.884388811814</v>
      </c>
      <c r="N23" s="73" t="str">
        <f t="shared" ca="1" si="4"/>
        <v>V</v>
      </c>
      <c r="O23" s="15">
        <f t="shared" ca="1" si="13"/>
        <v>56161.131325483104</v>
      </c>
      <c r="P23" s="12">
        <f t="shared" ca="1" si="5"/>
        <v>3016.2865873519054</v>
      </c>
      <c r="Q23" s="16">
        <f t="shared" ca="1" si="6"/>
        <v>2575.1501961356021</v>
      </c>
      <c r="R23" s="36">
        <f t="shared" ca="1" si="7"/>
        <v>1803.0155517689054</v>
      </c>
      <c r="S23" s="16">
        <f t="shared" ca="1" si="8"/>
        <v>1995.5402946984457</v>
      </c>
      <c r="T23" s="17">
        <f t="shared" ca="1" si="9"/>
        <v>1397.1962454547795</v>
      </c>
      <c r="U23" s="32">
        <f t="shared" ca="1" si="10"/>
        <v>4570.6904908340475</v>
      </c>
      <c r="V23" s="38">
        <f t="shared" ca="1" si="11"/>
        <v>3200.2117972236847</v>
      </c>
      <c r="W23" s="33">
        <f t="shared" ca="1" si="17"/>
        <v>77596.088282956596</v>
      </c>
    </row>
    <row r="24" spans="1:23" x14ac:dyDescent="0.3">
      <c r="A24" s="9"/>
      <c r="B24" s="9"/>
      <c r="C24" s="9"/>
      <c r="D24" s="3">
        <v>19</v>
      </c>
      <c r="E24" s="9">
        <v>84</v>
      </c>
      <c r="F24" s="10">
        <v>494829.35723539628</v>
      </c>
      <c r="G24" s="31">
        <f t="shared" si="0"/>
        <v>0.56222761784169806</v>
      </c>
      <c r="H24" s="11">
        <f t="shared" si="12"/>
        <v>3.9765463216708652E-2</v>
      </c>
      <c r="I24" s="16">
        <f t="shared" ca="1" si="14"/>
        <v>59745.884388811814</v>
      </c>
      <c r="J24" s="41">
        <f t="shared" ca="1" si="1"/>
        <v>0.23173589361667479</v>
      </c>
      <c r="K24" s="16">
        <f t="shared" ca="1" si="15"/>
        <v>13845.265908759846</v>
      </c>
      <c r="L24" s="15">
        <f t="shared" ca="1" si="16"/>
        <v>4308</v>
      </c>
      <c r="M24" s="16">
        <f t="shared" ca="1" si="3"/>
        <v>69283.150297571658</v>
      </c>
      <c r="N24" s="73" t="str">
        <f t="shared" ca="1" si="4"/>
        <v>V</v>
      </c>
      <c r="O24" s="15">
        <f t="shared" ca="1" si="13"/>
        <v>65126.161279717358</v>
      </c>
      <c r="P24" s="12">
        <f t="shared" ca="1" si="5"/>
        <v>2957.1437130901031</v>
      </c>
      <c r="Q24" s="16">
        <f t="shared" ca="1" si="6"/>
        <v>2422.0765776620351</v>
      </c>
      <c r="R24" s="36">
        <f t="shared" ca="1" si="7"/>
        <v>1662.5878654262026</v>
      </c>
      <c r="S24" s="16">
        <f t="shared" ca="1" si="8"/>
        <v>2589.7719708140357</v>
      </c>
      <c r="T24" s="17">
        <f t="shared" ca="1" si="9"/>
        <v>1777.699141557496</v>
      </c>
      <c r="U24" s="32">
        <f t="shared" ca="1" si="10"/>
        <v>5011.8485484760713</v>
      </c>
      <c r="V24" s="38">
        <f t="shared" ca="1" si="11"/>
        <v>3440.2870069836986</v>
      </c>
      <c r="W24" s="33">
        <f t="shared" ca="1" si="17"/>
        <v>81036.37528994029</v>
      </c>
    </row>
    <row r="25" spans="1:23" x14ac:dyDescent="0.3">
      <c r="A25" s="9"/>
      <c r="B25" s="9"/>
      <c r="C25" s="9"/>
      <c r="D25" s="3">
        <v>20</v>
      </c>
      <c r="E25" s="9">
        <v>85</v>
      </c>
      <c r="F25" s="10">
        <v>459830.86555825482</v>
      </c>
      <c r="G25" s="11">
        <f t="shared" si="0"/>
        <v>0.52246215462498935</v>
      </c>
      <c r="H25" s="11">
        <f t="shared" si="12"/>
        <v>3.98132910161609E-2</v>
      </c>
      <c r="I25" s="16">
        <f t="shared" ca="1" si="14"/>
        <v>69283.150297571658</v>
      </c>
      <c r="J25" s="41">
        <f t="shared" ca="1" si="1"/>
        <v>-6.0891129355877559E-2</v>
      </c>
      <c r="K25" s="16">
        <f t="shared" ca="1" si="15"/>
        <v>-4218.729266952143</v>
      </c>
      <c r="L25" s="15">
        <f t="shared" ca="1" si="16"/>
        <v>4308</v>
      </c>
      <c r="M25" s="16">
        <f t="shared" ca="1" si="3"/>
        <v>60756.421030619516</v>
      </c>
      <c r="N25" s="73" t="str">
        <f t="shared" ca="1" si="4"/>
        <v>V</v>
      </c>
      <c r="O25" s="15">
        <f t="shared" ca="1" si="13"/>
        <v>57111.035768782349</v>
      </c>
      <c r="P25" s="12">
        <f t="shared" ca="1" si="5"/>
        <v>2899.1605030295127</v>
      </c>
      <c r="Q25" s="16">
        <f t="shared" ca="1" si="6"/>
        <v>2250.766962124454</v>
      </c>
      <c r="R25" s="36">
        <f t="shared" ca="1" si="7"/>
        <v>1514.7016430164672</v>
      </c>
      <c r="S25" s="16">
        <f t="shared" ca="1" si="8"/>
        <v>2273.778287296906</v>
      </c>
      <c r="T25" s="17">
        <f t="shared" ca="1" si="9"/>
        <v>1530.1876051943552</v>
      </c>
      <c r="U25" s="32">
        <f t="shared" ca="1" si="10"/>
        <v>4524.5452494213605</v>
      </c>
      <c r="V25" s="38">
        <f t="shared" ca="1" si="11"/>
        <v>3044.8892482108222</v>
      </c>
      <c r="W25" s="33">
        <f t="shared" ca="1" si="17"/>
        <v>84081.26453815111</v>
      </c>
    </row>
    <row r="26" spans="1:23" x14ac:dyDescent="0.3">
      <c r="A26" s="9"/>
      <c r="B26" s="9"/>
      <c r="C26" s="9"/>
      <c r="D26" s="3">
        <v>21</v>
      </c>
      <c r="E26" s="9">
        <v>86</v>
      </c>
      <c r="F26" s="10">
        <v>424790.27954332222</v>
      </c>
      <c r="G26" s="11">
        <f t="shared" si="0"/>
        <v>0.48264886360882847</v>
      </c>
      <c r="H26" s="11">
        <f t="shared" si="12"/>
        <v>4.3490233295922706E-2</v>
      </c>
      <c r="I26" s="16">
        <f t="shared" ca="1" si="14"/>
        <v>60756.421030619516</v>
      </c>
      <c r="J26" s="41">
        <f t="shared" ca="1" si="1"/>
        <v>3.1342879632088157E-2</v>
      </c>
      <c r="K26" s="16">
        <f t="shared" ca="1" si="15"/>
        <v>1904.2811912391769</v>
      </c>
      <c r="L26" s="15">
        <f t="shared" ca="1" si="16"/>
        <v>4308</v>
      </c>
      <c r="M26" s="16">
        <f t="shared" ca="1" si="3"/>
        <v>58352.702221858694</v>
      </c>
      <c r="N26" s="73" t="str">
        <f t="shared" ca="1" si="4"/>
        <v>V</v>
      </c>
      <c r="O26" s="15">
        <f t="shared" ca="1" si="13"/>
        <v>54851.540088547175</v>
      </c>
      <c r="P26" s="12">
        <f t="shared" ca="1" si="5"/>
        <v>2842.314218656385</v>
      </c>
      <c r="Q26" s="16">
        <f t="shared" ca="1" si="6"/>
        <v>2079.251304426833</v>
      </c>
      <c r="R26" s="36">
        <f t="shared" ca="1" si="7"/>
        <v>1371.8397276537196</v>
      </c>
      <c r="S26" s="16">
        <f t="shared" ca="1" si="8"/>
        <v>2385.5062750915736</v>
      </c>
      <c r="T26" s="17">
        <f t="shared" ca="1" si="9"/>
        <v>1573.8993510647192</v>
      </c>
      <c r="U26" s="32">
        <f t="shared" ca="1" si="10"/>
        <v>4464.7575795184066</v>
      </c>
      <c r="V26" s="38">
        <f t="shared" ca="1" si="11"/>
        <v>2945.7390787184386</v>
      </c>
      <c r="W26" s="33">
        <f t="shared" ca="1" si="17"/>
        <v>87027.003616869551</v>
      </c>
    </row>
    <row r="27" spans="1:23" x14ac:dyDescent="0.3">
      <c r="A27" s="9"/>
      <c r="B27" s="9"/>
      <c r="C27" s="9"/>
      <c r="D27" s="3">
        <v>22</v>
      </c>
      <c r="E27" s="9">
        <v>87</v>
      </c>
      <c r="F27" s="10">
        <v>386513.5327153175</v>
      </c>
      <c r="G27" s="11">
        <f t="shared" si="0"/>
        <v>0.43915863031290575</v>
      </c>
      <c r="H27" s="11">
        <f t="shared" si="12"/>
        <v>4.2435468114864421E-2</v>
      </c>
      <c r="I27" s="16">
        <f t="shared" ca="1" si="14"/>
        <v>58352.702221858694</v>
      </c>
      <c r="J27" s="41">
        <f t="shared" ca="1" si="1"/>
        <v>0.1608384123488148</v>
      </c>
      <c r="K27" s="16">
        <f t="shared" ca="1" si="15"/>
        <v>9385.3559816269099</v>
      </c>
      <c r="L27" s="15">
        <f t="shared" ca="1" si="16"/>
        <v>4308</v>
      </c>
      <c r="M27" s="16">
        <f t="shared" ca="1" si="3"/>
        <v>63430.058203485605</v>
      </c>
      <c r="N27" s="73" t="str">
        <f t="shared" ca="1" si="4"/>
        <v>V</v>
      </c>
      <c r="O27" s="15">
        <f t="shared" ca="1" si="13"/>
        <v>59624.254711276466</v>
      </c>
      <c r="P27" s="12">
        <f t="shared" ca="1" si="5"/>
        <v>2786.5825673101813</v>
      </c>
      <c r="Q27" s="16">
        <f t="shared" ca="1" si="6"/>
        <v>1891.895379387998</v>
      </c>
      <c r="R27" s="36">
        <f t="shared" ca="1" si="7"/>
        <v>1223.7517835137598</v>
      </c>
      <c r="S27" s="16">
        <f t="shared" ca="1" si="8"/>
        <v>2530.1831596729271</v>
      </c>
      <c r="T27" s="17">
        <f t="shared" ca="1" si="9"/>
        <v>1636.6212360367622</v>
      </c>
      <c r="U27" s="32">
        <f t="shared" ca="1" si="10"/>
        <v>4422.0785390609253</v>
      </c>
      <c r="V27" s="38">
        <f t="shared" ca="1" si="11"/>
        <v>2860.3730195505223</v>
      </c>
      <c r="W27" s="33">
        <f t="shared" ca="1" si="17"/>
        <v>89887.376636420071</v>
      </c>
    </row>
    <row r="28" spans="1:23" x14ac:dyDescent="0.3">
      <c r="A28" s="9"/>
      <c r="B28" s="9"/>
      <c r="C28" s="9"/>
      <c r="D28" s="3">
        <v>23</v>
      </c>
      <c r="E28" s="9">
        <v>88</v>
      </c>
      <c r="F28" s="10">
        <v>349165.10879428941</v>
      </c>
      <c r="G28" s="11">
        <f t="shared" si="0"/>
        <v>0.39672316219804132</v>
      </c>
      <c r="H28" s="11">
        <f t="shared" si="12"/>
        <v>4.4253973827393177E-2</v>
      </c>
      <c r="I28" s="16">
        <f t="shared" ca="1" si="14"/>
        <v>63430.058203485605</v>
      </c>
      <c r="J28" s="41">
        <f t="shared" ca="1" si="1"/>
        <v>0.18840015371213648</v>
      </c>
      <c r="K28" s="16">
        <f t="shared" ca="1" si="15"/>
        <v>11950.23271550645</v>
      </c>
      <c r="L28" s="15">
        <f t="shared" ca="1" si="16"/>
        <v>4308</v>
      </c>
      <c r="M28" s="16">
        <f t="shared" ca="1" si="3"/>
        <v>71072.290918992061</v>
      </c>
      <c r="N28" s="73" t="str">
        <f t="shared" ca="1" si="4"/>
        <v>V</v>
      </c>
      <c r="O28" s="15">
        <f t="shared" ca="1" si="13"/>
        <v>66807.953463852537</v>
      </c>
      <c r="P28" s="12">
        <f t="shared" ca="1" si="5"/>
        <v>2731.9436934413548</v>
      </c>
      <c r="Q28" s="16">
        <f t="shared" ca="1" si="6"/>
        <v>1709.083382749162</v>
      </c>
      <c r="R28" s="36">
        <f t="shared" ca="1" si="7"/>
        <v>1083.8253410090506</v>
      </c>
      <c r="S28" s="16">
        <f t="shared" ca="1" si="8"/>
        <v>2956.5174240510314</v>
      </c>
      <c r="T28" s="17">
        <f t="shared" ca="1" si="9"/>
        <v>1874.8930202380907</v>
      </c>
      <c r="U28" s="32">
        <f t="shared" ca="1" si="10"/>
        <v>4665.6008068001938</v>
      </c>
      <c r="V28" s="38">
        <f t="shared" ca="1" si="11"/>
        <v>2958.7183612471413</v>
      </c>
      <c r="W28" s="33">
        <f t="shared" ca="1" si="17"/>
        <v>92846.094997667213</v>
      </c>
    </row>
    <row r="29" spans="1:23" x14ac:dyDescent="0.3">
      <c r="A29" s="9"/>
      <c r="B29" s="9"/>
      <c r="C29" s="9"/>
      <c r="D29" s="3">
        <v>24</v>
      </c>
      <c r="E29" s="9">
        <v>89</v>
      </c>
      <c r="F29" s="10">
        <v>310216.17649497517</v>
      </c>
      <c r="G29" s="11">
        <f t="shared" si="0"/>
        <v>0.35246918837064817</v>
      </c>
      <c r="H29" s="11">
        <f t="shared" si="12"/>
        <v>4.4291012544623025E-2</v>
      </c>
      <c r="I29" s="16">
        <f t="shared" ca="1" si="14"/>
        <v>71072.290918992061</v>
      </c>
      <c r="J29" s="41">
        <f t="shared" ca="1" si="1"/>
        <v>9.525924890625298E-2</v>
      </c>
      <c r="K29" s="16">
        <f t="shared" ca="1" si="15"/>
        <v>6770.2930509898879</v>
      </c>
      <c r="L29" s="15">
        <f t="shared" ca="1" si="16"/>
        <v>4308</v>
      </c>
      <c r="M29" s="16">
        <f t="shared" ca="1" si="3"/>
        <v>73534.583969981948</v>
      </c>
      <c r="N29" s="73" t="str">
        <f t="shared" ca="1" si="4"/>
        <v>V</v>
      </c>
      <c r="O29" s="15">
        <f t="shared" ca="1" si="13"/>
        <v>69122.508931783028</v>
      </c>
      <c r="P29" s="12">
        <f t="shared" ca="1" si="5"/>
        <v>2678.3761700405439</v>
      </c>
      <c r="Q29" s="16">
        <f t="shared" ca="1" si="6"/>
        <v>1518.4372635007524</v>
      </c>
      <c r="R29" s="36">
        <f t="shared" ca="1" si="7"/>
        <v>944.04507480547568</v>
      </c>
      <c r="S29" s="16">
        <f t="shared" ca="1" si="8"/>
        <v>3061.5059102134192</v>
      </c>
      <c r="T29" s="17">
        <f t="shared" ca="1" si="9"/>
        <v>1903.4040098314547</v>
      </c>
      <c r="U29" s="32">
        <f t="shared" ca="1" si="10"/>
        <v>4579.9431737141713</v>
      </c>
      <c r="V29" s="38">
        <f t="shared" ca="1" si="11"/>
        <v>2847.4490846369304</v>
      </c>
      <c r="W29" s="33">
        <f t="shared" ca="1" si="17"/>
        <v>95693.544082304143</v>
      </c>
    </row>
    <row r="30" spans="1:23" x14ac:dyDescent="0.3">
      <c r="A30" s="9"/>
      <c r="B30" s="9"/>
      <c r="C30" s="9"/>
      <c r="D30" s="3">
        <v>25</v>
      </c>
      <c r="E30" s="9">
        <v>90</v>
      </c>
      <c r="F30" s="10">
        <v>271234.64557535475</v>
      </c>
      <c r="G30" s="11">
        <f t="shared" si="0"/>
        <v>0.30817817582602514</v>
      </c>
      <c r="H30" s="11">
        <f t="shared" si="12"/>
        <v>4.3640254678262033E-2</v>
      </c>
      <c r="I30" s="16">
        <f t="shared" ca="1" si="14"/>
        <v>73534.583969981948</v>
      </c>
      <c r="J30" s="41">
        <f t="shared" ca="1" si="1"/>
        <v>0.1416920217046049</v>
      </c>
      <c r="K30" s="16">
        <f t="shared" ca="1" si="15"/>
        <v>10419.263867913774</v>
      </c>
      <c r="L30" s="15">
        <f t="shared" ca="1" si="16"/>
        <v>4308</v>
      </c>
      <c r="M30" s="16">
        <f t="shared" ca="1" si="3"/>
        <v>79645.847837895722</v>
      </c>
      <c r="N30" s="73" t="str">
        <f t="shared" ca="1" si="4"/>
        <v>V</v>
      </c>
      <c r="O30" s="15">
        <f t="shared" ca="1" si="13"/>
        <v>74867.096967621983</v>
      </c>
      <c r="P30" s="12">
        <f t="shared" ca="1" si="5"/>
        <v>2625.8589902358272</v>
      </c>
      <c r="Q30" s="16">
        <f t="shared" ca="1" si="6"/>
        <v>1327.6315814585164</v>
      </c>
      <c r="R30" s="36">
        <f t="shared" ca="1" si="7"/>
        <v>809.23243358724562</v>
      </c>
      <c r="S30" s="16">
        <f t="shared" ca="1" si="8"/>
        <v>3267.2191786891626</v>
      </c>
      <c r="T30" s="17">
        <f t="shared" ca="1" si="9"/>
        <v>1991.4709501930952</v>
      </c>
      <c r="U30" s="32">
        <f t="shared" ca="1" si="10"/>
        <v>4594.8507601476795</v>
      </c>
      <c r="V30" s="38">
        <f t="shared" ca="1" si="11"/>
        <v>2800.703383780341</v>
      </c>
      <c r="W30" s="33">
        <f t="shared" ca="1" si="17"/>
        <v>98494.247466084489</v>
      </c>
    </row>
    <row r="31" spans="1:23" x14ac:dyDescent="0.3">
      <c r="A31" s="9"/>
      <c r="B31" s="9"/>
      <c r="C31" s="9"/>
      <c r="D31" s="3">
        <v>26</v>
      </c>
      <c r="E31" s="9">
        <v>91</v>
      </c>
      <c r="F31" s="10">
        <v>232825.86150506814</v>
      </c>
      <c r="G31" s="11">
        <f t="shared" si="0"/>
        <v>0.26453792114776309</v>
      </c>
      <c r="H31" s="11">
        <f t="shared" si="12"/>
        <v>4.0495862910376608E-2</v>
      </c>
      <c r="I31" s="16">
        <f t="shared" ca="1" si="14"/>
        <v>79645.847837895722</v>
      </c>
      <c r="J31" s="41">
        <f t="shared" ca="1" si="1"/>
        <v>6.1686288509225501E-2</v>
      </c>
      <c r="K31" s="16">
        <f t="shared" ca="1" si="15"/>
        <v>4913.0567482903098</v>
      </c>
      <c r="L31" s="15">
        <f t="shared" ca="1" si="16"/>
        <v>4308</v>
      </c>
      <c r="M31" s="16">
        <f t="shared" ca="1" si="3"/>
        <v>80250.904586186036</v>
      </c>
      <c r="N31" s="73" t="str">
        <f t="shared" ca="1" si="4"/>
        <v>V</v>
      </c>
      <c r="O31" s="15">
        <f t="shared" ca="1" si="13"/>
        <v>75435.850311014874</v>
      </c>
      <c r="P31" s="12">
        <f t="shared" ca="1" si="5"/>
        <v>2574.3715590547322</v>
      </c>
      <c r="Q31" s="16">
        <f t="shared" ca="1" si="6"/>
        <v>1139.6293643045633</v>
      </c>
      <c r="R31" s="36">
        <f t="shared" ca="1" si="7"/>
        <v>681.0189004942647</v>
      </c>
      <c r="S31" s="16">
        <f t="shared" ca="1" si="8"/>
        <v>3054.839852722549</v>
      </c>
      <c r="T31" s="17">
        <f t="shared" ca="1" si="9"/>
        <v>1825.5090144651526</v>
      </c>
      <c r="U31" s="32">
        <f t="shared" ca="1" si="10"/>
        <v>4194.4692170271119</v>
      </c>
      <c r="V31" s="38">
        <f t="shared" ca="1" si="11"/>
        <v>2506.5279149594171</v>
      </c>
      <c r="W31" s="33">
        <f t="shared" ca="1" si="17"/>
        <v>101000.7753810439</v>
      </c>
    </row>
    <row r="32" spans="1:23" x14ac:dyDescent="0.3">
      <c r="A32" s="9"/>
      <c r="B32" s="9"/>
      <c r="C32" s="9"/>
      <c r="D32" s="3">
        <v>27</v>
      </c>
      <c r="E32" s="9">
        <v>92</v>
      </c>
      <c r="F32" s="10">
        <v>197184.52838884888</v>
      </c>
      <c r="G32" s="11">
        <f t="shared" si="0"/>
        <v>0.22404205823738649</v>
      </c>
      <c r="H32" s="11">
        <f t="shared" si="12"/>
        <v>3.9864321014227135E-2</v>
      </c>
      <c r="I32" s="16">
        <f t="shared" ca="1" si="14"/>
        <v>80250.904586186036</v>
      </c>
      <c r="J32" s="41">
        <f t="shared" ca="1" si="1"/>
        <v>0.16138308542838203</v>
      </c>
      <c r="K32" s="16">
        <f t="shared" ca="1" si="15"/>
        <v>12951.138590537397</v>
      </c>
      <c r="L32" s="15">
        <f t="shared" ca="1" si="16"/>
        <v>4308</v>
      </c>
      <c r="M32" s="16">
        <f t="shared" ca="1" si="3"/>
        <v>88894.04317672344</v>
      </c>
      <c r="N32" s="73" t="str">
        <f t="shared" ca="1" si="4"/>
        <v>V</v>
      </c>
      <c r="O32" s="15">
        <f t="shared" ca="1" si="13"/>
        <v>83560.400586120028</v>
      </c>
      <c r="P32" s="12">
        <f t="shared" ca="1" si="5"/>
        <v>2523.8936853477771</v>
      </c>
      <c r="Q32" s="16">
        <f t="shared" ca="1" si="6"/>
        <v>965.17318688666103</v>
      </c>
      <c r="R32" s="36">
        <f t="shared" ca="1" si="7"/>
        <v>565.4583360376588</v>
      </c>
      <c r="S32" s="16">
        <f t="shared" ca="1" si="8"/>
        <v>3331.0786330425021</v>
      </c>
      <c r="T32" s="17">
        <f t="shared" ca="1" si="9"/>
        <v>1951.5525365210949</v>
      </c>
      <c r="U32" s="32">
        <f t="shared" ca="1" si="10"/>
        <v>4296.2518199291635</v>
      </c>
      <c r="V32" s="38">
        <f t="shared" ca="1" si="11"/>
        <v>2517.0108725587538</v>
      </c>
      <c r="W32" s="33">
        <f t="shared" ca="1" si="17"/>
        <v>103517.78625360265</v>
      </c>
    </row>
    <row r="33" spans="1:23" x14ac:dyDescent="0.3">
      <c r="A33" s="9"/>
      <c r="B33" s="9"/>
      <c r="C33" s="9"/>
      <c r="D33" s="3">
        <v>28</v>
      </c>
      <c r="E33" s="9">
        <v>93</v>
      </c>
      <c r="F33" s="10">
        <v>162099.02970804658</v>
      </c>
      <c r="G33" s="11">
        <f t="shared" si="0"/>
        <v>0.18417773722315936</v>
      </c>
      <c r="H33" s="11">
        <f t="shared" si="12"/>
        <v>3.5893483021063079E-2</v>
      </c>
      <c r="I33" s="16">
        <f t="shared" ca="1" si="14"/>
        <v>88894.04317672344</v>
      </c>
      <c r="J33" s="41">
        <f t="shared" ca="1" si="1"/>
        <v>0.22561868901548918</v>
      </c>
      <c r="K33" s="16">
        <f t="shared" ca="1" si="15"/>
        <v>20056.157482818635</v>
      </c>
      <c r="L33" s="15">
        <f t="shared" ca="1" si="16"/>
        <v>4308</v>
      </c>
      <c r="M33" s="16">
        <f t="shared" ca="1" si="3"/>
        <v>104642.20065954208</v>
      </c>
      <c r="N33" s="73" t="str">
        <f t="shared" ca="1" si="4"/>
        <v>V</v>
      </c>
      <c r="O33" s="15">
        <f t="shared" ca="1" si="13"/>
        <v>98363.668619969554</v>
      </c>
      <c r="P33" s="12">
        <f t="shared" ca="1" si="5"/>
        <v>2474.4055738703692</v>
      </c>
      <c r="Q33" s="16">
        <f t="shared" ca="1" si="6"/>
        <v>793.43769195737048</v>
      </c>
      <c r="R33" s="36">
        <f t="shared" ca="1" si="7"/>
        <v>455.73041956781771</v>
      </c>
      <c r="S33" s="16">
        <f t="shared" ca="1" si="8"/>
        <v>3530.6146695003522</v>
      </c>
      <c r="T33" s="17">
        <f t="shared" ca="1" si="9"/>
        <v>2027.8952222377352</v>
      </c>
      <c r="U33" s="32">
        <f t="shared" ca="1" si="10"/>
        <v>4324.0523614577223</v>
      </c>
      <c r="V33" s="38">
        <f t="shared" ca="1" si="11"/>
        <v>2483.6256418055527</v>
      </c>
      <c r="W33" s="33">
        <f t="shared" ca="1" si="17"/>
        <v>106001.41189540821</v>
      </c>
    </row>
    <row r="34" spans="1:23" x14ac:dyDescent="0.3">
      <c r="A34" s="9"/>
      <c r="B34" s="9"/>
      <c r="C34" s="9"/>
      <c r="D34" s="3">
        <v>29</v>
      </c>
      <c r="E34" s="9">
        <v>94</v>
      </c>
      <c r="F34" s="10">
        <v>130508.35616476803</v>
      </c>
      <c r="G34" s="11">
        <f t="shared" si="0"/>
        <v>0.14828425420209629</v>
      </c>
      <c r="H34" s="11">
        <f t="shared" si="12"/>
        <v>3.2800360912344437E-2</v>
      </c>
      <c r="I34" s="16">
        <f t="shared" ca="1" si="14"/>
        <v>104642.20065954208</v>
      </c>
      <c r="J34" s="41">
        <f t="shared" ca="1" si="1"/>
        <v>-0.10040413403284307</v>
      </c>
      <c r="K34" s="16">
        <f t="shared" ca="1" si="15"/>
        <v>-10506.509540512323</v>
      </c>
      <c r="L34" s="15">
        <f t="shared" ca="1" si="16"/>
        <v>4308</v>
      </c>
      <c r="M34" s="16">
        <f t="shared" ca="1" si="3"/>
        <v>89827.691119029754</v>
      </c>
      <c r="N34" s="73" t="str">
        <f t="shared" ca="1" si="4"/>
        <v>V</v>
      </c>
      <c r="O34" s="15">
        <f t="shared" ca="1" si="13"/>
        <v>84438.029651887977</v>
      </c>
      <c r="P34" s="12">
        <f t="shared" ca="1" si="5"/>
        <v>2425.8878175199702</v>
      </c>
      <c r="Q34" s="16">
        <f t="shared" ca="1" si="6"/>
        <v>638.80856710263083</v>
      </c>
      <c r="R34" s="36">
        <f t="shared" ca="1" si="7"/>
        <v>359.7209657988999</v>
      </c>
      <c r="S34" s="16">
        <f t="shared" ca="1" si="8"/>
        <v>2769.5978473091668</v>
      </c>
      <c r="T34" s="17">
        <f t="shared" ca="1" si="9"/>
        <v>1559.594632594439</v>
      </c>
      <c r="U34" s="32">
        <f t="shared" ca="1" si="10"/>
        <v>3408.4064144117974</v>
      </c>
      <c r="V34" s="38">
        <f t="shared" ca="1" si="11"/>
        <v>1919.3155983933389</v>
      </c>
      <c r="W34" s="33">
        <f t="shared" ca="1" si="17"/>
        <v>107920.72749380155</v>
      </c>
    </row>
    <row r="35" spans="1:23" x14ac:dyDescent="0.3">
      <c r="A35" s="9"/>
      <c r="B35" s="9"/>
      <c r="C35" s="9"/>
      <c r="D35" s="3">
        <v>30</v>
      </c>
      <c r="E35" s="9">
        <v>95</v>
      </c>
      <c r="F35" s="10">
        <v>101640.00997848315</v>
      </c>
      <c r="G35" s="11">
        <f t="shared" si="0"/>
        <v>0.11548389328975185</v>
      </c>
      <c r="H35" s="11">
        <f t="shared" si="12"/>
        <v>2.6321049663064523E-2</v>
      </c>
      <c r="I35" s="16">
        <f t="shared" ca="1" si="14"/>
        <v>89827.691119029754</v>
      </c>
      <c r="J35" s="41">
        <f t="shared" ca="1" si="1"/>
        <v>0.23985517685078889</v>
      </c>
      <c r="K35" s="16">
        <f t="shared" ca="1" si="15"/>
        <v>21545.636739452919</v>
      </c>
      <c r="L35" s="15">
        <f t="shared" ca="1" si="16"/>
        <v>4308</v>
      </c>
      <c r="M35" s="16">
        <f t="shared" ca="1" si="3"/>
        <v>107065.32785848268</v>
      </c>
      <c r="N35" s="73" t="str">
        <f t="shared" ca="1" si="4"/>
        <v>V</v>
      </c>
      <c r="O35" s="15">
        <f t="shared" ca="1" si="13"/>
        <v>100641.40818697371</v>
      </c>
      <c r="P35" s="12">
        <f t="shared" ca="1" si="5"/>
        <v>2378.3213897254609</v>
      </c>
      <c r="Q35" s="16">
        <f t="shared" ca="1" si="6"/>
        <v>497.50461229225095</v>
      </c>
      <c r="R35" s="36">
        <f t="shared" ca="1" si="7"/>
        <v>274.65781357978943</v>
      </c>
      <c r="S35" s="16">
        <f t="shared" ca="1" si="8"/>
        <v>2648.9875030500834</v>
      </c>
      <c r="T35" s="17">
        <f t="shared" ca="1" si="9"/>
        <v>1462.4288857055369</v>
      </c>
      <c r="U35" s="32">
        <f t="shared" ca="1" si="10"/>
        <v>3146.4921153423343</v>
      </c>
      <c r="V35" s="38">
        <f t="shared" ca="1" si="11"/>
        <v>1737.0866992853264</v>
      </c>
      <c r="W35" s="33">
        <f t="shared" ca="1" si="17"/>
        <v>109657.81419308687</v>
      </c>
    </row>
    <row r="36" spans="1:23" x14ac:dyDescent="0.3">
      <c r="A36" s="9"/>
      <c r="B36" s="9"/>
      <c r="C36" s="9"/>
      <c r="D36" s="3">
        <v>31</v>
      </c>
      <c r="E36" s="9">
        <v>96</v>
      </c>
      <c r="F36" s="10">
        <v>78474.253489085037</v>
      </c>
      <c r="G36" s="11">
        <f t="shared" si="0"/>
        <v>8.9162843626687333E-2</v>
      </c>
      <c r="H36" s="11">
        <f t="shared" si="12"/>
        <v>2.2608331882167643E-2</v>
      </c>
      <c r="I36" s="16">
        <f t="shared" ca="1" si="14"/>
        <v>107065.32785848268</v>
      </c>
      <c r="J36" s="41">
        <f t="shared" ca="1" si="1"/>
        <v>3.2384307211163088E-2</v>
      </c>
      <c r="K36" s="16">
        <f t="shared" ca="1" si="15"/>
        <v>3467.236469033001</v>
      </c>
      <c r="L36" s="15">
        <f t="shared" ca="1" si="16"/>
        <v>4308</v>
      </c>
      <c r="M36" s="16">
        <f t="shared" ca="1" si="3"/>
        <v>106224.56432751568</v>
      </c>
      <c r="N36" s="73" t="str">
        <f t="shared" ca="1" si="4"/>
        <v>V</v>
      </c>
      <c r="O36" s="15">
        <f t="shared" ca="1" si="13"/>
        <v>99851.090467864735</v>
      </c>
      <c r="P36" s="12">
        <f t="shared" ca="1" si="5"/>
        <v>2331.6876369857464</v>
      </c>
      <c r="Q36" s="16">
        <f t="shared" ca="1" si="6"/>
        <v>384.11353034376901</v>
      </c>
      <c r="R36" s="36">
        <f t="shared" ca="1" si="7"/>
        <v>207.8999001628402</v>
      </c>
      <c r="S36" s="16">
        <f t="shared" ca="1" si="8"/>
        <v>2257.4665920938319</v>
      </c>
      <c r="T36" s="17">
        <f t="shared" ca="1" si="9"/>
        <v>1221.8446944506809</v>
      </c>
      <c r="U36" s="32">
        <f t="shared" ca="1" si="10"/>
        <v>2641.5801224376009</v>
      </c>
      <c r="V36" s="38">
        <f t="shared" ca="1" si="11"/>
        <v>1429.744594613521</v>
      </c>
      <c r="W36" s="33">
        <f t="shared" ca="1" si="17"/>
        <v>111087.5587877004</v>
      </c>
    </row>
    <row r="37" spans="1:23" x14ac:dyDescent="0.3">
      <c r="A37" s="9"/>
      <c r="B37" s="9"/>
      <c r="C37" s="9"/>
      <c r="D37" s="3">
        <v>32</v>
      </c>
      <c r="E37" s="9">
        <v>97</v>
      </c>
      <c r="F37" s="10">
        <v>58576.144647751949</v>
      </c>
      <c r="G37" s="11">
        <f t="shared" si="0"/>
        <v>6.6554511744519679E-2</v>
      </c>
      <c r="H37" s="11">
        <f t="shared" si="12"/>
        <v>1.8023962815628396E-2</v>
      </c>
      <c r="I37" s="16">
        <f t="shared" ca="1" si="14"/>
        <v>106224.56432751568</v>
      </c>
      <c r="J37" s="41">
        <f t="shared" ca="1" si="1"/>
        <v>-1.7909311120871775E-2</v>
      </c>
      <c r="K37" s="16">
        <f t="shared" ca="1" si="15"/>
        <v>-1902.4087712205358</v>
      </c>
      <c r="L37" s="15">
        <f t="shared" ca="1" si="16"/>
        <v>4308</v>
      </c>
      <c r="M37" s="16">
        <f t="shared" ca="1" si="3"/>
        <v>100014.15555629514</v>
      </c>
      <c r="N37" s="73" t="str">
        <f t="shared" ca="1" si="4"/>
        <v>V</v>
      </c>
      <c r="O37" s="15">
        <f t="shared" ca="1" si="13"/>
        <v>94013.306222917425</v>
      </c>
      <c r="P37" s="12">
        <f t="shared" ca="1" si="5"/>
        <v>2285.9682715546528</v>
      </c>
      <c r="Q37" s="16">
        <f t="shared" ca="1" si="6"/>
        <v>286.71683659539076</v>
      </c>
      <c r="R37" s="36">
        <f t="shared" ca="1" si="7"/>
        <v>152.14150217678349</v>
      </c>
      <c r="S37" s="16">
        <f t="shared" ca="1" si="8"/>
        <v>1694.4923355361493</v>
      </c>
      <c r="T37" s="17">
        <f t="shared" ca="1" si="9"/>
        <v>899.15406579112778</v>
      </c>
      <c r="U37" s="32">
        <f t="shared" ca="1" si="10"/>
        <v>1981.2091721315401</v>
      </c>
      <c r="V37" s="38">
        <f t="shared" ca="1" si="11"/>
        <v>1051.2955679679112</v>
      </c>
      <c r="W37" s="33">
        <f t="shared" ca="1" si="17"/>
        <v>112138.85435566831</v>
      </c>
    </row>
    <row r="38" spans="1:23" x14ac:dyDescent="0.3">
      <c r="A38" s="9"/>
      <c r="B38" s="9"/>
      <c r="C38" s="9"/>
      <c r="D38" s="3">
        <v>33</v>
      </c>
      <c r="E38" s="9">
        <v>98</v>
      </c>
      <c r="F38" s="10">
        <v>42712.843643205291</v>
      </c>
      <c r="G38" s="11">
        <f t="shared" si="0"/>
        <v>4.853054892889129E-2</v>
      </c>
      <c r="H38" s="11">
        <f t="shared" si="12"/>
        <v>1.4054736449484394E-2</v>
      </c>
      <c r="I38" s="16">
        <f t="shared" ca="1" si="14"/>
        <v>100014.15555629514</v>
      </c>
      <c r="J38" s="41">
        <f t="shared" ca="1" si="1"/>
        <v>6.1405722231657675E-3</v>
      </c>
      <c r="K38" s="16">
        <f t="shared" ca="1" si="15"/>
        <v>614.14414553236611</v>
      </c>
      <c r="L38" s="15">
        <f t="shared" ca="1" si="16"/>
        <v>4308</v>
      </c>
      <c r="M38" s="16">
        <f t="shared" ca="1" si="3"/>
        <v>96320.299701827505</v>
      </c>
      <c r="N38" s="73" t="str">
        <f t="shared" ca="1" si="4"/>
        <v>V</v>
      </c>
      <c r="O38" s="15">
        <f t="shared" ca="1" si="13"/>
        <v>90541.081719717855</v>
      </c>
      <c r="P38" s="12">
        <f t="shared" ca="1" si="5"/>
        <v>2241.1453642692677</v>
      </c>
      <c r="Q38" s="16">
        <f t="shared" ca="1" si="6"/>
        <v>209.06960478566367</v>
      </c>
      <c r="R38" s="36">
        <f t="shared" ca="1" si="7"/>
        <v>108.76401475742757</v>
      </c>
      <c r="S38" s="16">
        <f t="shared" ca="1" si="8"/>
        <v>1272.5310414218636</v>
      </c>
      <c r="T38" s="17">
        <f t="shared" ca="1" si="9"/>
        <v>662.00720621433447</v>
      </c>
      <c r="U38" s="32">
        <f t="shared" ca="1" si="10"/>
        <v>1481.6006462075272</v>
      </c>
      <c r="V38" s="38">
        <f t="shared" ca="1" si="11"/>
        <v>770.77122097176209</v>
      </c>
      <c r="W38" s="33">
        <f t="shared" ca="1" si="17"/>
        <v>112909.62557664007</v>
      </c>
    </row>
    <row r="39" spans="1:23" x14ac:dyDescent="0.3">
      <c r="A39" s="9"/>
      <c r="B39" s="9"/>
      <c r="C39" s="9"/>
      <c r="D39" s="3">
        <v>34</v>
      </c>
      <c r="E39" s="9">
        <v>99</v>
      </c>
      <c r="F39" s="10">
        <v>30342.949346462585</v>
      </c>
      <c r="G39" s="11">
        <f t="shared" si="0"/>
        <v>3.4475812479406891E-2</v>
      </c>
      <c r="H39" s="11">
        <f t="shared" si="12"/>
        <v>1.2078340678644967E-2</v>
      </c>
      <c r="I39" s="16">
        <f t="shared" ca="1" si="14"/>
        <v>96320.299701827505</v>
      </c>
      <c r="J39" s="41">
        <f t="shared" ca="1" si="1"/>
        <v>-6.2780096934022395E-4</v>
      </c>
      <c r="K39" s="16">
        <f t="shared" ca="1" si="15"/>
        <v>-60.469977519948195</v>
      </c>
      <c r="L39" s="15">
        <f t="shared" ca="1" si="16"/>
        <v>4308</v>
      </c>
      <c r="M39" s="16">
        <f t="shared" ca="1" si="3"/>
        <v>91951.82972430755</v>
      </c>
      <c r="N39" s="73" t="str">
        <f t="shared" ca="1" si="4"/>
        <v>V</v>
      </c>
      <c r="O39" s="15">
        <f t="shared" ca="1" si="13"/>
        <v>86434.7199408491</v>
      </c>
      <c r="P39" s="12">
        <f t="shared" ca="1" si="5"/>
        <v>2197.2013375188899</v>
      </c>
      <c r="Q39" s="16">
        <f t="shared" ca="1" si="6"/>
        <v>148.52180016128489</v>
      </c>
      <c r="R39" s="36">
        <f t="shared" ca="1" si="7"/>
        <v>75.750301291803254</v>
      </c>
      <c r="S39" s="16">
        <f t="shared" ca="1" si="8"/>
        <v>1043.987993908843</v>
      </c>
      <c r="T39" s="17">
        <f t="shared" ca="1" si="9"/>
        <v>532.46328146939936</v>
      </c>
      <c r="U39" s="32">
        <f t="shared" ca="1" si="10"/>
        <v>1192.509794070128</v>
      </c>
      <c r="V39" s="38">
        <f t="shared" ca="1" si="11"/>
        <v>608.21358276120259</v>
      </c>
      <c r="W39" s="33">
        <f t="shared" ca="1" si="17"/>
        <v>113517.83915940128</v>
      </c>
    </row>
    <row r="40" spans="1:23" x14ac:dyDescent="0.3">
      <c r="A40" s="9"/>
      <c r="B40" s="9"/>
      <c r="C40" s="9"/>
      <c r="D40" s="3">
        <v>35</v>
      </c>
      <c r="E40" s="9">
        <v>100</v>
      </c>
      <c r="F40" s="10">
        <v>19712.526071583823</v>
      </c>
      <c r="G40" s="11">
        <f t="shared" si="0"/>
        <v>2.2397471800761928E-2</v>
      </c>
      <c r="H40" s="11">
        <f t="shared" si="12"/>
        <v>7.7340571375581106E-3</v>
      </c>
      <c r="I40" s="16">
        <f t="shared" ca="1" si="14"/>
        <v>91951.82972430755</v>
      </c>
      <c r="J40" s="41">
        <f t="shared" ca="1" si="1"/>
        <v>6.9310187815152774E-2</v>
      </c>
      <c r="K40" s="16">
        <f t="shared" ca="1" si="15"/>
        <v>6373.1985881387036</v>
      </c>
      <c r="L40" s="15">
        <f t="shared" ca="1" si="16"/>
        <v>4308</v>
      </c>
      <c r="M40" s="16">
        <f t="shared" ca="1" si="3"/>
        <v>94017.028312446258</v>
      </c>
      <c r="N40" s="73" t="str">
        <f t="shared" ca="1" si="4"/>
        <v>V</v>
      </c>
      <c r="O40" s="15">
        <f t="shared" ca="1" si="13"/>
        <v>88376.006613699486</v>
      </c>
      <c r="P40" s="12">
        <f t="shared" ca="1" si="5"/>
        <v>2154.1189583518531</v>
      </c>
      <c r="Q40" s="16">
        <f t="shared" ca="1" si="6"/>
        <v>96.488308517682384</v>
      </c>
      <c r="R40" s="36">
        <f t="shared" ca="1" si="7"/>
        <v>48.246818625172281</v>
      </c>
      <c r="S40" s="16">
        <f t="shared" ca="1" si="8"/>
        <v>683.50508473956529</v>
      </c>
      <c r="T40" s="17">
        <f t="shared" ca="1" si="9"/>
        <v>341.77141624126909</v>
      </c>
      <c r="U40" s="32">
        <f t="shared" ca="1" si="10"/>
        <v>779.9933932572477</v>
      </c>
      <c r="V40" s="38">
        <f t="shared" ca="1" si="11"/>
        <v>390.01823486644139</v>
      </c>
      <c r="W40" s="33">
        <f t="shared" ca="1" si="17"/>
        <v>113907.85739426772</v>
      </c>
    </row>
    <row r="41" spans="1:23" x14ac:dyDescent="0.3">
      <c r="A41" s="9"/>
      <c r="B41" s="9"/>
      <c r="C41" s="9"/>
      <c r="D41" s="3">
        <v>36</v>
      </c>
      <c r="E41" s="9">
        <v>101</v>
      </c>
      <c r="F41" s="10">
        <v>12905.605883473716</v>
      </c>
      <c r="G41" s="11">
        <f t="shared" si="0"/>
        <v>1.4663414663203818E-2</v>
      </c>
      <c r="H41" s="11">
        <f t="shared" si="12"/>
        <v>5.3801550549508522E-3</v>
      </c>
      <c r="I41" s="16">
        <f t="shared" ca="1" si="14"/>
        <v>94017.028312446258</v>
      </c>
      <c r="J41" s="41">
        <f t="shared" ca="1" si="1"/>
        <v>7.8496023853756203E-2</v>
      </c>
      <c r="K41" s="16">
        <f t="shared" ca="1" si="15"/>
        <v>7379.9628970730537</v>
      </c>
      <c r="L41" s="15">
        <f t="shared" ca="1" si="16"/>
        <v>4308</v>
      </c>
      <c r="M41" s="16">
        <f t="shared" ca="1" si="3"/>
        <v>97088.991209519314</v>
      </c>
      <c r="N41" s="73" t="str">
        <f t="shared" ca="1" si="4"/>
        <v>V</v>
      </c>
      <c r="O41" s="15">
        <f t="shared" ca="1" si="13"/>
        <v>91263.651736948159</v>
      </c>
      <c r="P41" s="12">
        <f t="shared" ca="1" si="5"/>
        <v>2111.8813317175031</v>
      </c>
      <c r="Q41" s="16">
        <f t="shared" ca="1" si="6"/>
        <v>63.169990369082051</v>
      </c>
      <c r="R41" s="36">
        <f t="shared" ca="1" si="7"/>
        <v>30.967391686452842</v>
      </c>
      <c r="S41" s="16">
        <f t="shared" ca="1" si="8"/>
        <v>491.01259722581574</v>
      </c>
      <c r="T41" s="17">
        <f t="shared" ca="1" si="9"/>
        <v>240.70574227468097</v>
      </c>
      <c r="U41" s="32">
        <f t="shared" ca="1" si="10"/>
        <v>554.18258759489777</v>
      </c>
      <c r="V41" s="38">
        <f t="shared" ca="1" si="11"/>
        <v>271.67313396113383</v>
      </c>
      <c r="W41" s="33">
        <f t="shared" ca="1" si="17"/>
        <v>114179.53052822885</v>
      </c>
    </row>
    <row r="42" spans="1:23" x14ac:dyDescent="0.3">
      <c r="A42" s="9"/>
      <c r="B42" s="9"/>
      <c r="C42" s="9"/>
      <c r="D42" s="3">
        <v>37</v>
      </c>
      <c r="E42" s="9">
        <v>102</v>
      </c>
      <c r="F42" s="10">
        <v>8170.4086374044391</v>
      </c>
      <c r="G42" s="11">
        <f t="shared" si="0"/>
        <v>9.2832596082529657E-3</v>
      </c>
      <c r="H42" s="11">
        <f t="shared" si="12"/>
        <v>3.786961441842351E-3</v>
      </c>
      <c r="I42" s="16">
        <f t="shared" ca="1" si="14"/>
        <v>97088.991209519314</v>
      </c>
      <c r="J42" s="41">
        <f t="shared" ca="1" si="1"/>
        <v>4.5423462320873298E-2</v>
      </c>
      <c r="K42" s="16">
        <f t="shared" ca="1" si="15"/>
        <v>4410.1181339771992</v>
      </c>
      <c r="L42" s="15">
        <f t="shared" ca="1" si="16"/>
        <v>4308</v>
      </c>
      <c r="M42" s="16">
        <f t="shared" ca="1" si="3"/>
        <v>97191.109343496515</v>
      </c>
      <c r="N42" s="73" t="str">
        <f t="shared" ca="1" si="4"/>
        <v>V</v>
      </c>
      <c r="O42" s="15">
        <f t="shared" ca="1" si="13"/>
        <v>91359.642782886731</v>
      </c>
      <c r="P42" s="12">
        <f t="shared" ca="1" si="5"/>
        <v>2070.4718938406891</v>
      </c>
      <c r="Q42" s="16">
        <f t="shared" ca="1" si="6"/>
        <v>39.992282392353779</v>
      </c>
      <c r="R42" s="36">
        <f t="shared" ca="1" si="7"/>
        <v>19.22072810211429</v>
      </c>
      <c r="S42" s="16">
        <f t="shared" ca="1" si="8"/>
        <v>345.97544455928289</v>
      </c>
      <c r="T42" s="17">
        <f t="shared" ca="1" si="9"/>
        <v>166.27958076114965</v>
      </c>
      <c r="U42" s="32">
        <f t="shared" ca="1" si="10"/>
        <v>385.96772695163668</v>
      </c>
      <c r="V42" s="38">
        <f t="shared" ca="1" si="11"/>
        <v>185.50030886326394</v>
      </c>
      <c r="W42" s="33">
        <f t="shared" ca="1" si="17"/>
        <v>114365.03083709211</v>
      </c>
    </row>
    <row r="43" spans="1:23" x14ac:dyDescent="0.3">
      <c r="A43" s="9"/>
      <c r="B43" s="9"/>
      <c r="C43" s="9"/>
      <c r="D43" s="3">
        <v>38</v>
      </c>
      <c r="E43" s="9">
        <v>103</v>
      </c>
      <c r="F43" s="10">
        <v>4837.4174490034111</v>
      </c>
      <c r="G43" s="11">
        <f t="shared" si="0"/>
        <v>5.4962981664106146E-3</v>
      </c>
      <c r="H43" s="11">
        <f t="shared" si="12"/>
        <v>2.36240187428309E-3</v>
      </c>
      <c r="I43" s="16">
        <f t="shared" ca="1" si="14"/>
        <v>97191.109343496515</v>
      </c>
      <c r="J43" s="41">
        <f t="shared" ca="1" si="1"/>
        <v>7.5557085274929298E-2</v>
      </c>
      <c r="K43" s="16">
        <f t="shared" ca="1" si="15"/>
        <v>7343.476936631544</v>
      </c>
      <c r="L43" s="15">
        <f t="shared" ca="1" si="16"/>
        <v>4308</v>
      </c>
      <c r="M43" s="16">
        <f t="shared" ca="1" si="3"/>
        <v>100226.58628012806</v>
      </c>
      <c r="N43" s="73" t="str">
        <f t="shared" ca="1" si="4"/>
        <v>V</v>
      </c>
      <c r="O43" s="15">
        <f t="shared" ca="1" si="13"/>
        <v>94212.991103320383</v>
      </c>
      <c r="P43" s="12">
        <f t="shared" ca="1" si="5"/>
        <v>2029.8744057261654</v>
      </c>
      <c r="Q43" s="16">
        <f t="shared" ca="1" si="6"/>
        <v>23.678052500896928</v>
      </c>
      <c r="R43" s="36">
        <f t="shared" ca="1" si="7"/>
        <v>11.15679497423656</v>
      </c>
      <c r="S43" s="16">
        <f t="shared" ca="1" si="8"/>
        <v>222.56894676430016</v>
      </c>
      <c r="T43" s="17">
        <f t="shared" ca="1" si="9"/>
        <v>104.87163615280463</v>
      </c>
      <c r="U43" s="32">
        <f t="shared" ca="1" si="10"/>
        <v>246.2469992651971</v>
      </c>
      <c r="V43" s="38">
        <f t="shared" ca="1" si="11"/>
        <v>116.02843112704119</v>
      </c>
      <c r="W43" s="33">
        <f t="shared" ca="1" si="17"/>
        <v>114481.05926821915</v>
      </c>
    </row>
    <row r="44" spans="1:23" x14ac:dyDescent="0.3">
      <c r="A44" s="9"/>
      <c r="B44" s="9"/>
      <c r="C44" s="9"/>
      <c r="D44" s="3">
        <v>39</v>
      </c>
      <c r="E44" s="9">
        <v>104</v>
      </c>
      <c r="F44" s="10">
        <v>2758.2136463322677</v>
      </c>
      <c r="G44" s="11">
        <f t="shared" si="0"/>
        <v>3.1338962921275246E-3</v>
      </c>
      <c r="H44" s="11">
        <f t="shared" si="12"/>
        <v>1.5905642869763353E-3</v>
      </c>
      <c r="I44" s="16">
        <f t="shared" ca="1" si="14"/>
        <v>100226.58628012806</v>
      </c>
      <c r="J44" s="41">
        <f t="shared" ca="1" si="1"/>
        <v>0.19368104989208737</v>
      </c>
      <c r="K44" s="16">
        <f t="shared" ca="1" si="15"/>
        <v>19411.990457835083</v>
      </c>
      <c r="L44" s="15">
        <f t="shared" ca="1" si="16"/>
        <v>4308</v>
      </c>
      <c r="M44" s="16">
        <f t="shared" ca="1" si="3"/>
        <v>115330.57673796314</v>
      </c>
      <c r="N44" s="73" t="str">
        <f t="shared" ca="1" si="4"/>
        <v>V</v>
      </c>
      <c r="O44" s="15">
        <f t="shared" ca="1" si="13"/>
        <v>108410.74213368536</v>
      </c>
      <c r="P44" s="12">
        <f t="shared" ca="1" si="5"/>
        <v>1990.0729467903589</v>
      </c>
      <c r="Q44" s="16">
        <f t="shared" ca="1" si="6"/>
        <v>13.500825226485375</v>
      </c>
      <c r="R44" s="36">
        <f t="shared" ca="1" si="7"/>
        <v>6.2366822290096025</v>
      </c>
      <c r="S44" s="16">
        <f t="shared" ca="1" si="8"/>
        <v>172.43425476244062</v>
      </c>
      <c r="T44" s="17">
        <f t="shared" ca="1" si="9"/>
        <v>79.655697656148959</v>
      </c>
      <c r="U44" s="32">
        <f t="shared" ca="1" si="10"/>
        <v>185.93507998892599</v>
      </c>
      <c r="V44" s="38">
        <f t="shared" ca="1" si="11"/>
        <v>85.892379885158562</v>
      </c>
      <c r="W44" s="33">
        <f t="shared" ca="1" si="17"/>
        <v>114566.95164810431</v>
      </c>
    </row>
    <row r="45" spans="1:23" x14ac:dyDescent="0.3">
      <c r="A45" s="9"/>
      <c r="B45" s="9"/>
      <c r="C45" s="9"/>
      <c r="D45" s="3">
        <v>40</v>
      </c>
      <c r="E45" s="9">
        <v>105</v>
      </c>
      <c r="F45" s="10">
        <v>1358.3217185976148</v>
      </c>
      <c r="G45" s="11">
        <f t="shared" si="0"/>
        <v>1.5433320051511893E-3</v>
      </c>
      <c r="H45" s="11">
        <f t="shared" si="12"/>
        <v>7.8329610858774692E-4</v>
      </c>
      <c r="I45" s="16">
        <f t="shared" ca="1" si="14"/>
        <v>115330.57673796314</v>
      </c>
      <c r="J45" s="41">
        <f t="shared" ca="1" si="1"/>
        <v>0.15529433575354859</v>
      </c>
      <c r="K45" s="16">
        <f t="shared" ca="1" si="15"/>
        <v>17910.185306595649</v>
      </c>
      <c r="L45" s="15">
        <f t="shared" ca="1" si="16"/>
        <v>4308</v>
      </c>
      <c r="M45" s="16">
        <f t="shared" ca="1" si="3"/>
        <v>128932.7620445588</v>
      </c>
      <c r="N45" s="73" t="str">
        <f t="shared" ca="1" si="4"/>
        <v>V</v>
      </c>
      <c r="O45" s="15">
        <f t="shared" ca="1" si="13"/>
        <v>121196.79632188527</v>
      </c>
      <c r="P45" s="12">
        <f t="shared" ca="1" si="5"/>
        <v>1951.0519086179984</v>
      </c>
      <c r="Q45" s="16">
        <f t="shared" ca="1" si="6"/>
        <v>6.6486742781913231</v>
      </c>
      <c r="R45" s="36">
        <f t="shared" ca="1" si="7"/>
        <v>3.0111208542814705</v>
      </c>
      <c r="S45" s="16">
        <f t="shared" ca="1" si="8"/>
        <v>94.932978932234491</v>
      </c>
      <c r="T45" s="17">
        <f t="shared" ca="1" si="9"/>
        <v>42.994236243390979</v>
      </c>
      <c r="U45" s="32">
        <f t="shared" ca="1" si="10"/>
        <v>101.58165321042581</v>
      </c>
      <c r="V45" s="38">
        <f t="shared" ca="1" si="11"/>
        <v>46.005357097672452</v>
      </c>
      <c r="W45" s="33">
        <f t="shared" ca="1" si="17"/>
        <v>114612.95700520198</v>
      </c>
    </row>
    <row r="46" spans="1:23" x14ac:dyDescent="0.3">
      <c r="A46" s="9"/>
      <c r="B46" s="9"/>
      <c r="C46" s="9"/>
      <c r="D46" s="3">
        <v>41</v>
      </c>
      <c r="E46" s="9">
        <v>106</v>
      </c>
      <c r="F46" s="10">
        <f>F45*($F$45/$F$44)</f>
        <v>668.9249375832128</v>
      </c>
      <c r="G46" s="11">
        <f t="shared" si="0"/>
        <v>7.6003589656344224E-4</v>
      </c>
      <c r="H46" s="11">
        <f t="shared" si="12"/>
        <v>3.8574536015458519E-4</v>
      </c>
      <c r="I46" s="16">
        <f t="shared" ca="1" si="14"/>
        <v>128932.7620445588</v>
      </c>
      <c r="J46" s="41">
        <f t="shared" ca="1" si="1"/>
        <v>-1.8569632021679335E-2</v>
      </c>
      <c r="K46" s="16">
        <f t="shared" ca="1" si="15"/>
        <v>-2394.2339467062011</v>
      </c>
      <c r="L46" s="15">
        <f t="shared" ca="1" si="16"/>
        <v>4308</v>
      </c>
      <c r="M46" s="16">
        <f t="shared" ca="1" si="3"/>
        <v>122230.5280978526</v>
      </c>
      <c r="N46" s="73" t="str">
        <f t="shared" ca="1" si="4"/>
        <v>V</v>
      </c>
      <c r="O46" s="15">
        <f t="shared" ca="1" si="13"/>
        <v>114896.69641198144</v>
      </c>
      <c r="P46" s="12">
        <f t="shared" ca="1" si="5"/>
        <v>1912.7959888411751</v>
      </c>
      <c r="Q46" s="16">
        <f t="shared" ca="1" si="6"/>
        <v>3.2742346423953093</v>
      </c>
      <c r="R46" s="36">
        <f t="shared" ca="1" si="7"/>
        <v>1.4537936143218586</v>
      </c>
      <c r="S46" s="16">
        <f t="shared" ca="1" si="8"/>
        <v>44.320867538011818</v>
      </c>
      <c r="T46" s="17">
        <f t="shared" ca="1" si="9"/>
        <v>19.678917745745139</v>
      </c>
      <c r="U46" s="32">
        <f t="shared" ca="1" si="10"/>
        <v>47.595102180407125</v>
      </c>
      <c r="V46" s="38">
        <f t="shared" ca="1" si="11"/>
        <v>21.132711360066999</v>
      </c>
      <c r="W46" s="33">
        <f t="shared" ca="1" si="17"/>
        <v>114634.08971656206</v>
      </c>
    </row>
    <row r="47" spans="1:23" x14ac:dyDescent="0.3">
      <c r="A47" s="9"/>
      <c r="B47" s="9"/>
      <c r="C47" s="9"/>
      <c r="D47" s="3">
        <v>42</v>
      </c>
      <c r="E47" s="9">
        <v>107</v>
      </c>
      <c r="F47" s="10">
        <f>F46*($F$45/$F$44)</f>
        <v>329.42164289523487</v>
      </c>
      <c r="G47" s="11">
        <f t="shared" si="0"/>
        <v>3.7429053640885705E-4</v>
      </c>
      <c r="H47" s="11">
        <f t="shared" si="12"/>
        <v>1.8996581401262223E-4</v>
      </c>
      <c r="I47" s="16">
        <f t="shared" ca="1" si="14"/>
        <v>122230.5280978526</v>
      </c>
      <c r="J47" s="41">
        <f t="shared" ca="1" si="1"/>
        <v>-7.485956794857232E-2</v>
      </c>
      <c r="K47" s="16">
        <f t="shared" ca="1" si="15"/>
        <v>-9150.1245235310744</v>
      </c>
      <c r="L47" s="15">
        <f t="shared" ca="1" si="16"/>
        <v>4308</v>
      </c>
      <c r="M47" s="16">
        <f t="shared" ca="1" si="3"/>
        <v>108772.40357432152</v>
      </c>
      <c r="N47" s="73" t="str">
        <f t="shared" ca="1" si="4"/>
        <v>V</v>
      </c>
      <c r="O47" s="15">
        <f t="shared" ca="1" si="13"/>
        <v>102246.05935986224</v>
      </c>
      <c r="P47" s="12">
        <f t="shared" ca="1" si="5"/>
        <v>1875.290185138407</v>
      </c>
      <c r="Q47" s="16">
        <f t="shared" ca="1" si="6"/>
        <v>1.6124436308493562</v>
      </c>
      <c r="R47" s="36">
        <f t="shared" ca="1" si="7"/>
        <v>0.70190336931771924</v>
      </c>
      <c r="S47" s="16">
        <f t="shared" ca="1" si="8"/>
        <v>19.423255895879123</v>
      </c>
      <c r="T47" s="17">
        <f t="shared" ca="1" si="9"/>
        <v>8.4550234784061775</v>
      </c>
      <c r="U47" s="32">
        <f t="shared" ca="1" si="10"/>
        <v>21.035699526728479</v>
      </c>
      <c r="V47" s="38">
        <f t="shared" ca="1" si="11"/>
        <v>9.1569268477238968</v>
      </c>
      <c r="W47" s="33">
        <f t="shared" ca="1" si="17"/>
        <v>114643.24664340977</v>
      </c>
    </row>
    <row r="48" spans="1:23" x14ac:dyDescent="0.3">
      <c r="A48" s="9"/>
      <c r="B48" s="9"/>
      <c r="C48" s="9"/>
      <c r="D48" s="3">
        <v>43</v>
      </c>
      <c r="E48" s="9">
        <v>108</v>
      </c>
      <c r="F48" s="10">
        <f>F47*($F$45/$F$44)</f>
        <v>162.22839471326506</v>
      </c>
      <c r="G48" s="11">
        <f t="shared" si="0"/>
        <v>1.8432472239623482E-4</v>
      </c>
      <c r="H48" s="11">
        <f t="shared" si="12"/>
        <v>9.3551379280405395E-5</v>
      </c>
      <c r="I48" s="16">
        <f t="shared" ca="1" si="14"/>
        <v>108772.40357432152</v>
      </c>
      <c r="J48" s="41">
        <f t="shared" ca="1" si="1"/>
        <v>0.29930184848037006</v>
      </c>
      <c r="K48" s="16">
        <f t="shared" ca="1" si="15"/>
        <v>32555.781453447242</v>
      </c>
      <c r="L48" s="15">
        <f t="shared" ca="1" si="16"/>
        <v>4308</v>
      </c>
      <c r="M48" s="16">
        <f t="shared" ca="1" si="3"/>
        <v>137020.18502776878</v>
      </c>
      <c r="N48" s="73" t="str">
        <f t="shared" ca="1" si="4"/>
        <v>V</v>
      </c>
      <c r="O48" s="15">
        <f t="shared" ca="1" si="13"/>
        <v>128798.97392610266</v>
      </c>
      <c r="P48" s="12">
        <f t="shared" ca="1" si="5"/>
        <v>1838.5197893513796</v>
      </c>
      <c r="Q48" s="16">
        <f t="shared" ca="1" si="6"/>
        <v>0.79407090408297965</v>
      </c>
      <c r="R48" s="36">
        <f t="shared" ca="1" si="7"/>
        <v>0.33888464979217719</v>
      </c>
      <c r="S48" s="16">
        <f t="shared" ca="1" si="8"/>
        <v>12.049321660687875</v>
      </c>
      <c r="T48" s="17">
        <f t="shared" ca="1" si="9"/>
        <v>5.1422739836199831</v>
      </c>
      <c r="U48" s="32">
        <f t="shared" ca="1" si="10"/>
        <v>12.843392564770856</v>
      </c>
      <c r="V48" s="38">
        <f t="shared" ca="1" si="11"/>
        <v>5.4811586334121607</v>
      </c>
      <c r="W48" s="33">
        <f t="shared" ca="1" si="17"/>
        <v>114648.72780204318</v>
      </c>
    </row>
    <row r="49" spans="1:23" x14ac:dyDescent="0.3">
      <c r="A49" s="9"/>
      <c r="B49" s="9"/>
      <c r="C49" s="9"/>
      <c r="D49" s="3">
        <v>44</v>
      </c>
      <c r="E49" s="9">
        <v>109</v>
      </c>
      <c r="F49" s="10">
        <f t="shared" ref="F49:F55" si="18">F48*($F$45/$F$44)</f>
        <v>79.891690843193288</v>
      </c>
      <c r="G49" s="11">
        <f t="shared" si="0"/>
        <v>9.0773343115829429E-5</v>
      </c>
      <c r="H49" s="11">
        <f t="shared" si="12"/>
        <v>4.6070713358376931E-5</v>
      </c>
      <c r="I49" s="16">
        <f t="shared" ca="1" si="14"/>
        <v>137020.18502776878</v>
      </c>
      <c r="J49" s="41">
        <f t="shared" ca="1" si="1"/>
        <v>1.3492744845308074E-2</v>
      </c>
      <c r="K49" s="16">
        <f t="shared" ca="1" si="15"/>
        <v>1848.7783952365858</v>
      </c>
      <c r="L49" s="15">
        <f t="shared" ca="1" si="16"/>
        <v>4308</v>
      </c>
      <c r="M49" s="16">
        <f t="shared" ca="1" si="3"/>
        <v>134560.96342300536</v>
      </c>
      <c r="N49" s="73" t="str">
        <f t="shared" ca="1" si="4"/>
        <v>V</v>
      </c>
      <c r="O49" s="15">
        <f t="shared" ca="1" si="13"/>
        <v>126487.30561762504</v>
      </c>
      <c r="P49" s="12">
        <f t="shared" ca="1" si="5"/>
        <v>1802.4703817170384</v>
      </c>
      <c r="Q49" s="16">
        <f t="shared" ca="1" si="6"/>
        <v>0.39105156214299319</v>
      </c>
      <c r="R49" s="36">
        <f t="shared" ca="1" si="7"/>
        <v>0.16361626241572078</v>
      </c>
      <c r="S49" s="16">
        <f t="shared" ca="1" si="8"/>
        <v>5.8273604005830233</v>
      </c>
      <c r="T49" s="17">
        <f t="shared" ca="1" si="9"/>
        <v>2.4381718954599898</v>
      </c>
      <c r="U49" s="32">
        <f t="shared" ca="1" si="10"/>
        <v>6.2184119627260168</v>
      </c>
      <c r="V49" s="38">
        <f t="shared" ca="1" si="11"/>
        <v>2.6017881578757107</v>
      </c>
      <c r="W49" s="33">
        <f t="shared" ca="1" si="17"/>
        <v>114651.32959020106</v>
      </c>
    </row>
    <row r="50" spans="1:23" x14ac:dyDescent="0.3">
      <c r="A50" s="9"/>
      <c r="B50" s="9"/>
      <c r="C50" s="9"/>
      <c r="D50" s="3">
        <v>45</v>
      </c>
      <c r="E50" s="9">
        <v>110</v>
      </c>
      <c r="F50" s="10">
        <f t="shared" si="18"/>
        <v>39.34380462227724</v>
      </c>
      <c r="G50" s="11">
        <f t="shared" si="0"/>
        <v>4.4702629757452505E-5</v>
      </c>
      <c r="H50" s="11">
        <f t="shared" si="12"/>
        <v>2.2688181036731078E-5</v>
      </c>
      <c r="I50" s="16">
        <f t="shared" ca="1" si="14"/>
        <v>134560.96342300536</v>
      </c>
      <c r="J50" s="41">
        <f t="shared" ca="1" si="1"/>
        <v>-1.10535595523076E-2</v>
      </c>
      <c r="K50" s="16">
        <f t="shared" ca="1" si="15"/>
        <v>-1487.3776226120744</v>
      </c>
      <c r="L50" s="15">
        <f t="shared" ca="1" si="16"/>
        <v>4308</v>
      </c>
      <c r="M50" s="16">
        <f t="shared" ca="1" si="3"/>
        <v>128765.58580039328</v>
      </c>
      <c r="N50" s="73" t="str">
        <f t="shared" ca="1" si="4"/>
        <v>V</v>
      </c>
      <c r="O50" s="15">
        <f t="shared" ca="1" si="13"/>
        <v>121039.65065236969</v>
      </c>
      <c r="P50" s="12">
        <f t="shared" ca="1" si="5"/>
        <v>1767.1278252127829</v>
      </c>
      <c r="Q50" s="16">
        <f t="shared" ca="1" si="6"/>
        <v>0.1925789289951054</v>
      </c>
      <c r="R50" s="36">
        <f t="shared" ca="1" si="7"/>
        <v>7.8995260904579284E-2</v>
      </c>
      <c r="S50" s="16">
        <f t="shared" ca="1" si="8"/>
        <v>2.7461695066236484</v>
      </c>
      <c r="T50" s="17">
        <f t="shared" ca="1" si="9"/>
        <v>1.1264699507672955</v>
      </c>
      <c r="U50" s="32">
        <f t="shared" ca="1" si="10"/>
        <v>2.9387484356187539</v>
      </c>
      <c r="V50" s="38">
        <f t="shared" ca="1" si="11"/>
        <v>1.2054652116718747</v>
      </c>
      <c r="W50" s="33">
        <f t="shared" ca="1" si="17"/>
        <v>114652.53505541274</v>
      </c>
    </row>
    <row r="51" spans="1:23" x14ac:dyDescent="0.3">
      <c r="A51" s="9"/>
      <c r="B51" s="9"/>
      <c r="C51" s="9"/>
      <c r="D51" s="3">
        <v>46</v>
      </c>
      <c r="E51" s="9">
        <v>111</v>
      </c>
      <c r="F51" s="10">
        <f t="shared" si="18"/>
        <v>19.375418717750257</v>
      </c>
      <c r="G51" s="11">
        <f t="shared" si="0"/>
        <v>2.2014448720721424E-5</v>
      </c>
      <c r="H51" s="11">
        <f t="shared" si="12"/>
        <v>1.1173118912904513E-5</v>
      </c>
      <c r="I51" s="16">
        <f t="shared" ca="1" si="14"/>
        <v>128765.58580039328</v>
      </c>
      <c r="J51" s="41">
        <f t="shared" ca="1" si="1"/>
        <v>0.11686046503813238</v>
      </c>
      <c r="K51" s="16">
        <f t="shared" ca="1" si="15"/>
        <v>15047.606237541495</v>
      </c>
      <c r="L51" s="15">
        <f t="shared" ca="1" si="16"/>
        <v>4308</v>
      </c>
      <c r="M51" s="16">
        <f t="shared" ca="1" si="3"/>
        <v>139505.19203793479</v>
      </c>
      <c r="N51" s="73" t="str">
        <f t="shared" ca="1" si="4"/>
        <v>V</v>
      </c>
      <c r="O51" s="15">
        <f t="shared" ca="1" si="13"/>
        <v>131134.8805156587</v>
      </c>
      <c r="P51" s="12">
        <f t="shared" ca="1" si="5"/>
        <v>1732.478260012532</v>
      </c>
      <c r="Q51" s="16">
        <f t="shared" ca="1" si="6"/>
        <v>9.4838245088867901E-2</v>
      </c>
      <c r="R51" s="36">
        <f t="shared" ca="1" si="7"/>
        <v>3.8139553814810566E-2</v>
      </c>
      <c r="S51" s="16">
        <f t="shared" ca="1" si="8"/>
        <v>1.4651856136309798</v>
      </c>
      <c r="T51" s="17">
        <f t="shared" ca="1" si="9"/>
        <v>0.58922985666174421</v>
      </c>
      <c r="U51" s="32">
        <f t="shared" ca="1" si="10"/>
        <v>1.5600238587198476</v>
      </c>
      <c r="V51" s="38">
        <f t="shared" ca="1" si="11"/>
        <v>0.62736941047655481</v>
      </c>
      <c r="W51" s="33">
        <f t="shared" ca="1" si="17"/>
        <v>114653.16242482321</v>
      </c>
    </row>
    <row r="52" spans="1:23" x14ac:dyDescent="0.3">
      <c r="A52" s="9"/>
      <c r="B52" s="9"/>
      <c r="C52" s="9"/>
      <c r="D52" s="3">
        <v>47</v>
      </c>
      <c r="E52" s="9">
        <v>112</v>
      </c>
      <c r="F52" s="10">
        <f t="shared" si="18"/>
        <v>9.5417017772496813</v>
      </c>
      <c r="G52" s="11">
        <f t="shared" si="0"/>
        <v>1.0841329807816911E-5</v>
      </c>
      <c r="H52" s="11">
        <f t="shared" si="12"/>
        <v>5.5023620465561692E-6</v>
      </c>
      <c r="I52" s="16">
        <f t="shared" ca="1" si="14"/>
        <v>139505.19203793479</v>
      </c>
      <c r="J52" s="41">
        <f t="shared" ca="1" si="1"/>
        <v>-2.3417361411595596E-2</v>
      </c>
      <c r="K52" s="16">
        <f t="shared" ca="1" si="15"/>
        <v>-3266.8435007463672</v>
      </c>
      <c r="L52" s="15">
        <f t="shared" ca="1" si="16"/>
        <v>4308</v>
      </c>
      <c r="M52" s="16">
        <f t="shared" ca="1" si="3"/>
        <v>131930.34853718843</v>
      </c>
      <c r="N52" s="73" t="str">
        <f t="shared" ca="1" si="4"/>
        <v>V</v>
      </c>
      <c r="O52" s="15">
        <f t="shared" ca="1" si="13"/>
        <v>124014.52762495712</v>
      </c>
      <c r="P52" s="12">
        <f t="shared" ca="1" si="5"/>
        <v>1698.5080980515027</v>
      </c>
      <c r="Q52" s="16">
        <f t="shared" ca="1" si="6"/>
        <v>4.670444881207525E-2</v>
      </c>
      <c r="R52" s="36">
        <f t="shared" ca="1" si="7"/>
        <v>1.8414086472224162E-2</v>
      </c>
      <c r="S52" s="16">
        <f t="shared" ca="1" si="8"/>
        <v>0.68237283002515559</v>
      </c>
      <c r="T52" s="17">
        <f t="shared" ca="1" si="9"/>
        <v>0.2690380171049323</v>
      </c>
      <c r="U52" s="32">
        <f t="shared" ca="1" si="10"/>
        <v>0.72907727883723084</v>
      </c>
      <c r="V52" s="38">
        <f t="shared" ca="1" si="11"/>
        <v>0.28745210357715645</v>
      </c>
      <c r="W52" s="33">
        <f t="shared" ca="1" si="17"/>
        <v>114653.44987692678</v>
      </c>
    </row>
    <row r="53" spans="1:23" x14ac:dyDescent="0.3">
      <c r="A53" s="9"/>
      <c r="B53" s="9"/>
      <c r="C53" s="9"/>
      <c r="D53" s="3">
        <v>48</v>
      </c>
      <c r="E53" s="9">
        <v>113</v>
      </c>
      <c r="F53" s="10">
        <f t="shared" si="18"/>
        <v>4.6989473689444559</v>
      </c>
      <c r="G53" s="11">
        <f t="shared" si="0"/>
        <v>5.3389677612607425E-6</v>
      </c>
      <c r="H53" s="11">
        <f t="shared" si="12"/>
        <v>2.7097168057894939E-6</v>
      </c>
      <c r="I53" s="16">
        <f t="shared" ca="1" si="14"/>
        <v>131930.34853718843</v>
      </c>
      <c r="J53" s="41">
        <f t="shared" ca="1" si="1"/>
        <v>4.9601527728338923E-2</v>
      </c>
      <c r="K53" s="16">
        <f t="shared" ca="1" si="15"/>
        <v>6543.9468411767702</v>
      </c>
      <c r="L53" s="15">
        <f t="shared" ca="1" si="16"/>
        <v>4308</v>
      </c>
      <c r="M53" s="16">
        <f t="shared" ca="1" si="3"/>
        <v>134166.2953783652</v>
      </c>
      <c r="N53" s="73" t="str">
        <f t="shared" ca="1" si="4"/>
        <v>V</v>
      </c>
      <c r="O53" s="15">
        <f t="shared" ca="1" si="13"/>
        <v>126116.3176556633</v>
      </c>
      <c r="P53" s="12">
        <f t="shared" ca="1" si="5"/>
        <v>1665.2040176975513</v>
      </c>
      <c r="Q53" s="16">
        <f t="shared" ca="1" si="6"/>
        <v>2.3000273115511279E-2</v>
      </c>
      <c r="R53" s="36">
        <f t="shared" ca="1" si="7"/>
        <v>8.890470566409089E-3</v>
      </c>
      <c r="S53" s="16">
        <f t="shared" ca="1" si="8"/>
        <v>0.34173950543583709</v>
      </c>
      <c r="T53" s="17">
        <f t="shared" ca="1" si="9"/>
        <v>0.13209517118331712</v>
      </c>
      <c r="U53" s="32">
        <f t="shared" ca="1" si="10"/>
        <v>0.36473977855134837</v>
      </c>
      <c r="V53" s="38">
        <f t="shared" ca="1" si="11"/>
        <v>0.14098564174972622</v>
      </c>
      <c r="W53" s="33">
        <f t="shared" ca="1" si="17"/>
        <v>114653.59086256853</v>
      </c>
    </row>
    <row r="54" spans="1:23" x14ac:dyDescent="0.3">
      <c r="A54" s="9"/>
      <c r="B54" s="9"/>
      <c r="C54" s="9"/>
      <c r="D54" s="3">
        <v>49</v>
      </c>
      <c r="E54" s="9">
        <v>114</v>
      </c>
      <c r="F54" s="10">
        <f t="shared" si="18"/>
        <v>2.3140637688714722</v>
      </c>
      <c r="G54" s="11">
        <f t="shared" si="0"/>
        <v>2.6292509554712489E-6</v>
      </c>
      <c r="H54" s="11">
        <f t="shared" si="12"/>
        <v>1.3344387565652097E-6</v>
      </c>
      <c r="I54" s="16">
        <f t="shared" ca="1" si="14"/>
        <v>134166.2953783652</v>
      </c>
      <c r="J54" s="41">
        <f t="shared" ca="1" si="1"/>
        <v>1.0157329220755067E-2</v>
      </c>
      <c r="K54" s="16">
        <f t="shared" ca="1" si="15"/>
        <v>1362.7712324871243</v>
      </c>
      <c r="L54" s="15">
        <f t="shared" ca="1" si="16"/>
        <v>4308</v>
      </c>
      <c r="M54" s="16">
        <f t="shared" ca="1" si="3"/>
        <v>131221.06661085231</v>
      </c>
      <c r="N54" s="73" t="str">
        <f t="shared" ca="1" si="4"/>
        <v>V</v>
      </c>
      <c r="O54" s="15">
        <f t="shared" ca="1" si="13"/>
        <v>123347.80261420118</v>
      </c>
      <c r="P54" s="12">
        <f t="shared" ca="1" si="5"/>
        <v>1632.552958527011</v>
      </c>
      <c r="Q54" s="16">
        <f t="shared" ca="1" si="6"/>
        <v>1.1326813116170141E-2</v>
      </c>
      <c r="R54" s="36">
        <f t="shared" ca="1" si="7"/>
        <v>4.2923914260645582E-3</v>
      </c>
      <c r="S54" s="16">
        <f t="shared" ca="1" si="8"/>
        <v>0.16460008834554554</v>
      </c>
      <c r="T54" s="17">
        <f t="shared" ca="1" si="9"/>
        <v>6.2376592665349992E-2</v>
      </c>
      <c r="U54" s="32">
        <f t="shared" ca="1" si="10"/>
        <v>0.17592690146171569</v>
      </c>
      <c r="V54" s="38">
        <f t="shared" ca="1" si="11"/>
        <v>6.6668984091414557E-2</v>
      </c>
      <c r="W54" s="33">
        <f t="shared" ca="1" si="17"/>
        <v>114653.65753155261</v>
      </c>
    </row>
    <row r="55" spans="1:23" ht="15" thickBot="1" x14ac:dyDescent="0.35">
      <c r="A55" s="9"/>
      <c r="B55" s="9"/>
      <c r="C55" s="9"/>
      <c r="D55" s="5">
        <v>50</v>
      </c>
      <c r="E55" s="20">
        <v>115</v>
      </c>
      <c r="F55" s="21">
        <f t="shared" si="18"/>
        <v>1.1395937655727637</v>
      </c>
      <c r="G55" s="22">
        <f t="shared" si="0"/>
        <v>1.294812198906039E-6</v>
      </c>
      <c r="H55" s="22">
        <f t="shared" si="12"/>
        <v>1.294812198906039E-6</v>
      </c>
      <c r="I55" s="24">
        <f t="shared" ca="1" si="14"/>
        <v>131221.06661085231</v>
      </c>
      <c r="J55" s="56">
        <f t="shared" ca="1" si="1"/>
        <v>-2.7299004896071816E-4</v>
      </c>
      <c r="K55" s="24">
        <f t="shared" ca="1" si="15"/>
        <v>-35.822045398774229</v>
      </c>
      <c r="L55" s="35">
        <f t="shared" ca="1" si="16"/>
        <v>4308</v>
      </c>
      <c r="M55" s="24">
        <f t="shared" ca="1" si="3"/>
        <v>126877.24456545353</v>
      </c>
      <c r="N55" s="74" t="str">
        <f t="shared" ca="1" si="4"/>
        <v>V</v>
      </c>
      <c r="O55" s="35">
        <f ca="1">M55-(M55*$B$9)</f>
        <v>119264.60989152631</v>
      </c>
      <c r="P55" s="34">
        <f t="shared" ca="1" si="5"/>
        <v>1600.542116202952</v>
      </c>
      <c r="Q55" s="24">
        <f t="shared" ca="1" si="6"/>
        <v>5.5780509528872164E-3</v>
      </c>
      <c r="R55" s="37">
        <f t="shared" ca="1" si="7"/>
        <v>2.0724014569224692E-3</v>
      </c>
      <c r="S55" s="24">
        <f t="shared" ca="1" si="8"/>
        <v>0.15442527178531812</v>
      </c>
      <c r="T55" s="26">
        <f ca="1">S55/(1+$B$7)^D55</f>
        <v>5.7373294173279729E-2</v>
      </c>
      <c r="U55" s="68">
        <f t="shared" ca="1" si="10"/>
        <v>0.16000332273820533</v>
      </c>
      <c r="V55" s="39">
        <f ca="1">R55+T55</f>
        <v>5.9445695630202196E-2</v>
      </c>
      <c r="W55" s="40">
        <f ca="1">V55+W54</f>
        <v>114653.71697724824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F1001"/>
  <sheetViews>
    <sheetView workbookViewId="0"/>
  </sheetViews>
  <sheetFormatPr baseColWidth="10" defaultRowHeight="14.4" x14ac:dyDescent="0.3"/>
  <cols>
    <col min="2" max="2" width="27.88671875" bestFit="1" customWidth="1"/>
    <col min="5" max="5" width="28.77734375" bestFit="1" customWidth="1"/>
    <col min="6" max="6" width="11.6640625" bestFit="1" customWidth="1"/>
  </cols>
  <sheetData>
    <row r="1" spans="1:6" x14ac:dyDescent="0.3">
      <c r="A1" t="s">
        <v>48</v>
      </c>
      <c r="B1" t="s">
        <v>49</v>
      </c>
      <c r="C1" t="s">
        <v>52</v>
      </c>
    </row>
    <row r="2" spans="1:6" x14ac:dyDescent="0.3">
      <c r="A2">
        <v>1</v>
      </c>
      <c r="B2" s="70">
        <v>132352.17000000001</v>
      </c>
      <c r="C2" t="s">
        <v>53</v>
      </c>
      <c r="E2" s="79" t="s">
        <v>58</v>
      </c>
      <c r="F2" s="79">
        <f>AVERAGE(B2:B1001)</f>
        <v>146284.49299999993</v>
      </c>
    </row>
    <row r="3" spans="1:6" x14ac:dyDescent="0.3">
      <c r="A3">
        <v>2</v>
      </c>
      <c r="B3" s="70">
        <v>121638.08</v>
      </c>
      <c r="C3">
        <v>95</v>
      </c>
      <c r="E3" s="79" t="s">
        <v>56</v>
      </c>
      <c r="F3" s="79">
        <f>MIN(B2:B1001)</f>
        <v>58207.58</v>
      </c>
    </row>
    <row r="4" spans="1:6" x14ac:dyDescent="0.3">
      <c r="A4">
        <v>3</v>
      </c>
      <c r="B4" s="70">
        <v>162641.07</v>
      </c>
      <c r="C4" t="s">
        <v>53</v>
      </c>
      <c r="E4" s="80" t="s">
        <v>57</v>
      </c>
      <c r="F4" s="79">
        <f>MAX(B2:B1001)</f>
        <v>417056.47</v>
      </c>
    </row>
    <row r="5" spans="1:6" x14ac:dyDescent="0.3">
      <c r="A5">
        <v>4</v>
      </c>
      <c r="B5" s="70">
        <v>163829.93</v>
      </c>
      <c r="C5" t="s">
        <v>53</v>
      </c>
      <c r="E5" s="80" t="s">
        <v>54</v>
      </c>
      <c r="F5" s="81">
        <f>_xlfn.STDEV.S(B2:B1001)</f>
        <v>49875.527862873125</v>
      </c>
    </row>
    <row r="6" spans="1:6" x14ac:dyDescent="0.3">
      <c r="A6">
        <v>5</v>
      </c>
      <c r="B6" s="70">
        <v>117946.09</v>
      </c>
      <c r="C6">
        <v>98</v>
      </c>
      <c r="E6" s="80" t="s">
        <v>55</v>
      </c>
      <c r="F6" s="82">
        <f>COUNTIF(B2:B1001,"&lt;100000")/1000</f>
        <v>0.151</v>
      </c>
    </row>
    <row r="7" spans="1:6" x14ac:dyDescent="0.3">
      <c r="A7">
        <v>6</v>
      </c>
      <c r="B7" s="70">
        <v>161526.59</v>
      </c>
      <c r="C7" t="s">
        <v>53</v>
      </c>
      <c r="E7" s="80" t="s">
        <v>61</v>
      </c>
      <c r="F7" s="82">
        <f>COUNTIF(B2:B1001,"&lt;82241,21")/1000</f>
        <v>3.9E-2</v>
      </c>
    </row>
    <row r="8" spans="1:6" x14ac:dyDescent="0.3">
      <c r="A8">
        <v>7</v>
      </c>
      <c r="B8" s="70">
        <v>108620.59</v>
      </c>
      <c r="C8" t="s">
        <v>53</v>
      </c>
      <c r="E8" s="80" t="s">
        <v>59</v>
      </c>
      <c r="F8" s="82">
        <f>COUNTIF(C2:C1001,"&lt;&gt;Pas de ruine")/1000</f>
        <v>0.28199999999999997</v>
      </c>
    </row>
    <row r="9" spans="1:6" x14ac:dyDescent="0.3">
      <c r="A9">
        <v>8</v>
      </c>
      <c r="B9" s="70">
        <v>206985.29</v>
      </c>
      <c r="C9" t="s">
        <v>53</v>
      </c>
      <c r="E9" s="80" t="s">
        <v>60</v>
      </c>
      <c r="F9" s="82">
        <f>COUNTIF(C2:C1001,"&lt;85")/1000</f>
        <v>3.0000000000000001E-3</v>
      </c>
    </row>
    <row r="10" spans="1:6" x14ac:dyDescent="0.3">
      <c r="A10">
        <v>9</v>
      </c>
      <c r="B10" s="70">
        <v>107806.48</v>
      </c>
      <c r="C10" t="s">
        <v>53</v>
      </c>
      <c r="E10" s="80" t="s">
        <v>62</v>
      </c>
      <c r="F10" s="83">
        <f>AVERAGE(C2:C1001)</f>
        <v>100.43617021276596</v>
      </c>
    </row>
    <row r="11" spans="1:6" x14ac:dyDescent="0.3">
      <c r="A11">
        <v>10</v>
      </c>
      <c r="B11" s="70">
        <v>167886.15</v>
      </c>
      <c r="C11">
        <v>109</v>
      </c>
    </row>
    <row r="12" spans="1:6" x14ac:dyDescent="0.3">
      <c r="A12">
        <v>11</v>
      </c>
      <c r="B12" s="70">
        <v>142352.44</v>
      </c>
      <c r="C12" t="s">
        <v>53</v>
      </c>
    </row>
    <row r="13" spans="1:6" x14ac:dyDescent="0.3">
      <c r="A13">
        <v>12</v>
      </c>
      <c r="B13" s="70">
        <v>235259.37</v>
      </c>
      <c r="C13" t="s">
        <v>53</v>
      </c>
    </row>
    <row r="14" spans="1:6" x14ac:dyDescent="0.3">
      <c r="A14">
        <v>13</v>
      </c>
      <c r="B14" s="70">
        <v>103695.26</v>
      </c>
      <c r="C14" t="s">
        <v>53</v>
      </c>
    </row>
    <row r="15" spans="1:6" x14ac:dyDescent="0.3">
      <c r="A15">
        <v>14</v>
      </c>
      <c r="B15" s="70">
        <v>245274.52</v>
      </c>
      <c r="C15" t="s">
        <v>53</v>
      </c>
    </row>
    <row r="16" spans="1:6" x14ac:dyDescent="0.3">
      <c r="A16">
        <v>15</v>
      </c>
      <c r="B16" s="70">
        <v>176344.27</v>
      </c>
      <c r="C16" t="s">
        <v>53</v>
      </c>
    </row>
    <row r="17" spans="1:3" x14ac:dyDescent="0.3">
      <c r="A17">
        <v>16</v>
      </c>
      <c r="B17" s="70">
        <v>155277.04999999999</v>
      </c>
      <c r="C17" t="s">
        <v>53</v>
      </c>
    </row>
    <row r="18" spans="1:3" x14ac:dyDescent="0.3">
      <c r="A18">
        <v>17</v>
      </c>
      <c r="B18" s="70">
        <v>179123.59</v>
      </c>
      <c r="C18" t="s">
        <v>53</v>
      </c>
    </row>
    <row r="19" spans="1:3" x14ac:dyDescent="0.3">
      <c r="A19">
        <v>18</v>
      </c>
      <c r="B19" s="70">
        <v>175910.87</v>
      </c>
      <c r="C19" t="s">
        <v>53</v>
      </c>
    </row>
    <row r="20" spans="1:3" x14ac:dyDescent="0.3">
      <c r="A20">
        <v>19</v>
      </c>
      <c r="B20" s="70">
        <v>117582.83</v>
      </c>
      <c r="C20" t="s">
        <v>53</v>
      </c>
    </row>
    <row r="21" spans="1:3" x14ac:dyDescent="0.3">
      <c r="A21">
        <v>20</v>
      </c>
      <c r="B21" s="70">
        <v>175611.94</v>
      </c>
      <c r="C21" t="s">
        <v>53</v>
      </c>
    </row>
    <row r="22" spans="1:3" x14ac:dyDescent="0.3">
      <c r="A22">
        <v>21</v>
      </c>
      <c r="B22" s="70">
        <v>136472.06</v>
      </c>
      <c r="C22" t="s">
        <v>53</v>
      </c>
    </row>
    <row r="23" spans="1:3" x14ac:dyDescent="0.3">
      <c r="A23">
        <v>22</v>
      </c>
      <c r="B23" s="70">
        <v>110045.43</v>
      </c>
      <c r="C23">
        <v>110</v>
      </c>
    </row>
    <row r="24" spans="1:3" x14ac:dyDescent="0.3">
      <c r="A24">
        <v>23</v>
      </c>
      <c r="B24" s="70">
        <v>128389.87</v>
      </c>
      <c r="C24" t="s">
        <v>53</v>
      </c>
    </row>
    <row r="25" spans="1:3" x14ac:dyDescent="0.3">
      <c r="A25">
        <v>24</v>
      </c>
      <c r="B25" s="70">
        <v>121267.15</v>
      </c>
      <c r="C25" t="s">
        <v>53</v>
      </c>
    </row>
    <row r="26" spans="1:3" x14ac:dyDescent="0.3">
      <c r="A26">
        <v>25</v>
      </c>
      <c r="B26" s="70">
        <v>141143.79999999999</v>
      </c>
      <c r="C26" t="s">
        <v>53</v>
      </c>
    </row>
    <row r="27" spans="1:3" x14ac:dyDescent="0.3">
      <c r="A27">
        <v>26</v>
      </c>
      <c r="B27" s="70">
        <v>130289.41</v>
      </c>
      <c r="C27" t="s">
        <v>53</v>
      </c>
    </row>
    <row r="28" spans="1:3" x14ac:dyDescent="0.3">
      <c r="A28">
        <v>27</v>
      </c>
      <c r="B28" s="70">
        <v>114544.61</v>
      </c>
      <c r="C28" t="s">
        <v>53</v>
      </c>
    </row>
    <row r="29" spans="1:3" x14ac:dyDescent="0.3">
      <c r="A29">
        <v>28</v>
      </c>
      <c r="B29" s="70">
        <v>172983.73</v>
      </c>
      <c r="C29">
        <v>101</v>
      </c>
    </row>
    <row r="30" spans="1:3" x14ac:dyDescent="0.3">
      <c r="A30">
        <v>29</v>
      </c>
      <c r="B30" s="70">
        <v>224957.33</v>
      </c>
      <c r="C30" t="s">
        <v>53</v>
      </c>
    </row>
    <row r="31" spans="1:3" x14ac:dyDescent="0.3">
      <c r="A31">
        <v>30</v>
      </c>
      <c r="B31" s="70">
        <v>104498.45</v>
      </c>
      <c r="C31" t="s">
        <v>53</v>
      </c>
    </row>
    <row r="32" spans="1:3" x14ac:dyDescent="0.3">
      <c r="A32">
        <v>31</v>
      </c>
      <c r="B32" s="70">
        <v>175107.57</v>
      </c>
      <c r="C32">
        <v>91</v>
      </c>
    </row>
    <row r="33" spans="1:3" x14ac:dyDescent="0.3">
      <c r="A33">
        <v>32</v>
      </c>
      <c r="B33" s="70">
        <v>141754.81</v>
      </c>
      <c r="C33" t="s">
        <v>53</v>
      </c>
    </row>
    <row r="34" spans="1:3" x14ac:dyDescent="0.3">
      <c r="A34">
        <v>33</v>
      </c>
      <c r="B34" s="70">
        <v>199701.57</v>
      </c>
      <c r="C34" t="s">
        <v>53</v>
      </c>
    </row>
    <row r="35" spans="1:3" x14ac:dyDescent="0.3">
      <c r="A35">
        <v>34</v>
      </c>
      <c r="B35" s="70">
        <v>89057.66</v>
      </c>
      <c r="C35">
        <v>101</v>
      </c>
    </row>
    <row r="36" spans="1:3" x14ac:dyDescent="0.3">
      <c r="A36">
        <v>35</v>
      </c>
      <c r="B36" s="70">
        <v>133642.04</v>
      </c>
      <c r="C36" t="s">
        <v>53</v>
      </c>
    </row>
    <row r="37" spans="1:3" x14ac:dyDescent="0.3">
      <c r="A37">
        <v>36</v>
      </c>
      <c r="B37" s="70">
        <v>133891.22</v>
      </c>
      <c r="C37" t="s">
        <v>53</v>
      </c>
    </row>
    <row r="38" spans="1:3" x14ac:dyDescent="0.3">
      <c r="A38">
        <v>37</v>
      </c>
      <c r="B38" s="70">
        <v>116415.39</v>
      </c>
      <c r="C38" t="s">
        <v>53</v>
      </c>
    </row>
    <row r="39" spans="1:3" x14ac:dyDescent="0.3">
      <c r="A39">
        <v>38</v>
      </c>
      <c r="B39" s="70">
        <v>128660.97</v>
      </c>
      <c r="C39" t="s">
        <v>53</v>
      </c>
    </row>
    <row r="40" spans="1:3" x14ac:dyDescent="0.3">
      <c r="A40">
        <v>39</v>
      </c>
      <c r="B40" s="70">
        <v>106947.12</v>
      </c>
      <c r="C40" t="s">
        <v>53</v>
      </c>
    </row>
    <row r="41" spans="1:3" x14ac:dyDescent="0.3">
      <c r="A41">
        <v>40</v>
      </c>
      <c r="B41" s="70">
        <v>92543.55</v>
      </c>
      <c r="C41" t="s">
        <v>53</v>
      </c>
    </row>
    <row r="42" spans="1:3" x14ac:dyDescent="0.3">
      <c r="A42">
        <v>41</v>
      </c>
      <c r="B42" s="70">
        <v>125361</v>
      </c>
      <c r="C42">
        <v>107</v>
      </c>
    </row>
    <row r="43" spans="1:3" x14ac:dyDescent="0.3">
      <c r="A43">
        <v>42</v>
      </c>
      <c r="B43" s="70">
        <v>95601.29</v>
      </c>
      <c r="C43" t="s">
        <v>53</v>
      </c>
    </row>
    <row r="44" spans="1:3" x14ac:dyDescent="0.3">
      <c r="A44">
        <v>43</v>
      </c>
      <c r="B44" s="70">
        <v>124027.04</v>
      </c>
      <c r="C44" t="s">
        <v>53</v>
      </c>
    </row>
    <row r="45" spans="1:3" x14ac:dyDescent="0.3">
      <c r="A45">
        <v>44</v>
      </c>
      <c r="B45" s="70">
        <v>145039.59</v>
      </c>
      <c r="C45" t="s">
        <v>53</v>
      </c>
    </row>
    <row r="46" spans="1:3" x14ac:dyDescent="0.3">
      <c r="A46">
        <v>45</v>
      </c>
      <c r="B46" s="70">
        <v>108195.71</v>
      </c>
      <c r="C46" t="s">
        <v>53</v>
      </c>
    </row>
    <row r="47" spans="1:3" x14ac:dyDescent="0.3">
      <c r="A47">
        <v>46</v>
      </c>
      <c r="B47" s="70">
        <v>101783.15</v>
      </c>
      <c r="C47" t="s">
        <v>53</v>
      </c>
    </row>
    <row r="48" spans="1:3" x14ac:dyDescent="0.3">
      <c r="A48">
        <v>47</v>
      </c>
      <c r="B48" s="70">
        <v>70011.83</v>
      </c>
      <c r="C48" t="s">
        <v>53</v>
      </c>
    </row>
    <row r="49" spans="1:3" x14ac:dyDescent="0.3">
      <c r="A49">
        <v>48</v>
      </c>
      <c r="B49" s="70">
        <v>112082.2</v>
      </c>
      <c r="C49" t="s">
        <v>53</v>
      </c>
    </row>
    <row r="50" spans="1:3" x14ac:dyDescent="0.3">
      <c r="A50">
        <v>49</v>
      </c>
      <c r="B50" s="70">
        <v>189174.32</v>
      </c>
      <c r="C50" t="s">
        <v>53</v>
      </c>
    </row>
    <row r="51" spans="1:3" x14ac:dyDescent="0.3">
      <c r="A51">
        <v>50</v>
      </c>
      <c r="B51" s="70">
        <v>149179.56</v>
      </c>
      <c r="C51" t="s">
        <v>53</v>
      </c>
    </row>
    <row r="52" spans="1:3" x14ac:dyDescent="0.3">
      <c r="A52">
        <v>51</v>
      </c>
      <c r="B52" s="70">
        <v>128287.36</v>
      </c>
      <c r="C52" t="s">
        <v>53</v>
      </c>
    </row>
    <row r="53" spans="1:3" x14ac:dyDescent="0.3">
      <c r="A53">
        <v>52</v>
      </c>
      <c r="B53" s="70">
        <v>105115.16</v>
      </c>
      <c r="C53" t="s">
        <v>53</v>
      </c>
    </row>
    <row r="54" spans="1:3" x14ac:dyDescent="0.3">
      <c r="A54">
        <v>53</v>
      </c>
      <c r="B54" s="70">
        <v>126900.5</v>
      </c>
      <c r="C54" t="s">
        <v>53</v>
      </c>
    </row>
    <row r="55" spans="1:3" x14ac:dyDescent="0.3">
      <c r="A55">
        <v>54</v>
      </c>
      <c r="B55" s="70">
        <v>136676.1</v>
      </c>
      <c r="C55">
        <v>109</v>
      </c>
    </row>
    <row r="56" spans="1:3" x14ac:dyDescent="0.3">
      <c r="A56">
        <v>55</v>
      </c>
      <c r="B56" s="70">
        <v>249031.93</v>
      </c>
      <c r="C56" t="s">
        <v>53</v>
      </c>
    </row>
    <row r="57" spans="1:3" x14ac:dyDescent="0.3">
      <c r="A57">
        <v>56</v>
      </c>
      <c r="B57" s="70">
        <v>134248.89000000001</v>
      </c>
      <c r="C57" t="s">
        <v>53</v>
      </c>
    </row>
    <row r="58" spans="1:3" x14ac:dyDescent="0.3">
      <c r="A58">
        <v>57</v>
      </c>
      <c r="B58" s="70">
        <v>155082.34</v>
      </c>
      <c r="C58" t="s">
        <v>53</v>
      </c>
    </row>
    <row r="59" spans="1:3" x14ac:dyDescent="0.3">
      <c r="A59">
        <v>58</v>
      </c>
      <c r="B59" s="70">
        <v>169484.51</v>
      </c>
      <c r="C59" t="s">
        <v>53</v>
      </c>
    </row>
    <row r="60" spans="1:3" x14ac:dyDescent="0.3">
      <c r="A60">
        <v>59</v>
      </c>
      <c r="B60" s="70">
        <v>211009.51</v>
      </c>
      <c r="C60">
        <v>99</v>
      </c>
    </row>
    <row r="61" spans="1:3" x14ac:dyDescent="0.3">
      <c r="A61">
        <v>60</v>
      </c>
      <c r="B61" s="70">
        <v>169315.04</v>
      </c>
      <c r="C61" t="s">
        <v>53</v>
      </c>
    </row>
    <row r="62" spans="1:3" x14ac:dyDescent="0.3">
      <c r="A62">
        <v>61</v>
      </c>
      <c r="B62" s="70">
        <v>121428.45</v>
      </c>
      <c r="C62" t="s">
        <v>53</v>
      </c>
    </row>
    <row r="63" spans="1:3" x14ac:dyDescent="0.3">
      <c r="A63">
        <v>62</v>
      </c>
      <c r="B63" s="70">
        <v>96255.21</v>
      </c>
      <c r="C63">
        <v>110</v>
      </c>
    </row>
    <row r="64" spans="1:3" x14ac:dyDescent="0.3">
      <c r="A64">
        <v>63</v>
      </c>
      <c r="B64" s="70">
        <v>118351.98</v>
      </c>
      <c r="C64">
        <v>109</v>
      </c>
    </row>
    <row r="65" spans="1:3" x14ac:dyDescent="0.3">
      <c r="A65">
        <v>64</v>
      </c>
      <c r="B65" s="70">
        <v>248504.35</v>
      </c>
      <c r="C65" t="s">
        <v>53</v>
      </c>
    </row>
    <row r="66" spans="1:3" x14ac:dyDescent="0.3">
      <c r="A66">
        <v>65</v>
      </c>
      <c r="B66" s="70">
        <v>101464.03</v>
      </c>
      <c r="C66">
        <v>105</v>
      </c>
    </row>
    <row r="67" spans="1:3" x14ac:dyDescent="0.3">
      <c r="A67">
        <v>66</v>
      </c>
      <c r="B67" s="70">
        <v>141876.35999999999</v>
      </c>
      <c r="C67" t="s">
        <v>53</v>
      </c>
    </row>
    <row r="68" spans="1:3" x14ac:dyDescent="0.3">
      <c r="A68">
        <v>67</v>
      </c>
      <c r="B68" s="70">
        <v>125959.98</v>
      </c>
      <c r="C68">
        <v>98</v>
      </c>
    </row>
    <row r="69" spans="1:3" x14ac:dyDescent="0.3">
      <c r="A69">
        <v>68</v>
      </c>
      <c r="B69" s="70">
        <v>136630.93</v>
      </c>
      <c r="C69" t="s">
        <v>53</v>
      </c>
    </row>
    <row r="70" spans="1:3" x14ac:dyDescent="0.3">
      <c r="A70">
        <v>69</v>
      </c>
      <c r="B70" s="70">
        <v>187323.1</v>
      </c>
      <c r="C70" t="s">
        <v>53</v>
      </c>
    </row>
    <row r="71" spans="1:3" x14ac:dyDescent="0.3">
      <c r="A71">
        <v>70</v>
      </c>
      <c r="B71" s="70">
        <v>116085.28</v>
      </c>
      <c r="C71">
        <v>101</v>
      </c>
    </row>
    <row r="72" spans="1:3" x14ac:dyDescent="0.3">
      <c r="A72">
        <v>71</v>
      </c>
      <c r="B72" s="70">
        <v>157740.32999999999</v>
      </c>
      <c r="C72" t="s">
        <v>53</v>
      </c>
    </row>
    <row r="73" spans="1:3" x14ac:dyDescent="0.3">
      <c r="A73">
        <v>72</v>
      </c>
      <c r="B73" s="70">
        <v>98161.66</v>
      </c>
      <c r="C73">
        <v>107</v>
      </c>
    </row>
    <row r="74" spans="1:3" x14ac:dyDescent="0.3">
      <c r="A74">
        <v>73</v>
      </c>
      <c r="B74" s="70">
        <v>99219.63</v>
      </c>
      <c r="C74" t="s">
        <v>53</v>
      </c>
    </row>
    <row r="75" spans="1:3" x14ac:dyDescent="0.3">
      <c r="A75">
        <v>74</v>
      </c>
      <c r="B75" s="70">
        <v>144731.54999999999</v>
      </c>
      <c r="C75">
        <v>102</v>
      </c>
    </row>
    <row r="76" spans="1:3" x14ac:dyDescent="0.3">
      <c r="A76">
        <v>75</v>
      </c>
      <c r="B76" s="70">
        <v>133487.57999999999</v>
      </c>
      <c r="C76" t="s">
        <v>53</v>
      </c>
    </row>
    <row r="77" spans="1:3" x14ac:dyDescent="0.3">
      <c r="A77">
        <v>76</v>
      </c>
      <c r="B77" s="70">
        <v>108113.19</v>
      </c>
      <c r="C77" t="s">
        <v>53</v>
      </c>
    </row>
    <row r="78" spans="1:3" x14ac:dyDescent="0.3">
      <c r="A78">
        <v>77</v>
      </c>
      <c r="B78" s="70">
        <v>143531.51</v>
      </c>
      <c r="C78" t="s">
        <v>53</v>
      </c>
    </row>
    <row r="79" spans="1:3" x14ac:dyDescent="0.3">
      <c r="A79">
        <v>78</v>
      </c>
      <c r="B79" s="70">
        <v>165795.06</v>
      </c>
      <c r="C79" t="s">
        <v>53</v>
      </c>
    </row>
    <row r="80" spans="1:3" x14ac:dyDescent="0.3">
      <c r="A80">
        <v>79</v>
      </c>
      <c r="B80" s="70">
        <v>118885.4</v>
      </c>
      <c r="C80" t="s">
        <v>53</v>
      </c>
    </row>
    <row r="81" spans="1:3" x14ac:dyDescent="0.3">
      <c r="A81">
        <v>80</v>
      </c>
      <c r="B81" s="70">
        <v>123768.38</v>
      </c>
      <c r="C81">
        <v>92</v>
      </c>
    </row>
    <row r="82" spans="1:3" x14ac:dyDescent="0.3">
      <c r="A82">
        <v>81</v>
      </c>
      <c r="B82" s="70">
        <v>212518.38</v>
      </c>
      <c r="C82">
        <v>106</v>
      </c>
    </row>
    <row r="83" spans="1:3" x14ac:dyDescent="0.3">
      <c r="A83">
        <v>82</v>
      </c>
      <c r="B83" s="70">
        <v>94377.82</v>
      </c>
      <c r="C83">
        <v>110</v>
      </c>
    </row>
    <row r="84" spans="1:3" x14ac:dyDescent="0.3">
      <c r="A84">
        <v>83</v>
      </c>
      <c r="B84" s="70">
        <v>103066.83</v>
      </c>
      <c r="C84" t="s">
        <v>53</v>
      </c>
    </row>
    <row r="85" spans="1:3" x14ac:dyDescent="0.3">
      <c r="A85">
        <v>84</v>
      </c>
      <c r="B85" s="70">
        <v>94743.09</v>
      </c>
      <c r="C85" t="s">
        <v>53</v>
      </c>
    </row>
    <row r="86" spans="1:3" x14ac:dyDescent="0.3">
      <c r="A86">
        <v>85</v>
      </c>
      <c r="B86" s="70">
        <v>109626.05</v>
      </c>
      <c r="C86" t="s">
        <v>53</v>
      </c>
    </row>
    <row r="87" spans="1:3" x14ac:dyDescent="0.3">
      <c r="A87">
        <v>86</v>
      </c>
      <c r="B87" s="70">
        <v>115044.02</v>
      </c>
      <c r="C87" t="s">
        <v>53</v>
      </c>
    </row>
    <row r="88" spans="1:3" x14ac:dyDescent="0.3">
      <c r="A88">
        <v>87</v>
      </c>
      <c r="B88" s="70">
        <v>125896.16</v>
      </c>
      <c r="C88" t="s">
        <v>53</v>
      </c>
    </row>
    <row r="89" spans="1:3" x14ac:dyDescent="0.3">
      <c r="A89">
        <v>88</v>
      </c>
      <c r="B89" s="70">
        <v>204567.83</v>
      </c>
      <c r="C89">
        <v>113</v>
      </c>
    </row>
    <row r="90" spans="1:3" x14ac:dyDescent="0.3">
      <c r="A90">
        <v>89</v>
      </c>
      <c r="B90" s="70">
        <v>93458.96</v>
      </c>
      <c r="C90" t="s">
        <v>53</v>
      </c>
    </row>
    <row r="91" spans="1:3" x14ac:dyDescent="0.3">
      <c r="A91">
        <v>90</v>
      </c>
      <c r="B91" s="70">
        <v>145450.07999999999</v>
      </c>
      <c r="C91" t="s">
        <v>53</v>
      </c>
    </row>
    <row r="92" spans="1:3" x14ac:dyDescent="0.3">
      <c r="A92">
        <v>91</v>
      </c>
      <c r="B92" s="70">
        <v>158223.88</v>
      </c>
      <c r="C92" t="s">
        <v>53</v>
      </c>
    </row>
    <row r="93" spans="1:3" x14ac:dyDescent="0.3">
      <c r="A93">
        <v>92</v>
      </c>
      <c r="B93" s="70">
        <v>167363.87</v>
      </c>
      <c r="C93" t="s">
        <v>53</v>
      </c>
    </row>
    <row r="94" spans="1:3" x14ac:dyDescent="0.3">
      <c r="A94">
        <v>93</v>
      </c>
      <c r="B94" s="70">
        <v>118941.38</v>
      </c>
      <c r="C94">
        <v>104</v>
      </c>
    </row>
    <row r="95" spans="1:3" x14ac:dyDescent="0.3">
      <c r="A95">
        <v>94</v>
      </c>
      <c r="B95" s="70">
        <v>174863.55</v>
      </c>
      <c r="C95" t="s">
        <v>53</v>
      </c>
    </row>
    <row r="96" spans="1:3" x14ac:dyDescent="0.3">
      <c r="A96">
        <v>95</v>
      </c>
      <c r="B96" s="70">
        <v>238905.19</v>
      </c>
      <c r="C96" t="s">
        <v>53</v>
      </c>
    </row>
    <row r="97" spans="1:3" x14ac:dyDescent="0.3">
      <c r="A97">
        <v>96</v>
      </c>
      <c r="B97" s="70">
        <v>58207.58</v>
      </c>
      <c r="C97" t="s">
        <v>53</v>
      </c>
    </row>
    <row r="98" spans="1:3" x14ac:dyDescent="0.3">
      <c r="A98">
        <v>97</v>
      </c>
      <c r="B98" s="70">
        <v>203832.21</v>
      </c>
      <c r="C98" t="s">
        <v>53</v>
      </c>
    </row>
    <row r="99" spans="1:3" x14ac:dyDescent="0.3">
      <c r="A99">
        <v>98</v>
      </c>
      <c r="B99" s="70">
        <v>102173.24</v>
      </c>
      <c r="C99" t="s">
        <v>53</v>
      </c>
    </row>
    <row r="100" spans="1:3" x14ac:dyDescent="0.3">
      <c r="A100">
        <v>99</v>
      </c>
      <c r="B100" s="70">
        <v>165983.44</v>
      </c>
      <c r="C100" t="s">
        <v>53</v>
      </c>
    </row>
    <row r="101" spans="1:3" x14ac:dyDescent="0.3">
      <c r="A101">
        <v>100</v>
      </c>
      <c r="B101" s="70">
        <v>93229.57</v>
      </c>
      <c r="C101" t="s">
        <v>53</v>
      </c>
    </row>
    <row r="102" spans="1:3" x14ac:dyDescent="0.3">
      <c r="A102">
        <v>101</v>
      </c>
      <c r="B102" s="70">
        <v>84419.94</v>
      </c>
      <c r="C102" t="s">
        <v>53</v>
      </c>
    </row>
    <row r="103" spans="1:3" x14ac:dyDescent="0.3">
      <c r="A103">
        <v>102</v>
      </c>
      <c r="B103" s="70">
        <v>123420.66</v>
      </c>
      <c r="C103">
        <v>91</v>
      </c>
    </row>
    <row r="104" spans="1:3" x14ac:dyDescent="0.3">
      <c r="A104">
        <v>103</v>
      </c>
      <c r="B104" s="70">
        <v>203932.94</v>
      </c>
      <c r="C104" t="s">
        <v>53</v>
      </c>
    </row>
    <row r="105" spans="1:3" x14ac:dyDescent="0.3">
      <c r="A105">
        <v>104</v>
      </c>
      <c r="B105" s="70">
        <v>114926.48</v>
      </c>
      <c r="C105" t="s">
        <v>53</v>
      </c>
    </row>
    <row r="106" spans="1:3" x14ac:dyDescent="0.3">
      <c r="A106">
        <v>105</v>
      </c>
      <c r="B106" s="70">
        <v>122213.8</v>
      </c>
      <c r="C106">
        <v>103</v>
      </c>
    </row>
    <row r="107" spans="1:3" x14ac:dyDescent="0.3">
      <c r="A107">
        <v>106</v>
      </c>
      <c r="B107" s="70">
        <v>133668.15</v>
      </c>
      <c r="C107" t="s">
        <v>53</v>
      </c>
    </row>
    <row r="108" spans="1:3" x14ac:dyDescent="0.3">
      <c r="A108">
        <v>107</v>
      </c>
      <c r="B108" s="70">
        <v>198097.07</v>
      </c>
      <c r="C108" t="s">
        <v>53</v>
      </c>
    </row>
    <row r="109" spans="1:3" x14ac:dyDescent="0.3">
      <c r="A109">
        <v>108</v>
      </c>
      <c r="B109" s="70">
        <v>87293.79</v>
      </c>
      <c r="C109" t="s">
        <v>53</v>
      </c>
    </row>
    <row r="110" spans="1:3" x14ac:dyDescent="0.3">
      <c r="A110">
        <v>109</v>
      </c>
      <c r="B110" s="70">
        <v>153857.57999999999</v>
      </c>
      <c r="C110" t="s">
        <v>53</v>
      </c>
    </row>
    <row r="111" spans="1:3" x14ac:dyDescent="0.3">
      <c r="A111">
        <v>110</v>
      </c>
      <c r="B111" s="70">
        <v>170648.98</v>
      </c>
      <c r="C111" t="s">
        <v>53</v>
      </c>
    </row>
    <row r="112" spans="1:3" x14ac:dyDescent="0.3">
      <c r="A112">
        <v>111</v>
      </c>
      <c r="B112" s="70">
        <v>91670.86</v>
      </c>
      <c r="C112" t="s">
        <v>53</v>
      </c>
    </row>
    <row r="113" spans="1:3" x14ac:dyDescent="0.3">
      <c r="A113">
        <v>112</v>
      </c>
      <c r="B113" s="70">
        <v>120094.7</v>
      </c>
      <c r="C113" t="s">
        <v>53</v>
      </c>
    </row>
    <row r="114" spans="1:3" x14ac:dyDescent="0.3">
      <c r="A114">
        <v>113</v>
      </c>
      <c r="B114" s="70">
        <v>129832.29</v>
      </c>
      <c r="C114" t="s">
        <v>53</v>
      </c>
    </row>
    <row r="115" spans="1:3" x14ac:dyDescent="0.3">
      <c r="A115">
        <v>114</v>
      </c>
      <c r="B115" s="70">
        <v>144437.68</v>
      </c>
      <c r="C115">
        <v>99</v>
      </c>
    </row>
    <row r="116" spans="1:3" x14ac:dyDescent="0.3">
      <c r="A116">
        <v>115</v>
      </c>
      <c r="B116" s="70">
        <v>146552.48000000001</v>
      </c>
      <c r="C116">
        <v>107</v>
      </c>
    </row>
    <row r="117" spans="1:3" x14ac:dyDescent="0.3">
      <c r="A117">
        <v>116</v>
      </c>
      <c r="B117" s="70">
        <v>175883.3</v>
      </c>
      <c r="C117">
        <v>114</v>
      </c>
    </row>
    <row r="118" spans="1:3" x14ac:dyDescent="0.3">
      <c r="A118">
        <v>117</v>
      </c>
      <c r="B118" s="70">
        <v>133224.22</v>
      </c>
      <c r="C118" t="s">
        <v>53</v>
      </c>
    </row>
    <row r="119" spans="1:3" x14ac:dyDescent="0.3">
      <c r="A119">
        <v>118</v>
      </c>
      <c r="B119" s="70">
        <v>116833.82</v>
      </c>
      <c r="C119" t="s">
        <v>53</v>
      </c>
    </row>
    <row r="120" spans="1:3" x14ac:dyDescent="0.3">
      <c r="A120">
        <v>119</v>
      </c>
      <c r="B120" s="70">
        <v>66303.350000000006</v>
      </c>
      <c r="C120">
        <v>92</v>
      </c>
    </row>
    <row r="121" spans="1:3" x14ac:dyDescent="0.3">
      <c r="A121">
        <v>120</v>
      </c>
      <c r="B121" s="70">
        <v>167090.56</v>
      </c>
      <c r="C121" t="s">
        <v>53</v>
      </c>
    </row>
    <row r="122" spans="1:3" x14ac:dyDescent="0.3">
      <c r="A122">
        <v>121</v>
      </c>
      <c r="B122" s="70">
        <v>107259.45</v>
      </c>
      <c r="C122">
        <v>111</v>
      </c>
    </row>
    <row r="123" spans="1:3" x14ac:dyDescent="0.3">
      <c r="A123">
        <v>122</v>
      </c>
      <c r="B123" s="70">
        <v>168989.02</v>
      </c>
      <c r="C123">
        <v>89</v>
      </c>
    </row>
    <row r="124" spans="1:3" x14ac:dyDescent="0.3">
      <c r="A124">
        <v>123</v>
      </c>
      <c r="B124" s="70">
        <v>142483.67000000001</v>
      </c>
      <c r="C124">
        <v>85</v>
      </c>
    </row>
    <row r="125" spans="1:3" x14ac:dyDescent="0.3">
      <c r="A125">
        <v>124</v>
      </c>
      <c r="B125" s="70">
        <v>176948.64</v>
      </c>
      <c r="C125" t="s">
        <v>53</v>
      </c>
    </row>
    <row r="126" spans="1:3" x14ac:dyDescent="0.3">
      <c r="A126">
        <v>125</v>
      </c>
      <c r="B126" s="70">
        <v>230447.71</v>
      </c>
      <c r="C126" t="s">
        <v>53</v>
      </c>
    </row>
    <row r="127" spans="1:3" x14ac:dyDescent="0.3">
      <c r="A127">
        <v>126</v>
      </c>
      <c r="B127" s="70">
        <v>151413.57</v>
      </c>
      <c r="C127" t="s">
        <v>53</v>
      </c>
    </row>
    <row r="128" spans="1:3" x14ac:dyDescent="0.3">
      <c r="A128">
        <v>127</v>
      </c>
      <c r="B128" s="70">
        <v>160659.81</v>
      </c>
      <c r="C128" t="s">
        <v>53</v>
      </c>
    </row>
    <row r="129" spans="1:3" x14ac:dyDescent="0.3">
      <c r="A129">
        <v>128</v>
      </c>
      <c r="B129" s="70">
        <v>176042.92</v>
      </c>
      <c r="C129" t="s">
        <v>53</v>
      </c>
    </row>
    <row r="130" spans="1:3" x14ac:dyDescent="0.3">
      <c r="A130">
        <v>129</v>
      </c>
      <c r="B130" s="70">
        <v>107624.4</v>
      </c>
      <c r="C130" t="s">
        <v>53</v>
      </c>
    </row>
    <row r="131" spans="1:3" x14ac:dyDescent="0.3">
      <c r="A131">
        <v>130</v>
      </c>
      <c r="B131" s="70">
        <v>89111.96</v>
      </c>
      <c r="C131" t="s">
        <v>53</v>
      </c>
    </row>
    <row r="132" spans="1:3" x14ac:dyDescent="0.3">
      <c r="A132">
        <v>131</v>
      </c>
      <c r="B132" s="70">
        <v>205869.13</v>
      </c>
      <c r="C132" t="s">
        <v>53</v>
      </c>
    </row>
    <row r="133" spans="1:3" x14ac:dyDescent="0.3">
      <c r="A133">
        <v>132</v>
      </c>
      <c r="B133" s="70">
        <v>236951.8</v>
      </c>
      <c r="C133">
        <v>95</v>
      </c>
    </row>
    <row r="134" spans="1:3" x14ac:dyDescent="0.3">
      <c r="A134">
        <v>133</v>
      </c>
      <c r="B134" s="70">
        <v>151041.35</v>
      </c>
      <c r="C134">
        <v>89</v>
      </c>
    </row>
    <row r="135" spans="1:3" x14ac:dyDescent="0.3">
      <c r="A135">
        <v>134</v>
      </c>
      <c r="B135" s="70">
        <v>163749.39000000001</v>
      </c>
      <c r="C135">
        <v>89</v>
      </c>
    </row>
    <row r="136" spans="1:3" x14ac:dyDescent="0.3">
      <c r="A136">
        <v>135</v>
      </c>
      <c r="B136" s="70">
        <v>65957.62</v>
      </c>
      <c r="C136" t="s">
        <v>53</v>
      </c>
    </row>
    <row r="137" spans="1:3" x14ac:dyDescent="0.3">
      <c r="A137">
        <v>136</v>
      </c>
      <c r="B137" s="70">
        <v>142534.72</v>
      </c>
      <c r="C137">
        <v>113</v>
      </c>
    </row>
    <row r="138" spans="1:3" x14ac:dyDescent="0.3">
      <c r="A138">
        <v>137</v>
      </c>
      <c r="B138" s="70">
        <v>257655.88</v>
      </c>
      <c r="C138" t="s">
        <v>53</v>
      </c>
    </row>
    <row r="139" spans="1:3" x14ac:dyDescent="0.3">
      <c r="A139">
        <v>138</v>
      </c>
      <c r="B139" s="70">
        <v>116114.34</v>
      </c>
      <c r="C139" t="s">
        <v>53</v>
      </c>
    </row>
    <row r="140" spans="1:3" x14ac:dyDescent="0.3">
      <c r="A140">
        <v>139</v>
      </c>
      <c r="B140" s="70">
        <v>157368.17000000001</v>
      </c>
      <c r="C140">
        <v>104</v>
      </c>
    </row>
    <row r="141" spans="1:3" x14ac:dyDescent="0.3">
      <c r="A141">
        <v>140</v>
      </c>
      <c r="B141" s="70">
        <v>131244.15</v>
      </c>
      <c r="C141">
        <v>103</v>
      </c>
    </row>
    <row r="142" spans="1:3" x14ac:dyDescent="0.3">
      <c r="A142">
        <v>141</v>
      </c>
      <c r="B142" s="70">
        <v>182516.9</v>
      </c>
      <c r="C142" t="s">
        <v>53</v>
      </c>
    </row>
    <row r="143" spans="1:3" x14ac:dyDescent="0.3">
      <c r="A143">
        <v>142</v>
      </c>
      <c r="B143" s="70">
        <v>136991.35999999999</v>
      </c>
      <c r="C143" t="s">
        <v>53</v>
      </c>
    </row>
    <row r="144" spans="1:3" x14ac:dyDescent="0.3">
      <c r="A144">
        <v>143</v>
      </c>
      <c r="B144" s="70">
        <v>182912.87</v>
      </c>
      <c r="C144" t="s">
        <v>53</v>
      </c>
    </row>
    <row r="145" spans="1:3" x14ac:dyDescent="0.3">
      <c r="A145">
        <v>144</v>
      </c>
      <c r="B145" s="70">
        <v>120395.16</v>
      </c>
      <c r="C145" t="s">
        <v>53</v>
      </c>
    </row>
    <row r="146" spans="1:3" x14ac:dyDescent="0.3">
      <c r="A146">
        <v>145</v>
      </c>
      <c r="B146" s="70">
        <v>142006.98000000001</v>
      </c>
      <c r="C146">
        <v>100</v>
      </c>
    </row>
    <row r="147" spans="1:3" x14ac:dyDescent="0.3">
      <c r="A147">
        <v>146</v>
      </c>
      <c r="B147" s="70">
        <v>182324.35</v>
      </c>
      <c r="C147" t="s">
        <v>53</v>
      </c>
    </row>
    <row r="148" spans="1:3" x14ac:dyDescent="0.3">
      <c r="A148">
        <v>147</v>
      </c>
      <c r="B148" s="70">
        <v>67513.440000000002</v>
      </c>
      <c r="C148" t="s">
        <v>53</v>
      </c>
    </row>
    <row r="149" spans="1:3" x14ac:dyDescent="0.3">
      <c r="A149">
        <v>148</v>
      </c>
      <c r="B149" s="70">
        <v>79957.429999999993</v>
      </c>
      <c r="C149" t="s">
        <v>53</v>
      </c>
    </row>
    <row r="150" spans="1:3" x14ac:dyDescent="0.3">
      <c r="A150">
        <v>149</v>
      </c>
      <c r="B150" s="70">
        <v>149883.01</v>
      </c>
      <c r="C150" t="s">
        <v>53</v>
      </c>
    </row>
    <row r="151" spans="1:3" x14ac:dyDescent="0.3">
      <c r="A151">
        <v>150</v>
      </c>
      <c r="B151" s="70">
        <v>81655.92</v>
      </c>
      <c r="C151" t="s">
        <v>53</v>
      </c>
    </row>
    <row r="152" spans="1:3" x14ac:dyDescent="0.3">
      <c r="A152">
        <v>151</v>
      </c>
      <c r="B152" s="70">
        <v>236158.73</v>
      </c>
      <c r="C152" t="s">
        <v>53</v>
      </c>
    </row>
    <row r="153" spans="1:3" x14ac:dyDescent="0.3">
      <c r="A153">
        <v>152</v>
      </c>
      <c r="B153" s="70">
        <v>161270.39000000001</v>
      </c>
      <c r="C153" t="s">
        <v>53</v>
      </c>
    </row>
    <row r="154" spans="1:3" x14ac:dyDescent="0.3">
      <c r="A154">
        <v>153</v>
      </c>
      <c r="B154" s="70">
        <v>85645.67</v>
      </c>
      <c r="C154">
        <v>91</v>
      </c>
    </row>
    <row r="155" spans="1:3" x14ac:dyDescent="0.3">
      <c r="A155">
        <v>154</v>
      </c>
      <c r="B155" s="70">
        <v>160293.04</v>
      </c>
      <c r="C155" t="s">
        <v>53</v>
      </c>
    </row>
    <row r="156" spans="1:3" x14ac:dyDescent="0.3">
      <c r="A156">
        <v>155</v>
      </c>
      <c r="B156" s="70">
        <v>95209.84</v>
      </c>
      <c r="C156">
        <v>91</v>
      </c>
    </row>
    <row r="157" spans="1:3" x14ac:dyDescent="0.3">
      <c r="A157">
        <v>156</v>
      </c>
      <c r="B157" s="70">
        <v>83647.100000000006</v>
      </c>
      <c r="C157" t="s">
        <v>53</v>
      </c>
    </row>
    <row r="158" spans="1:3" x14ac:dyDescent="0.3">
      <c r="A158">
        <v>157</v>
      </c>
      <c r="B158" s="70">
        <v>179198.76</v>
      </c>
      <c r="C158" t="s">
        <v>53</v>
      </c>
    </row>
    <row r="159" spans="1:3" x14ac:dyDescent="0.3">
      <c r="A159">
        <v>158</v>
      </c>
      <c r="B159" s="70">
        <v>96267.47</v>
      </c>
      <c r="C159">
        <v>113</v>
      </c>
    </row>
    <row r="160" spans="1:3" x14ac:dyDescent="0.3">
      <c r="A160">
        <v>159</v>
      </c>
      <c r="B160" s="70">
        <v>157476.84</v>
      </c>
      <c r="C160" t="s">
        <v>53</v>
      </c>
    </row>
    <row r="161" spans="1:3" x14ac:dyDescent="0.3">
      <c r="A161">
        <v>160</v>
      </c>
      <c r="B161" s="70">
        <v>148624.20000000001</v>
      </c>
      <c r="C161" t="s">
        <v>53</v>
      </c>
    </row>
    <row r="162" spans="1:3" x14ac:dyDescent="0.3">
      <c r="A162">
        <v>161</v>
      </c>
      <c r="B162" s="70">
        <v>135886.63</v>
      </c>
      <c r="C162" t="s">
        <v>53</v>
      </c>
    </row>
    <row r="163" spans="1:3" x14ac:dyDescent="0.3">
      <c r="A163">
        <v>162</v>
      </c>
      <c r="B163" s="70">
        <v>234460.99</v>
      </c>
      <c r="C163" t="s">
        <v>53</v>
      </c>
    </row>
    <row r="164" spans="1:3" x14ac:dyDescent="0.3">
      <c r="A164">
        <v>163</v>
      </c>
      <c r="B164" s="70">
        <v>67173.8</v>
      </c>
      <c r="C164" t="s">
        <v>53</v>
      </c>
    </row>
    <row r="165" spans="1:3" x14ac:dyDescent="0.3">
      <c r="A165">
        <v>164</v>
      </c>
      <c r="B165" s="70">
        <v>146318.01999999999</v>
      </c>
      <c r="C165" t="s">
        <v>53</v>
      </c>
    </row>
    <row r="166" spans="1:3" x14ac:dyDescent="0.3">
      <c r="A166">
        <v>165</v>
      </c>
      <c r="B166" s="70">
        <v>88056.45</v>
      </c>
      <c r="C166">
        <v>111</v>
      </c>
    </row>
    <row r="167" spans="1:3" x14ac:dyDescent="0.3">
      <c r="A167">
        <v>166</v>
      </c>
      <c r="B167" s="70">
        <v>245751.2</v>
      </c>
      <c r="C167" t="s">
        <v>53</v>
      </c>
    </row>
    <row r="168" spans="1:3" x14ac:dyDescent="0.3">
      <c r="A168">
        <v>167</v>
      </c>
      <c r="B168" s="70">
        <v>95553</v>
      </c>
      <c r="C168" t="s">
        <v>53</v>
      </c>
    </row>
    <row r="169" spans="1:3" x14ac:dyDescent="0.3">
      <c r="A169">
        <v>168</v>
      </c>
      <c r="B169" s="70">
        <v>120285.32</v>
      </c>
      <c r="C169" t="s">
        <v>53</v>
      </c>
    </row>
    <row r="170" spans="1:3" x14ac:dyDescent="0.3">
      <c r="A170">
        <v>169</v>
      </c>
      <c r="B170" s="70">
        <v>157470.76</v>
      </c>
      <c r="C170" t="s">
        <v>53</v>
      </c>
    </row>
    <row r="171" spans="1:3" x14ac:dyDescent="0.3">
      <c r="A171">
        <v>170</v>
      </c>
      <c r="B171" s="70">
        <v>220990.51</v>
      </c>
      <c r="C171" t="s">
        <v>53</v>
      </c>
    </row>
    <row r="172" spans="1:3" x14ac:dyDescent="0.3">
      <c r="A172">
        <v>171</v>
      </c>
      <c r="B172" s="70">
        <v>111810.2</v>
      </c>
      <c r="C172">
        <v>103</v>
      </c>
    </row>
    <row r="173" spans="1:3" x14ac:dyDescent="0.3">
      <c r="A173">
        <v>172</v>
      </c>
      <c r="B173" s="70">
        <v>242385.72</v>
      </c>
      <c r="C173" t="s">
        <v>53</v>
      </c>
    </row>
    <row r="174" spans="1:3" x14ac:dyDescent="0.3">
      <c r="A174">
        <v>173</v>
      </c>
      <c r="B174" s="70">
        <v>139324.21</v>
      </c>
      <c r="C174">
        <v>100</v>
      </c>
    </row>
    <row r="175" spans="1:3" x14ac:dyDescent="0.3">
      <c r="A175">
        <v>174</v>
      </c>
      <c r="B175" s="70">
        <v>115637.62</v>
      </c>
      <c r="C175" t="s">
        <v>53</v>
      </c>
    </row>
    <row r="176" spans="1:3" x14ac:dyDescent="0.3">
      <c r="A176">
        <v>175</v>
      </c>
      <c r="B176" s="70">
        <v>138364.95000000001</v>
      </c>
      <c r="C176" t="s">
        <v>53</v>
      </c>
    </row>
    <row r="177" spans="1:3" x14ac:dyDescent="0.3">
      <c r="A177">
        <v>176</v>
      </c>
      <c r="B177" s="70">
        <v>102446.73</v>
      </c>
      <c r="C177">
        <v>97</v>
      </c>
    </row>
    <row r="178" spans="1:3" x14ac:dyDescent="0.3">
      <c r="A178">
        <v>177</v>
      </c>
      <c r="B178" s="70">
        <v>154176.53</v>
      </c>
      <c r="C178" t="s">
        <v>53</v>
      </c>
    </row>
    <row r="179" spans="1:3" x14ac:dyDescent="0.3">
      <c r="A179">
        <v>178</v>
      </c>
      <c r="B179" s="70">
        <v>112182.38</v>
      </c>
      <c r="C179" t="s">
        <v>53</v>
      </c>
    </row>
    <row r="180" spans="1:3" x14ac:dyDescent="0.3">
      <c r="A180">
        <v>179</v>
      </c>
      <c r="B180" s="70">
        <v>293986.99</v>
      </c>
      <c r="C180">
        <v>111</v>
      </c>
    </row>
    <row r="181" spans="1:3" x14ac:dyDescent="0.3">
      <c r="A181">
        <v>180</v>
      </c>
      <c r="B181" s="70">
        <v>89869.93</v>
      </c>
      <c r="C181" t="s">
        <v>53</v>
      </c>
    </row>
    <row r="182" spans="1:3" x14ac:dyDescent="0.3">
      <c r="A182">
        <v>181</v>
      </c>
      <c r="B182" s="70">
        <v>137468.6</v>
      </c>
      <c r="C182" t="s">
        <v>53</v>
      </c>
    </row>
    <row r="183" spans="1:3" x14ac:dyDescent="0.3">
      <c r="A183">
        <v>182</v>
      </c>
      <c r="B183" s="70">
        <v>141666.43</v>
      </c>
      <c r="C183" t="s">
        <v>53</v>
      </c>
    </row>
    <row r="184" spans="1:3" x14ac:dyDescent="0.3">
      <c r="A184">
        <v>183</v>
      </c>
      <c r="B184" s="70">
        <v>115306.86</v>
      </c>
      <c r="C184" t="s">
        <v>53</v>
      </c>
    </row>
    <row r="185" spans="1:3" x14ac:dyDescent="0.3">
      <c r="A185">
        <v>184</v>
      </c>
      <c r="B185" s="70">
        <v>215389.76</v>
      </c>
      <c r="C185" t="s">
        <v>53</v>
      </c>
    </row>
    <row r="186" spans="1:3" x14ac:dyDescent="0.3">
      <c r="A186">
        <v>185</v>
      </c>
      <c r="B186" s="70">
        <v>129673.4</v>
      </c>
      <c r="C186" t="s">
        <v>53</v>
      </c>
    </row>
    <row r="187" spans="1:3" x14ac:dyDescent="0.3">
      <c r="A187">
        <v>186</v>
      </c>
      <c r="B187" s="70">
        <v>99238.18</v>
      </c>
      <c r="C187" t="s">
        <v>53</v>
      </c>
    </row>
    <row r="188" spans="1:3" x14ac:dyDescent="0.3">
      <c r="A188">
        <v>187</v>
      </c>
      <c r="B188" s="70">
        <v>151922.10999999999</v>
      </c>
      <c r="C188" t="s">
        <v>53</v>
      </c>
    </row>
    <row r="189" spans="1:3" x14ac:dyDescent="0.3">
      <c r="A189">
        <v>188</v>
      </c>
      <c r="B189" s="70">
        <v>138145.91</v>
      </c>
      <c r="C189" t="s">
        <v>53</v>
      </c>
    </row>
    <row r="190" spans="1:3" x14ac:dyDescent="0.3">
      <c r="A190">
        <v>189</v>
      </c>
      <c r="B190" s="70">
        <v>148241.67000000001</v>
      </c>
      <c r="C190" t="s">
        <v>53</v>
      </c>
    </row>
    <row r="191" spans="1:3" x14ac:dyDescent="0.3">
      <c r="A191">
        <v>190</v>
      </c>
      <c r="B191" s="70">
        <v>138043.70000000001</v>
      </c>
      <c r="C191">
        <v>105</v>
      </c>
    </row>
    <row r="192" spans="1:3" x14ac:dyDescent="0.3">
      <c r="A192">
        <v>191</v>
      </c>
      <c r="B192" s="70">
        <v>76977.67</v>
      </c>
      <c r="C192" t="s">
        <v>53</v>
      </c>
    </row>
    <row r="193" spans="1:3" x14ac:dyDescent="0.3">
      <c r="A193">
        <v>192</v>
      </c>
      <c r="B193" s="70">
        <v>147637</v>
      </c>
      <c r="C193" t="s">
        <v>53</v>
      </c>
    </row>
    <row r="194" spans="1:3" x14ac:dyDescent="0.3">
      <c r="A194">
        <v>193</v>
      </c>
      <c r="B194" s="70">
        <v>116951.72</v>
      </c>
      <c r="C194" t="s">
        <v>53</v>
      </c>
    </row>
    <row r="195" spans="1:3" x14ac:dyDescent="0.3">
      <c r="A195">
        <v>194</v>
      </c>
      <c r="B195" s="70">
        <v>126546.07</v>
      </c>
      <c r="C195" t="s">
        <v>53</v>
      </c>
    </row>
    <row r="196" spans="1:3" x14ac:dyDescent="0.3">
      <c r="A196">
        <v>195</v>
      </c>
      <c r="B196" s="70">
        <v>80016.84</v>
      </c>
      <c r="C196" t="s">
        <v>53</v>
      </c>
    </row>
    <row r="197" spans="1:3" x14ac:dyDescent="0.3">
      <c r="A197">
        <v>196</v>
      </c>
      <c r="B197" s="70">
        <v>147695.63</v>
      </c>
      <c r="C197">
        <v>95</v>
      </c>
    </row>
    <row r="198" spans="1:3" x14ac:dyDescent="0.3">
      <c r="A198">
        <v>197</v>
      </c>
      <c r="B198" s="70">
        <v>82830.63</v>
      </c>
      <c r="C198">
        <v>107</v>
      </c>
    </row>
    <row r="199" spans="1:3" x14ac:dyDescent="0.3">
      <c r="A199">
        <v>198</v>
      </c>
      <c r="B199" s="70">
        <v>208673.66</v>
      </c>
      <c r="C199">
        <v>109</v>
      </c>
    </row>
    <row r="200" spans="1:3" x14ac:dyDescent="0.3">
      <c r="A200">
        <v>199</v>
      </c>
      <c r="B200" s="70">
        <v>111977.77</v>
      </c>
      <c r="C200">
        <v>95</v>
      </c>
    </row>
    <row r="201" spans="1:3" x14ac:dyDescent="0.3">
      <c r="A201">
        <v>200</v>
      </c>
      <c r="B201" s="70">
        <v>133373.04</v>
      </c>
      <c r="C201">
        <v>99</v>
      </c>
    </row>
    <row r="202" spans="1:3" x14ac:dyDescent="0.3">
      <c r="A202">
        <v>201</v>
      </c>
      <c r="B202" s="70">
        <v>108040.89</v>
      </c>
      <c r="C202">
        <v>90</v>
      </c>
    </row>
    <row r="203" spans="1:3" x14ac:dyDescent="0.3">
      <c r="A203">
        <v>202</v>
      </c>
      <c r="B203" s="70">
        <v>114974.24</v>
      </c>
      <c r="C203" t="s">
        <v>53</v>
      </c>
    </row>
    <row r="204" spans="1:3" x14ac:dyDescent="0.3">
      <c r="A204">
        <v>203</v>
      </c>
      <c r="B204" s="70">
        <v>198558.25</v>
      </c>
      <c r="C204">
        <v>93</v>
      </c>
    </row>
    <row r="205" spans="1:3" x14ac:dyDescent="0.3">
      <c r="A205">
        <v>204</v>
      </c>
      <c r="B205" s="70">
        <v>100109.25</v>
      </c>
      <c r="C205" t="s">
        <v>53</v>
      </c>
    </row>
    <row r="206" spans="1:3" x14ac:dyDescent="0.3">
      <c r="A206">
        <v>205</v>
      </c>
      <c r="B206" s="70">
        <v>167187.29999999999</v>
      </c>
      <c r="C206" t="s">
        <v>53</v>
      </c>
    </row>
    <row r="207" spans="1:3" x14ac:dyDescent="0.3">
      <c r="A207">
        <v>206</v>
      </c>
      <c r="B207" s="70">
        <v>70485.83</v>
      </c>
      <c r="C207">
        <v>103</v>
      </c>
    </row>
    <row r="208" spans="1:3" x14ac:dyDescent="0.3">
      <c r="A208">
        <v>207</v>
      </c>
      <c r="B208" s="70">
        <v>122424.09</v>
      </c>
      <c r="C208" t="s">
        <v>53</v>
      </c>
    </row>
    <row r="209" spans="1:3" x14ac:dyDescent="0.3">
      <c r="A209">
        <v>208</v>
      </c>
      <c r="B209" s="70">
        <v>149286.01</v>
      </c>
      <c r="C209" t="s">
        <v>53</v>
      </c>
    </row>
    <row r="210" spans="1:3" x14ac:dyDescent="0.3">
      <c r="A210">
        <v>209</v>
      </c>
      <c r="B210" s="70">
        <v>174610.47</v>
      </c>
      <c r="C210">
        <v>86</v>
      </c>
    </row>
    <row r="211" spans="1:3" x14ac:dyDescent="0.3">
      <c r="A211">
        <v>210</v>
      </c>
      <c r="B211" s="70">
        <v>67137.63</v>
      </c>
      <c r="C211" t="s">
        <v>53</v>
      </c>
    </row>
    <row r="212" spans="1:3" x14ac:dyDescent="0.3">
      <c r="A212">
        <v>211</v>
      </c>
      <c r="B212" s="70">
        <v>93956.19</v>
      </c>
      <c r="C212" t="s">
        <v>53</v>
      </c>
    </row>
    <row r="213" spans="1:3" x14ac:dyDescent="0.3">
      <c r="A213">
        <v>212</v>
      </c>
      <c r="B213" s="70">
        <v>119107.85</v>
      </c>
      <c r="C213" t="s">
        <v>53</v>
      </c>
    </row>
    <row r="214" spans="1:3" x14ac:dyDescent="0.3">
      <c r="A214">
        <v>213</v>
      </c>
      <c r="B214" s="70">
        <v>280119.09999999998</v>
      </c>
      <c r="C214" t="s">
        <v>53</v>
      </c>
    </row>
    <row r="215" spans="1:3" x14ac:dyDescent="0.3">
      <c r="A215">
        <v>214</v>
      </c>
      <c r="B215" s="70">
        <v>106801.37</v>
      </c>
      <c r="C215" t="s">
        <v>53</v>
      </c>
    </row>
    <row r="216" spans="1:3" x14ac:dyDescent="0.3">
      <c r="A216">
        <v>215</v>
      </c>
      <c r="B216" s="70">
        <v>115669.07</v>
      </c>
      <c r="C216" t="s">
        <v>53</v>
      </c>
    </row>
    <row r="217" spans="1:3" x14ac:dyDescent="0.3">
      <c r="A217">
        <v>216</v>
      </c>
      <c r="B217" s="70">
        <v>261384.46</v>
      </c>
      <c r="C217">
        <v>97</v>
      </c>
    </row>
    <row r="218" spans="1:3" x14ac:dyDescent="0.3">
      <c r="A218">
        <v>217</v>
      </c>
      <c r="B218" s="70">
        <v>108912.05</v>
      </c>
      <c r="C218" t="s">
        <v>53</v>
      </c>
    </row>
    <row r="219" spans="1:3" x14ac:dyDescent="0.3">
      <c r="A219">
        <v>218</v>
      </c>
      <c r="B219" s="70">
        <v>164025.96</v>
      </c>
      <c r="C219" t="s">
        <v>53</v>
      </c>
    </row>
    <row r="220" spans="1:3" x14ac:dyDescent="0.3">
      <c r="A220">
        <v>219</v>
      </c>
      <c r="B220" s="70">
        <v>104318.97</v>
      </c>
      <c r="C220" t="s">
        <v>53</v>
      </c>
    </row>
    <row r="221" spans="1:3" x14ac:dyDescent="0.3">
      <c r="A221">
        <v>220</v>
      </c>
      <c r="B221" s="70">
        <v>160364.76999999999</v>
      </c>
      <c r="C221">
        <v>103</v>
      </c>
    </row>
    <row r="222" spans="1:3" x14ac:dyDescent="0.3">
      <c r="A222">
        <v>221</v>
      </c>
      <c r="B222" s="70">
        <v>207705.14</v>
      </c>
      <c r="C222" t="s">
        <v>53</v>
      </c>
    </row>
    <row r="223" spans="1:3" x14ac:dyDescent="0.3">
      <c r="A223">
        <v>222</v>
      </c>
      <c r="B223" s="70">
        <v>204790.71</v>
      </c>
      <c r="C223" t="s">
        <v>53</v>
      </c>
    </row>
    <row r="224" spans="1:3" x14ac:dyDescent="0.3">
      <c r="A224">
        <v>223</v>
      </c>
      <c r="B224" s="70">
        <v>106999.35</v>
      </c>
      <c r="C224" t="s">
        <v>53</v>
      </c>
    </row>
    <row r="225" spans="1:3" x14ac:dyDescent="0.3">
      <c r="A225">
        <v>224</v>
      </c>
      <c r="B225" s="70">
        <v>117012.81</v>
      </c>
      <c r="C225">
        <v>104</v>
      </c>
    </row>
    <row r="226" spans="1:3" x14ac:dyDescent="0.3">
      <c r="A226">
        <v>225</v>
      </c>
      <c r="B226" s="70">
        <v>170530.49</v>
      </c>
      <c r="C226" t="s">
        <v>53</v>
      </c>
    </row>
    <row r="227" spans="1:3" x14ac:dyDescent="0.3">
      <c r="A227">
        <v>226</v>
      </c>
      <c r="B227" s="70">
        <v>213719.52</v>
      </c>
      <c r="C227">
        <v>90</v>
      </c>
    </row>
    <row r="228" spans="1:3" x14ac:dyDescent="0.3">
      <c r="A228">
        <v>227</v>
      </c>
      <c r="B228" s="70">
        <v>133675.53</v>
      </c>
      <c r="C228" t="s">
        <v>53</v>
      </c>
    </row>
    <row r="229" spans="1:3" x14ac:dyDescent="0.3">
      <c r="A229">
        <v>228</v>
      </c>
      <c r="B229" s="70">
        <v>166935.69</v>
      </c>
      <c r="C229">
        <v>101</v>
      </c>
    </row>
    <row r="230" spans="1:3" x14ac:dyDescent="0.3">
      <c r="A230">
        <v>229</v>
      </c>
      <c r="B230" s="70">
        <v>282631.23</v>
      </c>
      <c r="C230">
        <v>101</v>
      </c>
    </row>
    <row r="231" spans="1:3" x14ac:dyDescent="0.3">
      <c r="A231">
        <v>230</v>
      </c>
      <c r="B231" s="70">
        <v>82778.990000000005</v>
      </c>
      <c r="C231" t="s">
        <v>53</v>
      </c>
    </row>
    <row r="232" spans="1:3" x14ac:dyDescent="0.3">
      <c r="A232">
        <v>231</v>
      </c>
      <c r="B232" s="70">
        <v>134672.63</v>
      </c>
      <c r="C232" t="s">
        <v>53</v>
      </c>
    </row>
    <row r="233" spans="1:3" x14ac:dyDescent="0.3">
      <c r="A233">
        <v>232</v>
      </c>
      <c r="B233" s="70">
        <v>147529.41</v>
      </c>
      <c r="C233">
        <v>101</v>
      </c>
    </row>
    <row r="234" spans="1:3" x14ac:dyDescent="0.3">
      <c r="A234">
        <v>233</v>
      </c>
      <c r="B234" s="70">
        <v>75930.48</v>
      </c>
      <c r="C234" t="s">
        <v>53</v>
      </c>
    </row>
    <row r="235" spans="1:3" x14ac:dyDescent="0.3">
      <c r="A235">
        <v>234</v>
      </c>
      <c r="B235" s="70">
        <v>280112.37</v>
      </c>
      <c r="C235" t="s">
        <v>53</v>
      </c>
    </row>
    <row r="236" spans="1:3" x14ac:dyDescent="0.3">
      <c r="A236">
        <v>235</v>
      </c>
      <c r="B236" s="70">
        <v>100834.43</v>
      </c>
      <c r="C236">
        <v>113</v>
      </c>
    </row>
    <row r="237" spans="1:3" x14ac:dyDescent="0.3">
      <c r="A237">
        <v>236</v>
      </c>
      <c r="B237" s="70">
        <v>242649.76</v>
      </c>
      <c r="C237" t="s">
        <v>53</v>
      </c>
    </row>
    <row r="238" spans="1:3" x14ac:dyDescent="0.3">
      <c r="A238">
        <v>237</v>
      </c>
      <c r="B238" s="70">
        <v>132537.38</v>
      </c>
      <c r="C238" t="s">
        <v>53</v>
      </c>
    </row>
    <row r="239" spans="1:3" x14ac:dyDescent="0.3">
      <c r="A239">
        <v>238</v>
      </c>
      <c r="B239" s="70">
        <v>130982.45</v>
      </c>
      <c r="C239" t="s">
        <v>53</v>
      </c>
    </row>
    <row r="240" spans="1:3" x14ac:dyDescent="0.3">
      <c r="A240">
        <v>239</v>
      </c>
      <c r="B240" s="70">
        <v>91363.53</v>
      </c>
      <c r="C240" t="s">
        <v>53</v>
      </c>
    </row>
    <row r="241" spans="1:3" x14ac:dyDescent="0.3">
      <c r="A241">
        <v>240</v>
      </c>
      <c r="B241" s="70">
        <v>109195.46</v>
      </c>
      <c r="C241">
        <v>94</v>
      </c>
    </row>
    <row r="242" spans="1:3" x14ac:dyDescent="0.3">
      <c r="A242">
        <v>241</v>
      </c>
      <c r="B242" s="70">
        <v>167863.6</v>
      </c>
      <c r="C242" t="s">
        <v>53</v>
      </c>
    </row>
    <row r="243" spans="1:3" x14ac:dyDescent="0.3">
      <c r="A243">
        <v>242</v>
      </c>
      <c r="B243" s="70">
        <v>122857.56</v>
      </c>
      <c r="C243">
        <v>100</v>
      </c>
    </row>
    <row r="244" spans="1:3" x14ac:dyDescent="0.3">
      <c r="A244">
        <v>243</v>
      </c>
      <c r="B244" s="70">
        <v>142430.81</v>
      </c>
      <c r="C244" t="s">
        <v>53</v>
      </c>
    </row>
    <row r="245" spans="1:3" x14ac:dyDescent="0.3">
      <c r="A245">
        <v>244</v>
      </c>
      <c r="B245" s="70">
        <v>185097.13</v>
      </c>
      <c r="C245" t="s">
        <v>53</v>
      </c>
    </row>
    <row r="246" spans="1:3" x14ac:dyDescent="0.3">
      <c r="A246">
        <v>245</v>
      </c>
      <c r="B246" s="70">
        <v>117410.38</v>
      </c>
      <c r="C246">
        <v>113</v>
      </c>
    </row>
    <row r="247" spans="1:3" x14ac:dyDescent="0.3">
      <c r="A247">
        <v>246</v>
      </c>
      <c r="B247" s="70">
        <v>112776.77</v>
      </c>
      <c r="C247" t="s">
        <v>53</v>
      </c>
    </row>
    <row r="248" spans="1:3" x14ac:dyDescent="0.3">
      <c r="A248">
        <v>247</v>
      </c>
      <c r="B248" s="70">
        <v>243782.26</v>
      </c>
      <c r="C248">
        <v>97</v>
      </c>
    </row>
    <row r="249" spans="1:3" x14ac:dyDescent="0.3">
      <c r="A249">
        <v>248</v>
      </c>
      <c r="B249" s="70">
        <v>102807.53</v>
      </c>
      <c r="C249" t="s">
        <v>53</v>
      </c>
    </row>
    <row r="250" spans="1:3" x14ac:dyDescent="0.3">
      <c r="A250">
        <v>249</v>
      </c>
      <c r="B250" s="70">
        <v>104551.78</v>
      </c>
      <c r="C250" t="s">
        <v>53</v>
      </c>
    </row>
    <row r="251" spans="1:3" x14ac:dyDescent="0.3">
      <c r="A251">
        <v>250</v>
      </c>
      <c r="B251" s="70">
        <v>106539.12</v>
      </c>
      <c r="C251" t="s">
        <v>53</v>
      </c>
    </row>
    <row r="252" spans="1:3" x14ac:dyDescent="0.3">
      <c r="A252">
        <v>251</v>
      </c>
      <c r="B252" s="70">
        <v>81227.47</v>
      </c>
      <c r="C252" t="s">
        <v>53</v>
      </c>
    </row>
    <row r="253" spans="1:3" x14ac:dyDescent="0.3">
      <c r="A253">
        <v>252</v>
      </c>
      <c r="B253" s="70">
        <v>103787.57</v>
      </c>
      <c r="C253" t="s">
        <v>53</v>
      </c>
    </row>
    <row r="254" spans="1:3" x14ac:dyDescent="0.3">
      <c r="A254">
        <v>253</v>
      </c>
      <c r="B254" s="70">
        <v>119186.44</v>
      </c>
      <c r="C254" t="s">
        <v>53</v>
      </c>
    </row>
    <row r="255" spans="1:3" x14ac:dyDescent="0.3">
      <c r="A255">
        <v>254</v>
      </c>
      <c r="B255" s="70">
        <v>259938.37</v>
      </c>
      <c r="C255" t="s">
        <v>53</v>
      </c>
    </row>
    <row r="256" spans="1:3" x14ac:dyDescent="0.3">
      <c r="A256">
        <v>255</v>
      </c>
      <c r="B256" s="70">
        <v>150628.74</v>
      </c>
      <c r="C256" t="s">
        <v>53</v>
      </c>
    </row>
    <row r="257" spans="1:3" x14ac:dyDescent="0.3">
      <c r="A257">
        <v>256</v>
      </c>
      <c r="B257" s="70">
        <v>153193.79</v>
      </c>
      <c r="C257" t="s">
        <v>53</v>
      </c>
    </row>
    <row r="258" spans="1:3" x14ac:dyDescent="0.3">
      <c r="A258">
        <v>257</v>
      </c>
      <c r="B258" s="70">
        <v>154699.12</v>
      </c>
      <c r="C258" t="s">
        <v>53</v>
      </c>
    </row>
    <row r="259" spans="1:3" x14ac:dyDescent="0.3">
      <c r="A259">
        <v>258</v>
      </c>
      <c r="B259" s="70">
        <v>211670.55</v>
      </c>
      <c r="C259">
        <v>112</v>
      </c>
    </row>
    <row r="260" spans="1:3" x14ac:dyDescent="0.3">
      <c r="A260">
        <v>259</v>
      </c>
      <c r="B260" s="70">
        <v>205039.2</v>
      </c>
      <c r="C260" t="s">
        <v>53</v>
      </c>
    </row>
    <row r="261" spans="1:3" x14ac:dyDescent="0.3">
      <c r="A261">
        <v>260</v>
      </c>
      <c r="B261" s="70">
        <v>181938.38</v>
      </c>
      <c r="C261" t="s">
        <v>53</v>
      </c>
    </row>
    <row r="262" spans="1:3" x14ac:dyDescent="0.3">
      <c r="A262">
        <v>261</v>
      </c>
      <c r="B262" s="70">
        <v>176421.31</v>
      </c>
      <c r="C262">
        <v>112</v>
      </c>
    </row>
    <row r="263" spans="1:3" x14ac:dyDescent="0.3">
      <c r="A263">
        <v>262</v>
      </c>
      <c r="B263" s="70">
        <v>218006.39999999999</v>
      </c>
      <c r="C263" t="s">
        <v>53</v>
      </c>
    </row>
    <row r="264" spans="1:3" x14ac:dyDescent="0.3">
      <c r="A264">
        <v>263</v>
      </c>
      <c r="B264" s="70">
        <v>142002.46</v>
      </c>
      <c r="C264" t="s">
        <v>53</v>
      </c>
    </row>
    <row r="265" spans="1:3" x14ac:dyDescent="0.3">
      <c r="A265">
        <v>264</v>
      </c>
      <c r="B265" s="70">
        <v>106935.13</v>
      </c>
      <c r="C265" t="s">
        <v>53</v>
      </c>
    </row>
    <row r="266" spans="1:3" x14ac:dyDescent="0.3">
      <c r="A266">
        <v>265</v>
      </c>
      <c r="B266" s="70">
        <v>79340.59</v>
      </c>
      <c r="C266" t="s">
        <v>53</v>
      </c>
    </row>
    <row r="267" spans="1:3" x14ac:dyDescent="0.3">
      <c r="A267">
        <v>266</v>
      </c>
      <c r="B267" s="70">
        <v>123339.98</v>
      </c>
      <c r="C267">
        <v>93</v>
      </c>
    </row>
    <row r="268" spans="1:3" x14ac:dyDescent="0.3">
      <c r="A268">
        <v>267</v>
      </c>
      <c r="B268" s="70">
        <v>127242.83</v>
      </c>
      <c r="C268" t="s">
        <v>53</v>
      </c>
    </row>
    <row r="269" spans="1:3" x14ac:dyDescent="0.3">
      <c r="A269">
        <v>268</v>
      </c>
      <c r="B269" s="70">
        <v>93756.1</v>
      </c>
      <c r="C269">
        <v>104</v>
      </c>
    </row>
    <row r="270" spans="1:3" x14ac:dyDescent="0.3">
      <c r="A270">
        <v>269</v>
      </c>
      <c r="B270" s="70">
        <v>174282.16</v>
      </c>
      <c r="C270">
        <v>91</v>
      </c>
    </row>
    <row r="271" spans="1:3" x14ac:dyDescent="0.3">
      <c r="A271">
        <v>270</v>
      </c>
      <c r="B271" s="70">
        <v>227016.18</v>
      </c>
      <c r="C271" t="s">
        <v>53</v>
      </c>
    </row>
    <row r="272" spans="1:3" x14ac:dyDescent="0.3">
      <c r="A272">
        <v>271</v>
      </c>
      <c r="B272" s="70">
        <v>138918.79</v>
      </c>
      <c r="C272">
        <v>88</v>
      </c>
    </row>
    <row r="273" spans="1:3" x14ac:dyDescent="0.3">
      <c r="A273">
        <v>272</v>
      </c>
      <c r="B273" s="70">
        <v>109001.19</v>
      </c>
      <c r="C273" t="s">
        <v>53</v>
      </c>
    </row>
    <row r="274" spans="1:3" x14ac:dyDescent="0.3">
      <c r="A274">
        <v>273</v>
      </c>
      <c r="B274" s="70">
        <v>148388.16</v>
      </c>
      <c r="C274">
        <v>105</v>
      </c>
    </row>
    <row r="275" spans="1:3" x14ac:dyDescent="0.3">
      <c r="A275">
        <v>274</v>
      </c>
      <c r="B275" s="70">
        <v>126730.67</v>
      </c>
      <c r="C275" t="s">
        <v>53</v>
      </c>
    </row>
    <row r="276" spans="1:3" x14ac:dyDescent="0.3">
      <c r="A276">
        <v>275</v>
      </c>
      <c r="B276" s="70">
        <v>89708.2</v>
      </c>
      <c r="C276" t="s">
        <v>53</v>
      </c>
    </row>
    <row r="277" spans="1:3" x14ac:dyDescent="0.3">
      <c r="A277">
        <v>276</v>
      </c>
      <c r="B277" s="70">
        <v>110653.26</v>
      </c>
      <c r="C277" t="s">
        <v>53</v>
      </c>
    </row>
    <row r="278" spans="1:3" x14ac:dyDescent="0.3">
      <c r="A278">
        <v>277</v>
      </c>
      <c r="B278" s="70">
        <v>151105.99</v>
      </c>
      <c r="C278">
        <v>88</v>
      </c>
    </row>
    <row r="279" spans="1:3" x14ac:dyDescent="0.3">
      <c r="A279">
        <v>278</v>
      </c>
      <c r="B279" s="70">
        <v>214345.11</v>
      </c>
      <c r="C279">
        <v>98</v>
      </c>
    </row>
    <row r="280" spans="1:3" x14ac:dyDescent="0.3">
      <c r="A280">
        <v>279</v>
      </c>
      <c r="B280" s="70">
        <v>200694.1</v>
      </c>
      <c r="C280">
        <v>91</v>
      </c>
    </row>
    <row r="281" spans="1:3" x14ac:dyDescent="0.3">
      <c r="A281">
        <v>280</v>
      </c>
      <c r="B281" s="70">
        <v>169501.29</v>
      </c>
      <c r="C281">
        <v>98</v>
      </c>
    </row>
    <row r="282" spans="1:3" x14ac:dyDescent="0.3">
      <c r="A282">
        <v>281</v>
      </c>
      <c r="B282" s="70">
        <v>220410.07</v>
      </c>
      <c r="C282">
        <v>113</v>
      </c>
    </row>
    <row r="283" spans="1:3" x14ac:dyDescent="0.3">
      <c r="A283">
        <v>282</v>
      </c>
      <c r="B283" s="70">
        <v>147232.09</v>
      </c>
      <c r="C283" t="s">
        <v>53</v>
      </c>
    </row>
    <row r="284" spans="1:3" x14ac:dyDescent="0.3">
      <c r="A284">
        <v>283</v>
      </c>
      <c r="B284" s="70">
        <v>129174.19</v>
      </c>
      <c r="C284" t="s">
        <v>53</v>
      </c>
    </row>
    <row r="285" spans="1:3" x14ac:dyDescent="0.3">
      <c r="A285">
        <v>284</v>
      </c>
      <c r="B285" s="70">
        <v>112894.98</v>
      </c>
      <c r="C285" t="s">
        <v>53</v>
      </c>
    </row>
    <row r="286" spans="1:3" x14ac:dyDescent="0.3">
      <c r="A286">
        <v>285</v>
      </c>
      <c r="B286" s="70">
        <v>110511.47</v>
      </c>
      <c r="C286">
        <v>88</v>
      </c>
    </row>
    <row r="287" spans="1:3" x14ac:dyDescent="0.3">
      <c r="A287">
        <v>286</v>
      </c>
      <c r="B287" s="70">
        <v>154723.26999999999</v>
      </c>
      <c r="C287">
        <v>106</v>
      </c>
    </row>
    <row r="288" spans="1:3" x14ac:dyDescent="0.3">
      <c r="A288">
        <v>287</v>
      </c>
      <c r="B288" s="70">
        <v>167263.54</v>
      </c>
      <c r="C288" t="s">
        <v>53</v>
      </c>
    </row>
    <row r="289" spans="1:3" x14ac:dyDescent="0.3">
      <c r="A289">
        <v>288</v>
      </c>
      <c r="B289" s="70">
        <v>252926.12</v>
      </c>
      <c r="C289" t="s">
        <v>53</v>
      </c>
    </row>
    <row r="290" spans="1:3" x14ac:dyDescent="0.3">
      <c r="A290">
        <v>289</v>
      </c>
      <c r="B290" s="70">
        <v>109234.78</v>
      </c>
      <c r="C290">
        <v>98</v>
      </c>
    </row>
    <row r="291" spans="1:3" x14ac:dyDescent="0.3">
      <c r="A291">
        <v>290</v>
      </c>
      <c r="B291" s="70">
        <v>146955.92000000001</v>
      </c>
      <c r="C291">
        <v>94</v>
      </c>
    </row>
    <row r="292" spans="1:3" x14ac:dyDescent="0.3">
      <c r="A292">
        <v>291</v>
      </c>
      <c r="B292" s="70">
        <v>106444.89</v>
      </c>
      <c r="C292" t="s">
        <v>53</v>
      </c>
    </row>
    <row r="293" spans="1:3" x14ac:dyDescent="0.3">
      <c r="A293">
        <v>292</v>
      </c>
      <c r="B293" s="70">
        <v>102731.44</v>
      </c>
      <c r="C293" t="s">
        <v>53</v>
      </c>
    </row>
    <row r="294" spans="1:3" x14ac:dyDescent="0.3">
      <c r="A294">
        <v>293</v>
      </c>
      <c r="B294" s="70">
        <v>180165.61</v>
      </c>
      <c r="C294" t="s">
        <v>53</v>
      </c>
    </row>
    <row r="295" spans="1:3" x14ac:dyDescent="0.3">
      <c r="A295">
        <v>294</v>
      </c>
      <c r="B295" s="70">
        <v>156994.74</v>
      </c>
      <c r="C295" t="s">
        <v>53</v>
      </c>
    </row>
    <row r="296" spans="1:3" x14ac:dyDescent="0.3">
      <c r="A296">
        <v>295</v>
      </c>
      <c r="B296" s="70">
        <v>167781.99</v>
      </c>
      <c r="C296">
        <v>101</v>
      </c>
    </row>
    <row r="297" spans="1:3" x14ac:dyDescent="0.3">
      <c r="A297">
        <v>296</v>
      </c>
      <c r="B297" s="70">
        <v>133968.79</v>
      </c>
      <c r="C297">
        <v>99</v>
      </c>
    </row>
    <row r="298" spans="1:3" x14ac:dyDescent="0.3">
      <c r="A298">
        <v>297</v>
      </c>
      <c r="B298" s="70">
        <v>214863.31</v>
      </c>
      <c r="C298" t="s">
        <v>53</v>
      </c>
    </row>
    <row r="299" spans="1:3" x14ac:dyDescent="0.3">
      <c r="A299">
        <v>298</v>
      </c>
      <c r="B299" s="70">
        <v>97438.68</v>
      </c>
      <c r="C299">
        <v>113</v>
      </c>
    </row>
    <row r="300" spans="1:3" x14ac:dyDescent="0.3">
      <c r="A300">
        <v>299</v>
      </c>
      <c r="B300" s="70">
        <v>170655.55</v>
      </c>
      <c r="C300">
        <v>104</v>
      </c>
    </row>
    <row r="301" spans="1:3" x14ac:dyDescent="0.3">
      <c r="A301">
        <v>300</v>
      </c>
      <c r="B301" s="70">
        <v>174472.49</v>
      </c>
      <c r="C301" t="s">
        <v>53</v>
      </c>
    </row>
    <row r="302" spans="1:3" x14ac:dyDescent="0.3">
      <c r="A302">
        <v>301</v>
      </c>
      <c r="B302" s="70">
        <v>136830</v>
      </c>
      <c r="C302" t="s">
        <v>53</v>
      </c>
    </row>
    <row r="303" spans="1:3" x14ac:dyDescent="0.3">
      <c r="A303">
        <v>302</v>
      </c>
      <c r="B303" s="70">
        <v>76265.240000000005</v>
      </c>
      <c r="C303" t="s">
        <v>53</v>
      </c>
    </row>
    <row r="304" spans="1:3" x14ac:dyDescent="0.3">
      <c r="A304">
        <v>303</v>
      </c>
      <c r="B304" s="70">
        <v>168224.62</v>
      </c>
      <c r="C304" t="s">
        <v>53</v>
      </c>
    </row>
    <row r="305" spans="1:3" x14ac:dyDescent="0.3">
      <c r="A305">
        <v>304</v>
      </c>
      <c r="B305" s="70">
        <v>94156.28</v>
      </c>
      <c r="C305">
        <v>91</v>
      </c>
    </row>
    <row r="306" spans="1:3" x14ac:dyDescent="0.3">
      <c r="A306">
        <v>305</v>
      </c>
      <c r="B306" s="70">
        <v>346332.04</v>
      </c>
      <c r="C306" t="s">
        <v>53</v>
      </c>
    </row>
    <row r="307" spans="1:3" x14ac:dyDescent="0.3">
      <c r="A307">
        <v>306</v>
      </c>
      <c r="B307" s="70">
        <v>193962.58</v>
      </c>
      <c r="C307" t="s">
        <v>53</v>
      </c>
    </row>
    <row r="308" spans="1:3" x14ac:dyDescent="0.3">
      <c r="A308">
        <v>307</v>
      </c>
      <c r="B308" s="70">
        <v>146008.78</v>
      </c>
      <c r="C308">
        <v>91</v>
      </c>
    </row>
    <row r="309" spans="1:3" x14ac:dyDescent="0.3">
      <c r="A309">
        <v>308</v>
      </c>
      <c r="B309" s="70">
        <v>269518.78000000003</v>
      </c>
      <c r="C309" t="s">
        <v>53</v>
      </c>
    </row>
    <row r="310" spans="1:3" x14ac:dyDescent="0.3">
      <c r="A310">
        <v>309</v>
      </c>
      <c r="B310" s="70">
        <v>95707.3</v>
      </c>
      <c r="C310" t="s">
        <v>53</v>
      </c>
    </row>
    <row r="311" spans="1:3" x14ac:dyDescent="0.3">
      <c r="A311">
        <v>310</v>
      </c>
      <c r="B311" s="70">
        <v>152432.64000000001</v>
      </c>
      <c r="C311">
        <v>111</v>
      </c>
    </row>
    <row r="312" spans="1:3" x14ac:dyDescent="0.3">
      <c r="A312">
        <v>311</v>
      </c>
      <c r="B312" s="70">
        <v>216288.2</v>
      </c>
      <c r="C312" t="s">
        <v>53</v>
      </c>
    </row>
    <row r="313" spans="1:3" x14ac:dyDescent="0.3">
      <c r="A313">
        <v>312</v>
      </c>
      <c r="B313" s="70">
        <v>122050.68</v>
      </c>
      <c r="C313">
        <v>94</v>
      </c>
    </row>
    <row r="314" spans="1:3" x14ac:dyDescent="0.3">
      <c r="A314">
        <v>313</v>
      </c>
      <c r="B314" s="70">
        <v>149246.01</v>
      </c>
      <c r="C314">
        <v>107</v>
      </c>
    </row>
    <row r="315" spans="1:3" x14ac:dyDescent="0.3">
      <c r="A315">
        <v>314</v>
      </c>
      <c r="B315" s="70">
        <v>180766.31</v>
      </c>
      <c r="C315" t="s">
        <v>53</v>
      </c>
    </row>
    <row r="316" spans="1:3" x14ac:dyDescent="0.3">
      <c r="A316">
        <v>315</v>
      </c>
      <c r="B316" s="70">
        <v>165619.64000000001</v>
      </c>
      <c r="C316">
        <v>100</v>
      </c>
    </row>
    <row r="317" spans="1:3" x14ac:dyDescent="0.3">
      <c r="A317">
        <v>316</v>
      </c>
      <c r="B317" s="70">
        <v>117750.19</v>
      </c>
      <c r="C317">
        <v>100</v>
      </c>
    </row>
    <row r="318" spans="1:3" x14ac:dyDescent="0.3">
      <c r="A318">
        <v>317</v>
      </c>
      <c r="B318" s="70">
        <v>58311.82</v>
      </c>
      <c r="C318" t="s">
        <v>53</v>
      </c>
    </row>
    <row r="319" spans="1:3" x14ac:dyDescent="0.3">
      <c r="A319">
        <v>318</v>
      </c>
      <c r="B319" s="70">
        <v>104634.95</v>
      </c>
      <c r="C319" t="s">
        <v>53</v>
      </c>
    </row>
    <row r="320" spans="1:3" x14ac:dyDescent="0.3">
      <c r="A320">
        <v>319</v>
      </c>
      <c r="B320" s="70">
        <v>144050.20000000001</v>
      </c>
      <c r="C320">
        <v>84</v>
      </c>
    </row>
    <row r="321" spans="1:3" x14ac:dyDescent="0.3">
      <c r="A321">
        <v>320</v>
      </c>
      <c r="B321" s="70">
        <v>112800.09</v>
      </c>
      <c r="C321" t="s">
        <v>53</v>
      </c>
    </row>
    <row r="322" spans="1:3" x14ac:dyDescent="0.3">
      <c r="A322">
        <v>321</v>
      </c>
      <c r="B322" s="70">
        <v>111596.86</v>
      </c>
      <c r="C322" t="s">
        <v>53</v>
      </c>
    </row>
    <row r="323" spans="1:3" x14ac:dyDescent="0.3">
      <c r="A323">
        <v>322</v>
      </c>
      <c r="B323" s="70">
        <v>99081.67</v>
      </c>
      <c r="C323" t="s">
        <v>53</v>
      </c>
    </row>
    <row r="324" spans="1:3" x14ac:dyDescent="0.3">
      <c r="A324">
        <v>323</v>
      </c>
      <c r="B324" s="70">
        <v>124958.64</v>
      </c>
      <c r="C324">
        <v>98</v>
      </c>
    </row>
    <row r="325" spans="1:3" x14ac:dyDescent="0.3">
      <c r="A325">
        <v>324</v>
      </c>
      <c r="B325" s="70">
        <v>64217.69</v>
      </c>
      <c r="C325" t="s">
        <v>53</v>
      </c>
    </row>
    <row r="326" spans="1:3" x14ac:dyDescent="0.3">
      <c r="A326">
        <v>325</v>
      </c>
      <c r="B326" s="70">
        <v>76895.45</v>
      </c>
      <c r="C326" t="s">
        <v>53</v>
      </c>
    </row>
    <row r="327" spans="1:3" x14ac:dyDescent="0.3">
      <c r="A327">
        <v>326</v>
      </c>
      <c r="B327" s="70">
        <v>158578.76</v>
      </c>
      <c r="C327">
        <v>115</v>
      </c>
    </row>
    <row r="328" spans="1:3" x14ac:dyDescent="0.3">
      <c r="A328">
        <v>327</v>
      </c>
      <c r="B328" s="70">
        <v>127916.85</v>
      </c>
      <c r="C328" t="s">
        <v>53</v>
      </c>
    </row>
    <row r="329" spans="1:3" x14ac:dyDescent="0.3">
      <c r="A329">
        <v>328</v>
      </c>
      <c r="B329" s="70">
        <v>130114.35</v>
      </c>
      <c r="C329">
        <v>104</v>
      </c>
    </row>
    <row r="330" spans="1:3" x14ac:dyDescent="0.3">
      <c r="A330">
        <v>329</v>
      </c>
      <c r="B330" s="70">
        <v>184554.65</v>
      </c>
      <c r="C330">
        <v>105</v>
      </c>
    </row>
    <row r="331" spans="1:3" x14ac:dyDescent="0.3">
      <c r="A331">
        <v>330</v>
      </c>
      <c r="B331" s="70">
        <v>193105.13</v>
      </c>
      <c r="C331" t="s">
        <v>53</v>
      </c>
    </row>
    <row r="332" spans="1:3" x14ac:dyDescent="0.3">
      <c r="A332">
        <v>331</v>
      </c>
      <c r="B332" s="70">
        <v>116698.01</v>
      </c>
      <c r="C332" t="s">
        <v>53</v>
      </c>
    </row>
    <row r="333" spans="1:3" x14ac:dyDescent="0.3">
      <c r="A333">
        <v>332</v>
      </c>
      <c r="B333" s="70">
        <v>204715.51</v>
      </c>
      <c r="C333">
        <v>100</v>
      </c>
    </row>
    <row r="334" spans="1:3" x14ac:dyDescent="0.3">
      <c r="A334">
        <v>333</v>
      </c>
      <c r="B334" s="70">
        <v>129202.94</v>
      </c>
      <c r="C334" t="s">
        <v>53</v>
      </c>
    </row>
    <row r="335" spans="1:3" x14ac:dyDescent="0.3">
      <c r="A335">
        <v>334</v>
      </c>
      <c r="B335" s="70">
        <v>125131.66</v>
      </c>
      <c r="C335">
        <v>89</v>
      </c>
    </row>
    <row r="336" spans="1:3" x14ac:dyDescent="0.3">
      <c r="A336">
        <v>335</v>
      </c>
      <c r="B336" s="70">
        <v>90793.02</v>
      </c>
      <c r="C336" t="s">
        <v>53</v>
      </c>
    </row>
    <row r="337" spans="1:3" x14ac:dyDescent="0.3">
      <c r="A337">
        <v>336</v>
      </c>
      <c r="B337" s="70">
        <v>122816.83</v>
      </c>
      <c r="C337">
        <v>102</v>
      </c>
    </row>
    <row r="338" spans="1:3" x14ac:dyDescent="0.3">
      <c r="A338">
        <v>337</v>
      </c>
      <c r="B338" s="70">
        <v>117522.23</v>
      </c>
      <c r="C338" t="s">
        <v>53</v>
      </c>
    </row>
    <row r="339" spans="1:3" x14ac:dyDescent="0.3">
      <c r="A339">
        <v>338</v>
      </c>
      <c r="B339" s="70">
        <v>117545.15</v>
      </c>
      <c r="C339" t="s">
        <v>53</v>
      </c>
    </row>
    <row r="340" spans="1:3" x14ac:dyDescent="0.3">
      <c r="A340">
        <v>339</v>
      </c>
      <c r="B340" s="70">
        <v>99439.58</v>
      </c>
      <c r="C340">
        <v>102</v>
      </c>
    </row>
    <row r="341" spans="1:3" x14ac:dyDescent="0.3">
      <c r="A341">
        <v>340</v>
      </c>
      <c r="B341" s="70">
        <v>142957.17000000001</v>
      </c>
      <c r="C341" t="s">
        <v>53</v>
      </c>
    </row>
    <row r="342" spans="1:3" x14ac:dyDescent="0.3">
      <c r="A342">
        <v>341</v>
      </c>
      <c r="B342" s="70">
        <v>123343.08</v>
      </c>
      <c r="C342" t="s">
        <v>53</v>
      </c>
    </row>
    <row r="343" spans="1:3" x14ac:dyDescent="0.3">
      <c r="A343">
        <v>342</v>
      </c>
      <c r="B343" s="70">
        <v>62473.13</v>
      </c>
      <c r="C343">
        <v>93</v>
      </c>
    </row>
    <row r="344" spans="1:3" x14ac:dyDescent="0.3">
      <c r="A344">
        <v>343</v>
      </c>
      <c r="B344" s="70">
        <v>222121.07</v>
      </c>
      <c r="C344" t="s">
        <v>53</v>
      </c>
    </row>
    <row r="345" spans="1:3" x14ac:dyDescent="0.3">
      <c r="A345">
        <v>344</v>
      </c>
      <c r="B345" s="70">
        <v>101573.48</v>
      </c>
      <c r="C345">
        <v>109</v>
      </c>
    </row>
    <row r="346" spans="1:3" x14ac:dyDescent="0.3">
      <c r="A346">
        <v>345</v>
      </c>
      <c r="B346" s="70">
        <v>172119.92</v>
      </c>
      <c r="C346" t="s">
        <v>53</v>
      </c>
    </row>
    <row r="347" spans="1:3" x14ac:dyDescent="0.3">
      <c r="A347">
        <v>346</v>
      </c>
      <c r="B347" s="70">
        <v>90791.6</v>
      </c>
      <c r="C347" t="s">
        <v>53</v>
      </c>
    </row>
    <row r="348" spans="1:3" x14ac:dyDescent="0.3">
      <c r="A348">
        <v>347</v>
      </c>
      <c r="B348" s="70">
        <v>180542.97</v>
      </c>
      <c r="C348" t="s">
        <v>53</v>
      </c>
    </row>
    <row r="349" spans="1:3" x14ac:dyDescent="0.3">
      <c r="A349">
        <v>348</v>
      </c>
      <c r="B349" s="70">
        <v>103836.96</v>
      </c>
      <c r="C349" t="s">
        <v>53</v>
      </c>
    </row>
    <row r="350" spans="1:3" x14ac:dyDescent="0.3">
      <c r="A350">
        <v>349</v>
      </c>
      <c r="B350" s="70">
        <v>110650.2</v>
      </c>
      <c r="C350" t="s">
        <v>53</v>
      </c>
    </row>
    <row r="351" spans="1:3" x14ac:dyDescent="0.3">
      <c r="A351">
        <v>350</v>
      </c>
      <c r="B351" s="70">
        <v>167600.9</v>
      </c>
      <c r="C351" t="s">
        <v>53</v>
      </c>
    </row>
    <row r="352" spans="1:3" x14ac:dyDescent="0.3">
      <c r="A352">
        <v>351</v>
      </c>
      <c r="B352" s="70">
        <v>119354.02</v>
      </c>
      <c r="C352">
        <v>110</v>
      </c>
    </row>
    <row r="353" spans="1:3" x14ac:dyDescent="0.3">
      <c r="A353">
        <v>352</v>
      </c>
      <c r="B353" s="70">
        <v>100333.26</v>
      </c>
      <c r="C353">
        <v>106</v>
      </c>
    </row>
    <row r="354" spans="1:3" x14ac:dyDescent="0.3">
      <c r="A354">
        <v>353</v>
      </c>
      <c r="B354" s="70">
        <v>120463.69</v>
      </c>
      <c r="C354" t="s">
        <v>53</v>
      </c>
    </row>
    <row r="355" spans="1:3" x14ac:dyDescent="0.3">
      <c r="A355">
        <v>354</v>
      </c>
      <c r="B355" s="70">
        <v>152526.65</v>
      </c>
      <c r="C355" t="s">
        <v>53</v>
      </c>
    </row>
    <row r="356" spans="1:3" x14ac:dyDescent="0.3">
      <c r="A356">
        <v>355</v>
      </c>
      <c r="B356" s="70">
        <v>107867.23</v>
      </c>
      <c r="C356" t="s">
        <v>53</v>
      </c>
    </row>
    <row r="357" spans="1:3" x14ac:dyDescent="0.3">
      <c r="A357">
        <v>356</v>
      </c>
      <c r="B357" s="70">
        <v>164174.98000000001</v>
      </c>
      <c r="C357" t="s">
        <v>53</v>
      </c>
    </row>
    <row r="358" spans="1:3" x14ac:dyDescent="0.3">
      <c r="A358">
        <v>357</v>
      </c>
      <c r="B358" s="70">
        <v>130013.6</v>
      </c>
      <c r="C358" t="s">
        <v>53</v>
      </c>
    </row>
    <row r="359" spans="1:3" x14ac:dyDescent="0.3">
      <c r="A359">
        <v>358</v>
      </c>
      <c r="B359" s="70">
        <v>171019.84</v>
      </c>
      <c r="C359" t="s">
        <v>53</v>
      </c>
    </row>
    <row r="360" spans="1:3" x14ac:dyDescent="0.3">
      <c r="A360">
        <v>359</v>
      </c>
      <c r="B360" s="70">
        <v>126355.26</v>
      </c>
      <c r="C360">
        <v>100</v>
      </c>
    </row>
    <row r="361" spans="1:3" x14ac:dyDescent="0.3">
      <c r="A361">
        <v>360</v>
      </c>
      <c r="B361" s="70">
        <v>214369.52</v>
      </c>
      <c r="C361" t="s">
        <v>53</v>
      </c>
    </row>
    <row r="362" spans="1:3" x14ac:dyDescent="0.3">
      <c r="A362">
        <v>361</v>
      </c>
      <c r="B362" s="70">
        <v>135249.26999999999</v>
      </c>
      <c r="C362" t="s">
        <v>53</v>
      </c>
    </row>
    <row r="363" spans="1:3" x14ac:dyDescent="0.3">
      <c r="A363">
        <v>362</v>
      </c>
      <c r="B363" s="70">
        <v>186896.39</v>
      </c>
      <c r="C363">
        <v>97</v>
      </c>
    </row>
    <row r="364" spans="1:3" x14ac:dyDescent="0.3">
      <c r="A364">
        <v>363</v>
      </c>
      <c r="B364" s="70">
        <v>90558.84</v>
      </c>
      <c r="C364" t="s">
        <v>53</v>
      </c>
    </row>
    <row r="365" spans="1:3" x14ac:dyDescent="0.3">
      <c r="A365">
        <v>364</v>
      </c>
      <c r="B365" s="70">
        <v>110155.01</v>
      </c>
      <c r="C365" t="s">
        <v>53</v>
      </c>
    </row>
    <row r="366" spans="1:3" x14ac:dyDescent="0.3">
      <c r="A366">
        <v>365</v>
      </c>
      <c r="B366" s="70">
        <v>150030.24</v>
      </c>
      <c r="C366" t="s">
        <v>53</v>
      </c>
    </row>
    <row r="367" spans="1:3" x14ac:dyDescent="0.3">
      <c r="A367">
        <v>366</v>
      </c>
      <c r="B367" s="70">
        <v>178720.25</v>
      </c>
      <c r="C367" t="s">
        <v>53</v>
      </c>
    </row>
    <row r="368" spans="1:3" x14ac:dyDescent="0.3">
      <c r="A368">
        <v>367</v>
      </c>
      <c r="B368" s="70">
        <v>95412.36</v>
      </c>
      <c r="C368">
        <v>103</v>
      </c>
    </row>
    <row r="369" spans="1:3" x14ac:dyDescent="0.3">
      <c r="A369">
        <v>368</v>
      </c>
      <c r="B369" s="70">
        <v>122456.42</v>
      </c>
      <c r="C369" t="s">
        <v>53</v>
      </c>
    </row>
    <row r="370" spans="1:3" x14ac:dyDescent="0.3">
      <c r="A370">
        <v>369</v>
      </c>
      <c r="B370" s="70">
        <v>165026.68</v>
      </c>
      <c r="C370">
        <v>111</v>
      </c>
    </row>
    <row r="371" spans="1:3" x14ac:dyDescent="0.3">
      <c r="A371">
        <v>370</v>
      </c>
      <c r="B371" s="70">
        <v>170107.09</v>
      </c>
      <c r="C371">
        <v>114</v>
      </c>
    </row>
    <row r="372" spans="1:3" x14ac:dyDescent="0.3">
      <c r="A372">
        <v>371</v>
      </c>
      <c r="B372" s="70">
        <v>180042.71</v>
      </c>
      <c r="C372" t="s">
        <v>53</v>
      </c>
    </row>
    <row r="373" spans="1:3" x14ac:dyDescent="0.3">
      <c r="A373">
        <v>372</v>
      </c>
      <c r="B373" s="70">
        <v>124343.91</v>
      </c>
      <c r="C373" t="s">
        <v>53</v>
      </c>
    </row>
    <row r="374" spans="1:3" x14ac:dyDescent="0.3">
      <c r="A374">
        <v>373</v>
      </c>
      <c r="B374" s="70">
        <v>113710.12</v>
      </c>
      <c r="C374" t="s">
        <v>53</v>
      </c>
    </row>
    <row r="375" spans="1:3" x14ac:dyDescent="0.3">
      <c r="A375">
        <v>374</v>
      </c>
      <c r="B375" s="70">
        <v>185887.23</v>
      </c>
      <c r="C375" t="s">
        <v>53</v>
      </c>
    </row>
    <row r="376" spans="1:3" x14ac:dyDescent="0.3">
      <c r="A376">
        <v>375</v>
      </c>
      <c r="B376" s="70">
        <v>111318.94</v>
      </c>
      <c r="C376" t="s">
        <v>53</v>
      </c>
    </row>
    <row r="377" spans="1:3" x14ac:dyDescent="0.3">
      <c r="A377">
        <v>376</v>
      </c>
      <c r="B377" s="70">
        <v>119432.71</v>
      </c>
      <c r="C377">
        <v>95</v>
      </c>
    </row>
    <row r="378" spans="1:3" x14ac:dyDescent="0.3">
      <c r="A378">
        <v>377</v>
      </c>
      <c r="B378" s="70">
        <v>178295.02</v>
      </c>
      <c r="C378">
        <v>114</v>
      </c>
    </row>
    <row r="379" spans="1:3" x14ac:dyDescent="0.3">
      <c r="A379">
        <v>378</v>
      </c>
      <c r="B379" s="70">
        <v>103208.88</v>
      </c>
      <c r="C379" t="s">
        <v>53</v>
      </c>
    </row>
    <row r="380" spans="1:3" x14ac:dyDescent="0.3">
      <c r="A380">
        <v>379</v>
      </c>
      <c r="B380" s="70">
        <v>109837.95</v>
      </c>
      <c r="C380" t="s">
        <v>53</v>
      </c>
    </row>
    <row r="381" spans="1:3" x14ac:dyDescent="0.3">
      <c r="A381">
        <v>380</v>
      </c>
      <c r="B381" s="70">
        <v>210808.17</v>
      </c>
      <c r="C381" t="s">
        <v>53</v>
      </c>
    </row>
    <row r="382" spans="1:3" x14ac:dyDescent="0.3">
      <c r="A382">
        <v>381</v>
      </c>
      <c r="B382" s="70">
        <v>147315.91</v>
      </c>
      <c r="C382" t="s">
        <v>53</v>
      </c>
    </row>
    <row r="383" spans="1:3" x14ac:dyDescent="0.3">
      <c r="A383">
        <v>382</v>
      </c>
      <c r="B383" s="70">
        <v>127631.06</v>
      </c>
      <c r="C383">
        <v>93</v>
      </c>
    </row>
    <row r="384" spans="1:3" x14ac:dyDescent="0.3">
      <c r="A384">
        <v>383</v>
      </c>
      <c r="B384" s="70">
        <v>152221.32999999999</v>
      </c>
      <c r="C384">
        <v>91</v>
      </c>
    </row>
    <row r="385" spans="1:3" x14ac:dyDescent="0.3">
      <c r="A385">
        <v>384</v>
      </c>
      <c r="B385" s="70">
        <v>117224.95</v>
      </c>
      <c r="C385">
        <v>110</v>
      </c>
    </row>
    <row r="386" spans="1:3" x14ac:dyDescent="0.3">
      <c r="A386">
        <v>385</v>
      </c>
      <c r="B386" s="70">
        <v>226182.65</v>
      </c>
      <c r="C386" t="s">
        <v>53</v>
      </c>
    </row>
    <row r="387" spans="1:3" x14ac:dyDescent="0.3">
      <c r="A387">
        <v>386</v>
      </c>
      <c r="B387" s="70">
        <v>171591.55</v>
      </c>
      <c r="C387" t="s">
        <v>53</v>
      </c>
    </row>
    <row r="388" spans="1:3" x14ac:dyDescent="0.3">
      <c r="A388">
        <v>387</v>
      </c>
      <c r="B388" s="70">
        <v>160764.57</v>
      </c>
      <c r="C388" t="s">
        <v>53</v>
      </c>
    </row>
    <row r="389" spans="1:3" x14ac:dyDescent="0.3">
      <c r="A389">
        <v>388</v>
      </c>
      <c r="B389" s="70">
        <v>163716</v>
      </c>
      <c r="C389" t="s">
        <v>53</v>
      </c>
    </row>
    <row r="390" spans="1:3" x14ac:dyDescent="0.3">
      <c r="A390">
        <v>389</v>
      </c>
      <c r="B390" s="70">
        <v>245168.39</v>
      </c>
      <c r="C390" t="s">
        <v>53</v>
      </c>
    </row>
    <row r="391" spans="1:3" x14ac:dyDescent="0.3">
      <c r="A391">
        <v>390</v>
      </c>
      <c r="B391" s="70">
        <v>116382.6</v>
      </c>
      <c r="C391">
        <v>103</v>
      </c>
    </row>
    <row r="392" spans="1:3" x14ac:dyDescent="0.3">
      <c r="A392">
        <v>391</v>
      </c>
      <c r="B392" s="70">
        <v>151525.26</v>
      </c>
      <c r="C392" t="s">
        <v>53</v>
      </c>
    </row>
    <row r="393" spans="1:3" x14ac:dyDescent="0.3">
      <c r="A393">
        <v>392</v>
      </c>
      <c r="B393" s="70">
        <v>110942.16</v>
      </c>
      <c r="C393" t="s">
        <v>53</v>
      </c>
    </row>
    <row r="394" spans="1:3" x14ac:dyDescent="0.3">
      <c r="A394">
        <v>393</v>
      </c>
      <c r="B394" s="70">
        <v>72201.45</v>
      </c>
      <c r="C394" t="s">
        <v>53</v>
      </c>
    </row>
    <row r="395" spans="1:3" x14ac:dyDescent="0.3">
      <c r="A395">
        <v>394</v>
      </c>
      <c r="B395" s="70">
        <v>153739.99</v>
      </c>
      <c r="C395">
        <v>90</v>
      </c>
    </row>
    <row r="396" spans="1:3" x14ac:dyDescent="0.3">
      <c r="A396">
        <v>395</v>
      </c>
      <c r="B396" s="70">
        <v>110177.35</v>
      </c>
      <c r="C396" t="s">
        <v>53</v>
      </c>
    </row>
    <row r="397" spans="1:3" x14ac:dyDescent="0.3">
      <c r="A397">
        <v>396</v>
      </c>
      <c r="B397" s="70">
        <v>86600.84</v>
      </c>
      <c r="C397" t="s">
        <v>53</v>
      </c>
    </row>
    <row r="398" spans="1:3" x14ac:dyDescent="0.3">
      <c r="A398">
        <v>397</v>
      </c>
      <c r="B398" s="70">
        <v>167935.44</v>
      </c>
      <c r="C398" t="s">
        <v>53</v>
      </c>
    </row>
    <row r="399" spans="1:3" x14ac:dyDescent="0.3">
      <c r="A399">
        <v>398</v>
      </c>
      <c r="B399" s="70">
        <v>119592.17</v>
      </c>
      <c r="C399" t="s">
        <v>53</v>
      </c>
    </row>
    <row r="400" spans="1:3" x14ac:dyDescent="0.3">
      <c r="A400">
        <v>399</v>
      </c>
      <c r="B400" s="70">
        <v>164040.32000000001</v>
      </c>
      <c r="C400" t="s">
        <v>53</v>
      </c>
    </row>
    <row r="401" spans="1:3" x14ac:dyDescent="0.3">
      <c r="A401">
        <v>400</v>
      </c>
      <c r="B401" s="70">
        <v>141489.09</v>
      </c>
      <c r="C401" t="s">
        <v>53</v>
      </c>
    </row>
    <row r="402" spans="1:3" x14ac:dyDescent="0.3">
      <c r="A402">
        <v>401</v>
      </c>
      <c r="B402" s="70">
        <v>182385.23</v>
      </c>
      <c r="C402">
        <v>102</v>
      </c>
    </row>
    <row r="403" spans="1:3" x14ac:dyDescent="0.3">
      <c r="A403">
        <v>402</v>
      </c>
      <c r="B403" s="70">
        <v>138950.04999999999</v>
      </c>
      <c r="C403" t="s">
        <v>53</v>
      </c>
    </row>
    <row r="404" spans="1:3" x14ac:dyDescent="0.3">
      <c r="A404">
        <v>403</v>
      </c>
      <c r="B404" s="70">
        <v>142141.26999999999</v>
      </c>
      <c r="C404">
        <v>105</v>
      </c>
    </row>
    <row r="405" spans="1:3" x14ac:dyDescent="0.3">
      <c r="A405">
        <v>404</v>
      </c>
      <c r="B405" s="70">
        <v>77988.070000000007</v>
      </c>
      <c r="C405" t="s">
        <v>53</v>
      </c>
    </row>
    <row r="406" spans="1:3" x14ac:dyDescent="0.3">
      <c r="A406">
        <v>405</v>
      </c>
      <c r="B406" s="70">
        <v>155024.74</v>
      </c>
      <c r="C406" t="s">
        <v>53</v>
      </c>
    </row>
    <row r="407" spans="1:3" x14ac:dyDescent="0.3">
      <c r="A407">
        <v>406</v>
      </c>
      <c r="B407" s="70">
        <v>201363.33</v>
      </c>
      <c r="C407">
        <v>92</v>
      </c>
    </row>
    <row r="408" spans="1:3" x14ac:dyDescent="0.3">
      <c r="A408">
        <v>407</v>
      </c>
      <c r="B408" s="70">
        <v>132686.82999999999</v>
      </c>
      <c r="C408" t="s">
        <v>53</v>
      </c>
    </row>
    <row r="409" spans="1:3" x14ac:dyDescent="0.3">
      <c r="A409">
        <v>408</v>
      </c>
      <c r="B409" s="70">
        <v>92739.39</v>
      </c>
      <c r="C409" t="s">
        <v>53</v>
      </c>
    </row>
    <row r="410" spans="1:3" x14ac:dyDescent="0.3">
      <c r="A410">
        <v>409</v>
      </c>
      <c r="B410" s="70">
        <v>75271.31</v>
      </c>
      <c r="C410" t="s">
        <v>53</v>
      </c>
    </row>
    <row r="411" spans="1:3" x14ac:dyDescent="0.3">
      <c r="A411">
        <v>410</v>
      </c>
      <c r="B411" s="70">
        <v>81687.7</v>
      </c>
      <c r="C411">
        <v>101</v>
      </c>
    </row>
    <row r="412" spans="1:3" x14ac:dyDescent="0.3">
      <c r="A412">
        <v>411</v>
      </c>
      <c r="B412" s="70">
        <v>250478.76</v>
      </c>
      <c r="C412" t="s">
        <v>53</v>
      </c>
    </row>
    <row r="413" spans="1:3" x14ac:dyDescent="0.3">
      <c r="A413">
        <v>412</v>
      </c>
      <c r="B413" s="70">
        <v>122304.25</v>
      </c>
      <c r="C413" t="s">
        <v>53</v>
      </c>
    </row>
    <row r="414" spans="1:3" x14ac:dyDescent="0.3">
      <c r="A414">
        <v>413</v>
      </c>
      <c r="B414" s="70">
        <v>87919.29</v>
      </c>
      <c r="C414">
        <v>106</v>
      </c>
    </row>
    <row r="415" spans="1:3" x14ac:dyDescent="0.3">
      <c r="A415">
        <v>414</v>
      </c>
      <c r="B415" s="70">
        <v>141914.12</v>
      </c>
      <c r="C415" t="s">
        <v>53</v>
      </c>
    </row>
    <row r="416" spans="1:3" x14ac:dyDescent="0.3">
      <c r="A416">
        <v>415</v>
      </c>
      <c r="B416" s="70">
        <v>114459.41</v>
      </c>
      <c r="C416" t="s">
        <v>53</v>
      </c>
    </row>
    <row r="417" spans="1:3" x14ac:dyDescent="0.3">
      <c r="A417">
        <v>416</v>
      </c>
      <c r="B417" s="70">
        <v>196825.86</v>
      </c>
      <c r="C417" t="s">
        <v>53</v>
      </c>
    </row>
    <row r="418" spans="1:3" x14ac:dyDescent="0.3">
      <c r="A418">
        <v>417</v>
      </c>
      <c r="B418" s="70">
        <v>94787.76</v>
      </c>
      <c r="C418" t="s">
        <v>53</v>
      </c>
    </row>
    <row r="419" spans="1:3" x14ac:dyDescent="0.3">
      <c r="A419">
        <v>418</v>
      </c>
      <c r="B419" s="70">
        <v>177123.06</v>
      </c>
      <c r="C419">
        <v>92</v>
      </c>
    </row>
    <row r="420" spans="1:3" x14ac:dyDescent="0.3">
      <c r="A420">
        <v>419</v>
      </c>
      <c r="B420" s="70">
        <v>100201.54</v>
      </c>
      <c r="C420" t="s">
        <v>53</v>
      </c>
    </row>
    <row r="421" spans="1:3" x14ac:dyDescent="0.3">
      <c r="A421">
        <v>420</v>
      </c>
      <c r="B421" s="70">
        <v>96818.42</v>
      </c>
      <c r="C421" t="s">
        <v>53</v>
      </c>
    </row>
    <row r="422" spans="1:3" x14ac:dyDescent="0.3">
      <c r="A422">
        <v>421</v>
      </c>
      <c r="B422" s="70">
        <v>127564.49</v>
      </c>
      <c r="C422" t="s">
        <v>53</v>
      </c>
    </row>
    <row r="423" spans="1:3" x14ac:dyDescent="0.3">
      <c r="A423">
        <v>422</v>
      </c>
      <c r="B423" s="70">
        <v>131594.29</v>
      </c>
      <c r="C423" t="s">
        <v>53</v>
      </c>
    </row>
    <row r="424" spans="1:3" x14ac:dyDescent="0.3">
      <c r="A424">
        <v>423</v>
      </c>
      <c r="B424" s="70">
        <v>112270.55</v>
      </c>
      <c r="C424" t="s">
        <v>53</v>
      </c>
    </row>
    <row r="425" spans="1:3" x14ac:dyDescent="0.3">
      <c r="A425">
        <v>424</v>
      </c>
      <c r="B425" s="70">
        <v>145589.6</v>
      </c>
      <c r="C425">
        <v>98</v>
      </c>
    </row>
    <row r="426" spans="1:3" x14ac:dyDescent="0.3">
      <c r="A426">
        <v>425</v>
      </c>
      <c r="B426" s="70">
        <v>133870.53</v>
      </c>
      <c r="C426" t="s">
        <v>53</v>
      </c>
    </row>
    <row r="427" spans="1:3" x14ac:dyDescent="0.3">
      <c r="A427">
        <v>426</v>
      </c>
      <c r="B427" s="70">
        <v>160307.95000000001</v>
      </c>
      <c r="C427">
        <v>94</v>
      </c>
    </row>
    <row r="428" spans="1:3" x14ac:dyDescent="0.3">
      <c r="A428">
        <v>427</v>
      </c>
      <c r="B428" s="70">
        <v>83230.48</v>
      </c>
      <c r="C428" t="s">
        <v>53</v>
      </c>
    </row>
    <row r="429" spans="1:3" x14ac:dyDescent="0.3">
      <c r="A429">
        <v>428</v>
      </c>
      <c r="B429" s="70">
        <v>157034.95000000001</v>
      </c>
      <c r="C429" t="s">
        <v>53</v>
      </c>
    </row>
    <row r="430" spans="1:3" x14ac:dyDescent="0.3">
      <c r="A430">
        <v>429</v>
      </c>
      <c r="B430" s="70">
        <v>132369.84</v>
      </c>
      <c r="C430" t="s">
        <v>53</v>
      </c>
    </row>
    <row r="431" spans="1:3" x14ac:dyDescent="0.3">
      <c r="A431">
        <v>430</v>
      </c>
      <c r="B431" s="70">
        <v>106288.6</v>
      </c>
      <c r="C431" t="s">
        <v>53</v>
      </c>
    </row>
    <row r="432" spans="1:3" x14ac:dyDescent="0.3">
      <c r="A432">
        <v>431</v>
      </c>
      <c r="B432" s="70">
        <v>134448.23000000001</v>
      </c>
      <c r="C432" t="s">
        <v>53</v>
      </c>
    </row>
    <row r="433" spans="1:3" x14ac:dyDescent="0.3">
      <c r="A433">
        <v>432</v>
      </c>
      <c r="B433" s="70">
        <v>190546.37</v>
      </c>
      <c r="C433" t="s">
        <v>53</v>
      </c>
    </row>
    <row r="434" spans="1:3" x14ac:dyDescent="0.3">
      <c r="A434">
        <v>433</v>
      </c>
      <c r="B434" s="70">
        <v>153072.89000000001</v>
      </c>
      <c r="C434" t="s">
        <v>53</v>
      </c>
    </row>
    <row r="435" spans="1:3" x14ac:dyDescent="0.3">
      <c r="A435">
        <v>434</v>
      </c>
      <c r="B435" s="70">
        <v>122213.66</v>
      </c>
      <c r="C435" t="s">
        <v>53</v>
      </c>
    </row>
    <row r="436" spans="1:3" x14ac:dyDescent="0.3">
      <c r="A436">
        <v>435</v>
      </c>
      <c r="B436" s="70">
        <v>122478.67</v>
      </c>
      <c r="C436" t="s">
        <v>53</v>
      </c>
    </row>
    <row r="437" spans="1:3" x14ac:dyDescent="0.3">
      <c r="A437">
        <v>436</v>
      </c>
      <c r="B437" s="70">
        <v>205169.32</v>
      </c>
      <c r="C437" t="s">
        <v>53</v>
      </c>
    </row>
    <row r="438" spans="1:3" x14ac:dyDescent="0.3">
      <c r="A438">
        <v>437</v>
      </c>
      <c r="B438" s="70">
        <v>89342.84</v>
      </c>
      <c r="C438" t="s">
        <v>53</v>
      </c>
    </row>
    <row r="439" spans="1:3" x14ac:dyDescent="0.3">
      <c r="A439">
        <v>438</v>
      </c>
      <c r="B439" s="70">
        <v>172865.92000000001</v>
      </c>
      <c r="C439" t="s">
        <v>53</v>
      </c>
    </row>
    <row r="440" spans="1:3" x14ac:dyDescent="0.3">
      <c r="A440">
        <v>439</v>
      </c>
      <c r="B440" s="70">
        <v>160730.92000000001</v>
      </c>
      <c r="C440">
        <v>112</v>
      </c>
    </row>
    <row r="441" spans="1:3" x14ac:dyDescent="0.3">
      <c r="A441">
        <v>440</v>
      </c>
      <c r="B441" s="70">
        <v>165365.07</v>
      </c>
      <c r="C441" t="s">
        <v>53</v>
      </c>
    </row>
    <row r="442" spans="1:3" x14ac:dyDescent="0.3">
      <c r="A442">
        <v>441</v>
      </c>
      <c r="B442" s="70">
        <v>105511.11</v>
      </c>
      <c r="C442" t="s">
        <v>53</v>
      </c>
    </row>
    <row r="443" spans="1:3" x14ac:dyDescent="0.3">
      <c r="A443">
        <v>442</v>
      </c>
      <c r="B443" s="70">
        <v>214042.17</v>
      </c>
      <c r="C443" t="s">
        <v>53</v>
      </c>
    </row>
    <row r="444" spans="1:3" x14ac:dyDescent="0.3">
      <c r="A444">
        <v>443</v>
      </c>
      <c r="B444" s="70">
        <v>108061.83</v>
      </c>
      <c r="C444">
        <v>98</v>
      </c>
    </row>
    <row r="445" spans="1:3" x14ac:dyDescent="0.3">
      <c r="A445">
        <v>444</v>
      </c>
      <c r="B445" s="70">
        <v>154899.01999999999</v>
      </c>
      <c r="C445">
        <v>103</v>
      </c>
    </row>
    <row r="446" spans="1:3" x14ac:dyDescent="0.3">
      <c r="A446">
        <v>445</v>
      </c>
      <c r="B446" s="70">
        <v>148212.24</v>
      </c>
      <c r="C446" t="s">
        <v>53</v>
      </c>
    </row>
    <row r="447" spans="1:3" x14ac:dyDescent="0.3">
      <c r="A447">
        <v>446</v>
      </c>
      <c r="B447" s="70">
        <v>122205.04</v>
      </c>
      <c r="C447" t="s">
        <v>53</v>
      </c>
    </row>
    <row r="448" spans="1:3" x14ac:dyDescent="0.3">
      <c r="A448">
        <v>447</v>
      </c>
      <c r="B448" s="70">
        <v>198370.51</v>
      </c>
      <c r="C448" t="s">
        <v>53</v>
      </c>
    </row>
    <row r="449" spans="1:3" x14ac:dyDescent="0.3">
      <c r="A449">
        <v>448</v>
      </c>
      <c r="B449" s="70">
        <v>131631.43</v>
      </c>
      <c r="C449">
        <v>104</v>
      </c>
    </row>
    <row r="450" spans="1:3" x14ac:dyDescent="0.3">
      <c r="A450">
        <v>449</v>
      </c>
      <c r="B450" s="70">
        <v>83651.839999999997</v>
      </c>
      <c r="C450">
        <v>96</v>
      </c>
    </row>
    <row r="451" spans="1:3" x14ac:dyDescent="0.3">
      <c r="A451">
        <v>450</v>
      </c>
      <c r="B451" s="70">
        <v>83689.42</v>
      </c>
      <c r="C451" t="s">
        <v>53</v>
      </c>
    </row>
    <row r="452" spans="1:3" x14ac:dyDescent="0.3">
      <c r="A452">
        <v>451</v>
      </c>
      <c r="B452" s="70">
        <v>146706.28</v>
      </c>
      <c r="C452" t="s">
        <v>53</v>
      </c>
    </row>
    <row r="453" spans="1:3" x14ac:dyDescent="0.3">
      <c r="A453">
        <v>452</v>
      </c>
      <c r="B453" s="70">
        <v>158924.87</v>
      </c>
      <c r="C453" t="s">
        <v>53</v>
      </c>
    </row>
    <row r="454" spans="1:3" x14ac:dyDescent="0.3">
      <c r="A454">
        <v>453</v>
      </c>
      <c r="B454" s="70">
        <v>125588.86</v>
      </c>
      <c r="C454" t="s">
        <v>53</v>
      </c>
    </row>
    <row r="455" spans="1:3" x14ac:dyDescent="0.3">
      <c r="A455">
        <v>454</v>
      </c>
      <c r="B455" s="70">
        <v>106174.36</v>
      </c>
      <c r="C455" t="s">
        <v>53</v>
      </c>
    </row>
    <row r="456" spans="1:3" x14ac:dyDescent="0.3">
      <c r="A456">
        <v>455</v>
      </c>
      <c r="B456" s="70">
        <v>124814.38</v>
      </c>
      <c r="C456" t="s">
        <v>53</v>
      </c>
    </row>
    <row r="457" spans="1:3" x14ac:dyDescent="0.3">
      <c r="A457">
        <v>456</v>
      </c>
      <c r="B457" s="70">
        <v>113742.34</v>
      </c>
      <c r="C457" t="s">
        <v>53</v>
      </c>
    </row>
    <row r="458" spans="1:3" x14ac:dyDescent="0.3">
      <c r="A458">
        <v>457</v>
      </c>
      <c r="B458" s="70">
        <v>134669.92000000001</v>
      </c>
      <c r="C458" t="s">
        <v>53</v>
      </c>
    </row>
    <row r="459" spans="1:3" x14ac:dyDescent="0.3">
      <c r="A459">
        <v>458</v>
      </c>
      <c r="B459" s="70">
        <v>198469.86</v>
      </c>
      <c r="C459" t="s">
        <v>53</v>
      </c>
    </row>
    <row r="460" spans="1:3" x14ac:dyDescent="0.3">
      <c r="A460">
        <v>459</v>
      </c>
      <c r="B460" s="70">
        <v>133285.01</v>
      </c>
      <c r="C460" t="s">
        <v>53</v>
      </c>
    </row>
    <row r="461" spans="1:3" x14ac:dyDescent="0.3">
      <c r="A461">
        <v>460</v>
      </c>
      <c r="B461" s="70">
        <v>118735.08</v>
      </c>
      <c r="C461" t="s">
        <v>53</v>
      </c>
    </row>
    <row r="462" spans="1:3" x14ac:dyDescent="0.3">
      <c r="A462">
        <v>461</v>
      </c>
      <c r="B462" s="70">
        <v>74294.179999999993</v>
      </c>
      <c r="C462" t="s">
        <v>53</v>
      </c>
    </row>
    <row r="463" spans="1:3" x14ac:dyDescent="0.3">
      <c r="A463">
        <v>462</v>
      </c>
      <c r="B463" s="70">
        <v>123520.45</v>
      </c>
      <c r="C463" t="s">
        <v>53</v>
      </c>
    </row>
    <row r="464" spans="1:3" x14ac:dyDescent="0.3">
      <c r="A464">
        <v>463</v>
      </c>
      <c r="B464" s="70">
        <v>241866.39</v>
      </c>
      <c r="C464" t="s">
        <v>53</v>
      </c>
    </row>
    <row r="465" spans="1:3" x14ac:dyDescent="0.3">
      <c r="A465">
        <v>464</v>
      </c>
      <c r="B465" s="70">
        <v>83627.92</v>
      </c>
      <c r="C465">
        <v>100</v>
      </c>
    </row>
    <row r="466" spans="1:3" x14ac:dyDescent="0.3">
      <c r="A466">
        <v>465</v>
      </c>
      <c r="B466" s="70">
        <v>125769.84</v>
      </c>
      <c r="C466">
        <v>96</v>
      </c>
    </row>
    <row r="467" spans="1:3" x14ac:dyDescent="0.3">
      <c r="A467">
        <v>466</v>
      </c>
      <c r="B467" s="70">
        <v>81245.210000000006</v>
      </c>
      <c r="C467" t="s">
        <v>53</v>
      </c>
    </row>
    <row r="468" spans="1:3" x14ac:dyDescent="0.3">
      <c r="A468">
        <v>467</v>
      </c>
      <c r="B468" s="70">
        <v>117297.79</v>
      </c>
      <c r="C468" t="s">
        <v>53</v>
      </c>
    </row>
    <row r="469" spans="1:3" x14ac:dyDescent="0.3">
      <c r="A469">
        <v>468</v>
      </c>
      <c r="B469" s="70">
        <v>96037.440000000002</v>
      </c>
      <c r="C469" t="s">
        <v>53</v>
      </c>
    </row>
    <row r="470" spans="1:3" x14ac:dyDescent="0.3">
      <c r="A470">
        <v>469</v>
      </c>
      <c r="B470" s="70">
        <v>196400.22</v>
      </c>
      <c r="C470" t="s">
        <v>53</v>
      </c>
    </row>
    <row r="471" spans="1:3" x14ac:dyDescent="0.3">
      <c r="A471">
        <v>470</v>
      </c>
      <c r="B471" s="70">
        <v>87794.86</v>
      </c>
      <c r="C471" t="s">
        <v>53</v>
      </c>
    </row>
    <row r="472" spans="1:3" x14ac:dyDescent="0.3">
      <c r="A472">
        <v>471</v>
      </c>
      <c r="B472" s="70">
        <v>194728.12</v>
      </c>
      <c r="C472" t="s">
        <v>53</v>
      </c>
    </row>
    <row r="473" spans="1:3" x14ac:dyDescent="0.3">
      <c r="A473">
        <v>472</v>
      </c>
      <c r="B473" s="70">
        <v>162990.12</v>
      </c>
      <c r="C473">
        <v>98</v>
      </c>
    </row>
    <row r="474" spans="1:3" x14ac:dyDescent="0.3">
      <c r="A474">
        <v>473</v>
      </c>
      <c r="B474" s="70">
        <v>139742.07999999999</v>
      </c>
      <c r="C474" t="s">
        <v>53</v>
      </c>
    </row>
    <row r="475" spans="1:3" x14ac:dyDescent="0.3">
      <c r="A475">
        <v>474</v>
      </c>
      <c r="B475" s="70">
        <v>110403.52</v>
      </c>
      <c r="C475" t="s">
        <v>53</v>
      </c>
    </row>
    <row r="476" spans="1:3" x14ac:dyDescent="0.3">
      <c r="A476">
        <v>475</v>
      </c>
      <c r="B476" s="70">
        <v>212445.63</v>
      </c>
      <c r="C476" t="s">
        <v>53</v>
      </c>
    </row>
    <row r="477" spans="1:3" x14ac:dyDescent="0.3">
      <c r="A477">
        <v>476</v>
      </c>
      <c r="B477" s="70">
        <v>207150.21</v>
      </c>
      <c r="C477" t="s">
        <v>53</v>
      </c>
    </row>
    <row r="478" spans="1:3" x14ac:dyDescent="0.3">
      <c r="A478">
        <v>477</v>
      </c>
      <c r="B478" s="70">
        <v>201816.6</v>
      </c>
      <c r="C478" t="s">
        <v>53</v>
      </c>
    </row>
    <row r="479" spans="1:3" x14ac:dyDescent="0.3">
      <c r="A479">
        <v>478</v>
      </c>
      <c r="B479" s="70">
        <v>284001.96999999997</v>
      </c>
      <c r="C479" t="s">
        <v>53</v>
      </c>
    </row>
    <row r="480" spans="1:3" x14ac:dyDescent="0.3">
      <c r="A480">
        <v>479</v>
      </c>
      <c r="B480" s="70">
        <v>114818.04</v>
      </c>
      <c r="C480" t="s">
        <v>53</v>
      </c>
    </row>
    <row r="481" spans="1:3" x14ac:dyDescent="0.3">
      <c r="A481">
        <v>480</v>
      </c>
      <c r="B481" s="70">
        <v>102105.44</v>
      </c>
      <c r="C481" t="s">
        <v>53</v>
      </c>
    </row>
    <row r="482" spans="1:3" x14ac:dyDescent="0.3">
      <c r="A482">
        <v>481</v>
      </c>
      <c r="B482" s="70">
        <v>144984.67000000001</v>
      </c>
      <c r="C482" t="s">
        <v>53</v>
      </c>
    </row>
    <row r="483" spans="1:3" x14ac:dyDescent="0.3">
      <c r="A483">
        <v>482</v>
      </c>
      <c r="B483" s="70">
        <v>131746.35</v>
      </c>
      <c r="C483" t="s">
        <v>53</v>
      </c>
    </row>
    <row r="484" spans="1:3" x14ac:dyDescent="0.3">
      <c r="A484">
        <v>483</v>
      </c>
      <c r="B484" s="70">
        <v>85394.46</v>
      </c>
      <c r="C484" t="s">
        <v>53</v>
      </c>
    </row>
    <row r="485" spans="1:3" x14ac:dyDescent="0.3">
      <c r="A485">
        <v>484</v>
      </c>
      <c r="B485" s="70">
        <v>83173.100000000006</v>
      </c>
      <c r="C485">
        <v>101</v>
      </c>
    </row>
    <row r="486" spans="1:3" x14ac:dyDescent="0.3">
      <c r="A486">
        <v>485</v>
      </c>
      <c r="B486" s="70">
        <v>126479.44</v>
      </c>
      <c r="C486" t="s">
        <v>53</v>
      </c>
    </row>
    <row r="487" spans="1:3" x14ac:dyDescent="0.3">
      <c r="A487">
        <v>486</v>
      </c>
      <c r="B487" s="70">
        <v>136993.1</v>
      </c>
      <c r="C487" t="s">
        <v>53</v>
      </c>
    </row>
    <row r="488" spans="1:3" x14ac:dyDescent="0.3">
      <c r="A488">
        <v>487</v>
      </c>
      <c r="B488" s="70">
        <v>135778.21</v>
      </c>
      <c r="C488">
        <v>109</v>
      </c>
    </row>
    <row r="489" spans="1:3" x14ac:dyDescent="0.3">
      <c r="A489">
        <v>488</v>
      </c>
      <c r="B489" s="70">
        <v>182213.58</v>
      </c>
      <c r="C489" t="s">
        <v>53</v>
      </c>
    </row>
    <row r="490" spans="1:3" x14ac:dyDescent="0.3">
      <c r="A490">
        <v>489</v>
      </c>
      <c r="B490" s="70">
        <v>172473.53</v>
      </c>
      <c r="C490">
        <v>105</v>
      </c>
    </row>
    <row r="491" spans="1:3" x14ac:dyDescent="0.3">
      <c r="A491">
        <v>490</v>
      </c>
      <c r="B491" s="70">
        <v>131570.21</v>
      </c>
      <c r="C491" t="s">
        <v>53</v>
      </c>
    </row>
    <row r="492" spans="1:3" x14ac:dyDescent="0.3">
      <c r="A492">
        <v>491</v>
      </c>
      <c r="B492" s="70">
        <v>94582.42</v>
      </c>
      <c r="C492">
        <v>101</v>
      </c>
    </row>
    <row r="493" spans="1:3" x14ac:dyDescent="0.3">
      <c r="A493">
        <v>492</v>
      </c>
      <c r="B493" s="70">
        <v>173485.01</v>
      </c>
      <c r="C493" t="s">
        <v>53</v>
      </c>
    </row>
    <row r="494" spans="1:3" x14ac:dyDescent="0.3">
      <c r="A494">
        <v>493</v>
      </c>
      <c r="B494" s="70">
        <v>176009.12</v>
      </c>
      <c r="C494" t="s">
        <v>53</v>
      </c>
    </row>
    <row r="495" spans="1:3" x14ac:dyDescent="0.3">
      <c r="A495">
        <v>494</v>
      </c>
      <c r="B495" s="70">
        <v>241447.27</v>
      </c>
      <c r="C495" t="s">
        <v>53</v>
      </c>
    </row>
    <row r="496" spans="1:3" x14ac:dyDescent="0.3">
      <c r="A496">
        <v>495</v>
      </c>
      <c r="B496" s="70">
        <v>94956.49</v>
      </c>
      <c r="C496" t="s">
        <v>53</v>
      </c>
    </row>
    <row r="497" spans="1:3" x14ac:dyDescent="0.3">
      <c r="A497">
        <v>496</v>
      </c>
      <c r="B497" s="70">
        <v>140650.57999999999</v>
      </c>
      <c r="C497" t="s">
        <v>53</v>
      </c>
    </row>
    <row r="498" spans="1:3" x14ac:dyDescent="0.3">
      <c r="A498">
        <v>497</v>
      </c>
      <c r="B498" s="70">
        <v>95776.55</v>
      </c>
      <c r="C498" t="s">
        <v>53</v>
      </c>
    </row>
    <row r="499" spans="1:3" x14ac:dyDescent="0.3">
      <c r="A499">
        <v>498</v>
      </c>
      <c r="B499" s="70">
        <v>81623.31</v>
      </c>
      <c r="C499" t="s">
        <v>53</v>
      </c>
    </row>
    <row r="500" spans="1:3" x14ac:dyDescent="0.3">
      <c r="A500">
        <v>499</v>
      </c>
      <c r="B500" s="70">
        <v>164591.53</v>
      </c>
      <c r="C500">
        <v>112</v>
      </c>
    </row>
    <row r="501" spans="1:3" x14ac:dyDescent="0.3">
      <c r="A501">
        <v>500</v>
      </c>
      <c r="B501" s="70">
        <v>126668.39</v>
      </c>
      <c r="C501" t="s">
        <v>53</v>
      </c>
    </row>
    <row r="502" spans="1:3" x14ac:dyDescent="0.3">
      <c r="A502">
        <v>501</v>
      </c>
      <c r="B502" s="70">
        <v>96179.81</v>
      </c>
      <c r="C502" t="s">
        <v>53</v>
      </c>
    </row>
    <row r="503" spans="1:3" x14ac:dyDescent="0.3">
      <c r="A503">
        <v>502</v>
      </c>
      <c r="B503" s="70">
        <v>109057.28</v>
      </c>
      <c r="C503" t="s">
        <v>53</v>
      </c>
    </row>
    <row r="504" spans="1:3" x14ac:dyDescent="0.3">
      <c r="A504">
        <v>503</v>
      </c>
      <c r="B504" s="70">
        <v>162153.63</v>
      </c>
      <c r="C504">
        <v>106</v>
      </c>
    </row>
    <row r="505" spans="1:3" x14ac:dyDescent="0.3">
      <c r="A505">
        <v>504</v>
      </c>
      <c r="B505" s="70">
        <v>108280.59</v>
      </c>
      <c r="C505" t="s">
        <v>53</v>
      </c>
    </row>
    <row r="506" spans="1:3" x14ac:dyDescent="0.3">
      <c r="A506">
        <v>505</v>
      </c>
      <c r="B506" s="70">
        <v>157744.79999999999</v>
      </c>
      <c r="C506">
        <v>101</v>
      </c>
    </row>
    <row r="507" spans="1:3" x14ac:dyDescent="0.3">
      <c r="A507">
        <v>506</v>
      </c>
      <c r="B507" s="70">
        <v>185112.22</v>
      </c>
      <c r="C507">
        <v>101</v>
      </c>
    </row>
    <row r="508" spans="1:3" x14ac:dyDescent="0.3">
      <c r="A508">
        <v>507</v>
      </c>
      <c r="B508" s="70">
        <v>111981.07</v>
      </c>
      <c r="C508" t="s">
        <v>53</v>
      </c>
    </row>
    <row r="509" spans="1:3" x14ac:dyDescent="0.3">
      <c r="A509">
        <v>508</v>
      </c>
      <c r="B509" s="70">
        <v>84598.67</v>
      </c>
      <c r="C509" t="s">
        <v>53</v>
      </c>
    </row>
    <row r="510" spans="1:3" x14ac:dyDescent="0.3">
      <c r="A510">
        <v>509</v>
      </c>
      <c r="B510" s="70">
        <v>135274.98000000001</v>
      </c>
      <c r="C510" t="s">
        <v>53</v>
      </c>
    </row>
    <row r="511" spans="1:3" x14ac:dyDescent="0.3">
      <c r="A511">
        <v>510</v>
      </c>
      <c r="B511" s="70">
        <v>159828.26999999999</v>
      </c>
      <c r="C511" t="s">
        <v>53</v>
      </c>
    </row>
    <row r="512" spans="1:3" x14ac:dyDescent="0.3">
      <c r="A512">
        <v>511</v>
      </c>
      <c r="B512" s="70">
        <v>111146.74</v>
      </c>
      <c r="C512" t="s">
        <v>53</v>
      </c>
    </row>
    <row r="513" spans="1:3" x14ac:dyDescent="0.3">
      <c r="A513">
        <v>512</v>
      </c>
      <c r="B513" s="70">
        <v>123911.86</v>
      </c>
      <c r="C513">
        <v>102</v>
      </c>
    </row>
    <row r="514" spans="1:3" x14ac:dyDescent="0.3">
      <c r="A514">
        <v>513</v>
      </c>
      <c r="B514" s="70">
        <v>96636.58</v>
      </c>
      <c r="C514">
        <v>93</v>
      </c>
    </row>
    <row r="515" spans="1:3" x14ac:dyDescent="0.3">
      <c r="A515">
        <v>514</v>
      </c>
      <c r="B515" s="70">
        <v>279327.52</v>
      </c>
      <c r="C515" t="s">
        <v>53</v>
      </c>
    </row>
    <row r="516" spans="1:3" x14ac:dyDescent="0.3">
      <c r="A516">
        <v>515</v>
      </c>
      <c r="B516" s="70">
        <v>165380.29</v>
      </c>
      <c r="C516" t="s">
        <v>53</v>
      </c>
    </row>
    <row r="517" spans="1:3" x14ac:dyDescent="0.3">
      <c r="A517">
        <v>516</v>
      </c>
      <c r="B517" s="70">
        <v>127461.07</v>
      </c>
      <c r="C517" t="s">
        <v>53</v>
      </c>
    </row>
    <row r="518" spans="1:3" x14ac:dyDescent="0.3">
      <c r="A518">
        <v>517</v>
      </c>
      <c r="B518" s="70">
        <v>153868.63</v>
      </c>
      <c r="C518" t="s">
        <v>53</v>
      </c>
    </row>
    <row r="519" spans="1:3" x14ac:dyDescent="0.3">
      <c r="A519">
        <v>518</v>
      </c>
      <c r="B519" s="70">
        <v>169601.69</v>
      </c>
      <c r="C519" t="s">
        <v>53</v>
      </c>
    </row>
    <row r="520" spans="1:3" x14ac:dyDescent="0.3">
      <c r="A520">
        <v>519</v>
      </c>
      <c r="B520" s="70">
        <v>77678.63</v>
      </c>
      <c r="C520" t="s">
        <v>53</v>
      </c>
    </row>
    <row r="521" spans="1:3" x14ac:dyDescent="0.3">
      <c r="A521">
        <v>520</v>
      </c>
      <c r="B521" s="70">
        <v>171106.25</v>
      </c>
      <c r="C521" t="s">
        <v>53</v>
      </c>
    </row>
    <row r="522" spans="1:3" x14ac:dyDescent="0.3">
      <c r="A522">
        <v>521</v>
      </c>
      <c r="B522" s="70">
        <v>116524.06</v>
      </c>
      <c r="C522" t="s">
        <v>53</v>
      </c>
    </row>
    <row r="523" spans="1:3" x14ac:dyDescent="0.3">
      <c r="A523">
        <v>522</v>
      </c>
      <c r="B523" s="70">
        <v>219621.75</v>
      </c>
      <c r="C523" t="s">
        <v>53</v>
      </c>
    </row>
    <row r="524" spans="1:3" x14ac:dyDescent="0.3">
      <c r="A524">
        <v>523</v>
      </c>
      <c r="B524" s="70">
        <v>120769.75</v>
      </c>
      <c r="C524">
        <v>114</v>
      </c>
    </row>
    <row r="525" spans="1:3" x14ac:dyDescent="0.3">
      <c r="A525">
        <v>524</v>
      </c>
      <c r="B525" s="70">
        <v>124944.56</v>
      </c>
      <c r="C525">
        <v>103</v>
      </c>
    </row>
    <row r="526" spans="1:3" x14ac:dyDescent="0.3">
      <c r="A526">
        <v>525</v>
      </c>
      <c r="B526" s="70">
        <v>194520.9</v>
      </c>
      <c r="C526">
        <v>99</v>
      </c>
    </row>
    <row r="527" spans="1:3" x14ac:dyDescent="0.3">
      <c r="A527">
        <v>526</v>
      </c>
      <c r="B527" s="70">
        <v>165940.35</v>
      </c>
      <c r="C527" t="s">
        <v>53</v>
      </c>
    </row>
    <row r="528" spans="1:3" x14ac:dyDescent="0.3">
      <c r="A528">
        <v>527</v>
      </c>
      <c r="B528" s="70">
        <v>109155.95</v>
      </c>
      <c r="C528" t="s">
        <v>53</v>
      </c>
    </row>
    <row r="529" spans="1:3" x14ac:dyDescent="0.3">
      <c r="A529">
        <v>528</v>
      </c>
      <c r="B529" s="70">
        <v>172905.65</v>
      </c>
      <c r="C529">
        <v>86</v>
      </c>
    </row>
    <row r="530" spans="1:3" x14ac:dyDescent="0.3">
      <c r="A530">
        <v>529</v>
      </c>
      <c r="B530" s="70">
        <v>137251.19</v>
      </c>
      <c r="C530" t="s">
        <v>53</v>
      </c>
    </row>
    <row r="531" spans="1:3" x14ac:dyDescent="0.3">
      <c r="A531">
        <v>530</v>
      </c>
      <c r="B531" s="70">
        <v>170613.57</v>
      </c>
      <c r="C531" t="s">
        <v>53</v>
      </c>
    </row>
    <row r="532" spans="1:3" x14ac:dyDescent="0.3">
      <c r="A532">
        <v>531</v>
      </c>
      <c r="B532" s="70">
        <v>94344.29</v>
      </c>
      <c r="C532">
        <v>100</v>
      </c>
    </row>
    <row r="533" spans="1:3" x14ac:dyDescent="0.3">
      <c r="A533">
        <v>532</v>
      </c>
      <c r="B533" s="70">
        <v>127203.85</v>
      </c>
      <c r="C533" t="s">
        <v>53</v>
      </c>
    </row>
    <row r="534" spans="1:3" x14ac:dyDescent="0.3">
      <c r="A534">
        <v>533</v>
      </c>
      <c r="B534" s="70">
        <v>140793.07999999999</v>
      </c>
      <c r="C534" t="s">
        <v>53</v>
      </c>
    </row>
    <row r="535" spans="1:3" x14ac:dyDescent="0.3">
      <c r="A535">
        <v>534</v>
      </c>
      <c r="B535" s="70">
        <v>308677.93</v>
      </c>
      <c r="C535" t="s">
        <v>53</v>
      </c>
    </row>
    <row r="536" spans="1:3" x14ac:dyDescent="0.3">
      <c r="A536">
        <v>535</v>
      </c>
      <c r="B536" s="70">
        <v>141723.14000000001</v>
      </c>
      <c r="C536" t="s">
        <v>53</v>
      </c>
    </row>
    <row r="537" spans="1:3" x14ac:dyDescent="0.3">
      <c r="A537">
        <v>536</v>
      </c>
      <c r="B537" s="70">
        <v>97083.17</v>
      </c>
      <c r="C537" t="s">
        <v>53</v>
      </c>
    </row>
    <row r="538" spans="1:3" x14ac:dyDescent="0.3">
      <c r="A538">
        <v>537</v>
      </c>
      <c r="B538" s="70">
        <v>178697.76</v>
      </c>
      <c r="C538">
        <v>100</v>
      </c>
    </row>
    <row r="539" spans="1:3" x14ac:dyDescent="0.3">
      <c r="A539">
        <v>538</v>
      </c>
      <c r="B539" s="70">
        <v>107704.72</v>
      </c>
      <c r="C539" t="s">
        <v>53</v>
      </c>
    </row>
    <row r="540" spans="1:3" x14ac:dyDescent="0.3">
      <c r="A540">
        <v>539</v>
      </c>
      <c r="B540" s="70">
        <v>152099.41</v>
      </c>
      <c r="C540">
        <v>99</v>
      </c>
    </row>
    <row r="541" spans="1:3" x14ac:dyDescent="0.3">
      <c r="A541">
        <v>540</v>
      </c>
      <c r="B541" s="70">
        <v>121296.07</v>
      </c>
      <c r="C541">
        <v>103</v>
      </c>
    </row>
    <row r="542" spans="1:3" x14ac:dyDescent="0.3">
      <c r="A542">
        <v>541</v>
      </c>
      <c r="B542" s="70">
        <v>87504.92</v>
      </c>
      <c r="C542" t="s">
        <v>53</v>
      </c>
    </row>
    <row r="543" spans="1:3" x14ac:dyDescent="0.3">
      <c r="A543">
        <v>542</v>
      </c>
      <c r="B543" s="70">
        <v>202671.39</v>
      </c>
      <c r="C543" t="s">
        <v>53</v>
      </c>
    </row>
    <row r="544" spans="1:3" x14ac:dyDescent="0.3">
      <c r="A544">
        <v>543</v>
      </c>
      <c r="B544" s="70">
        <v>222554.67</v>
      </c>
      <c r="C544" t="s">
        <v>53</v>
      </c>
    </row>
    <row r="545" spans="1:3" x14ac:dyDescent="0.3">
      <c r="A545">
        <v>544</v>
      </c>
      <c r="B545" s="70">
        <v>133289.18</v>
      </c>
      <c r="C545">
        <v>107</v>
      </c>
    </row>
    <row r="546" spans="1:3" x14ac:dyDescent="0.3">
      <c r="A546">
        <v>545</v>
      </c>
      <c r="B546" s="70">
        <v>92220.34</v>
      </c>
      <c r="C546" t="s">
        <v>53</v>
      </c>
    </row>
    <row r="547" spans="1:3" x14ac:dyDescent="0.3">
      <c r="A547">
        <v>546</v>
      </c>
      <c r="B547" s="70">
        <v>165011.18</v>
      </c>
      <c r="C547">
        <v>96</v>
      </c>
    </row>
    <row r="548" spans="1:3" x14ac:dyDescent="0.3">
      <c r="A548">
        <v>547</v>
      </c>
      <c r="B548" s="70">
        <v>146065.56</v>
      </c>
      <c r="C548" t="s">
        <v>53</v>
      </c>
    </row>
    <row r="549" spans="1:3" x14ac:dyDescent="0.3">
      <c r="A549">
        <v>548</v>
      </c>
      <c r="B549" s="70">
        <v>177191.35</v>
      </c>
      <c r="C549" t="s">
        <v>53</v>
      </c>
    </row>
    <row r="550" spans="1:3" x14ac:dyDescent="0.3">
      <c r="A550">
        <v>549</v>
      </c>
      <c r="B550" s="70">
        <v>175126.74</v>
      </c>
      <c r="C550" t="s">
        <v>53</v>
      </c>
    </row>
    <row r="551" spans="1:3" x14ac:dyDescent="0.3">
      <c r="A551">
        <v>550</v>
      </c>
      <c r="B551" s="70">
        <v>112874.17</v>
      </c>
      <c r="C551" t="s">
        <v>53</v>
      </c>
    </row>
    <row r="552" spans="1:3" x14ac:dyDescent="0.3">
      <c r="A552">
        <v>551</v>
      </c>
      <c r="B552" s="70">
        <v>110712.8</v>
      </c>
      <c r="C552" t="s">
        <v>53</v>
      </c>
    </row>
    <row r="553" spans="1:3" x14ac:dyDescent="0.3">
      <c r="A553">
        <v>552</v>
      </c>
      <c r="B553" s="70">
        <v>143273.12</v>
      </c>
      <c r="C553" t="s">
        <v>53</v>
      </c>
    </row>
    <row r="554" spans="1:3" x14ac:dyDescent="0.3">
      <c r="A554">
        <v>553</v>
      </c>
      <c r="B554" s="70">
        <v>84482.58</v>
      </c>
      <c r="C554">
        <v>105</v>
      </c>
    </row>
    <row r="555" spans="1:3" x14ac:dyDescent="0.3">
      <c r="A555">
        <v>554</v>
      </c>
      <c r="B555" s="70">
        <v>116441.98</v>
      </c>
      <c r="C555">
        <v>86</v>
      </c>
    </row>
    <row r="556" spans="1:3" x14ac:dyDescent="0.3">
      <c r="A556">
        <v>555</v>
      </c>
      <c r="B556" s="70">
        <v>200527.8</v>
      </c>
      <c r="C556" t="s">
        <v>53</v>
      </c>
    </row>
    <row r="557" spans="1:3" x14ac:dyDescent="0.3">
      <c r="A557">
        <v>556</v>
      </c>
      <c r="B557" s="70">
        <v>135608.10999999999</v>
      </c>
      <c r="C557" t="s">
        <v>53</v>
      </c>
    </row>
    <row r="558" spans="1:3" x14ac:dyDescent="0.3">
      <c r="A558">
        <v>557</v>
      </c>
      <c r="B558" s="70">
        <v>120180.72</v>
      </c>
      <c r="C558" t="s">
        <v>53</v>
      </c>
    </row>
    <row r="559" spans="1:3" x14ac:dyDescent="0.3">
      <c r="A559">
        <v>558</v>
      </c>
      <c r="B559" s="70">
        <v>113647.37</v>
      </c>
      <c r="C559">
        <v>103</v>
      </c>
    </row>
    <row r="560" spans="1:3" x14ac:dyDescent="0.3">
      <c r="A560">
        <v>559</v>
      </c>
      <c r="B560" s="70">
        <v>129846.46</v>
      </c>
      <c r="C560" t="s">
        <v>53</v>
      </c>
    </row>
    <row r="561" spans="1:3" x14ac:dyDescent="0.3">
      <c r="A561">
        <v>560</v>
      </c>
      <c r="B561" s="70">
        <v>158105.68</v>
      </c>
      <c r="C561" t="s">
        <v>53</v>
      </c>
    </row>
    <row r="562" spans="1:3" x14ac:dyDescent="0.3">
      <c r="A562">
        <v>561</v>
      </c>
      <c r="B562" s="70">
        <v>231969.67</v>
      </c>
      <c r="C562" t="s">
        <v>53</v>
      </c>
    </row>
    <row r="563" spans="1:3" x14ac:dyDescent="0.3">
      <c r="A563">
        <v>562</v>
      </c>
      <c r="B563" s="70">
        <v>144006.70000000001</v>
      </c>
      <c r="C563" t="s">
        <v>53</v>
      </c>
    </row>
    <row r="564" spans="1:3" x14ac:dyDescent="0.3">
      <c r="A564">
        <v>563</v>
      </c>
      <c r="B564" s="70">
        <v>128558.17</v>
      </c>
      <c r="C564">
        <v>92</v>
      </c>
    </row>
    <row r="565" spans="1:3" x14ac:dyDescent="0.3">
      <c r="A565">
        <v>564</v>
      </c>
      <c r="B565" s="70">
        <v>100064.22</v>
      </c>
      <c r="C565">
        <v>110</v>
      </c>
    </row>
    <row r="566" spans="1:3" x14ac:dyDescent="0.3">
      <c r="A566">
        <v>565</v>
      </c>
      <c r="B566" s="70">
        <v>130227.26</v>
      </c>
      <c r="C566" t="s">
        <v>53</v>
      </c>
    </row>
    <row r="567" spans="1:3" x14ac:dyDescent="0.3">
      <c r="A567">
        <v>566</v>
      </c>
      <c r="B567" s="70">
        <v>110029.03</v>
      </c>
      <c r="C567" t="s">
        <v>53</v>
      </c>
    </row>
    <row r="568" spans="1:3" x14ac:dyDescent="0.3">
      <c r="A568">
        <v>567</v>
      </c>
      <c r="B568" s="70">
        <v>227328.22</v>
      </c>
      <c r="C568" t="s">
        <v>53</v>
      </c>
    </row>
    <row r="569" spans="1:3" x14ac:dyDescent="0.3">
      <c r="A569">
        <v>568</v>
      </c>
      <c r="B569" s="70">
        <v>163594.97</v>
      </c>
      <c r="C569">
        <v>90</v>
      </c>
    </row>
    <row r="570" spans="1:3" x14ac:dyDescent="0.3">
      <c r="A570">
        <v>569</v>
      </c>
      <c r="B570" s="70">
        <v>99926.77</v>
      </c>
      <c r="C570">
        <v>107</v>
      </c>
    </row>
    <row r="571" spans="1:3" x14ac:dyDescent="0.3">
      <c r="A571">
        <v>570</v>
      </c>
      <c r="B571" s="70">
        <v>124724.96</v>
      </c>
      <c r="C571">
        <v>99</v>
      </c>
    </row>
    <row r="572" spans="1:3" x14ac:dyDescent="0.3">
      <c r="A572">
        <v>571</v>
      </c>
      <c r="B572" s="70">
        <v>91588.56</v>
      </c>
      <c r="C572">
        <v>110</v>
      </c>
    </row>
    <row r="573" spans="1:3" x14ac:dyDescent="0.3">
      <c r="A573">
        <v>572</v>
      </c>
      <c r="B573" s="70">
        <v>135829.03</v>
      </c>
      <c r="C573">
        <v>94</v>
      </c>
    </row>
    <row r="574" spans="1:3" x14ac:dyDescent="0.3">
      <c r="A574">
        <v>573</v>
      </c>
      <c r="B574" s="70">
        <v>155665.57999999999</v>
      </c>
      <c r="C574">
        <v>93</v>
      </c>
    </row>
    <row r="575" spans="1:3" x14ac:dyDescent="0.3">
      <c r="A575">
        <v>574</v>
      </c>
      <c r="B575" s="70">
        <v>166141.35</v>
      </c>
      <c r="C575" t="s">
        <v>53</v>
      </c>
    </row>
    <row r="576" spans="1:3" x14ac:dyDescent="0.3">
      <c r="A576">
        <v>575</v>
      </c>
      <c r="B576" s="70">
        <v>142403.38</v>
      </c>
      <c r="C576" t="s">
        <v>53</v>
      </c>
    </row>
    <row r="577" spans="1:3" x14ac:dyDescent="0.3">
      <c r="A577">
        <v>576</v>
      </c>
      <c r="B577" s="70">
        <v>229131.81</v>
      </c>
      <c r="C577" t="s">
        <v>53</v>
      </c>
    </row>
    <row r="578" spans="1:3" x14ac:dyDescent="0.3">
      <c r="A578">
        <v>577</v>
      </c>
      <c r="B578" s="70">
        <v>95931.54</v>
      </c>
      <c r="C578">
        <v>93</v>
      </c>
    </row>
    <row r="579" spans="1:3" x14ac:dyDescent="0.3">
      <c r="A579">
        <v>578</v>
      </c>
      <c r="B579" s="70">
        <v>126979.36</v>
      </c>
      <c r="C579">
        <v>102</v>
      </c>
    </row>
    <row r="580" spans="1:3" x14ac:dyDescent="0.3">
      <c r="A580">
        <v>579</v>
      </c>
      <c r="B580" s="70">
        <v>226308.8</v>
      </c>
      <c r="C580" t="s">
        <v>53</v>
      </c>
    </row>
    <row r="581" spans="1:3" x14ac:dyDescent="0.3">
      <c r="A581">
        <v>580</v>
      </c>
      <c r="B581" s="70">
        <v>138022.73000000001</v>
      </c>
      <c r="C581" t="s">
        <v>53</v>
      </c>
    </row>
    <row r="582" spans="1:3" x14ac:dyDescent="0.3">
      <c r="A582">
        <v>581</v>
      </c>
      <c r="B582" s="70">
        <v>121311.26</v>
      </c>
      <c r="C582" t="s">
        <v>53</v>
      </c>
    </row>
    <row r="583" spans="1:3" x14ac:dyDescent="0.3">
      <c r="A583">
        <v>582</v>
      </c>
      <c r="B583" s="70">
        <v>69205.27</v>
      </c>
      <c r="C583">
        <v>96</v>
      </c>
    </row>
    <row r="584" spans="1:3" x14ac:dyDescent="0.3">
      <c r="A584">
        <v>583</v>
      </c>
      <c r="B584" s="70">
        <v>197116.82</v>
      </c>
      <c r="C584" t="s">
        <v>53</v>
      </c>
    </row>
    <row r="585" spans="1:3" x14ac:dyDescent="0.3">
      <c r="A585">
        <v>584</v>
      </c>
      <c r="B585" s="70">
        <v>142085.51</v>
      </c>
      <c r="C585" t="s">
        <v>53</v>
      </c>
    </row>
    <row r="586" spans="1:3" x14ac:dyDescent="0.3">
      <c r="A586">
        <v>585</v>
      </c>
      <c r="B586" s="70">
        <v>224434.24</v>
      </c>
      <c r="C586" t="s">
        <v>53</v>
      </c>
    </row>
    <row r="587" spans="1:3" x14ac:dyDescent="0.3">
      <c r="A587">
        <v>586</v>
      </c>
      <c r="B587" s="70">
        <v>296182.15000000002</v>
      </c>
      <c r="C587" t="s">
        <v>53</v>
      </c>
    </row>
    <row r="588" spans="1:3" x14ac:dyDescent="0.3">
      <c r="A588">
        <v>587</v>
      </c>
      <c r="B588" s="70">
        <v>84528.91</v>
      </c>
      <c r="C588" t="s">
        <v>53</v>
      </c>
    </row>
    <row r="589" spans="1:3" x14ac:dyDescent="0.3">
      <c r="A589">
        <v>588</v>
      </c>
      <c r="B589" s="70">
        <v>174783.44</v>
      </c>
      <c r="C589" t="s">
        <v>53</v>
      </c>
    </row>
    <row r="590" spans="1:3" x14ac:dyDescent="0.3">
      <c r="A590">
        <v>589</v>
      </c>
      <c r="B590" s="70">
        <v>115689.01</v>
      </c>
      <c r="C590" t="s">
        <v>53</v>
      </c>
    </row>
    <row r="591" spans="1:3" x14ac:dyDescent="0.3">
      <c r="A591">
        <v>590</v>
      </c>
      <c r="B591" s="70">
        <v>168560.43</v>
      </c>
      <c r="C591" t="s">
        <v>53</v>
      </c>
    </row>
    <row r="592" spans="1:3" x14ac:dyDescent="0.3">
      <c r="A592">
        <v>591</v>
      </c>
      <c r="B592" s="70">
        <v>162597.35</v>
      </c>
      <c r="C592">
        <v>95</v>
      </c>
    </row>
    <row r="593" spans="1:3" x14ac:dyDescent="0.3">
      <c r="A593">
        <v>592</v>
      </c>
      <c r="B593" s="70">
        <v>158947.46</v>
      </c>
      <c r="C593" t="s">
        <v>53</v>
      </c>
    </row>
    <row r="594" spans="1:3" x14ac:dyDescent="0.3">
      <c r="A594">
        <v>593</v>
      </c>
      <c r="B594" s="70">
        <v>110540.4</v>
      </c>
      <c r="C594" t="s">
        <v>53</v>
      </c>
    </row>
    <row r="595" spans="1:3" x14ac:dyDescent="0.3">
      <c r="A595">
        <v>594</v>
      </c>
      <c r="B595" s="70">
        <v>91061.42</v>
      </c>
      <c r="C595" t="s">
        <v>53</v>
      </c>
    </row>
    <row r="596" spans="1:3" x14ac:dyDescent="0.3">
      <c r="A596">
        <v>595</v>
      </c>
      <c r="B596" s="70">
        <v>93337.04</v>
      </c>
      <c r="C596" t="s">
        <v>53</v>
      </c>
    </row>
    <row r="597" spans="1:3" x14ac:dyDescent="0.3">
      <c r="A597">
        <v>596</v>
      </c>
      <c r="B597" s="70">
        <v>143789.51999999999</v>
      </c>
      <c r="C597" t="s">
        <v>53</v>
      </c>
    </row>
    <row r="598" spans="1:3" x14ac:dyDescent="0.3">
      <c r="A598">
        <v>597</v>
      </c>
      <c r="B598" s="70">
        <v>120599.7</v>
      </c>
      <c r="C598" t="s">
        <v>53</v>
      </c>
    </row>
    <row r="599" spans="1:3" x14ac:dyDescent="0.3">
      <c r="A599">
        <v>598</v>
      </c>
      <c r="B599" s="70">
        <v>127122.05</v>
      </c>
      <c r="C599" t="s">
        <v>53</v>
      </c>
    </row>
    <row r="600" spans="1:3" x14ac:dyDescent="0.3">
      <c r="A600">
        <v>599</v>
      </c>
      <c r="B600" s="70">
        <v>291562.34999999998</v>
      </c>
      <c r="C600">
        <v>97</v>
      </c>
    </row>
    <row r="601" spans="1:3" x14ac:dyDescent="0.3">
      <c r="A601">
        <v>600</v>
      </c>
      <c r="B601" s="70">
        <v>110127.72</v>
      </c>
      <c r="C601" t="s">
        <v>53</v>
      </c>
    </row>
    <row r="602" spans="1:3" x14ac:dyDescent="0.3">
      <c r="A602">
        <v>601</v>
      </c>
      <c r="B602" s="70">
        <v>173210.78</v>
      </c>
      <c r="C602" t="s">
        <v>53</v>
      </c>
    </row>
    <row r="603" spans="1:3" x14ac:dyDescent="0.3">
      <c r="A603">
        <v>602</v>
      </c>
      <c r="B603" s="70">
        <v>142057.97</v>
      </c>
      <c r="C603" t="s">
        <v>53</v>
      </c>
    </row>
    <row r="604" spans="1:3" x14ac:dyDescent="0.3">
      <c r="A604">
        <v>603</v>
      </c>
      <c r="B604" s="70">
        <v>180509.81</v>
      </c>
      <c r="C604">
        <v>100</v>
      </c>
    </row>
    <row r="605" spans="1:3" x14ac:dyDescent="0.3">
      <c r="A605">
        <v>604</v>
      </c>
      <c r="B605" s="70">
        <v>83358.67</v>
      </c>
      <c r="C605" t="s">
        <v>53</v>
      </c>
    </row>
    <row r="606" spans="1:3" x14ac:dyDescent="0.3">
      <c r="A606">
        <v>605</v>
      </c>
      <c r="B606" s="70">
        <v>136331.99</v>
      </c>
      <c r="C606" t="s">
        <v>53</v>
      </c>
    </row>
    <row r="607" spans="1:3" x14ac:dyDescent="0.3">
      <c r="A607">
        <v>606</v>
      </c>
      <c r="B607" s="70">
        <v>109501.58</v>
      </c>
      <c r="C607" t="s">
        <v>53</v>
      </c>
    </row>
    <row r="608" spans="1:3" x14ac:dyDescent="0.3">
      <c r="A608">
        <v>607</v>
      </c>
      <c r="B608" s="70">
        <v>136043.54999999999</v>
      </c>
      <c r="C608" t="s">
        <v>53</v>
      </c>
    </row>
    <row r="609" spans="1:3" x14ac:dyDescent="0.3">
      <c r="A609">
        <v>608</v>
      </c>
      <c r="B609" s="70">
        <v>147436.04</v>
      </c>
      <c r="C609">
        <v>109</v>
      </c>
    </row>
    <row r="610" spans="1:3" x14ac:dyDescent="0.3">
      <c r="A610">
        <v>609</v>
      </c>
      <c r="B610" s="70">
        <v>163142.6</v>
      </c>
      <c r="C610" t="s">
        <v>53</v>
      </c>
    </row>
    <row r="611" spans="1:3" x14ac:dyDescent="0.3">
      <c r="A611">
        <v>610</v>
      </c>
      <c r="B611" s="70">
        <v>119460.68</v>
      </c>
      <c r="C611" t="s">
        <v>53</v>
      </c>
    </row>
    <row r="612" spans="1:3" x14ac:dyDescent="0.3">
      <c r="A612">
        <v>611</v>
      </c>
      <c r="B612" s="70">
        <v>106861.53</v>
      </c>
      <c r="C612" t="s">
        <v>53</v>
      </c>
    </row>
    <row r="613" spans="1:3" x14ac:dyDescent="0.3">
      <c r="A613">
        <v>612</v>
      </c>
      <c r="B613" s="70">
        <v>122437.27</v>
      </c>
      <c r="C613" t="s">
        <v>53</v>
      </c>
    </row>
    <row r="614" spans="1:3" x14ac:dyDescent="0.3">
      <c r="A614">
        <v>613</v>
      </c>
      <c r="B614" s="70">
        <v>197674.11</v>
      </c>
      <c r="C614" t="s">
        <v>53</v>
      </c>
    </row>
    <row r="615" spans="1:3" x14ac:dyDescent="0.3">
      <c r="A615">
        <v>614</v>
      </c>
      <c r="B615" s="70">
        <v>102165.92</v>
      </c>
      <c r="C615" t="s">
        <v>53</v>
      </c>
    </row>
    <row r="616" spans="1:3" x14ac:dyDescent="0.3">
      <c r="A616">
        <v>615</v>
      </c>
      <c r="B616" s="70">
        <v>112735.73</v>
      </c>
      <c r="C616" t="s">
        <v>53</v>
      </c>
    </row>
    <row r="617" spans="1:3" x14ac:dyDescent="0.3">
      <c r="A617">
        <v>616</v>
      </c>
      <c r="B617" s="70">
        <v>243238.91</v>
      </c>
      <c r="C617" t="s">
        <v>53</v>
      </c>
    </row>
    <row r="618" spans="1:3" x14ac:dyDescent="0.3">
      <c r="A618">
        <v>617</v>
      </c>
      <c r="B618" s="70">
        <v>76441.48</v>
      </c>
      <c r="C618">
        <v>101</v>
      </c>
    </row>
    <row r="619" spans="1:3" x14ac:dyDescent="0.3">
      <c r="A619">
        <v>618</v>
      </c>
      <c r="B619" s="70">
        <v>110971.81</v>
      </c>
      <c r="C619" t="s">
        <v>53</v>
      </c>
    </row>
    <row r="620" spans="1:3" x14ac:dyDescent="0.3">
      <c r="A620">
        <v>619</v>
      </c>
      <c r="B620" s="70">
        <v>118684.04</v>
      </c>
      <c r="C620" t="s">
        <v>53</v>
      </c>
    </row>
    <row r="621" spans="1:3" x14ac:dyDescent="0.3">
      <c r="A621">
        <v>620</v>
      </c>
      <c r="B621" s="70">
        <v>278670.63</v>
      </c>
      <c r="C621" t="s">
        <v>53</v>
      </c>
    </row>
    <row r="622" spans="1:3" x14ac:dyDescent="0.3">
      <c r="A622">
        <v>621</v>
      </c>
      <c r="B622" s="70">
        <v>159994.6</v>
      </c>
      <c r="C622">
        <v>95</v>
      </c>
    </row>
    <row r="623" spans="1:3" x14ac:dyDescent="0.3">
      <c r="A623">
        <v>622</v>
      </c>
      <c r="B623" s="70">
        <v>143370.69</v>
      </c>
      <c r="C623" t="s">
        <v>53</v>
      </c>
    </row>
    <row r="624" spans="1:3" x14ac:dyDescent="0.3">
      <c r="A624">
        <v>623</v>
      </c>
      <c r="B624" s="70">
        <v>100653.62</v>
      </c>
      <c r="C624" t="s">
        <v>53</v>
      </c>
    </row>
    <row r="625" spans="1:3" x14ac:dyDescent="0.3">
      <c r="A625">
        <v>624</v>
      </c>
      <c r="B625" s="70">
        <v>174031.51</v>
      </c>
      <c r="C625" t="s">
        <v>53</v>
      </c>
    </row>
    <row r="626" spans="1:3" x14ac:dyDescent="0.3">
      <c r="A626">
        <v>625</v>
      </c>
      <c r="B626" s="70">
        <v>184620.77</v>
      </c>
      <c r="C626" t="s">
        <v>53</v>
      </c>
    </row>
    <row r="627" spans="1:3" x14ac:dyDescent="0.3">
      <c r="A627">
        <v>626</v>
      </c>
      <c r="B627" s="70">
        <v>118071.71</v>
      </c>
      <c r="C627" t="s">
        <v>53</v>
      </c>
    </row>
    <row r="628" spans="1:3" x14ac:dyDescent="0.3">
      <c r="A628">
        <v>627</v>
      </c>
      <c r="B628" s="70">
        <v>108196.83</v>
      </c>
      <c r="C628">
        <v>95</v>
      </c>
    </row>
    <row r="629" spans="1:3" x14ac:dyDescent="0.3">
      <c r="A629">
        <v>628</v>
      </c>
      <c r="B629" s="70">
        <v>174350.43</v>
      </c>
      <c r="C629">
        <v>110</v>
      </c>
    </row>
    <row r="630" spans="1:3" x14ac:dyDescent="0.3">
      <c r="A630">
        <v>629</v>
      </c>
      <c r="B630" s="70">
        <v>109248.85</v>
      </c>
      <c r="C630" t="s">
        <v>53</v>
      </c>
    </row>
    <row r="631" spans="1:3" x14ac:dyDescent="0.3">
      <c r="A631">
        <v>630</v>
      </c>
      <c r="B631" s="70">
        <v>122161.39</v>
      </c>
      <c r="C631" t="s">
        <v>53</v>
      </c>
    </row>
    <row r="632" spans="1:3" x14ac:dyDescent="0.3">
      <c r="A632">
        <v>631</v>
      </c>
      <c r="B632" s="70">
        <v>267848.78000000003</v>
      </c>
      <c r="C632">
        <v>108</v>
      </c>
    </row>
    <row r="633" spans="1:3" x14ac:dyDescent="0.3">
      <c r="A633">
        <v>632</v>
      </c>
      <c r="B633" s="70">
        <v>193391.63</v>
      </c>
      <c r="C633" t="s">
        <v>53</v>
      </c>
    </row>
    <row r="634" spans="1:3" x14ac:dyDescent="0.3">
      <c r="A634">
        <v>633</v>
      </c>
      <c r="B634" s="70">
        <v>71750.78</v>
      </c>
      <c r="C634" t="s">
        <v>53</v>
      </c>
    </row>
    <row r="635" spans="1:3" x14ac:dyDescent="0.3">
      <c r="A635">
        <v>634</v>
      </c>
      <c r="B635" s="70">
        <v>100059.29</v>
      </c>
      <c r="C635" t="s">
        <v>53</v>
      </c>
    </row>
    <row r="636" spans="1:3" x14ac:dyDescent="0.3">
      <c r="A636">
        <v>635</v>
      </c>
      <c r="B636" s="70">
        <v>209444.71</v>
      </c>
      <c r="C636">
        <v>97</v>
      </c>
    </row>
    <row r="637" spans="1:3" x14ac:dyDescent="0.3">
      <c r="A637">
        <v>636</v>
      </c>
      <c r="B637" s="70">
        <v>157237.38</v>
      </c>
      <c r="C637" t="s">
        <v>53</v>
      </c>
    </row>
    <row r="638" spans="1:3" x14ac:dyDescent="0.3">
      <c r="A638">
        <v>637</v>
      </c>
      <c r="B638" s="70">
        <v>285909.25</v>
      </c>
      <c r="C638" t="s">
        <v>53</v>
      </c>
    </row>
    <row r="639" spans="1:3" x14ac:dyDescent="0.3">
      <c r="A639">
        <v>638</v>
      </c>
      <c r="B639" s="70">
        <v>203906.29</v>
      </c>
      <c r="C639" t="s">
        <v>53</v>
      </c>
    </row>
    <row r="640" spans="1:3" x14ac:dyDescent="0.3">
      <c r="A640">
        <v>639</v>
      </c>
      <c r="B640" s="70">
        <v>131448.35999999999</v>
      </c>
      <c r="C640">
        <v>109</v>
      </c>
    </row>
    <row r="641" spans="1:3" x14ac:dyDescent="0.3">
      <c r="A641">
        <v>640</v>
      </c>
      <c r="B641" s="70">
        <v>161596.88</v>
      </c>
      <c r="C641">
        <v>113</v>
      </c>
    </row>
    <row r="642" spans="1:3" x14ac:dyDescent="0.3">
      <c r="A642">
        <v>641</v>
      </c>
      <c r="B642" s="70">
        <v>132704.44</v>
      </c>
      <c r="C642" t="s">
        <v>53</v>
      </c>
    </row>
    <row r="643" spans="1:3" x14ac:dyDescent="0.3">
      <c r="A643">
        <v>642</v>
      </c>
      <c r="B643" s="70">
        <v>230111.47</v>
      </c>
      <c r="C643" t="s">
        <v>53</v>
      </c>
    </row>
    <row r="644" spans="1:3" x14ac:dyDescent="0.3">
      <c r="A644">
        <v>643</v>
      </c>
      <c r="B644" s="70">
        <v>184350.31</v>
      </c>
      <c r="C644" t="s">
        <v>53</v>
      </c>
    </row>
    <row r="645" spans="1:3" x14ac:dyDescent="0.3">
      <c r="A645">
        <v>644</v>
      </c>
      <c r="B645" s="70">
        <v>173542.85</v>
      </c>
      <c r="C645" t="s">
        <v>53</v>
      </c>
    </row>
    <row r="646" spans="1:3" x14ac:dyDescent="0.3">
      <c r="A646">
        <v>645</v>
      </c>
      <c r="B646" s="70">
        <v>92863.84</v>
      </c>
      <c r="C646" t="s">
        <v>53</v>
      </c>
    </row>
    <row r="647" spans="1:3" x14ac:dyDescent="0.3">
      <c r="A647">
        <v>646</v>
      </c>
      <c r="B647" s="70">
        <v>243776.19</v>
      </c>
      <c r="C647" t="s">
        <v>53</v>
      </c>
    </row>
    <row r="648" spans="1:3" x14ac:dyDescent="0.3">
      <c r="A648">
        <v>647</v>
      </c>
      <c r="B648" s="70">
        <v>107846.56</v>
      </c>
      <c r="C648">
        <v>98</v>
      </c>
    </row>
    <row r="649" spans="1:3" x14ac:dyDescent="0.3">
      <c r="A649">
        <v>648</v>
      </c>
      <c r="B649" s="70">
        <v>127718.64</v>
      </c>
      <c r="C649" t="s">
        <v>53</v>
      </c>
    </row>
    <row r="650" spans="1:3" x14ac:dyDescent="0.3">
      <c r="A650">
        <v>649</v>
      </c>
      <c r="B650" s="70">
        <v>126609.31</v>
      </c>
      <c r="C650" t="s">
        <v>53</v>
      </c>
    </row>
    <row r="651" spans="1:3" x14ac:dyDescent="0.3">
      <c r="A651">
        <v>650</v>
      </c>
      <c r="B651" s="70">
        <v>101055.65</v>
      </c>
      <c r="C651" t="s">
        <v>53</v>
      </c>
    </row>
    <row r="652" spans="1:3" x14ac:dyDescent="0.3">
      <c r="A652">
        <v>651</v>
      </c>
      <c r="B652" s="70">
        <v>93467.8</v>
      </c>
      <c r="C652" t="s">
        <v>53</v>
      </c>
    </row>
    <row r="653" spans="1:3" x14ac:dyDescent="0.3">
      <c r="A653">
        <v>652</v>
      </c>
      <c r="B653" s="70">
        <v>197627.13</v>
      </c>
      <c r="C653" t="s">
        <v>53</v>
      </c>
    </row>
    <row r="654" spans="1:3" x14ac:dyDescent="0.3">
      <c r="A654">
        <v>653</v>
      </c>
      <c r="B654" s="70">
        <v>112161.97</v>
      </c>
      <c r="C654" t="s">
        <v>53</v>
      </c>
    </row>
    <row r="655" spans="1:3" x14ac:dyDescent="0.3">
      <c r="A655">
        <v>654</v>
      </c>
      <c r="B655" s="70">
        <v>175033.79</v>
      </c>
      <c r="C655" t="s">
        <v>53</v>
      </c>
    </row>
    <row r="656" spans="1:3" x14ac:dyDescent="0.3">
      <c r="A656">
        <v>655</v>
      </c>
      <c r="B656" s="70">
        <v>125520.49</v>
      </c>
      <c r="C656" t="s">
        <v>53</v>
      </c>
    </row>
    <row r="657" spans="1:3" x14ac:dyDescent="0.3">
      <c r="A657">
        <v>656</v>
      </c>
      <c r="B657" s="70">
        <v>138128.29999999999</v>
      </c>
      <c r="C657" t="s">
        <v>53</v>
      </c>
    </row>
    <row r="658" spans="1:3" x14ac:dyDescent="0.3">
      <c r="A658">
        <v>657</v>
      </c>
      <c r="B658" s="70">
        <v>161608.64000000001</v>
      </c>
      <c r="C658" t="s">
        <v>53</v>
      </c>
    </row>
    <row r="659" spans="1:3" x14ac:dyDescent="0.3">
      <c r="A659">
        <v>658</v>
      </c>
      <c r="B659" s="70">
        <v>298201.46999999997</v>
      </c>
      <c r="C659" t="s">
        <v>53</v>
      </c>
    </row>
    <row r="660" spans="1:3" x14ac:dyDescent="0.3">
      <c r="A660">
        <v>659</v>
      </c>
      <c r="B660" s="70">
        <v>94322.67</v>
      </c>
      <c r="C660">
        <v>109</v>
      </c>
    </row>
    <row r="661" spans="1:3" x14ac:dyDescent="0.3">
      <c r="A661">
        <v>660</v>
      </c>
      <c r="B661" s="70">
        <v>95099.11</v>
      </c>
      <c r="C661" t="s">
        <v>53</v>
      </c>
    </row>
    <row r="662" spans="1:3" x14ac:dyDescent="0.3">
      <c r="A662">
        <v>661</v>
      </c>
      <c r="B662" s="70">
        <v>168366.77</v>
      </c>
      <c r="C662" t="s">
        <v>53</v>
      </c>
    </row>
    <row r="663" spans="1:3" x14ac:dyDescent="0.3">
      <c r="A663">
        <v>662</v>
      </c>
      <c r="B663" s="70">
        <v>121329.91</v>
      </c>
      <c r="C663" t="s">
        <v>53</v>
      </c>
    </row>
    <row r="664" spans="1:3" x14ac:dyDescent="0.3">
      <c r="A664">
        <v>663</v>
      </c>
      <c r="B664" s="70">
        <v>111207.71</v>
      </c>
      <c r="C664" t="s">
        <v>53</v>
      </c>
    </row>
    <row r="665" spans="1:3" x14ac:dyDescent="0.3">
      <c r="A665">
        <v>664</v>
      </c>
      <c r="B665" s="70">
        <v>145850.45000000001</v>
      </c>
      <c r="C665" t="s">
        <v>53</v>
      </c>
    </row>
    <row r="666" spans="1:3" x14ac:dyDescent="0.3">
      <c r="A666">
        <v>665</v>
      </c>
      <c r="B666" s="70">
        <v>92139.72</v>
      </c>
      <c r="C666">
        <v>94</v>
      </c>
    </row>
    <row r="667" spans="1:3" x14ac:dyDescent="0.3">
      <c r="A667">
        <v>666</v>
      </c>
      <c r="B667" s="70">
        <v>234534.39999999999</v>
      </c>
      <c r="C667">
        <v>97</v>
      </c>
    </row>
    <row r="668" spans="1:3" x14ac:dyDescent="0.3">
      <c r="A668">
        <v>667</v>
      </c>
      <c r="B668" s="70">
        <v>99231.23</v>
      </c>
      <c r="C668" t="s">
        <v>53</v>
      </c>
    </row>
    <row r="669" spans="1:3" x14ac:dyDescent="0.3">
      <c r="A669">
        <v>668</v>
      </c>
      <c r="B669" s="70">
        <v>156692.19</v>
      </c>
      <c r="C669" t="s">
        <v>53</v>
      </c>
    </row>
    <row r="670" spans="1:3" x14ac:dyDescent="0.3">
      <c r="A670">
        <v>669</v>
      </c>
      <c r="B670" s="70">
        <v>120186.76</v>
      </c>
      <c r="C670">
        <v>104</v>
      </c>
    </row>
    <row r="671" spans="1:3" x14ac:dyDescent="0.3">
      <c r="A671">
        <v>670</v>
      </c>
      <c r="B671" s="70">
        <v>339262.92</v>
      </c>
      <c r="C671">
        <v>101</v>
      </c>
    </row>
    <row r="672" spans="1:3" x14ac:dyDescent="0.3">
      <c r="A672">
        <v>671</v>
      </c>
      <c r="B672" s="70">
        <v>86956.65</v>
      </c>
      <c r="C672" t="s">
        <v>53</v>
      </c>
    </row>
    <row r="673" spans="1:3" x14ac:dyDescent="0.3">
      <c r="A673">
        <v>672</v>
      </c>
      <c r="B673" s="70">
        <v>135432.92000000001</v>
      </c>
      <c r="C673" t="s">
        <v>53</v>
      </c>
    </row>
    <row r="674" spans="1:3" x14ac:dyDescent="0.3">
      <c r="A674">
        <v>673</v>
      </c>
      <c r="B674" s="70">
        <v>167960.17</v>
      </c>
      <c r="C674" t="s">
        <v>53</v>
      </c>
    </row>
    <row r="675" spans="1:3" x14ac:dyDescent="0.3">
      <c r="A675">
        <v>674</v>
      </c>
      <c r="B675" s="70">
        <v>116945.44</v>
      </c>
      <c r="C675" t="s">
        <v>53</v>
      </c>
    </row>
    <row r="676" spans="1:3" x14ac:dyDescent="0.3">
      <c r="A676">
        <v>675</v>
      </c>
      <c r="B676" s="70">
        <v>135042.91</v>
      </c>
      <c r="C676" t="s">
        <v>53</v>
      </c>
    </row>
    <row r="677" spans="1:3" x14ac:dyDescent="0.3">
      <c r="A677">
        <v>676</v>
      </c>
      <c r="B677" s="70">
        <v>216942.6</v>
      </c>
      <c r="C677" t="s">
        <v>53</v>
      </c>
    </row>
    <row r="678" spans="1:3" x14ac:dyDescent="0.3">
      <c r="A678">
        <v>677</v>
      </c>
      <c r="B678" s="70">
        <v>144914.16</v>
      </c>
      <c r="C678" t="s">
        <v>53</v>
      </c>
    </row>
    <row r="679" spans="1:3" x14ac:dyDescent="0.3">
      <c r="A679">
        <v>678</v>
      </c>
      <c r="B679" s="70">
        <v>138083.94</v>
      </c>
      <c r="C679" t="s">
        <v>53</v>
      </c>
    </row>
    <row r="680" spans="1:3" x14ac:dyDescent="0.3">
      <c r="A680">
        <v>679</v>
      </c>
      <c r="B680" s="70">
        <v>179391.74</v>
      </c>
      <c r="C680" t="s">
        <v>53</v>
      </c>
    </row>
    <row r="681" spans="1:3" x14ac:dyDescent="0.3">
      <c r="A681">
        <v>680</v>
      </c>
      <c r="B681" s="70">
        <v>164904.03</v>
      </c>
      <c r="C681" t="s">
        <v>53</v>
      </c>
    </row>
    <row r="682" spans="1:3" x14ac:dyDescent="0.3">
      <c r="A682">
        <v>681</v>
      </c>
      <c r="B682" s="70">
        <v>143407.85</v>
      </c>
      <c r="C682" t="s">
        <v>53</v>
      </c>
    </row>
    <row r="683" spans="1:3" x14ac:dyDescent="0.3">
      <c r="A683">
        <v>682</v>
      </c>
      <c r="B683" s="70">
        <v>185929.24</v>
      </c>
      <c r="C683" t="s">
        <v>53</v>
      </c>
    </row>
    <row r="684" spans="1:3" x14ac:dyDescent="0.3">
      <c r="A684">
        <v>683</v>
      </c>
      <c r="B684" s="70">
        <v>175547.31</v>
      </c>
      <c r="C684" t="s">
        <v>53</v>
      </c>
    </row>
    <row r="685" spans="1:3" x14ac:dyDescent="0.3">
      <c r="A685">
        <v>684</v>
      </c>
      <c r="B685" s="70">
        <v>176568.15</v>
      </c>
      <c r="C685" t="s">
        <v>53</v>
      </c>
    </row>
    <row r="686" spans="1:3" x14ac:dyDescent="0.3">
      <c r="A686">
        <v>685</v>
      </c>
      <c r="B686" s="70">
        <v>128442.01</v>
      </c>
      <c r="C686">
        <v>104</v>
      </c>
    </row>
    <row r="687" spans="1:3" x14ac:dyDescent="0.3">
      <c r="A687">
        <v>686</v>
      </c>
      <c r="B687" s="70">
        <v>119482.84</v>
      </c>
      <c r="C687" t="s">
        <v>53</v>
      </c>
    </row>
    <row r="688" spans="1:3" x14ac:dyDescent="0.3">
      <c r="A688">
        <v>687</v>
      </c>
      <c r="B688" s="70">
        <v>121574.05</v>
      </c>
      <c r="C688">
        <v>101</v>
      </c>
    </row>
    <row r="689" spans="1:3" x14ac:dyDescent="0.3">
      <c r="A689">
        <v>688</v>
      </c>
      <c r="B689" s="70">
        <v>143159.43</v>
      </c>
      <c r="C689" t="s">
        <v>53</v>
      </c>
    </row>
    <row r="690" spans="1:3" x14ac:dyDescent="0.3">
      <c r="A690">
        <v>689</v>
      </c>
      <c r="B690" s="70">
        <v>144464.28</v>
      </c>
      <c r="C690" t="s">
        <v>53</v>
      </c>
    </row>
    <row r="691" spans="1:3" x14ac:dyDescent="0.3">
      <c r="A691">
        <v>690</v>
      </c>
      <c r="B691" s="70">
        <v>131527.35</v>
      </c>
      <c r="C691" t="s">
        <v>53</v>
      </c>
    </row>
    <row r="692" spans="1:3" x14ac:dyDescent="0.3">
      <c r="A692">
        <v>691</v>
      </c>
      <c r="B692" s="70">
        <v>127332.7</v>
      </c>
      <c r="C692" t="s">
        <v>53</v>
      </c>
    </row>
    <row r="693" spans="1:3" x14ac:dyDescent="0.3">
      <c r="A693">
        <v>692</v>
      </c>
      <c r="B693" s="70">
        <v>121114.56</v>
      </c>
      <c r="C693" t="s">
        <v>53</v>
      </c>
    </row>
    <row r="694" spans="1:3" x14ac:dyDescent="0.3">
      <c r="A694">
        <v>693</v>
      </c>
      <c r="B694" s="70">
        <v>96449.41</v>
      </c>
      <c r="C694">
        <v>101</v>
      </c>
    </row>
    <row r="695" spans="1:3" x14ac:dyDescent="0.3">
      <c r="A695">
        <v>694</v>
      </c>
      <c r="B695" s="70">
        <v>119071.39</v>
      </c>
      <c r="C695" t="s">
        <v>53</v>
      </c>
    </row>
    <row r="696" spans="1:3" x14ac:dyDescent="0.3">
      <c r="A696">
        <v>695</v>
      </c>
      <c r="B696" s="70">
        <v>108055.18</v>
      </c>
      <c r="C696" t="s">
        <v>53</v>
      </c>
    </row>
    <row r="697" spans="1:3" x14ac:dyDescent="0.3">
      <c r="A697">
        <v>696</v>
      </c>
      <c r="B697" s="70">
        <v>380705.44</v>
      </c>
      <c r="C697" t="s">
        <v>53</v>
      </c>
    </row>
    <row r="698" spans="1:3" x14ac:dyDescent="0.3">
      <c r="A698">
        <v>697</v>
      </c>
      <c r="B698" s="70">
        <v>178596.97</v>
      </c>
      <c r="C698" t="s">
        <v>53</v>
      </c>
    </row>
    <row r="699" spans="1:3" x14ac:dyDescent="0.3">
      <c r="A699">
        <v>698</v>
      </c>
      <c r="B699" s="70">
        <v>170588.69</v>
      </c>
      <c r="C699" t="s">
        <v>53</v>
      </c>
    </row>
    <row r="700" spans="1:3" x14ac:dyDescent="0.3">
      <c r="A700">
        <v>699</v>
      </c>
      <c r="B700" s="70">
        <v>95089.08</v>
      </c>
      <c r="C700" t="s">
        <v>53</v>
      </c>
    </row>
    <row r="701" spans="1:3" x14ac:dyDescent="0.3">
      <c r="A701">
        <v>700</v>
      </c>
      <c r="B701" s="70">
        <v>202903.36</v>
      </c>
      <c r="C701">
        <v>87</v>
      </c>
    </row>
    <row r="702" spans="1:3" x14ac:dyDescent="0.3">
      <c r="A702">
        <v>701</v>
      </c>
      <c r="B702" s="70">
        <v>163115.10999999999</v>
      </c>
      <c r="C702" t="s">
        <v>53</v>
      </c>
    </row>
    <row r="703" spans="1:3" x14ac:dyDescent="0.3">
      <c r="A703">
        <v>702</v>
      </c>
      <c r="B703" s="70">
        <v>126246.19</v>
      </c>
      <c r="C703" t="s">
        <v>53</v>
      </c>
    </row>
    <row r="704" spans="1:3" x14ac:dyDescent="0.3">
      <c r="A704">
        <v>703</v>
      </c>
      <c r="B704" s="70">
        <v>166605.89000000001</v>
      </c>
      <c r="C704">
        <v>105</v>
      </c>
    </row>
    <row r="705" spans="1:3" x14ac:dyDescent="0.3">
      <c r="A705">
        <v>704</v>
      </c>
      <c r="B705" s="70">
        <v>167611.94</v>
      </c>
      <c r="C705">
        <v>104</v>
      </c>
    </row>
    <row r="706" spans="1:3" x14ac:dyDescent="0.3">
      <c r="A706">
        <v>705</v>
      </c>
      <c r="B706" s="70">
        <v>214821.45</v>
      </c>
      <c r="C706" t="s">
        <v>53</v>
      </c>
    </row>
    <row r="707" spans="1:3" x14ac:dyDescent="0.3">
      <c r="A707">
        <v>706</v>
      </c>
      <c r="B707" s="70">
        <v>156335.31</v>
      </c>
      <c r="C707" t="s">
        <v>53</v>
      </c>
    </row>
    <row r="708" spans="1:3" x14ac:dyDescent="0.3">
      <c r="A708">
        <v>707</v>
      </c>
      <c r="B708" s="70">
        <v>160154.32</v>
      </c>
      <c r="C708" t="s">
        <v>53</v>
      </c>
    </row>
    <row r="709" spans="1:3" x14ac:dyDescent="0.3">
      <c r="A709">
        <v>708</v>
      </c>
      <c r="B709" s="70">
        <v>179728.31</v>
      </c>
      <c r="C709" t="s">
        <v>53</v>
      </c>
    </row>
    <row r="710" spans="1:3" x14ac:dyDescent="0.3">
      <c r="A710">
        <v>709</v>
      </c>
      <c r="B710" s="70">
        <v>173674.31</v>
      </c>
      <c r="C710" t="s">
        <v>53</v>
      </c>
    </row>
    <row r="711" spans="1:3" x14ac:dyDescent="0.3">
      <c r="A711">
        <v>710</v>
      </c>
      <c r="B711" s="70">
        <v>111312.91</v>
      </c>
      <c r="C711" t="s">
        <v>53</v>
      </c>
    </row>
    <row r="712" spans="1:3" x14ac:dyDescent="0.3">
      <c r="A712">
        <v>711</v>
      </c>
      <c r="B712" s="70">
        <v>180495.85</v>
      </c>
      <c r="C712" t="s">
        <v>53</v>
      </c>
    </row>
    <row r="713" spans="1:3" x14ac:dyDescent="0.3">
      <c r="A713">
        <v>712</v>
      </c>
      <c r="B713" s="70">
        <v>175017.76</v>
      </c>
      <c r="C713" t="s">
        <v>53</v>
      </c>
    </row>
    <row r="714" spans="1:3" x14ac:dyDescent="0.3">
      <c r="A714">
        <v>713</v>
      </c>
      <c r="B714" s="70">
        <v>121854.17</v>
      </c>
      <c r="C714" t="s">
        <v>53</v>
      </c>
    </row>
    <row r="715" spans="1:3" x14ac:dyDescent="0.3">
      <c r="A715">
        <v>714</v>
      </c>
      <c r="B715" s="70">
        <v>102798.95</v>
      </c>
      <c r="C715">
        <v>98</v>
      </c>
    </row>
    <row r="716" spans="1:3" x14ac:dyDescent="0.3">
      <c r="A716">
        <v>715</v>
      </c>
      <c r="B716" s="70">
        <v>131194.18</v>
      </c>
      <c r="C716">
        <v>96</v>
      </c>
    </row>
    <row r="717" spans="1:3" x14ac:dyDescent="0.3">
      <c r="A717">
        <v>716</v>
      </c>
      <c r="B717" s="70">
        <v>118961.15</v>
      </c>
      <c r="C717" t="s">
        <v>53</v>
      </c>
    </row>
    <row r="718" spans="1:3" x14ac:dyDescent="0.3">
      <c r="A718">
        <v>717</v>
      </c>
      <c r="B718" s="70">
        <v>90249.9</v>
      </c>
      <c r="C718" t="s">
        <v>53</v>
      </c>
    </row>
    <row r="719" spans="1:3" x14ac:dyDescent="0.3">
      <c r="A719">
        <v>718</v>
      </c>
      <c r="B719" s="70">
        <v>136488.15</v>
      </c>
      <c r="C719">
        <v>114</v>
      </c>
    </row>
    <row r="720" spans="1:3" x14ac:dyDescent="0.3">
      <c r="A720">
        <v>719</v>
      </c>
      <c r="B720" s="70">
        <v>144079.43</v>
      </c>
      <c r="C720" t="s">
        <v>53</v>
      </c>
    </row>
    <row r="721" spans="1:3" x14ac:dyDescent="0.3">
      <c r="A721">
        <v>720</v>
      </c>
      <c r="B721" s="70">
        <v>99428.35</v>
      </c>
      <c r="C721" t="s">
        <v>53</v>
      </c>
    </row>
    <row r="722" spans="1:3" x14ac:dyDescent="0.3">
      <c r="A722">
        <v>721</v>
      </c>
      <c r="B722" s="70">
        <v>125922.78</v>
      </c>
      <c r="C722" t="s">
        <v>53</v>
      </c>
    </row>
    <row r="723" spans="1:3" x14ac:dyDescent="0.3">
      <c r="A723">
        <v>722</v>
      </c>
      <c r="B723" s="70">
        <v>417056.47</v>
      </c>
      <c r="C723">
        <v>114</v>
      </c>
    </row>
    <row r="724" spans="1:3" x14ac:dyDescent="0.3">
      <c r="A724">
        <v>723</v>
      </c>
      <c r="B724" s="70">
        <v>218787.12</v>
      </c>
      <c r="C724" t="s">
        <v>53</v>
      </c>
    </row>
    <row r="725" spans="1:3" x14ac:dyDescent="0.3">
      <c r="A725">
        <v>724</v>
      </c>
      <c r="B725" s="70">
        <v>251160.49</v>
      </c>
      <c r="C725">
        <v>99</v>
      </c>
    </row>
    <row r="726" spans="1:3" x14ac:dyDescent="0.3">
      <c r="A726">
        <v>725</v>
      </c>
      <c r="B726" s="70">
        <v>114138.28</v>
      </c>
      <c r="C726" t="s">
        <v>53</v>
      </c>
    </row>
    <row r="727" spans="1:3" x14ac:dyDescent="0.3">
      <c r="A727">
        <v>726</v>
      </c>
      <c r="B727" s="70">
        <v>131940.54999999999</v>
      </c>
      <c r="C727" t="s">
        <v>53</v>
      </c>
    </row>
    <row r="728" spans="1:3" x14ac:dyDescent="0.3">
      <c r="A728">
        <v>727</v>
      </c>
      <c r="B728" s="70">
        <v>165816.39000000001</v>
      </c>
      <c r="C728" t="s">
        <v>53</v>
      </c>
    </row>
    <row r="729" spans="1:3" x14ac:dyDescent="0.3">
      <c r="A729">
        <v>728</v>
      </c>
      <c r="B729" s="70">
        <v>128200.7</v>
      </c>
      <c r="C729">
        <v>90</v>
      </c>
    </row>
    <row r="730" spans="1:3" x14ac:dyDescent="0.3">
      <c r="A730">
        <v>729</v>
      </c>
      <c r="B730" s="70">
        <v>120554.56</v>
      </c>
      <c r="C730" t="s">
        <v>53</v>
      </c>
    </row>
    <row r="731" spans="1:3" x14ac:dyDescent="0.3">
      <c r="A731">
        <v>730</v>
      </c>
      <c r="B731" s="70">
        <v>155091.26999999999</v>
      </c>
      <c r="C731" t="s">
        <v>53</v>
      </c>
    </row>
    <row r="732" spans="1:3" x14ac:dyDescent="0.3">
      <c r="A732">
        <v>731</v>
      </c>
      <c r="B732" s="70">
        <v>208319.05</v>
      </c>
      <c r="C732" t="s">
        <v>53</v>
      </c>
    </row>
    <row r="733" spans="1:3" x14ac:dyDescent="0.3">
      <c r="A733">
        <v>732</v>
      </c>
      <c r="B733" s="70">
        <v>144966.95000000001</v>
      </c>
      <c r="C733" t="s">
        <v>53</v>
      </c>
    </row>
    <row r="734" spans="1:3" x14ac:dyDescent="0.3">
      <c r="A734">
        <v>733</v>
      </c>
      <c r="B734" s="70">
        <v>96742.41</v>
      </c>
      <c r="C734" t="s">
        <v>53</v>
      </c>
    </row>
    <row r="735" spans="1:3" x14ac:dyDescent="0.3">
      <c r="A735">
        <v>734</v>
      </c>
      <c r="B735" s="70">
        <v>182758.07</v>
      </c>
      <c r="C735" t="s">
        <v>53</v>
      </c>
    </row>
    <row r="736" spans="1:3" x14ac:dyDescent="0.3">
      <c r="A736">
        <v>735</v>
      </c>
      <c r="B736" s="70">
        <v>262151.27</v>
      </c>
      <c r="C736">
        <v>113</v>
      </c>
    </row>
    <row r="737" spans="1:3" x14ac:dyDescent="0.3">
      <c r="A737">
        <v>736</v>
      </c>
      <c r="B737" s="70">
        <v>156858.04999999999</v>
      </c>
      <c r="C737">
        <v>92</v>
      </c>
    </row>
    <row r="738" spans="1:3" x14ac:dyDescent="0.3">
      <c r="A738">
        <v>737</v>
      </c>
      <c r="B738" s="70">
        <v>161951.09</v>
      </c>
      <c r="C738" t="s">
        <v>53</v>
      </c>
    </row>
    <row r="739" spans="1:3" x14ac:dyDescent="0.3">
      <c r="A739">
        <v>738</v>
      </c>
      <c r="B739" s="70">
        <v>183736.11</v>
      </c>
      <c r="C739">
        <v>96</v>
      </c>
    </row>
    <row r="740" spans="1:3" x14ac:dyDescent="0.3">
      <c r="A740">
        <v>739</v>
      </c>
      <c r="B740" s="70">
        <v>110188.91</v>
      </c>
      <c r="C740">
        <v>95</v>
      </c>
    </row>
    <row r="741" spans="1:3" x14ac:dyDescent="0.3">
      <c r="A741">
        <v>740</v>
      </c>
      <c r="B741" s="70">
        <v>84332.75</v>
      </c>
      <c r="C741" t="s">
        <v>53</v>
      </c>
    </row>
    <row r="742" spans="1:3" x14ac:dyDescent="0.3">
      <c r="A742">
        <v>741</v>
      </c>
      <c r="B742" s="70">
        <v>197909.53</v>
      </c>
      <c r="C742" t="s">
        <v>53</v>
      </c>
    </row>
    <row r="743" spans="1:3" x14ac:dyDescent="0.3">
      <c r="A743">
        <v>742</v>
      </c>
      <c r="B743" s="70">
        <v>88273.19</v>
      </c>
      <c r="C743" t="s">
        <v>53</v>
      </c>
    </row>
    <row r="744" spans="1:3" x14ac:dyDescent="0.3">
      <c r="A744">
        <v>743</v>
      </c>
      <c r="B744" s="70">
        <v>181897.98</v>
      </c>
      <c r="C744" t="s">
        <v>53</v>
      </c>
    </row>
    <row r="745" spans="1:3" x14ac:dyDescent="0.3">
      <c r="A745">
        <v>744</v>
      </c>
      <c r="B745" s="70">
        <v>242116.91</v>
      </c>
      <c r="C745" t="s">
        <v>53</v>
      </c>
    </row>
    <row r="746" spans="1:3" x14ac:dyDescent="0.3">
      <c r="A746">
        <v>745</v>
      </c>
      <c r="B746" s="70">
        <v>195605.71</v>
      </c>
      <c r="C746">
        <v>101</v>
      </c>
    </row>
    <row r="747" spans="1:3" x14ac:dyDescent="0.3">
      <c r="A747">
        <v>746</v>
      </c>
      <c r="B747" s="70">
        <v>197517.02</v>
      </c>
      <c r="C747" t="s">
        <v>53</v>
      </c>
    </row>
    <row r="748" spans="1:3" x14ac:dyDescent="0.3">
      <c r="A748">
        <v>747</v>
      </c>
      <c r="B748" s="70">
        <v>98768.61</v>
      </c>
      <c r="C748">
        <v>110</v>
      </c>
    </row>
    <row r="749" spans="1:3" x14ac:dyDescent="0.3">
      <c r="A749">
        <v>748</v>
      </c>
      <c r="B749" s="70">
        <v>171487.99</v>
      </c>
      <c r="C749" t="s">
        <v>53</v>
      </c>
    </row>
    <row r="750" spans="1:3" x14ac:dyDescent="0.3">
      <c r="A750">
        <v>749</v>
      </c>
      <c r="B750" s="70">
        <v>68441.490000000005</v>
      </c>
      <c r="C750" t="s">
        <v>53</v>
      </c>
    </row>
    <row r="751" spans="1:3" x14ac:dyDescent="0.3">
      <c r="A751">
        <v>750</v>
      </c>
      <c r="B751" s="70">
        <v>167235.71</v>
      </c>
      <c r="C751" t="s">
        <v>53</v>
      </c>
    </row>
    <row r="752" spans="1:3" x14ac:dyDescent="0.3">
      <c r="A752">
        <v>751</v>
      </c>
      <c r="B752" s="70">
        <v>117759</v>
      </c>
      <c r="C752" t="s">
        <v>53</v>
      </c>
    </row>
    <row r="753" spans="1:3" x14ac:dyDescent="0.3">
      <c r="A753">
        <v>752</v>
      </c>
      <c r="B753" s="70">
        <v>142182.34</v>
      </c>
      <c r="C753">
        <v>106</v>
      </c>
    </row>
    <row r="754" spans="1:3" x14ac:dyDescent="0.3">
      <c r="A754">
        <v>753</v>
      </c>
      <c r="B754" s="70">
        <v>120195.67</v>
      </c>
      <c r="C754">
        <v>95</v>
      </c>
    </row>
    <row r="755" spans="1:3" x14ac:dyDescent="0.3">
      <c r="A755">
        <v>754</v>
      </c>
      <c r="B755" s="70">
        <v>361952.19</v>
      </c>
      <c r="C755" t="s">
        <v>53</v>
      </c>
    </row>
    <row r="756" spans="1:3" x14ac:dyDescent="0.3">
      <c r="A756">
        <v>755</v>
      </c>
      <c r="B756" s="70">
        <v>123346.44</v>
      </c>
      <c r="C756" t="s">
        <v>53</v>
      </c>
    </row>
    <row r="757" spans="1:3" x14ac:dyDescent="0.3">
      <c r="A757">
        <v>756</v>
      </c>
      <c r="B757" s="70">
        <v>126223.34</v>
      </c>
      <c r="C757">
        <v>101</v>
      </c>
    </row>
    <row r="758" spans="1:3" x14ac:dyDescent="0.3">
      <c r="A758">
        <v>757</v>
      </c>
      <c r="B758" s="70">
        <v>129457.85</v>
      </c>
      <c r="C758" t="s">
        <v>53</v>
      </c>
    </row>
    <row r="759" spans="1:3" x14ac:dyDescent="0.3">
      <c r="A759">
        <v>758</v>
      </c>
      <c r="B759" s="70">
        <v>193572.66</v>
      </c>
      <c r="C759" t="s">
        <v>53</v>
      </c>
    </row>
    <row r="760" spans="1:3" x14ac:dyDescent="0.3">
      <c r="A760">
        <v>759</v>
      </c>
      <c r="B760" s="70">
        <v>154631.13</v>
      </c>
      <c r="C760" t="s">
        <v>53</v>
      </c>
    </row>
    <row r="761" spans="1:3" x14ac:dyDescent="0.3">
      <c r="A761">
        <v>760</v>
      </c>
      <c r="B761" s="70">
        <v>229511.13</v>
      </c>
      <c r="C761" t="s">
        <v>53</v>
      </c>
    </row>
    <row r="762" spans="1:3" x14ac:dyDescent="0.3">
      <c r="A762">
        <v>761</v>
      </c>
      <c r="B762" s="70">
        <v>150854.6</v>
      </c>
      <c r="C762">
        <v>96</v>
      </c>
    </row>
    <row r="763" spans="1:3" x14ac:dyDescent="0.3">
      <c r="A763">
        <v>762</v>
      </c>
      <c r="B763" s="70">
        <v>123377.23</v>
      </c>
      <c r="C763" t="s">
        <v>53</v>
      </c>
    </row>
    <row r="764" spans="1:3" x14ac:dyDescent="0.3">
      <c r="A764">
        <v>763</v>
      </c>
      <c r="B764" s="70">
        <v>107535.84</v>
      </c>
      <c r="C764" t="s">
        <v>53</v>
      </c>
    </row>
    <row r="765" spans="1:3" x14ac:dyDescent="0.3">
      <c r="A765">
        <v>764</v>
      </c>
      <c r="B765" s="70">
        <v>175822.07999999999</v>
      </c>
      <c r="C765" t="s">
        <v>53</v>
      </c>
    </row>
    <row r="766" spans="1:3" x14ac:dyDescent="0.3">
      <c r="A766">
        <v>765</v>
      </c>
      <c r="B766" s="70">
        <v>130245.46</v>
      </c>
      <c r="C766">
        <v>88</v>
      </c>
    </row>
    <row r="767" spans="1:3" x14ac:dyDescent="0.3">
      <c r="A767">
        <v>766</v>
      </c>
      <c r="B767" s="70">
        <v>215376.09</v>
      </c>
      <c r="C767" t="s">
        <v>53</v>
      </c>
    </row>
    <row r="768" spans="1:3" x14ac:dyDescent="0.3">
      <c r="A768">
        <v>767</v>
      </c>
      <c r="B768" s="70">
        <v>111544.74</v>
      </c>
      <c r="C768" t="s">
        <v>53</v>
      </c>
    </row>
    <row r="769" spans="1:3" x14ac:dyDescent="0.3">
      <c r="A769">
        <v>768</v>
      </c>
      <c r="B769" s="70">
        <v>177947.98</v>
      </c>
      <c r="C769" t="s">
        <v>53</v>
      </c>
    </row>
    <row r="770" spans="1:3" x14ac:dyDescent="0.3">
      <c r="A770">
        <v>769</v>
      </c>
      <c r="B770" s="70">
        <v>106047.79</v>
      </c>
      <c r="C770" t="s">
        <v>53</v>
      </c>
    </row>
    <row r="771" spans="1:3" x14ac:dyDescent="0.3">
      <c r="A771">
        <v>770</v>
      </c>
      <c r="B771" s="70">
        <v>119573.79</v>
      </c>
      <c r="C771">
        <v>99</v>
      </c>
    </row>
    <row r="772" spans="1:3" x14ac:dyDescent="0.3">
      <c r="A772">
        <v>771</v>
      </c>
      <c r="B772" s="70">
        <v>128053.44</v>
      </c>
      <c r="C772">
        <v>101</v>
      </c>
    </row>
    <row r="773" spans="1:3" x14ac:dyDescent="0.3">
      <c r="A773">
        <v>772</v>
      </c>
      <c r="B773" s="70">
        <v>244002.83</v>
      </c>
      <c r="C773">
        <v>107</v>
      </c>
    </row>
    <row r="774" spans="1:3" x14ac:dyDescent="0.3">
      <c r="A774">
        <v>773</v>
      </c>
      <c r="B774" s="70">
        <v>200860.6</v>
      </c>
      <c r="C774" t="s">
        <v>53</v>
      </c>
    </row>
    <row r="775" spans="1:3" x14ac:dyDescent="0.3">
      <c r="A775">
        <v>774</v>
      </c>
      <c r="B775" s="70">
        <v>148416.10999999999</v>
      </c>
      <c r="C775">
        <v>102</v>
      </c>
    </row>
    <row r="776" spans="1:3" x14ac:dyDescent="0.3">
      <c r="A776">
        <v>775</v>
      </c>
      <c r="B776" s="70">
        <v>139866.53</v>
      </c>
      <c r="C776" t="s">
        <v>53</v>
      </c>
    </row>
    <row r="777" spans="1:3" x14ac:dyDescent="0.3">
      <c r="A777">
        <v>776</v>
      </c>
      <c r="B777" s="70">
        <v>158016.63</v>
      </c>
      <c r="C777" t="s">
        <v>53</v>
      </c>
    </row>
    <row r="778" spans="1:3" x14ac:dyDescent="0.3">
      <c r="A778">
        <v>777</v>
      </c>
      <c r="B778" s="70">
        <v>151378.03</v>
      </c>
      <c r="C778" t="s">
        <v>53</v>
      </c>
    </row>
    <row r="779" spans="1:3" x14ac:dyDescent="0.3">
      <c r="A779">
        <v>778</v>
      </c>
      <c r="B779" s="70">
        <v>119067.81</v>
      </c>
      <c r="C779">
        <v>101</v>
      </c>
    </row>
    <row r="780" spans="1:3" x14ac:dyDescent="0.3">
      <c r="A780">
        <v>779</v>
      </c>
      <c r="B780" s="70">
        <v>113400.14</v>
      </c>
      <c r="C780" t="s">
        <v>53</v>
      </c>
    </row>
    <row r="781" spans="1:3" x14ac:dyDescent="0.3">
      <c r="A781">
        <v>780</v>
      </c>
      <c r="B781" s="70">
        <v>170992.79</v>
      </c>
      <c r="C781" t="s">
        <v>53</v>
      </c>
    </row>
    <row r="782" spans="1:3" x14ac:dyDescent="0.3">
      <c r="A782">
        <v>781</v>
      </c>
      <c r="B782" s="70">
        <v>113370.02</v>
      </c>
      <c r="C782">
        <v>109</v>
      </c>
    </row>
    <row r="783" spans="1:3" x14ac:dyDescent="0.3">
      <c r="A783">
        <v>782</v>
      </c>
      <c r="B783" s="70">
        <v>140544.12</v>
      </c>
      <c r="C783">
        <v>97</v>
      </c>
    </row>
    <row r="784" spans="1:3" x14ac:dyDescent="0.3">
      <c r="A784">
        <v>783</v>
      </c>
      <c r="B784" s="70">
        <v>123134.34</v>
      </c>
      <c r="C784" t="s">
        <v>53</v>
      </c>
    </row>
    <row r="785" spans="1:3" x14ac:dyDescent="0.3">
      <c r="A785">
        <v>784</v>
      </c>
      <c r="B785" s="70">
        <v>89493.69</v>
      </c>
      <c r="C785" t="s">
        <v>53</v>
      </c>
    </row>
    <row r="786" spans="1:3" x14ac:dyDescent="0.3">
      <c r="A786">
        <v>785</v>
      </c>
      <c r="B786" s="70">
        <v>120736.05</v>
      </c>
      <c r="C786">
        <v>102</v>
      </c>
    </row>
    <row r="787" spans="1:3" x14ac:dyDescent="0.3">
      <c r="A787">
        <v>786</v>
      </c>
      <c r="B787" s="70">
        <v>102246.83</v>
      </c>
      <c r="C787" t="s">
        <v>53</v>
      </c>
    </row>
    <row r="788" spans="1:3" x14ac:dyDescent="0.3">
      <c r="A788">
        <v>787</v>
      </c>
      <c r="B788" s="70">
        <v>177925.29</v>
      </c>
      <c r="C788">
        <v>99</v>
      </c>
    </row>
    <row r="789" spans="1:3" x14ac:dyDescent="0.3">
      <c r="A789">
        <v>788</v>
      </c>
      <c r="B789" s="70">
        <v>103595.63</v>
      </c>
      <c r="C789" t="s">
        <v>53</v>
      </c>
    </row>
    <row r="790" spans="1:3" x14ac:dyDescent="0.3">
      <c r="A790">
        <v>789</v>
      </c>
      <c r="B790" s="70">
        <v>141602.78</v>
      </c>
      <c r="C790">
        <v>94</v>
      </c>
    </row>
    <row r="791" spans="1:3" x14ac:dyDescent="0.3">
      <c r="A791">
        <v>790</v>
      </c>
      <c r="B791" s="70">
        <v>167743.29</v>
      </c>
      <c r="C791">
        <v>107</v>
      </c>
    </row>
    <row r="792" spans="1:3" x14ac:dyDescent="0.3">
      <c r="A792">
        <v>791</v>
      </c>
      <c r="B792" s="70">
        <v>125073.9</v>
      </c>
      <c r="C792" t="s">
        <v>53</v>
      </c>
    </row>
    <row r="793" spans="1:3" x14ac:dyDescent="0.3">
      <c r="A793">
        <v>792</v>
      </c>
      <c r="B793" s="70">
        <v>97407.84</v>
      </c>
      <c r="C793" t="s">
        <v>53</v>
      </c>
    </row>
    <row r="794" spans="1:3" x14ac:dyDescent="0.3">
      <c r="A794">
        <v>793</v>
      </c>
      <c r="B794" s="70">
        <v>122316.18</v>
      </c>
      <c r="C794" t="s">
        <v>53</v>
      </c>
    </row>
    <row r="795" spans="1:3" x14ac:dyDescent="0.3">
      <c r="A795">
        <v>794</v>
      </c>
      <c r="B795" s="70">
        <v>100051.75</v>
      </c>
      <c r="C795" t="s">
        <v>53</v>
      </c>
    </row>
    <row r="796" spans="1:3" x14ac:dyDescent="0.3">
      <c r="A796">
        <v>795</v>
      </c>
      <c r="B796" s="70">
        <v>134014.32</v>
      </c>
      <c r="C796" t="s">
        <v>53</v>
      </c>
    </row>
    <row r="797" spans="1:3" x14ac:dyDescent="0.3">
      <c r="A797">
        <v>796</v>
      </c>
      <c r="B797" s="70">
        <v>96402.77</v>
      </c>
      <c r="C797" t="s">
        <v>53</v>
      </c>
    </row>
    <row r="798" spans="1:3" x14ac:dyDescent="0.3">
      <c r="A798">
        <v>797</v>
      </c>
      <c r="B798" s="70">
        <v>172680.41</v>
      </c>
      <c r="C798" t="s">
        <v>53</v>
      </c>
    </row>
    <row r="799" spans="1:3" x14ac:dyDescent="0.3">
      <c r="A799">
        <v>798</v>
      </c>
      <c r="B799" s="70">
        <v>96672.82</v>
      </c>
      <c r="C799" t="s">
        <v>53</v>
      </c>
    </row>
    <row r="800" spans="1:3" x14ac:dyDescent="0.3">
      <c r="A800">
        <v>799</v>
      </c>
      <c r="B800" s="70">
        <v>87494.45</v>
      </c>
      <c r="C800" t="s">
        <v>53</v>
      </c>
    </row>
    <row r="801" spans="1:3" x14ac:dyDescent="0.3">
      <c r="A801">
        <v>800</v>
      </c>
      <c r="B801" s="70">
        <v>84831.53</v>
      </c>
      <c r="C801" t="s">
        <v>53</v>
      </c>
    </row>
    <row r="802" spans="1:3" x14ac:dyDescent="0.3">
      <c r="A802">
        <v>801</v>
      </c>
      <c r="B802" s="70">
        <v>117389.33</v>
      </c>
      <c r="C802">
        <v>107</v>
      </c>
    </row>
    <row r="803" spans="1:3" x14ac:dyDescent="0.3">
      <c r="A803">
        <v>802</v>
      </c>
      <c r="B803" s="70">
        <v>126683.24</v>
      </c>
      <c r="C803">
        <v>96</v>
      </c>
    </row>
    <row r="804" spans="1:3" x14ac:dyDescent="0.3">
      <c r="A804">
        <v>803</v>
      </c>
      <c r="B804" s="70">
        <v>160276.32</v>
      </c>
      <c r="C804">
        <v>104</v>
      </c>
    </row>
    <row r="805" spans="1:3" x14ac:dyDescent="0.3">
      <c r="A805">
        <v>804</v>
      </c>
      <c r="B805" s="70">
        <v>97316.38</v>
      </c>
      <c r="C805">
        <v>105</v>
      </c>
    </row>
    <row r="806" spans="1:3" x14ac:dyDescent="0.3">
      <c r="A806">
        <v>805</v>
      </c>
      <c r="B806" s="70">
        <v>125345</v>
      </c>
      <c r="C806">
        <v>94</v>
      </c>
    </row>
    <row r="807" spans="1:3" x14ac:dyDescent="0.3">
      <c r="A807">
        <v>806</v>
      </c>
      <c r="B807" s="70">
        <v>164822.20000000001</v>
      </c>
      <c r="C807">
        <v>97</v>
      </c>
    </row>
    <row r="808" spans="1:3" x14ac:dyDescent="0.3">
      <c r="A808">
        <v>807</v>
      </c>
      <c r="B808" s="70">
        <v>270692.62</v>
      </c>
      <c r="C808" t="s">
        <v>53</v>
      </c>
    </row>
    <row r="809" spans="1:3" x14ac:dyDescent="0.3">
      <c r="A809">
        <v>808</v>
      </c>
      <c r="B809" s="70">
        <v>104451.07</v>
      </c>
      <c r="C809" t="s">
        <v>53</v>
      </c>
    </row>
    <row r="810" spans="1:3" x14ac:dyDescent="0.3">
      <c r="A810">
        <v>809</v>
      </c>
      <c r="B810" s="70">
        <v>151636.65</v>
      </c>
      <c r="C810" t="s">
        <v>53</v>
      </c>
    </row>
    <row r="811" spans="1:3" x14ac:dyDescent="0.3">
      <c r="A811">
        <v>810</v>
      </c>
      <c r="B811" s="70">
        <v>130068.02</v>
      </c>
      <c r="C811" t="s">
        <v>53</v>
      </c>
    </row>
    <row r="812" spans="1:3" x14ac:dyDescent="0.3">
      <c r="A812">
        <v>811</v>
      </c>
      <c r="B812" s="70">
        <v>95016.85</v>
      </c>
      <c r="C812" t="s">
        <v>53</v>
      </c>
    </row>
    <row r="813" spans="1:3" x14ac:dyDescent="0.3">
      <c r="A813">
        <v>812</v>
      </c>
      <c r="B813" s="70">
        <v>135676.29</v>
      </c>
      <c r="C813">
        <v>104</v>
      </c>
    </row>
    <row r="814" spans="1:3" x14ac:dyDescent="0.3">
      <c r="A814">
        <v>813</v>
      </c>
      <c r="B814" s="70">
        <v>150625.76999999999</v>
      </c>
      <c r="C814" t="s">
        <v>53</v>
      </c>
    </row>
    <row r="815" spans="1:3" x14ac:dyDescent="0.3">
      <c r="A815">
        <v>814</v>
      </c>
      <c r="B815" s="70">
        <v>144230.01999999999</v>
      </c>
      <c r="C815" t="s">
        <v>53</v>
      </c>
    </row>
    <row r="816" spans="1:3" x14ac:dyDescent="0.3">
      <c r="A816">
        <v>815</v>
      </c>
      <c r="B816" s="70">
        <v>181759.03</v>
      </c>
      <c r="C816" t="s">
        <v>53</v>
      </c>
    </row>
    <row r="817" spans="1:3" x14ac:dyDescent="0.3">
      <c r="A817">
        <v>816</v>
      </c>
      <c r="B817" s="70">
        <v>141447.79999999999</v>
      </c>
      <c r="C817" t="s">
        <v>53</v>
      </c>
    </row>
    <row r="818" spans="1:3" x14ac:dyDescent="0.3">
      <c r="A818">
        <v>817</v>
      </c>
      <c r="B818" s="70">
        <v>190586.61</v>
      </c>
      <c r="C818">
        <v>86</v>
      </c>
    </row>
    <row r="819" spans="1:3" x14ac:dyDescent="0.3">
      <c r="A819">
        <v>818</v>
      </c>
      <c r="B819" s="70">
        <v>263568.05</v>
      </c>
      <c r="C819">
        <v>105</v>
      </c>
    </row>
    <row r="820" spans="1:3" x14ac:dyDescent="0.3">
      <c r="A820">
        <v>819</v>
      </c>
      <c r="B820" s="70">
        <v>124514.33</v>
      </c>
      <c r="C820" t="s">
        <v>53</v>
      </c>
    </row>
    <row r="821" spans="1:3" x14ac:dyDescent="0.3">
      <c r="A821">
        <v>820</v>
      </c>
      <c r="B821" s="70">
        <v>182262.04</v>
      </c>
      <c r="C821">
        <v>87</v>
      </c>
    </row>
    <row r="822" spans="1:3" x14ac:dyDescent="0.3">
      <c r="A822">
        <v>821</v>
      </c>
      <c r="B822" s="70">
        <v>120659.7</v>
      </c>
      <c r="C822" t="s">
        <v>53</v>
      </c>
    </row>
    <row r="823" spans="1:3" x14ac:dyDescent="0.3">
      <c r="A823">
        <v>822</v>
      </c>
      <c r="B823" s="70">
        <v>192071.48</v>
      </c>
      <c r="C823" t="s">
        <v>53</v>
      </c>
    </row>
    <row r="824" spans="1:3" x14ac:dyDescent="0.3">
      <c r="A824">
        <v>823</v>
      </c>
      <c r="B824" s="70">
        <v>88409.48</v>
      </c>
      <c r="C824">
        <v>108</v>
      </c>
    </row>
    <row r="825" spans="1:3" x14ac:dyDescent="0.3">
      <c r="A825">
        <v>824</v>
      </c>
      <c r="B825" s="70">
        <v>223540.93</v>
      </c>
      <c r="C825" t="s">
        <v>53</v>
      </c>
    </row>
    <row r="826" spans="1:3" x14ac:dyDescent="0.3">
      <c r="A826">
        <v>825</v>
      </c>
      <c r="B826" s="70">
        <v>193583.01</v>
      </c>
      <c r="C826">
        <v>91</v>
      </c>
    </row>
    <row r="827" spans="1:3" x14ac:dyDescent="0.3">
      <c r="A827">
        <v>826</v>
      </c>
      <c r="B827" s="70">
        <v>137844.18</v>
      </c>
      <c r="C827" t="s">
        <v>53</v>
      </c>
    </row>
    <row r="828" spans="1:3" x14ac:dyDescent="0.3">
      <c r="A828">
        <v>827</v>
      </c>
      <c r="B828" s="70">
        <v>301490.98</v>
      </c>
      <c r="C828" t="s">
        <v>53</v>
      </c>
    </row>
    <row r="829" spans="1:3" x14ac:dyDescent="0.3">
      <c r="A829">
        <v>828</v>
      </c>
      <c r="B829" s="70">
        <v>104880.26</v>
      </c>
      <c r="C829" t="s">
        <v>53</v>
      </c>
    </row>
    <row r="830" spans="1:3" x14ac:dyDescent="0.3">
      <c r="A830">
        <v>829</v>
      </c>
      <c r="B830" s="70">
        <v>110326.18</v>
      </c>
      <c r="C830" t="s">
        <v>53</v>
      </c>
    </row>
    <row r="831" spans="1:3" x14ac:dyDescent="0.3">
      <c r="A831">
        <v>830</v>
      </c>
      <c r="B831" s="70">
        <v>156099.98000000001</v>
      </c>
      <c r="C831" t="s">
        <v>53</v>
      </c>
    </row>
    <row r="832" spans="1:3" x14ac:dyDescent="0.3">
      <c r="A832">
        <v>831</v>
      </c>
      <c r="B832" s="70">
        <v>152089.98000000001</v>
      </c>
      <c r="C832" t="s">
        <v>53</v>
      </c>
    </row>
    <row r="833" spans="1:3" x14ac:dyDescent="0.3">
      <c r="A833">
        <v>832</v>
      </c>
      <c r="B833" s="70">
        <v>179487.18</v>
      </c>
      <c r="C833" t="s">
        <v>53</v>
      </c>
    </row>
    <row r="834" spans="1:3" x14ac:dyDescent="0.3">
      <c r="A834">
        <v>833</v>
      </c>
      <c r="B834" s="70">
        <v>91924.28</v>
      </c>
      <c r="C834">
        <v>115</v>
      </c>
    </row>
    <row r="835" spans="1:3" x14ac:dyDescent="0.3">
      <c r="A835">
        <v>834</v>
      </c>
      <c r="B835" s="70">
        <v>172957.61</v>
      </c>
      <c r="C835" t="s">
        <v>53</v>
      </c>
    </row>
    <row r="836" spans="1:3" x14ac:dyDescent="0.3">
      <c r="A836">
        <v>835</v>
      </c>
      <c r="B836" s="70">
        <v>93127.03</v>
      </c>
      <c r="C836" t="s">
        <v>53</v>
      </c>
    </row>
    <row r="837" spans="1:3" x14ac:dyDescent="0.3">
      <c r="A837">
        <v>836</v>
      </c>
      <c r="B837" s="70">
        <v>233132.44</v>
      </c>
      <c r="C837">
        <v>102</v>
      </c>
    </row>
    <row r="838" spans="1:3" x14ac:dyDescent="0.3">
      <c r="A838">
        <v>837</v>
      </c>
      <c r="B838" s="70">
        <v>106813.34</v>
      </c>
      <c r="C838" t="s">
        <v>53</v>
      </c>
    </row>
    <row r="839" spans="1:3" x14ac:dyDescent="0.3">
      <c r="A839">
        <v>838</v>
      </c>
      <c r="B839" s="70">
        <v>136101.82</v>
      </c>
      <c r="C839" t="s">
        <v>53</v>
      </c>
    </row>
    <row r="840" spans="1:3" x14ac:dyDescent="0.3">
      <c r="A840">
        <v>839</v>
      </c>
      <c r="B840" s="70">
        <v>158094.57</v>
      </c>
      <c r="C840" t="s">
        <v>53</v>
      </c>
    </row>
    <row r="841" spans="1:3" x14ac:dyDescent="0.3">
      <c r="A841">
        <v>840</v>
      </c>
      <c r="B841" s="70">
        <v>140532.16</v>
      </c>
      <c r="C841">
        <v>97</v>
      </c>
    </row>
    <row r="842" spans="1:3" x14ac:dyDescent="0.3">
      <c r="A842">
        <v>841</v>
      </c>
      <c r="B842" s="70">
        <v>171685.3</v>
      </c>
      <c r="C842" t="s">
        <v>53</v>
      </c>
    </row>
    <row r="843" spans="1:3" x14ac:dyDescent="0.3">
      <c r="A843">
        <v>842</v>
      </c>
      <c r="B843" s="70">
        <v>131784.57</v>
      </c>
      <c r="C843" t="s">
        <v>53</v>
      </c>
    </row>
    <row r="844" spans="1:3" x14ac:dyDescent="0.3">
      <c r="A844">
        <v>843</v>
      </c>
      <c r="B844" s="70">
        <v>121457.01</v>
      </c>
      <c r="C844" t="s">
        <v>53</v>
      </c>
    </row>
    <row r="845" spans="1:3" x14ac:dyDescent="0.3">
      <c r="A845">
        <v>844</v>
      </c>
      <c r="B845" s="70">
        <v>183433.29</v>
      </c>
      <c r="C845" t="s">
        <v>53</v>
      </c>
    </row>
    <row r="846" spans="1:3" x14ac:dyDescent="0.3">
      <c r="A846">
        <v>845</v>
      </c>
      <c r="B846" s="70">
        <v>182151.54</v>
      </c>
      <c r="C846">
        <v>111</v>
      </c>
    </row>
    <row r="847" spans="1:3" x14ac:dyDescent="0.3">
      <c r="A847">
        <v>846</v>
      </c>
      <c r="B847" s="70">
        <v>106562.38</v>
      </c>
      <c r="C847" t="s">
        <v>53</v>
      </c>
    </row>
    <row r="848" spans="1:3" x14ac:dyDescent="0.3">
      <c r="A848">
        <v>847</v>
      </c>
      <c r="B848" s="70">
        <v>138611.26999999999</v>
      </c>
      <c r="C848" t="s">
        <v>53</v>
      </c>
    </row>
    <row r="849" spans="1:3" x14ac:dyDescent="0.3">
      <c r="A849">
        <v>848</v>
      </c>
      <c r="B849" s="70">
        <v>113636.32</v>
      </c>
      <c r="C849" t="s">
        <v>53</v>
      </c>
    </row>
    <row r="850" spans="1:3" x14ac:dyDescent="0.3">
      <c r="A850">
        <v>849</v>
      </c>
      <c r="B850" s="70">
        <v>148512.81</v>
      </c>
      <c r="C850" t="s">
        <v>53</v>
      </c>
    </row>
    <row r="851" spans="1:3" x14ac:dyDescent="0.3">
      <c r="A851">
        <v>850</v>
      </c>
      <c r="B851" s="70">
        <v>113613.63</v>
      </c>
      <c r="C851">
        <v>102</v>
      </c>
    </row>
    <row r="852" spans="1:3" x14ac:dyDescent="0.3">
      <c r="A852">
        <v>851</v>
      </c>
      <c r="B852" s="70">
        <v>140307.60999999999</v>
      </c>
      <c r="C852">
        <v>96</v>
      </c>
    </row>
    <row r="853" spans="1:3" x14ac:dyDescent="0.3">
      <c r="A853">
        <v>852</v>
      </c>
      <c r="B853" s="70">
        <v>214998.88</v>
      </c>
      <c r="C853" t="s">
        <v>53</v>
      </c>
    </row>
    <row r="854" spans="1:3" x14ac:dyDescent="0.3">
      <c r="A854">
        <v>853</v>
      </c>
      <c r="B854" s="70">
        <v>130870.51</v>
      </c>
      <c r="C854">
        <v>105</v>
      </c>
    </row>
    <row r="855" spans="1:3" x14ac:dyDescent="0.3">
      <c r="A855">
        <v>854</v>
      </c>
      <c r="B855" s="70">
        <v>153348.19</v>
      </c>
      <c r="C855" t="s">
        <v>53</v>
      </c>
    </row>
    <row r="856" spans="1:3" x14ac:dyDescent="0.3">
      <c r="A856">
        <v>855</v>
      </c>
      <c r="B856" s="70">
        <v>106183.08</v>
      </c>
      <c r="C856">
        <v>89</v>
      </c>
    </row>
    <row r="857" spans="1:3" x14ac:dyDescent="0.3">
      <c r="A857">
        <v>856</v>
      </c>
      <c r="B857" s="70">
        <v>138487.75</v>
      </c>
      <c r="C857">
        <v>93</v>
      </c>
    </row>
    <row r="858" spans="1:3" x14ac:dyDescent="0.3">
      <c r="A858">
        <v>857</v>
      </c>
      <c r="B858" s="70">
        <v>118619.77</v>
      </c>
      <c r="C858">
        <v>89</v>
      </c>
    </row>
    <row r="859" spans="1:3" x14ac:dyDescent="0.3">
      <c r="A859">
        <v>858</v>
      </c>
      <c r="B859" s="70">
        <v>63589.64</v>
      </c>
      <c r="C859" t="s">
        <v>53</v>
      </c>
    </row>
    <row r="860" spans="1:3" x14ac:dyDescent="0.3">
      <c r="A860">
        <v>859</v>
      </c>
      <c r="B860" s="70">
        <v>267445.40999999997</v>
      </c>
      <c r="C860" t="s">
        <v>53</v>
      </c>
    </row>
    <row r="861" spans="1:3" x14ac:dyDescent="0.3">
      <c r="A861">
        <v>860</v>
      </c>
      <c r="B861" s="70">
        <v>249672.88</v>
      </c>
      <c r="C861" t="s">
        <v>53</v>
      </c>
    </row>
    <row r="862" spans="1:3" x14ac:dyDescent="0.3">
      <c r="A862">
        <v>861</v>
      </c>
      <c r="B862" s="70">
        <v>161590.82999999999</v>
      </c>
      <c r="C862" t="s">
        <v>53</v>
      </c>
    </row>
    <row r="863" spans="1:3" x14ac:dyDescent="0.3">
      <c r="A863">
        <v>862</v>
      </c>
      <c r="B863" s="70">
        <v>220250.26</v>
      </c>
      <c r="C863" t="s">
        <v>53</v>
      </c>
    </row>
    <row r="864" spans="1:3" x14ac:dyDescent="0.3">
      <c r="A864">
        <v>863</v>
      </c>
      <c r="B864" s="70">
        <v>119353.42</v>
      </c>
      <c r="C864" t="s">
        <v>53</v>
      </c>
    </row>
    <row r="865" spans="1:3" x14ac:dyDescent="0.3">
      <c r="A865">
        <v>864</v>
      </c>
      <c r="B865" s="70">
        <v>297925.09000000003</v>
      </c>
      <c r="C865" t="s">
        <v>53</v>
      </c>
    </row>
    <row r="866" spans="1:3" x14ac:dyDescent="0.3">
      <c r="A866">
        <v>865</v>
      </c>
      <c r="B866" s="70">
        <v>84030.2</v>
      </c>
      <c r="C866" t="s">
        <v>53</v>
      </c>
    </row>
    <row r="867" spans="1:3" x14ac:dyDescent="0.3">
      <c r="A867">
        <v>866</v>
      </c>
      <c r="B867" s="70">
        <v>120269.84</v>
      </c>
      <c r="C867" t="s">
        <v>53</v>
      </c>
    </row>
    <row r="868" spans="1:3" x14ac:dyDescent="0.3">
      <c r="A868">
        <v>867</v>
      </c>
      <c r="B868" s="70">
        <v>107788.38</v>
      </c>
      <c r="C868">
        <v>96</v>
      </c>
    </row>
    <row r="869" spans="1:3" x14ac:dyDescent="0.3">
      <c r="A869">
        <v>868</v>
      </c>
      <c r="B869" s="70">
        <v>133155.85999999999</v>
      </c>
      <c r="C869" t="s">
        <v>53</v>
      </c>
    </row>
    <row r="870" spans="1:3" x14ac:dyDescent="0.3">
      <c r="A870">
        <v>869</v>
      </c>
      <c r="B870" s="70">
        <v>205591.83</v>
      </c>
      <c r="C870">
        <v>98</v>
      </c>
    </row>
    <row r="871" spans="1:3" x14ac:dyDescent="0.3">
      <c r="A871">
        <v>870</v>
      </c>
      <c r="B871" s="70">
        <v>130996.71</v>
      </c>
      <c r="C871" t="s">
        <v>53</v>
      </c>
    </row>
    <row r="872" spans="1:3" x14ac:dyDescent="0.3">
      <c r="A872">
        <v>871</v>
      </c>
      <c r="B872" s="70">
        <v>70333.58</v>
      </c>
      <c r="C872">
        <v>108</v>
      </c>
    </row>
    <row r="873" spans="1:3" x14ac:dyDescent="0.3">
      <c r="A873">
        <v>872</v>
      </c>
      <c r="B873" s="70">
        <v>98371.04</v>
      </c>
      <c r="C873">
        <v>100</v>
      </c>
    </row>
    <row r="874" spans="1:3" x14ac:dyDescent="0.3">
      <c r="A874">
        <v>873</v>
      </c>
      <c r="B874" s="70">
        <v>164351.67000000001</v>
      </c>
      <c r="C874">
        <v>91</v>
      </c>
    </row>
    <row r="875" spans="1:3" x14ac:dyDescent="0.3">
      <c r="A875">
        <v>874</v>
      </c>
      <c r="B875" s="70">
        <v>166681.84</v>
      </c>
      <c r="C875">
        <v>101</v>
      </c>
    </row>
    <row r="876" spans="1:3" x14ac:dyDescent="0.3">
      <c r="A876">
        <v>875</v>
      </c>
      <c r="B876" s="70">
        <v>160147.56</v>
      </c>
      <c r="C876">
        <v>90</v>
      </c>
    </row>
    <row r="877" spans="1:3" x14ac:dyDescent="0.3">
      <c r="A877">
        <v>876</v>
      </c>
      <c r="B877" s="70">
        <v>145472.84</v>
      </c>
      <c r="C877" t="s">
        <v>53</v>
      </c>
    </row>
    <row r="878" spans="1:3" x14ac:dyDescent="0.3">
      <c r="A878">
        <v>877</v>
      </c>
      <c r="B878" s="70">
        <v>226300.62</v>
      </c>
      <c r="C878">
        <v>106</v>
      </c>
    </row>
    <row r="879" spans="1:3" x14ac:dyDescent="0.3">
      <c r="A879">
        <v>878</v>
      </c>
      <c r="B879" s="70">
        <v>182930.5</v>
      </c>
      <c r="C879" t="s">
        <v>53</v>
      </c>
    </row>
    <row r="880" spans="1:3" x14ac:dyDescent="0.3">
      <c r="A880">
        <v>879</v>
      </c>
      <c r="B880" s="70">
        <v>129847.14</v>
      </c>
      <c r="C880" t="s">
        <v>53</v>
      </c>
    </row>
    <row r="881" spans="1:3" x14ac:dyDescent="0.3">
      <c r="A881">
        <v>880</v>
      </c>
      <c r="B881" s="70">
        <v>170026.06</v>
      </c>
      <c r="C881" t="s">
        <v>53</v>
      </c>
    </row>
    <row r="882" spans="1:3" x14ac:dyDescent="0.3">
      <c r="A882">
        <v>881</v>
      </c>
      <c r="B882" s="70">
        <v>118043.55</v>
      </c>
      <c r="C882" t="s">
        <v>53</v>
      </c>
    </row>
    <row r="883" spans="1:3" x14ac:dyDescent="0.3">
      <c r="A883">
        <v>882</v>
      </c>
      <c r="B883" s="70">
        <v>144587.13</v>
      </c>
      <c r="C883" t="s">
        <v>53</v>
      </c>
    </row>
    <row r="884" spans="1:3" x14ac:dyDescent="0.3">
      <c r="A884">
        <v>883</v>
      </c>
      <c r="B884" s="70">
        <v>123974.38</v>
      </c>
      <c r="C884" t="s">
        <v>53</v>
      </c>
    </row>
    <row r="885" spans="1:3" x14ac:dyDescent="0.3">
      <c r="A885">
        <v>884</v>
      </c>
      <c r="B885" s="70">
        <v>104924.11</v>
      </c>
      <c r="C885" t="s">
        <v>53</v>
      </c>
    </row>
    <row r="886" spans="1:3" x14ac:dyDescent="0.3">
      <c r="A886">
        <v>885</v>
      </c>
      <c r="B886" s="70">
        <v>95995.42</v>
      </c>
      <c r="C886">
        <v>96</v>
      </c>
    </row>
    <row r="887" spans="1:3" x14ac:dyDescent="0.3">
      <c r="A887">
        <v>886</v>
      </c>
      <c r="B887" s="70">
        <v>132024.17000000001</v>
      </c>
      <c r="C887">
        <v>115</v>
      </c>
    </row>
    <row r="888" spans="1:3" x14ac:dyDescent="0.3">
      <c r="A888">
        <v>887</v>
      </c>
      <c r="B888" s="70">
        <v>91679.039999999994</v>
      </c>
      <c r="C888" t="s">
        <v>53</v>
      </c>
    </row>
    <row r="889" spans="1:3" x14ac:dyDescent="0.3">
      <c r="A889">
        <v>888</v>
      </c>
      <c r="B889" s="70">
        <v>79224.58</v>
      </c>
      <c r="C889" t="s">
        <v>53</v>
      </c>
    </row>
    <row r="890" spans="1:3" x14ac:dyDescent="0.3">
      <c r="A890">
        <v>889</v>
      </c>
      <c r="B890" s="70">
        <v>69789.34</v>
      </c>
      <c r="C890" t="s">
        <v>53</v>
      </c>
    </row>
    <row r="891" spans="1:3" x14ac:dyDescent="0.3">
      <c r="A891">
        <v>890</v>
      </c>
      <c r="B891" s="70">
        <v>311847.3</v>
      </c>
      <c r="C891" t="s">
        <v>53</v>
      </c>
    </row>
    <row r="892" spans="1:3" x14ac:dyDescent="0.3">
      <c r="A892">
        <v>891</v>
      </c>
      <c r="B892" s="70">
        <v>98085.09</v>
      </c>
      <c r="C892" t="s">
        <v>53</v>
      </c>
    </row>
    <row r="893" spans="1:3" x14ac:dyDescent="0.3">
      <c r="A893">
        <v>892</v>
      </c>
      <c r="B893" s="70">
        <v>212398.88</v>
      </c>
      <c r="C893" t="s">
        <v>53</v>
      </c>
    </row>
    <row r="894" spans="1:3" x14ac:dyDescent="0.3">
      <c r="A894">
        <v>893</v>
      </c>
      <c r="B894" s="70">
        <v>198119.07</v>
      </c>
      <c r="C894">
        <v>88</v>
      </c>
    </row>
    <row r="895" spans="1:3" x14ac:dyDescent="0.3">
      <c r="A895">
        <v>894</v>
      </c>
      <c r="B895" s="70">
        <v>119293.85</v>
      </c>
      <c r="C895" t="s">
        <v>53</v>
      </c>
    </row>
    <row r="896" spans="1:3" x14ac:dyDescent="0.3">
      <c r="A896">
        <v>895</v>
      </c>
      <c r="B896" s="70">
        <v>135105.26</v>
      </c>
      <c r="C896" t="s">
        <v>53</v>
      </c>
    </row>
    <row r="897" spans="1:3" x14ac:dyDescent="0.3">
      <c r="A897">
        <v>896</v>
      </c>
      <c r="B897" s="70">
        <v>155034.74</v>
      </c>
      <c r="C897" t="s">
        <v>53</v>
      </c>
    </row>
    <row r="898" spans="1:3" x14ac:dyDescent="0.3">
      <c r="A898">
        <v>897</v>
      </c>
      <c r="B898" s="70">
        <v>104087.9</v>
      </c>
      <c r="C898" t="s">
        <v>53</v>
      </c>
    </row>
    <row r="899" spans="1:3" x14ac:dyDescent="0.3">
      <c r="A899">
        <v>898</v>
      </c>
      <c r="B899" s="70">
        <v>179488.66</v>
      </c>
      <c r="C899" t="s">
        <v>53</v>
      </c>
    </row>
    <row r="900" spans="1:3" x14ac:dyDescent="0.3">
      <c r="A900">
        <v>899</v>
      </c>
      <c r="B900" s="70">
        <v>141173.32999999999</v>
      </c>
      <c r="C900">
        <v>88</v>
      </c>
    </row>
    <row r="901" spans="1:3" x14ac:dyDescent="0.3">
      <c r="A901">
        <v>900</v>
      </c>
      <c r="B901" s="70">
        <v>117382.28</v>
      </c>
      <c r="C901" t="s">
        <v>53</v>
      </c>
    </row>
    <row r="902" spans="1:3" x14ac:dyDescent="0.3">
      <c r="A902">
        <v>901</v>
      </c>
      <c r="B902" s="70">
        <v>86405.45</v>
      </c>
      <c r="C902">
        <v>94</v>
      </c>
    </row>
    <row r="903" spans="1:3" x14ac:dyDescent="0.3">
      <c r="A903">
        <v>902</v>
      </c>
      <c r="B903" s="70">
        <v>179888.31</v>
      </c>
      <c r="C903" t="s">
        <v>53</v>
      </c>
    </row>
    <row r="904" spans="1:3" x14ac:dyDescent="0.3">
      <c r="A904">
        <v>903</v>
      </c>
      <c r="B904" s="70">
        <v>111725.06</v>
      </c>
      <c r="C904" t="s">
        <v>53</v>
      </c>
    </row>
    <row r="905" spans="1:3" x14ac:dyDescent="0.3">
      <c r="A905">
        <v>904</v>
      </c>
      <c r="B905" s="70">
        <v>102504.95</v>
      </c>
      <c r="C905" t="s">
        <v>53</v>
      </c>
    </row>
    <row r="906" spans="1:3" x14ac:dyDescent="0.3">
      <c r="A906">
        <v>905</v>
      </c>
      <c r="B906" s="70">
        <v>91906.76</v>
      </c>
      <c r="C906" t="s">
        <v>53</v>
      </c>
    </row>
    <row r="907" spans="1:3" x14ac:dyDescent="0.3">
      <c r="A907">
        <v>906</v>
      </c>
      <c r="B907" s="70">
        <v>152777.78</v>
      </c>
      <c r="C907" t="s">
        <v>53</v>
      </c>
    </row>
    <row r="908" spans="1:3" x14ac:dyDescent="0.3">
      <c r="A908">
        <v>907</v>
      </c>
      <c r="B908" s="70">
        <v>205853.79</v>
      </c>
      <c r="C908" t="s">
        <v>53</v>
      </c>
    </row>
    <row r="909" spans="1:3" x14ac:dyDescent="0.3">
      <c r="A909">
        <v>908</v>
      </c>
      <c r="B909" s="70">
        <v>148092.06</v>
      </c>
      <c r="C909" t="s">
        <v>53</v>
      </c>
    </row>
    <row r="910" spans="1:3" x14ac:dyDescent="0.3">
      <c r="A910">
        <v>909</v>
      </c>
      <c r="B910" s="70">
        <v>141914.99</v>
      </c>
      <c r="C910" t="s">
        <v>53</v>
      </c>
    </row>
    <row r="911" spans="1:3" x14ac:dyDescent="0.3">
      <c r="A911">
        <v>910</v>
      </c>
      <c r="B911" s="70">
        <v>147206.45000000001</v>
      </c>
      <c r="C911">
        <v>85</v>
      </c>
    </row>
    <row r="912" spans="1:3" x14ac:dyDescent="0.3">
      <c r="A912">
        <v>911</v>
      </c>
      <c r="B912" s="70">
        <v>301359.90000000002</v>
      </c>
      <c r="C912" t="s">
        <v>53</v>
      </c>
    </row>
    <row r="913" spans="1:3" x14ac:dyDescent="0.3">
      <c r="A913">
        <v>912</v>
      </c>
      <c r="B913" s="70">
        <v>151271.35999999999</v>
      </c>
      <c r="C913">
        <v>93</v>
      </c>
    </row>
    <row r="914" spans="1:3" x14ac:dyDescent="0.3">
      <c r="A914">
        <v>913</v>
      </c>
      <c r="B914" s="70">
        <v>312535.34999999998</v>
      </c>
      <c r="C914" t="s">
        <v>53</v>
      </c>
    </row>
    <row r="915" spans="1:3" x14ac:dyDescent="0.3">
      <c r="A915">
        <v>914</v>
      </c>
      <c r="B915" s="70">
        <v>147727.78</v>
      </c>
      <c r="C915" t="s">
        <v>53</v>
      </c>
    </row>
    <row r="916" spans="1:3" x14ac:dyDescent="0.3">
      <c r="A916">
        <v>915</v>
      </c>
      <c r="B916" s="70">
        <v>147507.72</v>
      </c>
      <c r="C916">
        <v>98</v>
      </c>
    </row>
    <row r="917" spans="1:3" x14ac:dyDescent="0.3">
      <c r="A917">
        <v>916</v>
      </c>
      <c r="B917" s="70">
        <v>111677.61</v>
      </c>
      <c r="C917" t="s">
        <v>53</v>
      </c>
    </row>
    <row r="918" spans="1:3" x14ac:dyDescent="0.3">
      <c r="A918">
        <v>917</v>
      </c>
      <c r="B918" s="70">
        <v>112365.71</v>
      </c>
      <c r="C918" t="s">
        <v>53</v>
      </c>
    </row>
    <row r="919" spans="1:3" x14ac:dyDescent="0.3">
      <c r="A919">
        <v>918</v>
      </c>
      <c r="B919" s="70">
        <v>173277.33</v>
      </c>
      <c r="C919" t="s">
        <v>53</v>
      </c>
    </row>
    <row r="920" spans="1:3" x14ac:dyDescent="0.3">
      <c r="A920">
        <v>919</v>
      </c>
      <c r="B920" s="70">
        <v>97821.23</v>
      </c>
      <c r="C920" t="s">
        <v>53</v>
      </c>
    </row>
    <row r="921" spans="1:3" x14ac:dyDescent="0.3">
      <c r="A921">
        <v>920</v>
      </c>
      <c r="B921" s="70">
        <v>204164.96</v>
      </c>
      <c r="C921" t="s">
        <v>53</v>
      </c>
    </row>
    <row r="922" spans="1:3" x14ac:dyDescent="0.3">
      <c r="A922">
        <v>921</v>
      </c>
      <c r="B922" s="70">
        <v>121204.54</v>
      </c>
      <c r="C922" t="s">
        <v>53</v>
      </c>
    </row>
    <row r="923" spans="1:3" x14ac:dyDescent="0.3">
      <c r="A923">
        <v>922</v>
      </c>
      <c r="B923" s="70">
        <v>102000.22</v>
      </c>
      <c r="C923">
        <v>99</v>
      </c>
    </row>
    <row r="924" spans="1:3" x14ac:dyDescent="0.3">
      <c r="A924">
        <v>923</v>
      </c>
      <c r="B924" s="70">
        <v>194023.99</v>
      </c>
      <c r="C924">
        <v>97</v>
      </c>
    </row>
    <row r="925" spans="1:3" x14ac:dyDescent="0.3">
      <c r="A925">
        <v>924</v>
      </c>
      <c r="B925" s="70">
        <v>149253.75</v>
      </c>
      <c r="C925" t="s">
        <v>53</v>
      </c>
    </row>
    <row r="926" spans="1:3" x14ac:dyDescent="0.3">
      <c r="A926">
        <v>925</v>
      </c>
      <c r="B926" s="70">
        <v>187427.46</v>
      </c>
      <c r="C926" t="s">
        <v>53</v>
      </c>
    </row>
    <row r="927" spans="1:3" x14ac:dyDescent="0.3">
      <c r="A927">
        <v>926</v>
      </c>
      <c r="B927" s="70">
        <v>228629.68</v>
      </c>
      <c r="C927" t="s">
        <v>53</v>
      </c>
    </row>
    <row r="928" spans="1:3" x14ac:dyDescent="0.3">
      <c r="A928">
        <v>927</v>
      </c>
      <c r="B928" s="70">
        <v>135098.71</v>
      </c>
      <c r="C928" t="s">
        <v>53</v>
      </c>
    </row>
    <row r="929" spans="1:3" x14ac:dyDescent="0.3">
      <c r="A929">
        <v>928</v>
      </c>
      <c r="B929" s="70">
        <v>176655.06</v>
      </c>
      <c r="C929">
        <v>110</v>
      </c>
    </row>
    <row r="930" spans="1:3" x14ac:dyDescent="0.3">
      <c r="A930">
        <v>929</v>
      </c>
      <c r="B930" s="70">
        <v>92726.33</v>
      </c>
      <c r="C930" t="s">
        <v>53</v>
      </c>
    </row>
    <row r="931" spans="1:3" x14ac:dyDescent="0.3">
      <c r="A931">
        <v>930</v>
      </c>
      <c r="B931" s="70">
        <v>294648.63</v>
      </c>
      <c r="C931" t="s">
        <v>53</v>
      </c>
    </row>
    <row r="932" spans="1:3" x14ac:dyDescent="0.3">
      <c r="A932">
        <v>931</v>
      </c>
      <c r="B932" s="70">
        <v>133202.41</v>
      </c>
      <c r="C932" t="s">
        <v>53</v>
      </c>
    </row>
    <row r="933" spans="1:3" x14ac:dyDescent="0.3">
      <c r="A933">
        <v>932</v>
      </c>
      <c r="B933" s="70">
        <v>161590.16</v>
      </c>
      <c r="C933" t="s">
        <v>53</v>
      </c>
    </row>
    <row r="934" spans="1:3" x14ac:dyDescent="0.3">
      <c r="A934">
        <v>933</v>
      </c>
      <c r="B934" s="70">
        <v>158036.95000000001</v>
      </c>
      <c r="C934" t="s">
        <v>53</v>
      </c>
    </row>
    <row r="935" spans="1:3" x14ac:dyDescent="0.3">
      <c r="A935">
        <v>934</v>
      </c>
      <c r="B935" s="70">
        <v>83448.570000000007</v>
      </c>
      <c r="C935" t="s">
        <v>53</v>
      </c>
    </row>
    <row r="936" spans="1:3" x14ac:dyDescent="0.3">
      <c r="A936">
        <v>935</v>
      </c>
      <c r="B936" s="70">
        <v>113811.96</v>
      </c>
      <c r="C936">
        <v>90</v>
      </c>
    </row>
    <row r="937" spans="1:3" x14ac:dyDescent="0.3">
      <c r="A937">
        <v>936</v>
      </c>
      <c r="B937" s="70">
        <v>92608.81</v>
      </c>
      <c r="C937" t="s">
        <v>53</v>
      </c>
    </row>
    <row r="938" spans="1:3" x14ac:dyDescent="0.3">
      <c r="A938">
        <v>937</v>
      </c>
      <c r="B938" s="70">
        <v>113350.33</v>
      </c>
      <c r="C938" t="s">
        <v>53</v>
      </c>
    </row>
    <row r="939" spans="1:3" x14ac:dyDescent="0.3">
      <c r="A939">
        <v>938</v>
      </c>
      <c r="B939" s="70">
        <v>183289.85</v>
      </c>
      <c r="C939" t="s">
        <v>53</v>
      </c>
    </row>
    <row r="940" spans="1:3" x14ac:dyDescent="0.3">
      <c r="A940">
        <v>939</v>
      </c>
      <c r="B940" s="70">
        <v>97054.97</v>
      </c>
      <c r="C940">
        <v>112</v>
      </c>
    </row>
    <row r="941" spans="1:3" x14ac:dyDescent="0.3">
      <c r="A941">
        <v>940</v>
      </c>
      <c r="B941" s="70">
        <v>139874.35999999999</v>
      </c>
      <c r="C941">
        <v>109</v>
      </c>
    </row>
    <row r="942" spans="1:3" x14ac:dyDescent="0.3">
      <c r="A942">
        <v>941</v>
      </c>
      <c r="B942" s="70">
        <v>122327.8</v>
      </c>
      <c r="C942" t="s">
        <v>53</v>
      </c>
    </row>
    <row r="943" spans="1:3" x14ac:dyDescent="0.3">
      <c r="A943">
        <v>942</v>
      </c>
      <c r="B943" s="70">
        <v>162353.57</v>
      </c>
      <c r="C943">
        <v>112</v>
      </c>
    </row>
    <row r="944" spans="1:3" x14ac:dyDescent="0.3">
      <c r="A944">
        <v>943</v>
      </c>
      <c r="B944" s="70">
        <v>223332.85</v>
      </c>
      <c r="C944" t="s">
        <v>53</v>
      </c>
    </row>
    <row r="945" spans="1:3" x14ac:dyDescent="0.3">
      <c r="A945">
        <v>944</v>
      </c>
      <c r="B945" s="70">
        <v>282448.78999999998</v>
      </c>
      <c r="C945" t="s">
        <v>53</v>
      </c>
    </row>
    <row r="946" spans="1:3" x14ac:dyDescent="0.3">
      <c r="A946">
        <v>945</v>
      </c>
      <c r="B946" s="70">
        <v>137510.76</v>
      </c>
      <c r="C946" t="s">
        <v>53</v>
      </c>
    </row>
    <row r="947" spans="1:3" x14ac:dyDescent="0.3">
      <c r="A947">
        <v>946</v>
      </c>
      <c r="B947" s="70">
        <v>105959.05</v>
      </c>
      <c r="C947" t="s">
        <v>53</v>
      </c>
    </row>
    <row r="948" spans="1:3" x14ac:dyDescent="0.3">
      <c r="A948">
        <v>947</v>
      </c>
      <c r="B948" s="70">
        <v>189272.38</v>
      </c>
      <c r="C948" t="s">
        <v>53</v>
      </c>
    </row>
    <row r="949" spans="1:3" x14ac:dyDescent="0.3">
      <c r="A949">
        <v>948</v>
      </c>
      <c r="B949" s="70">
        <v>127977.1</v>
      </c>
      <c r="C949" t="s">
        <v>53</v>
      </c>
    </row>
    <row r="950" spans="1:3" x14ac:dyDescent="0.3">
      <c r="A950">
        <v>949</v>
      </c>
      <c r="B950" s="70">
        <v>126276.35</v>
      </c>
      <c r="C950">
        <v>93</v>
      </c>
    </row>
    <row r="951" spans="1:3" x14ac:dyDescent="0.3">
      <c r="A951">
        <v>950</v>
      </c>
      <c r="B951" s="70">
        <v>175806.97</v>
      </c>
      <c r="C951" t="s">
        <v>53</v>
      </c>
    </row>
    <row r="952" spans="1:3" x14ac:dyDescent="0.3">
      <c r="A952">
        <v>951</v>
      </c>
      <c r="B952" s="70">
        <v>202186.21</v>
      </c>
      <c r="C952" t="s">
        <v>53</v>
      </c>
    </row>
    <row r="953" spans="1:3" x14ac:dyDescent="0.3">
      <c r="A953">
        <v>952</v>
      </c>
      <c r="B953" s="70">
        <v>116555.63</v>
      </c>
      <c r="C953">
        <v>114</v>
      </c>
    </row>
    <row r="954" spans="1:3" x14ac:dyDescent="0.3">
      <c r="A954">
        <v>953</v>
      </c>
      <c r="B954" s="70">
        <v>182720.56</v>
      </c>
      <c r="C954">
        <v>99</v>
      </c>
    </row>
    <row r="955" spans="1:3" x14ac:dyDescent="0.3">
      <c r="A955">
        <v>954</v>
      </c>
      <c r="B955" s="70">
        <v>187481.02</v>
      </c>
      <c r="C955">
        <v>108</v>
      </c>
    </row>
    <row r="956" spans="1:3" x14ac:dyDescent="0.3">
      <c r="A956">
        <v>955</v>
      </c>
      <c r="B956" s="70">
        <v>96411.19</v>
      </c>
      <c r="C956">
        <v>106</v>
      </c>
    </row>
    <row r="957" spans="1:3" x14ac:dyDescent="0.3">
      <c r="A957">
        <v>956</v>
      </c>
      <c r="B957" s="70">
        <v>109805.31</v>
      </c>
      <c r="C957" t="s">
        <v>53</v>
      </c>
    </row>
    <row r="958" spans="1:3" x14ac:dyDescent="0.3">
      <c r="A958">
        <v>957</v>
      </c>
      <c r="B958" s="70">
        <v>124461.3</v>
      </c>
      <c r="C958">
        <v>84</v>
      </c>
    </row>
    <row r="959" spans="1:3" x14ac:dyDescent="0.3">
      <c r="A959">
        <v>958</v>
      </c>
      <c r="B959" s="70">
        <v>110465.73</v>
      </c>
      <c r="C959" t="s">
        <v>53</v>
      </c>
    </row>
    <row r="960" spans="1:3" x14ac:dyDescent="0.3">
      <c r="A960">
        <v>959</v>
      </c>
      <c r="B960" s="70">
        <v>121129.94</v>
      </c>
      <c r="C960" t="s">
        <v>53</v>
      </c>
    </row>
    <row r="961" spans="1:3" x14ac:dyDescent="0.3">
      <c r="A961">
        <v>960</v>
      </c>
      <c r="B961" s="70">
        <v>163423.88</v>
      </c>
      <c r="C961" t="s">
        <v>53</v>
      </c>
    </row>
    <row r="962" spans="1:3" x14ac:dyDescent="0.3">
      <c r="A962">
        <v>961</v>
      </c>
      <c r="B962" s="70">
        <v>162454.31</v>
      </c>
      <c r="C962" t="s">
        <v>53</v>
      </c>
    </row>
    <row r="963" spans="1:3" x14ac:dyDescent="0.3">
      <c r="A963">
        <v>962</v>
      </c>
      <c r="B963" s="70">
        <v>141659.54999999999</v>
      </c>
      <c r="C963" t="s">
        <v>53</v>
      </c>
    </row>
    <row r="964" spans="1:3" x14ac:dyDescent="0.3">
      <c r="A964">
        <v>963</v>
      </c>
      <c r="B964" s="70">
        <v>202597.06</v>
      </c>
      <c r="C964" t="s">
        <v>53</v>
      </c>
    </row>
    <row r="965" spans="1:3" x14ac:dyDescent="0.3">
      <c r="A965">
        <v>964</v>
      </c>
      <c r="B965" s="70">
        <v>180414.45</v>
      </c>
      <c r="C965">
        <v>94</v>
      </c>
    </row>
    <row r="966" spans="1:3" x14ac:dyDescent="0.3">
      <c r="A966">
        <v>965</v>
      </c>
      <c r="B966" s="70">
        <v>76820.97</v>
      </c>
      <c r="C966" t="s">
        <v>53</v>
      </c>
    </row>
    <row r="967" spans="1:3" x14ac:dyDescent="0.3">
      <c r="A967">
        <v>966</v>
      </c>
      <c r="B967" s="70">
        <v>125782.21</v>
      </c>
      <c r="C967" t="s">
        <v>53</v>
      </c>
    </row>
    <row r="968" spans="1:3" x14ac:dyDescent="0.3">
      <c r="A968">
        <v>967</v>
      </c>
      <c r="B968" s="70">
        <v>233399.9</v>
      </c>
      <c r="C968" t="s">
        <v>53</v>
      </c>
    </row>
    <row r="969" spans="1:3" x14ac:dyDescent="0.3">
      <c r="A969">
        <v>968</v>
      </c>
      <c r="B969" s="70">
        <v>198466.82</v>
      </c>
      <c r="C969" t="s">
        <v>53</v>
      </c>
    </row>
    <row r="970" spans="1:3" x14ac:dyDescent="0.3">
      <c r="A970">
        <v>969</v>
      </c>
      <c r="B970" s="70">
        <v>115572.53</v>
      </c>
      <c r="C970">
        <v>114</v>
      </c>
    </row>
    <row r="971" spans="1:3" x14ac:dyDescent="0.3">
      <c r="A971">
        <v>970</v>
      </c>
      <c r="B971" s="70">
        <v>188454.77</v>
      </c>
      <c r="C971" t="s">
        <v>53</v>
      </c>
    </row>
    <row r="972" spans="1:3" x14ac:dyDescent="0.3">
      <c r="A972">
        <v>971</v>
      </c>
      <c r="B972" s="70">
        <v>77146.73</v>
      </c>
      <c r="C972">
        <v>106</v>
      </c>
    </row>
    <row r="973" spans="1:3" x14ac:dyDescent="0.3">
      <c r="A973">
        <v>972</v>
      </c>
      <c r="B973" s="70">
        <v>136755.48000000001</v>
      </c>
      <c r="C973" t="s">
        <v>53</v>
      </c>
    </row>
    <row r="974" spans="1:3" x14ac:dyDescent="0.3">
      <c r="A974">
        <v>973</v>
      </c>
      <c r="B974" s="70">
        <v>136099.28</v>
      </c>
      <c r="C974" t="s">
        <v>53</v>
      </c>
    </row>
    <row r="975" spans="1:3" x14ac:dyDescent="0.3">
      <c r="A975">
        <v>974</v>
      </c>
      <c r="B975" s="70">
        <v>82799.7</v>
      </c>
      <c r="C975" t="s">
        <v>53</v>
      </c>
    </row>
    <row r="976" spans="1:3" x14ac:dyDescent="0.3">
      <c r="A976">
        <v>975</v>
      </c>
      <c r="B976" s="70">
        <v>107969.16</v>
      </c>
      <c r="C976" t="s">
        <v>53</v>
      </c>
    </row>
    <row r="977" spans="1:3" x14ac:dyDescent="0.3">
      <c r="A977">
        <v>976</v>
      </c>
      <c r="B977" s="70">
        <v>158809.66</v>
      </c>
      <c r="C977">
        <v>93</v>
      </c>
    </row>
    <row r="978" spans="1:3" x14ac:dyDescent="0.3">
      <c r="A978">
        <v>977</v>
      </c>
      <c r="B978" s="70">
        <v>162963.57</v>
      </c>
      <c r="C978">
        <v>98</v>
      </c>
    </row>
    <row r="979" spans="1:3" x14ac:dyDescent="0.3">
      <c r="A979">
        <v>978</v>
      </c>
      <c r="B979" s="70">
        <v>125917.34</v>
      </c>
      <c r="C979" t="s">
        <v>53</v>
      </c>
    </row>
    <row r="980" spans="1:3" x14ac:dyDescent="0.3">
      <c r="A980">
        <v>979</v>
      </c>
      <c r="B980" s="70">
        <v>162324.72</v>
      </c>
      <c r="C980" t="s">
        <v>53</v>
      </c>
    </row>
    <row r="981" spans="1:3" x14ac:dyDescent="0.3">
      <c r="A981">
        <v>980</v>
      </c>
      <c r="B981" s="70">
        <v>168261.7</v>
      </c>
      <c r="C981">
        <v>93</v>
      </c>
    </row>
    <row r="982" spans="1:3" x14ac:dyDescent="0.3">
      <c r="A982">
        <v>981</v>
      </c>
      <c r="B982" s="70">
        <v>121156.72</v>
      </c>
      <c r="C982" t="s">
        <v>53</v>
      </c>
    </row>
    <row r="983" spans="1:3" x14ac:dyDescent="0.3">
      <c r="A983">
        <v>982</v>
      </c>
      <c r="B983" s="70">
        <v>146848.85999999999</v>
      </c>
      <c r="C983" t="s">
        <v>53</v>
      </c>
    </row>
    <row r="984" spans="1:3" x14ac:dyDescent="0.3">
      <c r="A984">
        <v>983</v>
      </c>
      <c r="B984" s="70">
        <v>166843.29</v>
      </c>
      <c r="C984" t="s">
        <v>53</v>
      </c>
    </row>
    <row r="985" spans="1:3" x14ac:dyDescent="0.3">
      <c r="A985">
        <v>984</v>
      </c>
      <c r="B985" s="70">
        <v>185596.64</v>
      </c>
      <c r="C985" t="s">
        <v>53</v>
      </c>
    </row>
    <row r="986" spans="1:3" x14ac:dyDescent="0.3">
      <c r="A986">
        <v>985</v>
      </c>
      <c r="B986" s="70">
        <v>131473.38</v>
      </c>
      <c r="C986" t="s">
        <v>53</v>
      </c>
    </row>
    <row r="987" spans="1:3" x14ac:dyDescent="0.3">
      <c r="A987">
        <v>986</v>
      </c>
      <c r="B987" s="70">
        <v>394985.94</v>
      </c>
      <c r="C987" t="s">
        <v>53</v>
      </c>
    </row>
    <row r="988" spans="1:3" x14ac:dyDescent="0.3">
      <c r="A988">
        <v>987</v>
      </c>
      <c r="B988" s="70">
        <v>143535.89000000001</v>
      </c>
      <c r="C988" t="s">
        <v>53</v>
      </c>
    </row>
    <row r="989" spans="1:3" x14ac:dyDescent="0.3">
      <c r="A989">
        <v>988</v>
      </c>
      <c r="B989" s="70">
        <v>123254.69</v>
      </c>
      <c r="C989" t="s">
        <v>53</v>
      </c>
    </row>
    <row r="990" spans="1:3" x14ac:dyDescent="0.3">
      <c r="A990">
        <v>989</v>
      </c>
      <c r="B990" s="70">
        <v>96726.28</v>
      </c>
      <c r="C990">
        <v>96</v>
      </c>
    </row>
    <row r="991" spans="1:3" x14ac:dyDescent="0.3">
      <c r="A991">
        <v>990</v>
      </c>
      <c r="B991" s="70">
        <v>129199.79</v>
      </c>
      <c r="C991" t="s">
        <v>53</v>
      </c>
    </row>
    <row r="992" spans="1:3" x14ac:dyDescent="0.3">
      <c r="A992">
        <v>991</v>
      </c>
      <c r="B992" s="70">
        <v>176513.22</v>
      </c>
      <c r="C992">
        <v>82</v>
      </c>
    </row>
    <row r="993" spans="1:3" x14ac:dyDescent="0.3">
      <c r="A993">
        <v>992</v>
      </c>
      <c r="B993" s="70">
        <v>93746.37</v>
      </c>
      <c r="C993">
        <v>111</v>
      </c>
    </row>
    <row r="994" spans="1:3" x14ac:dyDescent="0.3">
      <c r="A994">
        <v>993</v>
      </c>
      <c r="B994" s="70">
        <v>160907.28</v>
      </c>
      <c r="C994" t="s">
        <v>53</v>
      </c>
    </row>
    <row r="995" spans="1:3" x14ac:dyDescent="0.3">
      <c r="A995">
        <v>994</v>
      </c>
      <c r="B995" s="70">
        <v>141907.25</v>
      </c>
      <c r="C995" t="s">
        <v>53</v>
      </c>
    </row>
    <row r="996" spans="1:3" x14ac:dyDescent="0.3">
      <c r="A996">
        <v>995</v>
      </c>
      <c r="B996" s="70">
        <v>149382.14000000001</v>
      </c>
      <c r="C996" t="s">
        <v>53</v>
      </c>
    </row>
    <row r="997" spans="1:3" x14ac:dyDescent="0.3">
      <c r="A997">
        <v>996</v>
      </c>
      <c r="B997" s="70">
        <v>98545.88</v>
      </c>
      <c r="C997" t="s">
        <v>53</v>
      </c>
    </row>
    <row r="998" spans="1:3" x14ac:dyDescent="0.3">
      <c r="A998">
        <v>997</v>
      </c>
      <c r="B998" s="70">
        <v>199052.79999999999</v>
      </c>
      <c r="C998" t="s">
        <v>53</v>
      </c>
    </row>
    <row r="999" spans="1:3" x14ac:dyDescent="0.3">
      <c r="A999">
        <v>998</v>
      </c>
      <c r="B999" s="70">
        <v>114383.74</v>
      </c>
      <c r="C999" t="s">
        <v>53</v>
      </c>
    </row>
    <row r="1000" spans="1:3" x14ac:dyDescent="0.3">
      <c r="A1000">
        <v>999</v>
      </c>
      <c r="B1000" s="70">
        <v>74984.95</v>
      </c>
      <c r="C1000" t="s">
        <v>53</v>
      </c>
    </row>
    <row r="1001" spans="1:3" x14ac:dyDescent="0.3">
      <c r="A1001">
        <v>1000</v>
      </c>
      <c r="B1001" s="70">
        <v>324644.24</v>
      </c>
      <c r="C1001" t="s">
        <v>53</v>
      </c>
    </row>
  </sheetData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W55"/>
  <sheetViews>
    <sheetView workbookViewId="0"/>
  </sheetViews>
  <sheetFormatPr baseColWidth="10" defaultRowHeight="14.4" x14ac:dyDescent="0.3"/>
  <cols>
    <col min="1" max="1" width="35.33203125" customWidth="1"/>
    <col min="2" max="2" width="12.6640625" bestFit="1" customWidth="1"/>
    <col min="4" max="4" width="7.5546875" bestFit="1" customWidth="1"/>
    <col min="5" max="5" width="4.77734375" bestFit="1" customWidth="1"/>
    <col min="6" max="6" width="14.6640625" bestFit="1" customWidth="1"/>
    <col min="7" max="7" width="9.88671875" bestFit="1" customWidth="1"/>
    <col min="8" max="8" width="13.6640625" bestFit="1" customWidth="1"/>
    <col min="9" max="9" width="15.77734375" bestFit="1" customWidth="1"/>
    <col min="10" max="10" width="7.5546875" bestFit="1" customWidth="1"/>
    <col min="11" max="11" width="13.109375" customWidth="1"/>
    <col min="12" max="12" width="16.33203125" bestFit="1" customWidth="1"/>
    <col min="13" max="13" width="15.77734375" bestFit="1" customWidth="1"/>
    <col min="14" max="14" width="15.77734375" customWidth="1"/>
    <col min="15" max="15" width="26" bestFit="1" customWidth="1"/>
    <col min="16" max="16" width="27.21875" bestFit="1" customWidth="1"/>
    <col min="17" max="17" width="26.33203125" bestFit="1" customWidth="1"/>
    <col min="18" max="18" width="37.21875" bestFit="1" customWidth="1"/>
    <col min="19" max="19" width="34.77734375" bestFit="1" customWidth="1"/>
    <col min="20" max="20" width="44.44140625" bestFit="1" customWidth="1"/>
    <col min="21" max="21" width="17.33203125" bestFit="1" customWidth="1"/>
    <col min="22" max="22" width="27" bestFit="1" customWidth="1"/>
    <col min="23" max="23" width="36.109375" bestFit="1" customWidth="1"/>
  </cols>
  <sheetData>
    <row r="1" spans="1:23" ht="17.399999999999999" x14ac:dyDescent="0.35">
      <c r="A1" s="58" t="s">
        <v>82</v>
      </c>
      <c r="B1" s="58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</row>
    <row r="2" spans="1:23" x14ac:dyDescent="0.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5" thickBot="1" x14ac:dyDescent="0.3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3" ht="17.399999999999999" x14ac:dyDescent="0.35">
      <c r="A4" s="58" t="s">
        <v>10</v>
      </c>
      <c r="B4" s="59">
        <v>100000</v>
      </c>
      <c r="C4" s="9"/>
      <c r="D4" s="6" t="s">
        <v>11</v>
      </c>
      <c r="E4" s="7" t="s">
        <v>1</v>
      </c>
      <c r="F4" s="7" t="s">
        <v>0</v>
      </c>
      <c r="G4" s="7" t="s">
        <v>2</v>
      </c>
      <c r="H4" s="7" t="s">
        <v>20</v>
      </c>
      <c r="I4" s="7" t="s">
        <v>25</v>
      </c>
      <c r="J4" s="7" t="s">
        <v>35</v>
      </c>
      <c r="K4" s="7" t="s">
        <v>17</v>
      </c>
      <c r="L4" s="7" t="s">
        <v>6</v>
      </c>
      <c r="M4" s="7" t="s">
        <v>25</v>
      </c>
      <c r="N4" s="7" t="s">
        <v>50</v>
      </c>
      <c r="O4" s="7" t="s">
        <v>18</v>
      </c>
      <c r="P4" s="7" t="s">
        <v>7</v>
      </c>
      <c r="Q4" s="7" t="s">
        <v>4</v>
      </c>
      <c r="R4" s="7" t="s">
        <v>12</v>
      </c>
      <c r="S4" s="7" t="s">
        <v>29</v>
      </c>
      <c r="T4" s="7" t="s">
        <v>30</v>
      </c>
      <c r="U4" s="7" t="s">
        <v>47</v>
      </c>
      <c r="V4" s="7" t="s">
        <v>21</v>
      </c>
      <c r="W4" s="8" t="s">
        <v>22</v>
      </c>
    </row>
    <row r="5" spans="1:23" ht="17.399999999999999" x14ac:dyDescent="0.35">
      <c r="A5" s="58" t="s">
        <v>64</v>
      </c>
      <c r="B5" s="59"/>
      <c r="C5" s="9"/>
      <c r="D5" s="3">
        <v>0</v>
      </c>
      <c r="E5" s="9">
        <v>65</v>
      </c>
      <c r="F5" s="10">
        <v>880122.82131384278</v>
      </c>
      <c r="G5" s="31">
        <f>F5/$F$5</f>
        <v>1</v>
      </c>
      <c r="H5" s="11">
        <f>(F5-F6)/$F$5</f>
        <v>1.1104565080185305E-2</v>
      </c>
      <c r="I5" s="32">
        <v>100000</v>
      </c>
      <c r="J5" s="41">
        <f ca="1">NORMINV(RAND(), $B$8, $B$11)</f>
        <v>-6.3944915580824158E-4</v>
      </c>
      <c r="K5" s="16">
        <v>0</v>
      </c>
      <c r="L5" s="15">
        <v>0</v>
      </c>
      <c r="M5" s="16">
        <f>MAX(0,I5+K5-L5)</f>
        <v>100000</v>
      </c>
      <c r="N5" s="73" t="str">
        <f>IF(M5&lt;=1,"RUINE","V")</f>
        <v>V</v>
      </c>
      <c r="O5" s="15">
        <f>0</f>
        <v>0</v>
      </c>
      <c r="P5" s="12">
        <f>L5/(1+$B$7)^D5</f>
        <v>0</v>
      </c>
      <c r="Q5" s="16">
        <f>L5*G5</f>
        <v>0</v>
      </c>
      <c r="R5" s="36">
        <f>Q5/(1+$B$7)^D5</f>
        <v>0</v>
      </c>
      <c r="S5" s="16">
        <f>O5*H5</f>
        <v>0</v>
      </c>
      <c r="T5" s="17">
        <f>S5/(1+$B$7)^D5</f>
        <v>0</v>
      </c>
      <c r="U5" s="32">
        <f>Q5+S5</f>
        <v>0</v>
      </c>
      <c r="V5" s="38">
        <f>R5+T5</f>
        <v>0</v>
      </c>
      <c r="W5" s="33">
        <f>V5</f>
        <v>0</v>
      </c>
    </row>
    <row r="6" spans="1:23" ht="17.399999999999999" x14ac:dyDescent="0.35">
      <c r="A6" s="58" t="s">
        <v>63</v>
      </c>
      <c r="B6" s="61">
        <v>0.04</v>
      </c>
      <c r="C6" s="9"/>
      <c r="D6" s="3">
        <v>1</v>
      </c>
      <c r="E6" s="9">
        <v>66</v>
      </c>
      <c r="F6" s="10">
        <v>870349.44016600691</v>
      </c>
      <c r="G6" s="31">
        <f t="shared" ref="G6:G55" si="0">F6/$F$5</f>
        <v>0.98889543491981469</v>
      </c>
      <c r="H6" s="11">
        <f>(F6-F7)/$F$5</f>
        <v>1.2469368075235601E-2</v>
      </c>
      <c r="I6" s="16">
        <f>M5</f>
        <v>100000</v>
      </c>
      <c r="J6" s="41">
        <f t="shared" ref="J6:J55" ca="1" si="1">NORMINV(RAND(), $B$8, $B$11)</f>
        <v>1.1387569837706689E-2</v>
      </c>
      <c r="K6" s="16">
        <f ca="1">I6*J6</f>
        <v>1138.756983770669</v>
      </c>
      <c r="L6" s="15">
        <f ca="1">(I6+K6)*$B$6</f>
        <v>4045.5502793508267</v>
      </c>
      <c r="M6" s="16">
        <f t="shared" ref="M6:M55" ca="1" si="2">MAX(0,I6+K6-L6)</f>
        <v>97093.206704419848</v>
      </c>
      <c r="N6" s="73" t="str">
        <f t="shared" ref="N6:N55" ca="1" si="3">IF(M6&lt;=1,"RUINE","V")</f>
        <v>V</v>
      </c>
      <c r="O6" s="15">
        <f ca="1">M6-(M6*$B$9)</f>
        <v>91267.61430215466</v>
      </c>
      <c r="P6" s="12">
        <f t="shared" ref="P6:P55" ca="1" si="4">L6/(1+$B$7)^D6</f>
        <v>3966.2257640694379</v>
      </c>
      <c r="Q6" s="16">
        <f t="shared" ref="Q6:Q55" ca="1" si="5">L6*G6</f>
        <v>4000.6262029886134</v>
      </c>
      <c r="R6" s="36">
        <f t="shared" ref="R6:R55" ca="1" si="6">Q6/(1+$B$7)^D6</f>
        <v>3922.182551949621</v>
      </c>
      <c r="S6" s="16">
        <f t="shared" ref="S6:S55" ca="1" si="7">O6*H6</f>
        <v>1138.0494760822035</v>
      </c>
      <c r="T6" s="17">
        <f t="shared" ref="T6:T54" ca="1" si="8">S6/(1+$B$7)^D6</f>
        <v>1115.7347804727485</v>
      </c>
      <c r="U6" s="32">
        <f t="shared" ref="U6:V55" ca="1" si="9">Q6+S6</f>
        <v>5138.6756790708168</v>
      </c>
      <c r="V6" s="38">
        <f t="shared" ca="1" si="9"/>
        <v>5037.9173324223693</v>
      </c>
      <c r="W6" s="33">
        <f ca="1">V6+W5</f>
        <v>5037.9173324223693</v>
      </c>
    </row>
    <row r="7" spans="1:23" ht="17.399999999999999" x14ac:dyDescent="0.35">
      <c r="A7" s="58" t="s">
        <v>9</v>
      </c>
      <c r="B7" s="61">
        <v>0.02</v>
      </c>
      <c r="C7" s="9"/>
      <c r="D7" s="3">
        <v>2</v>
      </c>
      <c r="E7" s="9">
        <v>67</v>
      </c>
      <c r="F7" s="10">
        <v>859374.86475562979</v>
      </c>
      <c r="G7" s="31">
        <f t="shared" si="0"/>
        <v>0.97642606684457911</v>
      </c>
      <c r="H7" s="11">
        <f t="shared" ref="H7:H55" si="10">(F7-F8)/$F$5</f>
        <v>1.4100253388138218E-2</v>
      </c>
      <c r="I7" s="16">
        <f ca="1">M6</f>
        <v>97093.206704419848</v>
      </c>
      <c r="J7" s="41">
        <f t="shared" ca="1" si="1"/>
        <v>4.2469205705780853E-2</v>
      </c>
      <c r="K7" s="16">
        <f ca="1">I7*J7</f>
        <v>4123.4713681639068</v>
      </c>
      <c r="L7" s="15">
        <f t="shared" ref="L7:L55" ca="1" si="11">(I7+K7)*$B$6</f>
        <v>4048.6671229033504</v>
      </c>
      <c r="M7" s="16">
        <f t="shared" ca="1" si="2"/>
        <v>97168.010949680407</v>
      </c>
      <c r="N7" s="73" t="str">
        <f t="shared" ca="1" si="3"/>
        <v>V</v>
      </c>
      <c r="O7" s="15">
        <f t="shared" ref="O7:O54" ca="1" si="12">M7-(M7*$B$9)</f>
        <v>91337.930292699588</v>
      </c>
      <c r="P7" s="12">
        <f t="shared" ca="1" si="4"/>
        <v>3891.4524441593144</v>
      </c>
      <c r="Q7" s="16">
        <f t="shared" ca="1" si="5"/>
        <v>3953.2241147794766</v>
      </c>
      <c r="R7" s="36">
        <f t="shared" ca="1" si="6"/>
        <v>3799.7156043632031</v>
      </c>
      <c r="S7" s="16">
        <f t="shared" ca="1" si="7"/>
        <v>1287.8879610751696</v>
      </c>
      <c r="T7" s="17">
        <f t="shared" ca="1" si="8"/>
        <v>1237.8777019176948</v>
      </c>
      <c r="U7" s="32">
        <f t="shared" ca="1" si="9"/>
        <v>5241.1120758546458</v>
      </c>
      <c r="V7" s="38">
        <f t="shared" ca="1" si="9"/>
        <v>5037.5933062808981</v>
      </c>
      <c r="W7" s="33">
        <f ca="1">V7+W6</f>
        <v>10075.510638703268</v>
      </c>
    </row>
    <row r="8" spans="1:23" ht="17.399999999999999" x14ac:dyDescent="0.35">
      <c r="A8" s="58" t="s">
        <v>38</v>
      </c>
      <c r="B8" s="61">
        <v>5.0999999999999997E-2</v>
      </c>
      <c r="C8" s="9"/>
      <c r="D8" s="3">
        <v>3</v>
      </c>
      <c r="E8" s="9">
        <v>68</v>
      </c>
      <c r="F8" s="10">
        <v>846964.90996242152</v>
      </c>
      <c r="G8" s="31">
        <f t="shared" si="0"/>
        <v>0.96232581345644086</v>
      </c>
      <c r="H8" s="11">
        <f t="shared" si="10"/>
        <v>1.4359576611957057E-2</v>
      </c>
      <c r="I8" s="16">
        <f t="shared" ref="I8:I55" ca="1" si="13">M7</f>
        <v>97168.010949680407</v>
      </c>
      <c r="J8" s="41">
        <f t="shared" ca="1" si="1"/>
        <v>0.10800345427736417</v>
      </c>
      <c r="K8" s="16">
        <f t="shared" ref="K8:K55" ca="1" si="14">I8*J8</f>
        <v>10494.48082782623</v>
      </c>
      <c r="L8" s="15">
        <f t="shared" ca="1" si="11"/>
        <v>4306.4996711002659</v>
      </c>
      <c r="M8" s="16">
        <f t="shared" ca="1" si="2"/>
        <v>103355.99210640638</v>
      </c>
      <c r="N8" s="73" t="str">
        <f t="shared" ca="1" si="3"/>
        <v>V</v>
      </c>
      <c r="O8" s="15">
        <f t="shared" ca="1" si="12"/>
        <v>97154.632580021993</v>
      </c>
      <c r="P8" s="12">
        <f t="shared" ca="1" si="4"/>
        <v>4058.1108237972821</v>
      </c>
      <c r="Q8" s="16">
        <f t="shared" ca="1" si="5"/>
        <v>4144.2557991414587</v>
      </c>
      <c r="R8" s="36">
        <f t="shared" ca="1" si="6"/>
        <v>3905.2247996071073</v>
      </c>
      <c r="S8" s="16">
        <f t="shared" ca="1" si="7"/>
        <v>1395.0993897393648</v>
      </c>
      <c r="T8" s="17">
        <f t="shared" ca="1" si="8"/>
        <v>1314.6333138643554</v>
      </c>
      <c r="U8" s="32">
        <f t="shared" ca="1" si="9"/>
        <v>5539.3551888808233</v>
      </c>
      <c r="V8" s="38">
        <f t="shared" ca="1" si="9"/>
        <v>5219.8581134714623</v>
      </c>
      <c r="W8" s="33">
        <f t="shared" ref="W8:W54" ca="1" si="15">V8+W7</f>
        <v>15295.368752174731</v>
      </c>
    </row>
    <row r="9" spans="1:23" ht="17.399999999999999" x14ac:dyDescent="0.35">
      <c r="A9" s="58" t="s">
        <v>28</v>
      </c>
      <c r="B9" s="61">
        <v>0.06</v>
      </c>
      <c r="C9" s="9"/>
      <c r="D9" s="3">
        <v>4</v>
      </c>
      <c r="E9" s="9">
        <v>69</v>
      </c>
      <c r="F9" s="10">
        <v>834326.7188818336</v>
      </c>
      <c r="G9" s="31">
        <f t="shared" si="0"/>
        <v>0.94796623684448378</v>
      </c>
      <c r="H9" s="11">
        <f t="shared" si="10"/>
        <v>1.7596378512726909E-2</v>
      </c>
      <c r="I9" s="16">
        <f t="shared" ca="1" si="13"/>
        <v>103355.99210640638</v>
      </c>
      <c r="J9" s="41">
        <f t="shared" ca="1" si="1"/>
        <v>9.3075658556985505E-3</v>
      </c>
      <c r="K9" s="16">
        <f ca="1">I9*J9</f>
        <v>961.99270311143698</v>
      </c>
      <c r="L9" s="15">
        <f t="shared" ca="1" si="11"/>
        <v>4172.7193923807126</v>
      </c>
      <c r="M9" s="16">
        <f t="shared" ca="1" si="2"/>
        <v>100145.26541713711</v>
      </c>
      <c r="N9" s="73" t="str">
        <f t="shared" ca="1" si="3"/>
        <v>V</v>
      </c>
      <c r="O9" s="15">
        <f t="shared" ca="1" si="12"/>
        <v>94136.549492108883</v>
      </c>
      <c r="P9" s="12">
        <f t="shared" ca="1" si="4"/>
        <v>3854.9477247430573</v>
      </c>
      <c r="Q9" s="16">
        <f t="shared" ca="1" si="5"/>
        <v>3955.5970998031453</v>
      </c>
      <c r="R9" s="36">
        <f t="shared" ca="1" si="6"/>
        <v>3654.3602878568809</v>
      </c>
      <c r="S9" s="16">
        <f t="shared" ca="1" si="7"/>
        <v>1656.4623567451979</v>
      </c>
      <c r="T9" s="17">
        <f t="shared" ca="1" si="8"/>
        <v>1530.3151716641512</v>
      </c>
      <c r="U9" s="32">
        <f t="shared" ca="1" si="9"/>
        <v>5612.0594565483434</v>
      </c>
      <c r="V9" s="38">
        <f t="shared" ca="1" si="9"/>
        <v>5184.6754595210323</v>
      </c>
      <c r="W9" s="33">
        <f t="shared" ca="1" si="15"/>
        <v>20480.044211695764</v>
      </c>
    </row>
    <row r="10" spans="1:23" ht="17.399999999999999" x14ac:dyDescent="0.35">
      <c r="A10" s="58" t="s">
        <v>43</v>
      </c>
      <c r="B10" s="63" t="s">
        <v>65</v>
      </c>
      <c r="C10" s="9"/>
      <c r="D10" s="3">
        <v>5</v>
      </c>
      <c r="E10" s="9">
        <v>70</v>
      </c>
      <c r="F10" s="10">
        <v>818839.74458030611</v>
      </c>
      <c r="G10" s="31">
        <f t="shared" si="0"/>
        <v>0.93036985833175689</v>
      </c>
      <c r="H10" s="11">
        <f t="shared" si="10"/>
        <v>1.7635819008535464E-2</v>
      </c>
      <c r="I10" s="16">
        <f t="shared" ca="1" si="13"/>
        <v>100145.26541713711</v>
      </c>
      <c r="J10" s="41">
        <f t="shared" ca="1" si="1"/>
        <v>-0.1335459140057304</v>
      </c>
      <c r="K10" s="16">
        <f t="shared" ca="1" si="14"/>
        <v>-13373.991003478039</v>
      </c>
      <c r="L10" s="15">
        <f t="shared" ca="1" si="11"/>
        <v>3470.8509765463632</v>
      </c>
      <c r="M10" s="16">
        <f t="shared" ca="1" si="2"/>
        <v>83300.42343711271</v>
      </c>
      <c r="N10" s="73" t="str">
        <f t="shared" ca="1" si="3"/>
        <v>V</v>
      </c>
      <c r="O10" s="15">
        <f t="shared" ca="1" si="12"/>
        <v>78302.398030885946</v>
      </c>
      <c r="P10" s="12">
        <f t="shared" ca="1" si="4"/>
        <v>3143.6566657862918</v>
      </c>
      <c r="Q10" s="16">
        <f t="shared" ca="1" si="5"/>
        <v>3229.17513134008</v>
      </c>
      <c r="R10" s="36">
        <f t="shared" ca="1" si="6"/>
        <v>2924.7634067912759</v>
      </c>
      <c r="S10" s="16">
        <f t="shared" ca="1" si="7"/>
        <v>1380.9269196070084</v>
      </c>
      <c r="T10" s="17">
        <f t="shared" ca="1" si="8"/>
        <v>1250.7480572115869</v>
      </c>
      <c r="U10" s="32">
        <f t="shared" ca="1" si="9"/>
        <v>4610.1020509470882</v>
      </c>
      <c r="V10" s="38">
        <f t="shared" ca="1" si="9"/>
        <v>4175.5114640028623</v>
      </c>
      <c r="W10" s="33">
        <f t="shared" ca="1" si="15"/>
        <v>24655.555675698626</v>
      </c>
    </row>
    <row r="11" spans="1:23" ht="17.399999999999999" x14ac:dyDescent="0.35">
      <c r="A11" s="58" t="s">
        <v>39</v>
      </c>
      <c r="B11" s="64">
        <v>0.1</v>
      </c>
      <c r="C11" s="9"/>
      <c r="D11" s="3">
        <v>6</v>
      </c>
      <c r="E11" s="9">
        <v>71</v>
      </c>
      <c r="F11" s="10">
        <v>803318.05779833358</v>
      </c>
      <c r="G11" s="31">
        <f t="shared" si="0"/>
        <v>0.9127340393232215</v>
      </c>
      <c r="H11" s="11">
        <f t="shared" si="10"/>
        <v>1.9545690834471385E-2</v>
      </c>
      <c r="I11" s="16">
        <f t="shared" ca="1" si="13"/>
        <v>83300.42343711271</v>
      </c>
      <c r="J11" s="41">
        <f t="shared" ca="1" si="1"/>
        <v>8.7949348760458942E-2</v>
      </c>
      <c r="K11" s="16">
        <f t="shared" ca="1" si="14"/>
        <v>7326.2179927645338</v>
      </c>
      <c r="L11" s="15">
        <f t="shared" ca="1" si="11"/>
        <v>3625.0656571950899</v>
      </c>
      <c r="M11" s="16">
        <f t="shared" ca="1" si="2"/>
        <v>87001.575772682147</v>
      </c>
      <c r="N11" s="73" t="str">
        <f t="shared" ca="1" si="3"/>
        <v>V</v>
      </c>
      <c r="O11" s="15">
        <f t="shared" ca="1" si="12"/>
        <v>81781.481226321222</v>
      </c>
      <c r="P11" s="12">
        <f t="shared" ca="1" si="4"/>
        <v>3218.9545621352204</v>
      </c>
      <c r="Q11" s="16">
        <f t="shared" ca="1" si="5"/>
        <v>3308.7208201035628</v>
      </c>
      <c r="R11" s="36">
        <f t="shared" ca="1" si="6"/>
        <v>2938.0493998955913</v>
      </c>
      <c r="S11" s="16">
        <f t="shared" ca="1" si="7"/>
        <v>1598.4755480348003</v>
      </c>
      <c r="T11" s="17">
        <f t="shared" ca="1" si="8"/>
        <v>1419.4005417792923</v>
      </c>
      <c r="U11" s="32">
        <f t="shared" ca="1" si="9"/>
        <v>4907.1963681383631</v>
      </c>
      <c r="V11" s="38">
        <f t="shared" ca="1" si="9"/>
        <v>4357.449941674884</v>
      </c>
      <c r="W11" s="33">
        <f t="shared" ca="1" si="15"/>
        <v>29013.00561737351</v>
      </c>
    </row>
    <row r="12" spans="1:23" ht="17.399999999999999" x14ac:dyDescent="0.35">
      <c r="A12" s="58" t="s">
        <v>34</v>
      </c>
      <c r="B12" s="62">
        <f ca="1">W55</f>
        <v>163410.48764552327</v>
      </c>
      <c r="C12" s="9"/>
      <c r="D12" s="3">
        <v>7</v>
      </c>
      <c r="E12" s="9">
        <v>72</v>
      </c>
      <c r="F12" s="10">
        <v>786115.44923657051</v>
      </c>
      <c r="G12" s="31">
        <f t="shared" si="0"/>
        <v>0.89318834848875006</v>
      </c>
      <c r="H12" s="11">
        <f t="shared" si="10"/>
        <v>1.9459186349815121E-2</v>
      </c>
      <c r="I12" s="16">
        <f t="shared" ca="1" si="13"/>
        <v>87001.575772682147</v>
      </c>
      <c r="J12" s="41">
        <f t="shared" ca="1" si="1"/>
        <v>0.12331320116951996</v>
      </c>
      <c r="K12" s="16">
        <f t="shared" ca="1" si="14"/>
        <v>10728.442815321989</v>
      </c>
      <c r="L12" s="15">
        <f t="shared" ca="1" si="11"/>
        <v>3909.2007435201658</v>
      </c>
      <c r="M12" s="16">
        <f t="shared" ca="1" si="2"/>
        <v>93820.817844483972</v>
      </c>
      <c r="N12" s="73" t="str">
        <f t="shared" ca="1" si="3"/>
        <v>V</v>
      </c>
      <c r="O12" s="15">
        <f t="shared" ca="1" si="12"/>
        <v>88191.568773814928</v>
      </c>
      <c r="P12" s="12">
        <f t="shared" ca="1" si="4"/>
        <v>3403.1944975165607</v>
      </c>
      <c r="Q12" s="16">
        <f t="shared" ca="1" si="5"/>
        <v>3491.6525560157706</v>
      </c>
      <c r="R12" s="36">
        <f t="shared" ca="1" si="6"/>
        <v>3039.6936728228184</v>
      </c>
      <c r="S12" s="16">
        <f t="shared" ca="1" si="7"/>
        <v>1716.1361712522009</v>
      </c>
      <c r="T12" s="17">
        <f t="shared" ca="1" si="8"/>
        <v>1493.9998117711143</v>
      </c>
      <c r="U12" s="32">
        <f t="shared" ca="1" si="9"/>
        <v>5207.7887272679718</v>
      </c>
      <c r="V12" s="38">
        <f t="shared" ca="1" si="9"/>
        <v>4533.6934845939322</v>
      </c>
      <c r="W12" s="33">
        <f t="shared" ca="1" si="15"/>
        <v>33546.699101967446</v>
      </c>
    </row>
    <row r="13" spans="1:23" x14ac:dyDescent="0.3">
      <c r="A13" s="9"/>
      <c r="B13" s="9"/>
      <c r="C13" s="9"/>
      <c r="D13" s="3">
        <v>8</v>
      </c>
      <c r="E13" s="9">
        <v>73</v>
      </c>
      <c r="F13" s="10">
        <v>768988.9752458994</v>
      </c>
      <c r="G13" s="31">
        <f t="shared" si="0"/>
        <v>0.87372916213893492</v>
      </c>
      <c r="H13" s="11">
        <f t="shared" si="10"/>
        <v>1.9570475432288945E-2</v>
      </c>
      <c r="I13" s="16">
        <f t="shared" ca="1" si="13"/>
        <v>93820.817844483972</v>
      </c>
      <c r="J13" s="41">
        <f t="shared" ca="1" si="1"/>
        <v>6.5072423704516838E-2</v>
      </c>
      <c r="K13" s="16">
        <f ca="1">I13*J13</f>
        <v>6105.1480110805551</v>
      </c>
      <c r="L13" s="15">
        <f t="shared" ca="1" si="11"/>
        <v>3997.0386342225811</v>
      </c>
      <c r="M13" s="16">
        <f t="shared" ca="1" si="2"/>
        <v>95928.927221341946</v>
      </c>
      <c r="N13" s="73" t="str">
        <f t="shared" ca="1" si="3"/>
        <v>V</v>
      </c>
      <c r="O13" s="15">
        <f t="shared" ca="1" si="12"/>
        <v>90173.191588061425</v>
      </c>
      <c r="P13" s="12">
        <f t="shared" ca="1" si="4"/>
        <v>3411.4339875838473</v>
      </c>
      <c r="Q13" s="16">
        <f t="shared" ca="1" si="5"/>
        <v>3492.3292169162487</v>
      </c>
      <c r="R13" s="36">
        <f t="shared" ca="1" si="6"/>
        <v>2980.6693596639211</v>
      </c>
      <c r="S13" s="16">
        <f t="shared" ca="1" si="7"/>
        <v>1764.7322306252402</v>
      </c>
      <c r="T13" s="17">
        <f t="shared" ca="1" si="8"/>
        <v>1506.1819665674898</v>
      </c>
      <c r="U13" s="32">
        <f t="shared" ca="1" si="9"/>
        <v>5257.0614475414886</v>
      </c>
      <c r="V13" s="38">
        <f t="shared" ca="1" si="9"/>
        <v>4486.8513262314109</v>
      </c>
      <c r="W13" s="33">
        <f t="shared" ca="1" si="15"/>
        <v>38033.550428198854</v>
      </c>
    </row>
    <row r="14" spans="1:23" x14ac:dyDescent="0.3">
      <c r="A14" s="9"/>
      <c r="B14" s="9"/>
      <c r="C14" s="9"/>
      <c r="D14" s="3">
        <v>9</v>
      </c>
      <c r="E14" s="9">
        <v>74</v>
      </c>
      <c r="F14" s="10">
        <v>751764.55319398001</v>
      </c>
      <c r="G14" s="31">
        <f t="shared" si="0"/>
        <v>0.85415868670664596</v>
      </c>
      <c r="H14" s="11">
        <f t="shared" si="10"/>
        <v>2.1148116881485997E-2</v>
      </c>
      <c r="I14" s="16">
        <f t="shared" ca="1" si="13"/>
        <v>95928.927221341946</v>
      </c>
      <c r="J14" s="41">
        <f t="shared" ca="1" si="1"/>
        <v>9.7826443233715032E-2</v>
      </c>
      <c r="K14" s="16">
        <f ca="1">I14*J14</f>
        <v>9384.3857532897891</v>
      </c>
      <c r="L14" s="15">
        <f t="shared" ca="1" si="11"/>
        <v>4212.5325189852692</v>
      </c>
      <c r="M14" s="16">
        <f t="shared" ca="1" si="2"/>
        <v>101100.78045564645</v>
      </c>
      <c r="N14" s="73" t="str">
        <f t="shared" ca="1" si="3"/>
        <v>V</v>
      </c>
      <c r="O14" s="15">
        <f t="shared" ca="1" si="12"/>
        <v>95034.733628307673</v>
      </c>
      <c r="P14" s="12">
        <f t="shared" ca="1" si="4"/>
        <v>3524.8587679207385</v>
      </c>
      <c r="Q14" s="16">
        <f t="shared" ca="1" si="5"/>
        <v>3598.1712441254967</v>
      </c>
      <c r="R14" s="36">
        <f t="shared" ca="1" si="6"/>
        <v>3010.7887360335844</v>
      </c>
      <c r="S14" s="16">
        <f t="shared" ca="1" si="7"/>
        <v>2009.8056545723384</v>
      </c>
      <c r="T14" s="17">
        <f t="shared" ca="1" si="8"/>
        <v>1681.7154648440494</v>
      </c>
      <c r="U14" s="32">
        <f t="shared" ca="1" si="9"/>
        <v>5607.9768986978352</v>
      </c>
      <c r="V14" s="38">
        <f t="shared" ca="1" si="9"/>
        <v>4692.5042008776336</v>
      </c>
      <c r="W14" s="33">
        <f t="shared" ca="1" si="15"/>
        <v>42726.054629076491</v>
      </c>
    </row>
    <row r="15" spans="1:23" x14ac:dyDescent="0.3">
      <c r="A15" s="9"/>
      <c r="B15" s="9"/>
      <c r="C15" s="9"/>
      <c r="D15" s="3">
        <v>10</v>
      </c>
      <c r="E15" s="9">
        <v>75</v>
      </c>
      <c r="F15" s="10">
        <v>733151.61289877165</v>
      </c>
      <c r="G15" s="31">
        <f t="shared" si="0"/>
        <v>0.83301056982515997</v>
      </c>
      <c r="H15" s="11">
        <f t="shared" si="10"/>
        <v>2.5639925793550414E-2</v>
      </c>
      <c r="I15" s="16">
        <f t="shared" ca="1" si="13"/>
        <v>101100.78045564645</v>
      </c>
      <c r="J15" s="41">
        <f t="shared" ca="1" si="1"/>
        <v>7.4858984539002832E-2</v>
      </c>
      <c r="K15" s="16">
        <f t="shared" ca="1" si="14"/>
        <v>7568.3017610103579</v>
      </c>
      <c r="L15" s="15">
        <f t="shared" ca="1" si="11"/>
        <v>4346.7632886662723</v>
      </c>
      <c r="M15" s="16">
        <f t="shared" ca="1" si="2"/>
        <v>104322.31892799053</v>
      </c>
      <c r="N15" s="73" t="str">
        <f t="shared" ca="1" si="3"/>
        <v>V</v>
      </c>
      <c r="O15" s="15">
        <f t="shared" ca="1" si="12"/>
        <v>98062.979792311104</v>
      </c>
      <c r="P15" s="12">
        <f t="shared" ca="1" si="4"/>
        <v>3565.8598738171154</v>
      </c>
      <c r="Q15" s="16">
        <f t="shared" ca="1" si="5"/>
        <v>3620.8997639869776</v>
      </c>
      <c r="R15" s="36">
        <f t="shared" ca="1" si="6"/>
        <v>2970.3989654050683</v>
      </c>
      <c r="S15" s="16">
        <f t="shared" ca="1" si="7"/>
        <v>2514.3275249692906</v>
      </c>
      <c r="T15" s="17">
        <f t="shared" ca="1" si="8"/>
        <v>2062.6243104378646</v>
      </c>
      <c r="U15" s="32">
        <f t="shared" ca="1" si="9"/>
        <v>6135.2272889562682</v>
      </c>
      <c r="V15" s="38">
        <f t="shared" ca="1" si="9"/>
        <v>5033.0232758429329</v>
      </c>
      <c r="W15" s="33">
        <f t="shared" ca="1" si="15"/>
        <v>47759.077904919424</v>
      </c>
    </row>
    <row r="16" spans="1:23" x14ac:dyDescent="0.3">
      <c r="A16" s="9"/>
      <c r="B16" s="9"/>
      <c r="C16" s="9"/>
      <c r="D16" s="3">
        <v>11</v>
      </c>
      <c r="E16" s="9">
        <v>76</v>
      </c>
      <c r="F16" s="10">
        <v>710585.32907107449</v>
      </c>
      <c r="G16" s="31">
        <f t="shared" si="0"/>
        <v>0.80737064403160963</v>
      </c>
      <c r="H16" s="11">
        <f t="shared" si="10"/>
        <v>2.3838179210346002E-2</v>
      </c>
      <c r="I16" s="16">
        <f t="shared" ca="1" si="13"/>
        <v>104322.31892799053</v>
      </c>
      <c r="J16" s="41">
        <f t="shared" ca="1" si="1"/>
        <v>0.22218160046942151</v>
      </c>
      <c r="K16" s="16">
        <f t="shared" ca="1" si="14"/>
        <v>23178.499784102361</v>
      </c>
      <c r="L16" s="15">
        <f t="shared" ca="1" si="11"/>
        <v>5100.0327484837162</v>
      </c>
      <c r="M16" s="16">
        <f t="shared" ca="1" si="2"/>
        <v>122400.78596360917</v>
      </c>
      <c r="N16" s="73" t="str">
        <f t="shared" ca="1" si="3"/>
        <v>V</v>
      </c>
      <c r="O16" s="15">
        <f t="shared" ca="1" si="12"/>
        <v>115056.73880579263</v>
      </c>
      <c r="P16" s="12">
        <f t="shared" ca="1" si="4"/>
        <v>4101.7678377708162</v>
      </c>
      <c r="Q16" s="16">
        <f t="shared" ca="1" si="5"/>
        <v>4117.616724725598</v>
      </c>
      <c r="R16" s="36">
        <f t="shared" ca="1" si="6"/>
        <v>3311.6469408491671</v>
      </c>
      <c r="S16" s="16">
        <f t="shared" ca="1" si="7"/>
        <v>2742.7431590104561</v>
      </c>
      <c r="T16" s="17">
        <f t="shared" ca="1" si="8"/>
        <v>2205.8869485180794</v>
      </c>
      <c r="U16" s="32">
        <f t="shared" ca="1" si="9"/>
        <v>6860.3598837360541</v>
      </c>
      <c r="V16" s="38">
        <f t="shared" ca="1" si="9"/>
        <v>5517.533889367247</v>
      </c>
      <c r="W16" s="33">
        <f t="shared" ca="1" si="15"/>
        <v>53276.611794286669</v>
      </c>
    </row>
    <row r="17" spans="1:23" x14ac:dyDescent="0.3">
      <c r="A17" s="9"/>
      <c r="B17" s="9"/>
      <c r="C17" s="9"/>
      <c r="D17" s="3">
        <v>12</v>
      </c>
      <c r="E17" s="9">
        <v>77</v>
      </c>
      <c r="F17" s="10">
        <v>689604.80352947977</v>
      </c>
      <c r="G17" s="31">
        <f t="shared" si="0"/>
        <v>0.7835324648212636</v>
      </c>
      <c r="H17" s="11">
        <f t="shared" si="10"/>
        <v>2.7514330499724252E-2</v>
      </c>
      <c r="I17" s="16">
        <f t="shared" ca="1" si="13"/>
        <v>122400.78596360917</v>
      </c>
      <c r="J17" s="41">
        <f t="shared" ca="1" si="1"/>
        <v>6.0317648238921905E-2</v>
      </c>
      <c r="K17" s="16">
        <f t="shared" ca="1" si="14"/>
        <v>7382.9275519205476</v>
      </c>
      <c r="L17" s="15">
        <f t="shared" ca="1" si="11"/>
        <v>5191.3485406211894</v>
      </c>
      <c r="M17" s="16">
        <f t="shared" ca="1" si="2"/>
        <v>124592.36497490855</v>
      </c>
      <c r="N17" s="73" t="str">
        <f t="shared" ca="1" si="3"/>
        <v>V</v>
      </c>
      <c r="O17" s="15">
        <f t="shared" ca="1" si="12"/>
        <v>117116.82307641403</v>
      </c>
      <c r="P17" s="12">
        <f t="shared" ca="1" si="4"/>
        <v>4093.342896345599</v>
      </c>
      <c r="Q17" s="16">
        <f t="shared" ca="1" si="5"/>
        <v>4067.5901177791902</v>
      </c>
      <c r="R17" s="36">
        <f t="shared" ca="1" si="6"/>
        <v>3207.2670489322772</v>
      </c>
      <c r="S17" s="16">
        <f t="shared" ca="1" si="7"/>
        <v>3222.3909772021875</v>
      </c>
      <c r="T17" s="17">
        <f t="shared" ca="1" si="8"/>
        <v>2540.8332945798297</v>
      </c>
      <c r="U17" s="32">
        <f t="shared" ca="1" si="9"/>
        <v>7289.9810949813782</v>
      </c>
      <c r="V17" s="38">
        <f t="shared" ca="1" si="9"/>
        <v>5748.1003435121074</v>
      </c>
      <c r="W17" s="33">
        <f t="shared" ca="1" si="15"/>
        <v>59024.712137798779</v>
      </c>
    </row>
    <row r="18" spans="1:23" x14ac:dyDescent="0.3">
      <c r="A18" s="9"/>
      <c r="B18" s="9"/>
      <c r="C18" s="9"/>
      <c r="D18" s="3">
        <v>13</v>
      </c>
      <c r="E18" s="9">
        <v>78</v>
      </c>
      <c r="F18" s="10">
        <v>665388.81334350095</v>
      </c>
      <c r="G18" s="31">
        <f t="shared" si="0"/>
        <v>0.7560181343215393</v>
      </c>
      <c r="H18" s="11">
        <f t="shared" si="10"/>
        <v>2.7400875614625661E-2</v>
      </c>
      <c r="I18" s="16">
        <f t="shared" ca="1" si="13"/>
        <v>124592.36497490855</v>
      </c>
      <c r="J18" s="41">
        <f t="shared" ca="1" si="1"/>
        <v>0.20523931981868501</v>
      </c>
      <c r="K18" s="16">
        <f t="shared" ca="1" si="14"/>
        <v>25571.252242051585</v>
      </c>
      <c r="L18" s="15">
        <f t="shared" ca="1" si="11"/>
        <v>6006.5446886784048</v>
      </c>
      <c r="M18" s="16">
        <f t="shared" ca="1" si="2"/>
        <v>144157.07252828171</v>
      </c>
      <c r="N18" s="73" t="str">
        <f t="shared" ca="1" si="3"/>
        <v>V</v>
      </c>
      <c r="O18" s="15">
        <f t="shared" ca="1" si="12"/>
        <v>135507.6481765848</v>
      </c>
      <c r="P18" s="12">
        <f t="shared" ca="1" si="4"/>
        <v>4643.2544076952618</v>
      </c>
      <c r="Q18" s="16">
        <f t="shared" ca="1" si="5"/>
        <v>4541.0567092535985</v>
      </c>
      <c r="R18" s="36">
        <f t="shared" ca="1" si="6"/>
        <v>3510.384534486036</v>
      </c>
      <c r="S18" s="16">
        <f t="shared" ca="1" si="7"/>
        <v>3713.0282125170561</v>
      </c>
      <c r="T18" s="17">
        <f t="shared" ca="1" si="8"/>
        <v>2870.2915748155442</v>
      </c>
      <c r="U18" s="32">
        <f t="shared" ca="1" si="9"/>
        <v>8254.0849217706545</v>
      </c>
      <c r="V18" s="38">
        <f t="shared" ca="1" si="9"/>
        <v>6380.6761093015803</v>
      </c>
      <c r="W18" s="33">
        <f t="shared" ca="1" si="15"/>
        <v>65405.38824710036</v>
      </c>
    </row>
    <row r="19" spans="1:23" x14ac:dyDescent="0.3">
      <c r="A19" s="9"/>
      <c r="B19" s="9"/>
      <c r="C19" s="9"/>
      <c r="D19" s="3">
        <v>14</v>
      </c>
      <c r="E19" s="9">
        <v>79</v>
      </c>
      <c r="F19" s="10">
        <v>641272.67739108694</v>
      </c>
      <c r="G19" s="31">
        <f t="shared" si="0"/>
        <v>0.72861725870691363</v>
      </c>
      <c r="H19" s="11">
        <f t="shared" si="10"/>
        <v>3.0010244779763138E-2</v>
      </c>
      <c r="I19" s="16">
        <f t="shared" ca="1" si="13"/>
        <v>144157.07252828171</v>
      </c>
      <c r="J19" s="41">
        <f t="shared" ca="1" si="1"/>
        <v>0.23438458774862742</v>
      </c>
      <c r="K19" s="16">
        <f t="shared" ca="1" si="14"/>
        <v>33788.196015590293</v>
      </c>
      <c r="L19" s="15">
        <f t="shared" ca="1" si="11"/>
        <v>7117.8107417548799</v>
      </c>
      <c r="M19" s="16">
        <f t="shared" ca="1" si="2"/>
        <v>170827.4578021171</v>
      </c>
      <c r="N19" s="73" t="str">
        <f t="shared" ca="1" si="3"/>
        <v>V</v>
      </c>
      <c r="O19" s="15">
        <f t="shared" ca="1" si="12"/>
        <v>160577.81033399008</v>
      </c>
      <c r="P19" s="12">
        <f t="shared" ca="1" si="4"/>
        <v>5394.4109909222707</v>
      </c>
      <c r="Q19" s="16">
        <f t="shared" ca="1" si="5"/>
        <v>5186.1597506520638</v>
      </c>
      <c r="R19" s="36">
        <f t="shared" ca="1" si="6"/>
        <v>3930.4609485442302</v>
      </c>
      <c r="S19" s="16">
        <f t="shared" ca="1" si="7"/>
        <v>4818.9793943214208</v>
      </c>
      <c r="T19" s="17">
        <f t="shared" ca="1" si="8"/>
        <v>3652.1841269618071</v>
      </c>
      <c r="U19" s="32">
        <f t="shared" ca="1" si="9"/>
        <v>10005.139144973484</v>
      </c>
      <c r="V19" s="38">
        <f t="shared" ca="1" si="9"/>
        <v>7582.6450755060378</v>
      </c>
      <c r="W19" s="33">
        <f t="shared" ca="1" si="15"/>
        <v>72988.033322606396</v>
      </c>
    </row>
    <row r="20" spans="1:23" x14ac:dyDescent="0.3">
      <c r="A20" s="9"/>
      <c r="B20" s="9"/>
      <c r="C20" s="9"/>
      <c r="D20" s="3">
        <v>15</v>
      </c>
      <c r="E20" s="9">
        <v>80</v>
      </c>
      <c r="F20" s="10">
        <v>614859.97608720278</v>
      </c>
      <c r="G20" s="31">
        <f t="shared" si="0"/>
        <v>0.69860701392715052</v>
      </c>
      <c r="H20" s="11">
        <f t="shared" si="10"/>
        <v>3.1949792092530752E-2</v>
      </c>
      <c r="I20" s="16">
        <f t="shared" ca="1" si="13"/>
        <v>170827.4578021171</v>
      </c>
      <c r="J20" s="41">
        <f t="shared" ca="1" si="1"/>
        <v>-8.0204424646022732E-2</v>
      </c>
      <c r="K20" s="16">
        <f t="shared" ca="1" si="14"/>
        <v>-13701.117966761529</v>
      </c>
      <c r="L20" s="15">
        <f t="shared" ca="1" si="11"/>
        <v>6285.0535934142235</v>
      </c>
      <c r="M20" s="16">
        <f t="shared" ca="1" si="2"/>
        <v>150841.28624194136</v>
      </c>
      <c r="N20" s="73" t="str">
        <f t="shared" ca="1" si="3"/>
        <v>V</v>
      </c>
      <c r="O20" s="15">
        <f t="shared" ca="1" si="12"/>
        <v>141790.80906742488</v>
      </c>
      <c r="P20" s="12">
        <f t="shared" ca="1" si="4"/>
        <v>4669.8873986740418</v>
      </c>
      <c r="Q20" s="16">
        <f t="shared" ca="1" si="5"/>
        <v>4390.7825232672176</v>
      </c>
      <c r="R20" s="36">
        <f t="shared" ca="1" si="6"/>
        <v>3262.4160909637012</v>
      </c>
      <c r="S20" s="16">
        <f t="shared" ca="1" si="7"/>
        <v>4530.1868703359487</v>
      </c>
      <c r="T20" s="17">
        <f t="shared" ca="1" si="8"/>
        <v>3365.9955742602001</v>
      </c>
      <c r="U20" s="32">
        <f t="shared" ca="1" si="9"/>
        <v>8920.9693936031654</v>
      </c>
      <c r="V20" s="38">
        <f t="shared" ca="1" si="9"/>
        <v>6628.4116652239009</v>
      </c>
      <c r="W20" s="33">
        <f t="shared" ca="1" si="15"/>
        <v>79616.444987830298</v>
      </c>
    </row>
    <row r="21" spans="1:23" x14ac:dyDescent="0.3">
      <c r="A21" s="9"/>
      <c r="B21" s="9"/>
      <c r="C21" s="9"/>
      <c r="D21" s="3">
        <v>16</v>
      </c>
      <c r="E21" s="9">
        <v>81</v>
      </c>
      <c r="F21" s="10">
        <v>586740.23493033391</v>
      </c>
      <c r="G21" s="31">
        <f t="shared" si="0"/>
        <v>0.66665722183461973</v>
      </c>
      <c r="H21" s="11">
        <f t="shared" si="10"/>
        <v>3.4620793358098333E-2</v>
      </c>
      <c r="I21" s="16">
        <f t="shared" ca="1" si="13"/>
        <v>150841.28624194136</v>
      </c>
      <c r="J21" s="41">
        <f t="shared" ca="1" si="1"/>
        <v>5.0244445148734156E-2</v>
      </c>
      <c r="K21" s="16">
        <f t="shared" ca="1" si="14"/>
        <v>7578.9367327477303</v>
      </c>
      <c r="L21" s="15">
        <f t="shared" ca="1" si="11"/>
        <v>6336.8089189875636</v>
      </c>
      <c r="M21" s="16">
        <f t="shared" ca="1" si="2"/>
        <v>152083.41405570152</v>
      </c>
      <c r="N21" s="73" t="str">
        <f t="shared" ca="1" si="3"/>
        <v>V</v>
      </c>
      <c r="O21" s="15">
        <f t="shared" ca="1" si="12"/>
        <v>142958.40921235943</v>
      </c>
      <c r="P21" s="12">
        <f t="shared" ca="1" si="4"/>
        <v>4616.0219293435139</v>
      </c>
      <c r="Q21" s="16">
        <f t="shared" ca="1" si="5"/>
        <v>4224.479429229089</v>
      </c>
      <c r="R21" s="36">
        <f t="shared" ca="1" si="6"/>
        <v>3077.3043553438283</v>
      </c>
      <c r="S21" s="16">
        <f t="shared" ca="1" si="7"/>
        <v>4949.3335441435565</v>
      </c>
      <c r="T21" s="17">
        <f t="shared" ca="1" si="8"/>
        <v>3605.321300906809</v>
      </c>
      <c r="U21" s="32">
        <f t="shared" ca="1" si="9"/>
        <v>9173.8129733726455</v>
      </c>
      <c r="V21" s="38">
        <f t="shared" ca="1" si="9"/>
        <v>6682.6256562506369</v>
      </c>
      <c r="W21" s="33">
        <f t="shared" ca="1" si="15"/>
        <v>86299.07064408093</v>
      </c>
    </row>
    <row r="22" spans="1:23" x14ac:dyDescent="0.3">
      <c r="A22" s="9"/>
      <c r="B22" s="9"/>
      <c r="C22" s="9"/>
      <c r="D22" s="3">
        <v>17</v>
      </c>
      <c r="E22" s="9">
        <v>82</v>
      </c>
      <c r="F22" s="10">
        <v>556269.68460388086</v>
      </c>
      <c r="G22" s="31">
        <f t="shared" si="0"/>
        <v>0.63203642847652142</v>
      </c>
      <c r="H22" s="11">
        <f t="shared" si="10"/>
        <v>3.427640151839649E-2</v>
      </c>
      <c r="I22" s="16">
        <f t="shared" ca="1" si="13"/>
        <v>152083.41405570152</v>
      </c>
      <c r="J22" s="41">
        <f t="shared" ca="1" si="1"/>
        <v>6.194750967057297E-2</v>
      </c>
      <c r="K22" s="16">
        <f t="shared" ca="1" si="14"/>
        <v>9421.1887629493231</v>
      </c>
      <c r="L22" s="15">
        <f t="shared" ca="1" si="11"/>
        <v>6460.1841127460339</v>
      </c>
      <c r="M22" s="16">
        <f t="shared" ca="1" si="2"/>
        <v>155044.4187059048</v>
      </c>
      <c r="N22" s="73" t="str">
        <f t="shared" ca="1" si="3"/>
        <v>V</v>
      </c>
      <c r="O22" s="15">
        <f t="shared" ca="1" si="12"/>
        <v>145741.75358355051</v>
      </c>
      <c r="P22" s="12">
        <f t="shared" ca="1" si="4"/>
        <v>4613.6216399539744</v>
      </c>
      <c r="Q22" s="16">
        <f t="shared" ca="1" si="5"/>
        <v>4083.0716939207687</v>
      </c>
      <c r="R22" s="36">
        <f t="shared" ca="1" si="6"/>
        <v>2915.9769436585016</v>
      </c>
      <c r="S22" s="16">
        <f t="shared" ca="1" si="7"/>
        <v>4995.5028638249778</v>
      </c>
      <c r="T22" s="17">
        <f t="shared" ca="1" si="8"/>
        <v>3567.6011260301707</v>
      </c>
      <c r="U22" s="32">
        <f t="shared" ca="1" si="9"/>
        <v>9078.5745577457456</v>
      </c>
      <c r="V22" s="38">
        <f t="shared" ca="1" si="9"/>
        <v>6483.5780696886723</v>
      </c>
      <c r="W22" s="33">
        <f t="shared" ca="1" si="15"/>
        <v>92782.648713769595</v>
      </c>
    </row>
    <row r="23" spans="1:23" x14ac:dyDescent="0.3">
      <c r="A23" s="9"/>
      <c r="B23" s="9"/>
      <c r="C23" s="9"/>
      <c r="D23" s="3">
        <v>18</v>
      </c>
      <c r="E23" s="9">
        <v>83</v>
      </c>
      <c r="F23" s="10">
        <v>526102.24139502365</v>
      </c>
      <c r="G23" s="31">
        <f t="shared" si="0"/>
        <v>0.59776002695812491</v>
      </c>
      <c r="H23" s="11">
        <f t="shared" si="10"/>
        <v>3.5532409116426925E-2</v>
      </c>
      <c r="I23" s="16">
        <f t="shared" ca="1" si="13"/>
        <v>155044.4187059048</v>
      </c>
      <c r="J23" s="41">
        <f t="shared" ca="1" si="1"/>
        <v>7.0584397562336934E-3</v>
      </c>
      <c r="K23" s="16">
        <f t="shared" ca="1" si="14"/>
        <v>1094.3716889759014</v>
      </c>
      <c r="L23" s="15">
        <f t="shared" ca="1" si="11"/>
        <v>6245.5516157952279</v>
      </c>
      <c r="M23" s="16">
        <f t="shared" ca="1" si="2"/>
        <v>149893.23877908546</v>
      </c>
      <c r="N23" s="73" t="str">
        <f t="shared" ca="1" si="3"/>
        <v>V</v>
      </c>
      <c r="O23" s="15">
        <f t="shared" ca="1" si="12"/>
        <v>140899.64445234032</v>
      </c>
      <c r="P23" s="12">
        <f t="shared" ca="1" si="4"/>
        <v>4372.8815156307255</v>
      </c>
      <c r="Q23" s="16">
        <f t="shared" ca="1" si="5"/>
        <v>3733.3411022261162</v>
      </c>
      <c r="R23" s="36">
        <f t="shared" ca="1" si="6"/>
        <v>2613.9337726681088</v>
      </c>
      <c r="S23" s="16">
        <f t="shared" ca="1" si="7"/>
        <v>5006.5038110396499</v>
      </c>
      <c r="T23" s="17">
        <f t="shared" ca="1" si="8"/>
        <v>3505.3505791005323</v>
      </c>
      <c r="U23" s="32">
        <f t="shared" ca="1" si="9"/>
        <v>8739.8449132657661</v>
      </c>
      <c r="V23" s="38">
        <f t="shared" ca="1" si="9"/>
        <v>6119.2843517686415</v>
      </c>
      <c r="W23" s="33">
        <f t="shared" ca="1" si="15"/>
        <v>98901.933065538236</v>
      </c>
    </row>
    <row r="24" spans="1:23" x14ac:dyDescent="0.3">
      <c r="A24" s="9"/>
      <c r="B24" s="9"/>
      <c r="C24" s="9"/>
      <c r="D24" s="3">
        <v>19</v>
      </c>
      <c r="E24" s="9">
        <v>84</v>
      </c>
      <c r="F24" s="10">
        <v>494829.35723539628</v>
      </c>
      <c r="G24" s="31">
        <f t="shared" si="0"/>
        <v>0.56222761784169806</v>
      </c>
      <c r="H24" s="11">
        <f t="shared" si="10"/>
        <v>3.9765463216708652E-2</v>
      </c>
      <c r="I24" s="16">
        <f t="shared" ca="1" si="13"/>
        <v>149893.23877908546</v>
      </c>
      <c r="J24" s="41">
        <f t="shared" ca="1" si="1"/>
        <v>5.0452111360271508E-2</v>
      </c>
      <c r="K24" s="16">
        <f t="shared" ca="1" si="14"/>
        <v>7562.4303750341869</v>
      </c>
      <c r="L24" s="15">
        <f t="shared" ca="1" si="11"/>
        <v>6298.2267661647857</v>
      </c>
      <c r="M24" s="16">
        <f t="shared" ca="1" si="2"/>
        <v>151157.44238795486</v>
      </c>
      <c r="N24" s="73" t="str">
        <f t="shared" ca="1" si="3"/>
        <v>V</v>
      </c>
      <c r="O24" s="15">
        <f t="shared" ca="1" si="12"/>
        <v>142087.99584467756</v>
      </c>
      <c r="P24" s="12">
        <f t="shared" ca="1" si="4"/>
        <v>4323.2965843036227</v>
      </c>
      <c r="Q24" s="16">
        <f t="shared" ca="1" si="5"/>
        <v>3541.037031367649</v>
      </c>
      <c r="R24" s="36">
        <f t="shared" ca="1" si="6"/>
        <v>2430.676739816176</v>
      </c>
      <c r="S24" s="16">
        <f t="shared" ca="1" si="7"/>
        <v>5650.1949722973768</v>
      </c>
      <c r="T24" s="17">
        <f t="shared" ca="1" si="8"/>
        <v>3878.4676276839596</v>
      </c>
      <c r="U24" s="32">
        <f t="shared" ca="1" si="9"/>
        <v>9191.2320036650253</v>
      </c>
      <c r="V24" s="38">
        <f t="shared" ca="1" si="9"/>
        <v>6309.1443675001356</v>
      </c>
      <c r="W24" s="33">
        <f t="shared" ca="1" si="15"/>
        <v>105211.07743303837</v>
      </c>
    </row>
    <row r="25" spans="1:23" x14ac:dyDescent="0.3">
      <c r="A25" s="9"/>
      <c r="B25" s="9"/>
      <c r="C25" s="9"/>
      <c r="D25" s="3">
        <v>20</v>
      </c>
      <c r="E25" s="9">
        <v>85</v>
      </c>
      <c r="F25" s="10">
        <v>459830.86555825482</v>
      </c>
      <c r="G25" s="11">
        <f t="shared" si="0"/>
        <v>0.52246215462498935</v>
      </c>
      <c r="H25" s="11">
        <f t="shared" si="10"/>
        <v>3.98132910161609E-2</v>
      </c>
      <c r="I25" s="16">
        <f t="shared" ca="1" si="13"/>
        <v>151157.44238795486</v>
      </c>
      <c r="J25" s="41">
        <f t="shared" ca="1" si="1"/>
        <v>0.14551683689554692</v>
      </c>
      <c r="K25" s="16">
        <f t="shared" ca="1" si="14"/>
        <v>21995.952889516058</v>
      </c>
      <c r="L25" s="15">
        <f t="shared" ca="1" si="11"/>
        <v>6926.1358110988367</v>
      </c>
      <c r="M25" s="16">
        <f t="shared" ca="1" si="2"/>
        <v>166227.25946637208</v>
      </c>
      <c r="N25" s="73" t="str">
        <f t="shared" ca="1" si="3"/>
        <v>V</v>
      </c>
      <c r="O25" s="15">
        <f t="shared" ca="1" si="12"/>
        <v>156253.62389838975</v>
      </c>
      <c r="P25" s="12">
        <f t="shared" ca="1" si="4"/>
        <v>4661.0908500826426</v>
      </c>
      <c r="Q25" s="16">
        <f t="shared" ca="1" si="5"/>
        <v>3618.6438390919966</v>
      </c>
      <c r="R25" s="36">
        <f t="shared" ca="1" si="6"/>
        <v>2435.2435684370007</v>
      </c>
      <c r="S25" s="16">
        <f t="shared" ca="1" si="7"/>
        <v>6220.9710005963443</v>
      </c>
      <c r="T25" s="17">
        <f t="shared" ca="1" si="8"/>
        <v>4186.5351474978897</v>
      </c>
      <c r="U25" s="32">
        <f t="shared" ca="1" si="9"/>
        <v>9839.61483968834</v>
      </c>
      <c r="V25" s="38">
        <f t="shared" ca="1" si="9"/>
        <v>6621.77871593489</v>
      </c>
      <c r="W25" s="33">
        <f t="shared" ca="1" si="15"/>
        <v>111832.85614897327</v>
      </c>
    </row>
    <row r="26" spans="1:23" x14ac:dyDescent="0.3">
      <c r="A26" s="9"/>
      <c r="B26" s="9"/>
      <c r="C26" s="9"/>
      <c r="D26" s="3">
        <v>21</v>
      </c>
      <c r="E26" s="9">
        <v>86</v>
      </c>
      <c r="F26" s="10">
        <v>424790.27954332222</v>
      </c>
      <c r="G26" s="11">
        <f t="shared" si="0"/>
        <v>0.48264886360882847</v>
      </c>
      <c r="H26" s="11">
        <f t="shared" si="10"/>
        <v>4.3490233295922706E-2</v>
      </c>
      <c r="I26" s="16">
        <f t="shared" ca="1" si="13"/>
        <v>166227.25946637208</v>
      </c>
      <c r="J26" s="41">
        <f t="shared" ca="1" si="1"/>
        <v>7.6006237617641914E-2</v>
      </c>
      <c r="K26" s="16">
        <f t="shared" ca="1" si="14"/>
        <v>12634.308581530493</v>
      </c>
      <c r="L26" s="15">
        <f t="shared" ca="1" si="11"/>
        <v>7154.462721916103</v>
      </c>
      <c r="M26" s="16">
        <f t="shared" ca="1" si="2"/>
        <v>171707.10532598649</v>
      </c>
      <c r="N26" s="73" t="str">
        <f t="shared" ca="1" si="3"/>
        <v>V</v>
      </c>
      <c r="O26" s="15">
        <f t="shared" ca="1" si="12"/>
        <v>161404.67900642729</v>
      </c>
      <c r="P26" s="12">
        <f t="shared" ca="1" si="4"/>
        <v>4720.3414859213563</v>
      </c>
      <c r="Q26" s="16">
        <f t="shared" ca="1" si="5"/>
        <v>3453.0933024645328</v>
      </c>
      <c r="R26" s="36">
        <f t="shared" ca="1" si="6"/>
        <v>2278.2674540255516</v>
      </c>
      <c r="S26" s="16">
        <f t="shared" ca="1" si="7"/>
        <v>7019.5271450430409</v>
      </c>
      <c r="T26" s="17">
        <f t="shared" ca="1" si="8"/>
        <v>4631.3142554782489</v>
      </c>
      <c r="U26" s="32">
        <f t="shared" ca="1" si="9"/>
        <v>10472.620447507574</v>
      </c>
      <c r="V26" s="38">
        <f t="shared" ca="1" si="9"/>
        <v>6909.5817095038001</v>
      </c>
      <c r="W26" s="33">
        <f t="shared" ca="1" si="15"/>
        <v>118742.43785847706</v>
      </c>
    </row>
    <row r="27" spans="1:23" x14ac:dyDescent="0.3">
      <c r="A27" s="9"/>
      <c r="B27" s="9"/>
      <c r="C27" s="9"/>
      <c r="D27" s="3">
        <v>22</v>
      </c>
      <c r="E27" s="9">
        <v>87</v>
      </c>
      <c r="F27" s="10">
        <v>386513.5327153175</v>
      </c>
      <c r="G27" s="11">
        <f t="shared" si="0"/>
        <v>0.43915863031290575</v>
      </c>
      <c r="H27" s="11">
        <f t="shared" si="10"/>
        <v>4.2435468114864421E-2</v>
      </c>
      <c r="I27" s="16">
        <f t="shared" ca="1" si="13"/>
        <v>171707.10532598649</v>
      </c>
      <c r="J27" s="41">
        <f t="shared" ca="1" si="1"/>
        <v>0.11217253057762325</v>
      </c>
      <c r="K27" s="16">
        <f t="shared" ca="1" si="14"/>
        <v>19260.820522574395</v>
      </c>
      <c r="L27" s="15">
        <f t="shared" ca="1" si="11"/>
        <v>7638.7170339424347</v>
      </c>
      <c r="M27" s="16">
        <f t="shared" ca="1" si="2"/>
        <v>183329.20881461844</v>
      </c>
      <c r="N27" s="73" t="str">
        <f t="shared" ca="1" si="3"/>
        <v>V</v>
      </c>
      <c r="O27" s="15">
        <f t="shared" ca="1" si="12"/>
        <v>172329.45628574133</v>
      </c>
      <c r="P27" s="12">
        <f t="shared" ca="1" si="4"/>
        <v>4941.0203629060643</v>
      </c>
      <c r="Q27" s="16">
        <f t="shared" ca="1" si="5"/>
        <v>3354.6085099740217</v>
      </c>
      <c r="R27" s="36">
        <f t="shared" ca="1" si="6"/>
        <v>2169.8917349220037</v>
      </c>
      <c r="S27" s="16">
        <f t="shared" ca="1" si="7"/>
        <v>7312.8811474654976</v>
      </c>
      <c r="T27" s="17">
        <f t="shared" ca="1" si="8"/>
        <v>4730.2569921863123</v>
      </c>
      <c r="U27" s="32">
        <f t="shared" ca="1" si="9"/>
        <v>10667.489657439519</v>
      </c>
      <c r="V27" s="38">
        <f t="shared" ca="1" si="9"/>
        <v>6900.1487271083161</v>
      </c>
      <c r="W27" s="33">
        <f t="shared" ca="1" si="15"/>
        <v>125642.58658558538</v>
      </c>
    </row>
    <row r="28" spans="1:23" x14ac:dyDescent="0.3">
      <c r="A28" s="9"/>
      <c r="B28" s="9"/>
      <c r="C28" s="9"/>
      <c r="D28" s="3">
        <v>23</v>
      </c>
      <c r="E28" s="9">
        <v>88</v>
      </c>
      <c r="F28" s="10">
        <v>349165.10879428941</v>
      </c>
      <c r="G28" s="11">
        <f t="shared" si="0"/>
        <v>0.39672316219804132</v>
      </c>
      <c r="H28" s="11">
        <f t="shared" si="10"/>
        <v>4.4253973827393177E-2</v>
      </c>
      <c r="I28" s="16">
        <f t="shared" ca="1" si="13"/>
        <v>183329.20881461844</v>
      </c>
      <c r="J28" s="41">
        <f t="shared" ca="1" si="1"/>
        <v>-8.9603399812248324E-2</v>
      </c>
      <c r="K28" s="16">
        <f t="shared" ca="1" si="14"/>
        <v>-16426.920394679415</v>
      </c>
      <c r="L28" s="15">
        <f t="shared" ca="1" si="11"/>
        <v>6676.0915367975613</v>
      </c>
      <c r="M28" s="16">
        <f t="shared" ca="1" si="2"/>
        <v>160226.19688314147</v>
      </c>
      <c r="N28" s="73" t="str">
        <f t="shared" ca="1" si="3"/>
        <v>V</v>
      </c>
      <c r="O28" s="15">
        <f t="shared" ca="1" si="12"/>
        <v>150612.62507015298</v>
      </c>
      <c r="P28" s="12">
        <f t="shared" ca="1" si="4"/>
        <v>4233.6829551511837</v>
      </c>
      <c r="Q28" s="16">
        <f t="shared" ca="1" si="5"/>
        <v>2648.5601456019099</v>
      </c>
      <c r="R28" s="36">
        <f t="shared" ca="1" si="6"/>
        <v>1679.6000897115262</v>
      </c>
      <c r="S28" s="16">
        <f t="shared" ca="1" si="7"/>
        <v>6665.2071679295314</v>
      </c>
      <c r="T28" s="17">
        <f t="shared" ca="1" si="8"/>
        <v>4226.7805682231192</v>
      </c>
      <c r="U28" s="32">
        <f t="shared" ca="1" si="9"/>
        <v>9313.7673135314417</v>
      </c>
      <c r="V28" s="38">
        <f t="shared" ca="1" si="9"/>
        <v>5906.3806579346456</v>
      </c>
      <c r="W28" s="33">
        <f t="shared" ca="1" si="15"/>
        <v>131548.96724352002</v>
      </c>
    </row>
    <row r="29" spans="1:23" x14ac:dyDescent="0.3">
      <c r="A29" s="9"/>
      <c r="B29" s="9"/>
      <c r="C29" s="9"/>
      <c r="D29" s="3">
        <v>24</v>
      </c>
      <c r="E29" s="9">
        <v>89</v>
      </c>
      <c r="F29" s="10">
        <v>310216.17649497517</v>
      </c>
      <c r="G29" s="11">
        <f t="shared" si="0"/>
        <v>0.35246918837064817</v>
      </c>
      <c r="H29" s="11">
        <f t="shared" si="10"/>
        <v>4.4291012544623025E-2</v>
      </c>
      <c r="I29" s="16">
        <f t="shared" ca="1" si="13"/>
        <v>160226.19688314147</v>
      </c>
      <c r="J29" s="41">
        <f t="shared" ca="1" si="1"/>
        <v>8.3257772274036926E-3</v>
      </c>
      <c r="K29" s="16">
        <f t="shared" ca="1" si="14"/>
        <v>1334.0076212431597</v>
      </c>
      <c r="L29" s="15">
        <f t="shared" ca="1" si="11"/>
        <v>6462.4081801753855</v>
      </c>
      <c r="M29" s="16">
        <f t="shared" ca="1" si="2"/>
        <v>155097.79632420925</v>
      </c>
      <c r="N29" s="73" t="str">
        <f t="shared" ca="1" si="3"/>
        <v>V</v>
      </c>
      <c r="O29" s="15">
        <f t="shared" ca="1" si="12"/>
        <v>145791.92854475669</v>
      </c>
      <c r="P29" s="12">
        <f t="shared" ca="1" si="4"/>
        <v>4017.8180294468034</v>
      </c>
      <c r="Q29" s="16">
        <f t="shared" ca="1" si="5"/>
        <v>2277.7997661862555</v>
      </c>
      <c r="R29" s="36">
        <f t="shared" ca="1" si="6"/>
        <v>1416.1570598600717</v>
      </c>
      <c r="S29" s="16">
        <f t="shared" ca="1" si="7"/>
        <v>6457.2721360806026</v>
      </c>
      <c r="T29" s="17">
        <f t="shared" ca="1" si="8"/>
        <v>4014.6248404700755</v>
      </c>
      <c r="U29" s="32">
        <f t="shared" ca="1" si="9"/>
        <v>8735.0719022668582</v>
      </c>
      <c r="V29" s="38">
        <f t="shared" ca="1" si="9"/>
        <v>5430.7819003301474</v>
      </c>
      <c r="W29" s="33">
        <f t="shared" ca="1" si="15"/>
        <v>136979.74914385017</v>
      </c>
    </row>
    <row r="30" spans="1:23" x14ac:dyDescent="0.3">
      <c r="A30" s="9"/>
      <c r="B30" s="9"/>
      <c r="C30" s="9"/>
      <c r="D30" s="3">
        <v>25</v>
      </c>
      <c r="E30" s="9">
        <v>90</v>
      </c>
      <c r="F30" s="10">
        <v>271234.64557535475</v>
      </c>
      <c r="G30" s="11">
        <f t="shared" si="0"/>
        <v>0.30817817582602514</v>
      </c>
      <c r="H30" s="11">
        <f t="shared" si="10"/>
        <v>4.3640254678262033E-2</v>
      </c>
      <c r="I30" s="16">
        <f t="shared" ca="1" si="13"/>
        <v>155097.79632420925</v>
      </c>
      <c r="J30" s="41">
        <f t="shared" ca="1" si="1"/>
        <v>0.10733464770703757</v>
      </c>
      <c r="K30" s="16">
        <f t="shared" ca="1" si="14"/>
        <v>16647.367328596865</v>
      </c>
      <c r="L30" s="15">
        <f t="shared" ca="1" si="11"/>
        <v>6869.8065461122442</v>
      </c>
      <c r="M30" s="16">
        <f t="shared" ca="1" si="2"/>
        <v>164875.35710669387</v>
      </c>
      <c r="N30" s="73" t="str">
        <f t="shared" ca="1" si="3"/>
        <v>V</v>
      </c>
      <c r="O30" s="15">
        <f t="shared" ca="1" si="12"/>
        <v>154982.83568029225</v>
      </c>
      <c r="P30" s="12">
        <f t="shared" ca="1" si="4"/>
        <v>4187.3591644126682</v>
      </c>
      <c r="Q30" s="16">
        <f t="shared" ca="1" si="5"/>
        <v>2117.1244496585578</v>
      </c>
      <c r="R30" s="36">
        <f t="shared" ca="1" si="6"/>
        <v>1290.4527088170851</v>
      </c>
      <c r="S30" s="16">
        <f t="shared" ca="1" si="7"/>
        <v>6763.4904198471895</v>
      </c>
      <c r="T30" s="17">
        <f t="shared" ca="1" si="8"/>
        <v>4122.5562034191344</v>
      </c>
      <c r="U30" s="32">
        <f t="shared" ca="1" si="9"/>
        <v>8880.6148695057473</v>
      </c>
      <c r="V30" s="38">
        <f t="shared" ca="1" si="9"/>
        <v>5413.0089122362197</v>
      </c>
      <c r="W30" s="33">
        <f t="shared" ca="1" si="15"/>
        <v>142392.7580560864</v>
      </c>
    </row>
    <row r="31" spans="1:23" x14ac:dyDescent="0.3">
      <c r="A31" s="9"/>
      <c r="B31" s="9"/>
      <c r="C31" s="9"/>
      <c r="D31" s="3">
        <v>26</v>
      </c>
      <c r="E31" s="9">
        <v>91</v>
      </c>
      <c r="F31" s="10">
        <v>232825.86150506814</v>
      </c>
      <c r="G31" s="11">
        <f t="shared" si="0"/>
        <v>0.26453792114776309</v>
      </c>
      <c r="H31" s="11">
        <f t="shared" si="10"/>
        <v>4.0495862910376608E-2</v>
      </c>
      <c r="I31" s="16">
        <f t="shared" ca="1" si="13"/>
        <v>164875.35710669387</v>
      </c>
      <c r="J31" s="41">
        <f t="shared" ca="1" si="1"/>
        <v>-0.11183995670757588</v>
      </c>
      <c r="K31" s="16">
        <f t="shared" ca="1" si="14"/>
        <v>-18439.652800958756</v>
      </c>
      <c r="L31" s="15">
        <f t="shared" ca="1" si="11"/>
        <v>5857.4281722294054</v>
      </c>
      <c r="M31" s="16">
        <f t="shared" ca="1" si="2"/>
        <v>140578.27613350571</v>
      </c>
      <c r="N31" s="73" t="str">
        <f t="shared" ca="1" si="3"/>
        <v>V</v>
      </c>
      <c r="O31" s="15">
        <f t="shared" ca="1" si="12"/>
        <v>132143.57956549537</v>
      </c>
      <c r="P31" s="12">
        <f t="shared" ca="1" si="4"/>
        <v>3500.2777381135852</v>
      </c>
      <c r="Q31" s="16">
        <f t="shared" ca="1" si="5"/>
        <v>1549.5118719539084</v>
      </c>
      <c r="R31" s="36">
        <f t="shared" ca="1" si="6"/>
        <v>925.95619628036218</v>
      </c>
      <c r="S31" s="16">
        <f t="shared" ca="1" si="7"/>
        <v>5351.2682825707443</v>
      </c>
      <c r="T31" s="17">
        <f t="shared" ca="1" si="8"/>
        <v>3197.8070732408978</v>
      </c>
      <c r="U31" s="32">
        <f t="shared" ca="1" si="9"/>
        <v>6900.780154524653</v>
      </c>
      <c r="V31" s="38">
        <f t="shared" ca="1" si="9"/>
        <v>4123.7632695212596</v>
      </c>
      <c r="W31" s="33">
        <f t="shared" ca="1" si="15"/>
        <v>146516.52132560767</v>
      </c>
    </row>
    <row r="32" spans="1:23" x14ac:dyDescent="0.3">
      <c r="A32" s="9"/>
      <c r="B32" s="9"/>
      <c r="C32" s="9"/>
      <c r="D32" s="3">
        <v>27</v>
      </c>
      <c r="E32" s="9">
        <v>92</v>
      </c>
      <c r="F32" s="10">
        <v>197184.52838884888</v>
      </c>
      <c r="G32" s="11">
        <f t="shared" si="0"/>
        <v>0.22404205823738649</v>
      </c>
      <c r="H32" s="11">
        <f t="shared" si="10"/>
        <v>3.9864321014227135E-2</v>
      </c>
      <c r="I32" s="16">
        <f t="shared" ca="1" si="13"/>
        <v>140578.27613350571</v>
      </c>
      <c r="J32" s="41">
        <f t="shared" ca="1" si="1"/>
        <v>7.1468910020537263E-2</v>
      </c>
      <c r="K32" s="16">
        <f t="shared" ca="1" si="14"/>
        <v>10046.976167827761</v>
      </c>
      <c r="L32" s="15">
        <f t="shared" ca="1" si="11"/>
        <v>6025.0100920533387</v>
      </c>
      <c r="M32" s="16">
        <f t="shared" ca="1" si="2"/>
        <v>144600.24220928014</v>
      </c>
      <c r="N32" s="73" t="str">
        <f t="shared" ca="1" si="3"/>
        <v>V</v>
      </c>
      <c r="O32" s="15">
        <f t="shared" ca="1" si="12"/>
        <v>135924.22767672333</v>
      </c>
      <c r="P32" s="12">
        <f t="shared" ca="1" si="4"/>
        <v>3529.8247273653787</v>
      </c>
      <c r="Q32" s="16">
        <f t="shared" ca="1" si="5"/>
        <v>1349.8556619246554</v>
      </c>
      <c r="R32" s="36">
        <f t="shared" ca="1" si="6"/>
        <v>790.82919713616104</v>
      </c>
      <c r="S32" s="16">
        <f t="shared" ca="1" si="7"/>
        <v>5418.5270457157949</v>
      </c>
      <c r="T32" s="17">
        <f t="shared" ca="1" si="8"/>
        <v>3174.5093302154692</v>
      </c>
      <c r="U32" s="32">
        <f t="shared" ca="1" si="9"/>
        <v>6768.3827076404505</v>
      </c>
      <c r="V32" s="38">
        <f t="shared" ca="1" si="9"/>
        <v>3965.3385273516301</v>
      </c>
      <c r="W32" s="33">
        <f t="shared" ca="1" si="15"/>
        <v>150481.85985295929</v>
      </c>
    </row>
    <row r="33" spans="1:23" x14ac:dyDescent="0.3">
      <c r="A33" s="9"/>
      <c r="B33" s="9"/>
      <c r="C33" s="9"/>
      <c r="D33" s="3">
        <v>28</v>
      </c>
      <c r="E33" s="9">
        <v>93</v>
      </c>
      <c r="F33" s="10">
        <v>162099.02970804658</v>
      </c>
      <c r="G33" s="11">
        <f t="shared" si="0"/>
        <v>0.18417773722315936</v>
      </c>
      <c r="H33" s="11">
        <f t="shared" si="10"/>
        <v>3.5893483021063079E-2</v>
      </c>
      <c r="I33" s="16">
        <f t="shared" ca="1" si="13"/>
        <v>144600.24220928014</v>
      </c>
      <c r="J33" s="41">
        <f t="shared" ca="1" si="1"/>
        <v>-6.1220863749319225E-2</v>
      </c>
      <c r="K33" s="16">
        <f t="shared" ca="1" si="14"/>
        <v>-8852.5517264128976</v>
      </c>
      <c r="L33" s="15">
        <f t="shared" ca="1" si="11"/>
        <v>5429.9076193146893</v>
      </c>
      <c r="M33" s="16">
        <f t="shared" ca="1" si="2"/>
        <v>130317.78286355255</v>
      </c>
      <c r="N33" s="73" t="str">
        <f t="shared" ca="1" si="3"/>
        <v>V</v>
      </c>
      <c r="O33" s="15">
        <f t="shared" ca="1" si="12"/>
        <v>122498.7158917394</v>
      </c>
      <c r="P33" s="12">
        <f t="shared" ca="1" si="4"/>
        <v>3118.8007611034018</v>
      </c>
      <c r="Q33" s="16">
        <f t="shared" ca="1" si="5"/>
        <v>1000.0680986561716</v>
      </c>
      <c r="R33" s="36">
        <f t="shared" ca="1" si="6"/>
        <v>574.41366702989171</v>
      </c>
      <c r="S33" s="16">
        <f t="shared" ca="1" si="7"/>
        <v>4396.905578962178</v>
      </c>
      <c r="T33" s="17">
        <f t="shared" ca="1" si="8"/>
        <v>2525.4706760366148</v>
      </c>
      <c r="U33" s="32">
        <f t="shared" ca="1" si="9"/>
        <v>5396.9736776183499</v>
      </c>
      <c r="V33" s="38">
        <f t="shared" ca="1" si="9"/>
        <v>3099.8843430665065</v>
      </c>
      <c r="W33" s="33">
        <f t="shared" ca="1" si="15"/>
        <v>153581.7441960258</v>
      </c>
    </row>
    <row r="34" spans="1:23" x14ac:dyDescent="0.3">
      <c r="A34" s="9"/>
      <c r="B34" s="9"/>
      <c r="C34" s="9"/>
      <c r="D34" s="3">
        <v>29</v>
      </c>
      <c r="E34" s="9">
        <v>94</v>
      </c>
      <c r="F34" s="10">
        <v>130508.35616476803</v>
      </c>
      <c r="G34" s="11">
        <f t="shared" si="0"/>
        <v>0.14828425420209629</v>
      </c>
      <c r="H34" s="11">
        <f t="shared" si="10"/>
        <v>3.2800360912344437E-2</v>
      </c>
      <c r="I34" s="16">
        <f t="shared" ca="1" si="13"/>
        <v>130317.78286355255</v>
      </c>
      <c r="J34" s="41">
        <f t="shared" ca="1" si="1"/>
        <v>1.347661796835592E-2</v>
      </c>
      <c r="K34" s="16">
        <f t="shared" ca="1" si="14"/>
        <v>1756.2429741352576</v>
      </c>
      <c r="L34" s="15">
        <f t="shared" ca="1" si="11"/>
        <v>5282.9610335075122</v>
      </c>
      <c r="M34" s="16">
        <f t="shared" ca="1" si="2"/>
        <v>126791.06480418029</v>
      </c>
      <c r="N34" s="73" t="str">
        <f t="shared" ca="1" si="3"/>
        <v>V</v>
      </c>
      <c r="O34" s="15">
        <f t="shared" ca="1" si="12"/>
        <v>119183.60091592948</v>
      </c>
      <c r="P34" s="12">
        <f t="shared" ca="1" si="4"/>
        <v>2974.9003740990215</v>
      </c>
      <c r="Q34" s="16">
        <f t="shared" ca="1" si="5"/>
        <v>783.37993683239722</v>
      </c>
      <c r="R34" s="36">
        <f t="shared" ca="1" si="6"/>
        <v>441.13088329881066</v>
      </c>
      <c r="S34" s="16">
        <f t="shared" ca="1" si="7"/>
        <v>3909.2651248753118</v>
      </c>
      <c r="T34" s="17">
        <f t="shared" ca="1" si="8"/>
        <v>2201.3553022030419</v>
      </c>
      <c r="U34" s="32">
        <f t="shared" ca="1" si="9"/>
        <v>4692.6450617077089</v>
      </c>
      <c r="V34" s="38">
        <f t="shared" ca="1" si="9"/>
        <v>2642.4861855018526</v>
      </c>
      <c r="W34" s="33">
        <f t="shared" ca="1" si="15"/>
        <v>156224.23038152765</v>
      </c>
    </row>
    <row r="35" spans="1:23" x14ac:dyDescent="0.3">
      <c r="A35" s="9"/>
      <c r="B35" s="9"/>
      <c r="C35" s="9"/>
      <c r="D35" s="3">
        <v>30</v>
      </c>
      <c r="E35" s="9">
        <v>95</v>
      </c>
      <c r="F35" s="10">
        <v>101640.00997848315</v>
      </c>
      <c r="G35" s="11">
        <f t="shared" si="0"/>
        <v>0.11548389328975185</v>
      </c>
      <c r="H35" s="11">
        <f t="shared" si="10"/>
        <v>2.6321049663064523E-2</v>
      </c>
      <c r="I35" s="16">
        <f t="shared" ca="1" si="13"/>
        <v>126791.06480418029</v>
      </c>
      <c r="J35" s="41">
        <f t="shared" ca="1" si="1"/>
        <v>4.3406680113240545E-2</v>
      </c>
      <c r="K35" s="16">
        <f t="shared" ca="1" si="14"/>
        <v>5503.5791911722063</v>
      </c>
      <c r="L35" s="15">
        <f t="shared" ca="1" si="11"/>
        <v>5291.7857598140999</v>
      </c>
      <c r="M35" s="16">
        <f t="shared" ca="1" si="2"/>
        <v>127002.8582355384</v>
      </c>
      <c r="N35" s="73" t="str">
        <f t="shared" ca="1" si="3"/>
        <v>V</v>
      </c>
      <c r="O35" s="15">
        <f t="shared" ca="1" si="12"/>
        <v>119382.6867414061</v>
      </c>
      <c r="P35" s="12">
        <f t="shared" ca="1" si="4"/>
        <v>2921.4408687118093</v>
      </c>
      <c r="Q35" s="16">
        <f t="shared" ca="1" si="5"/>
        <v>611.11602199859999</v>
      </c>
      <c r="R35" s="36">
        <f t="shared" ca="1" si="6"/>
        <v>337.37936553463459</v>
      </c>
      <c r="S35" s="16">
        <f t="shared" ca="1" si="7"/>
        <v>3142.2776266306246</v>
      </c>
      <c r="T35" s="17">
        <f t="shared" ca="1" si="8"/>
        <v>1734.7600027556568</v>
      </c>
      <c r="U35" s="32">
        <f t="shared" ca="1" si="9"/>
        <v>3753.3936486292246</v>
      </c>
      <c r="V35" s="38">
        <f t="shared" ca="1" si="9"/>
        <v>2072.1393682902913</v>
      </c>
      <c r="W35" s="33">
        <f t="shared" ca="1" si="15"/>
        <v>158296.36974981794</v>
      </c>
    </row>
    <row r="36" spans="1:23" x14ac:dyDescent="0.3">
      <c r="A36" s="9"/>
      <c r="B36" s="9"/>
      <c r="C36" s="9"/>
      <c r="D36" s="3">
        <v>31</v>
      </c>
      <c r="E36" s="9">
        <v>96</v>
      </c>
      <c r="F36" s="10">
        <v>78474.253489085037</v>
      </c>
      <c r="G36" s="11">
        <f t="shared" si="0"/>
        <v>8.9162843626687333E-2</v>
      </c>
      <c r="H36" s="11">
        <f t="shared" si="10"/>
        <v>2.2608331882167643E-2</v>
      </c>
      <c r="I36" s="16">
        <f t="shared" ca="1" si="13"/>
        <v>127002.8582355384</v>
      </c>
      <c r="J36" s="41">
        <f t="shared" ca="1" si="1"/>
        <v>-7.9428141930286994E-2</v>
      </c>
      <c r="K36" s="16">
        <f t="shared" ca="1" si="14"/>
        <v>-10087.601049484463</v>
      </c>
      <c r="L36" s="15">
        <f t="shared" ca="1" si="11"/>
        <v>4676.6102874421576</v>
      </c>
      <c r="M36" s="16">
        <f t="shared" ca="1" si="2"/>
        <v>112238.64689861177</v>
      </c>
      <c r="N36" s="73" t="str">
        <f t="shared" ca="1" si="3"/>
        <v>V</v>
      </c>
      <c r="O36" s="15">
        <f t="shared" ca="1" si="12"/>
        <v>105504.32808469507</v>
      </c>
      <c r="P36" s="12">
        <f t="shared" ca="1" si="4"/>
        <v>2531.1964694125436</v>
      </c>
      <c r="Q36" s="16">
        <f t="shared" ca="1" si="5"/>
        <v>416.97987176216242</v>
      </c>
      <c r="R36" s="36">
        <f t="shared" ca="1" si="6"/>
        <v>225.68867499065368</v>
      </c>
      <c r="S36" s="16">
        <f t="shared" ca="1" si="7"/>
        <v>2385.2768643438867</v>
      </c>
      <c r="T36" s="17">
        <f t="shared" ca="1" si="8"/>
        <v>1291.0214891779872</v>
      </c>
      <c r="U36" s="32">
        <f t="shared" ca="1" si="9"/>
        <v>2802.2567361060492</v>
      </c>
      <c r="V36" s="38">
        <f t="shared" ca="1" si="9"/>
        <v>1516.7101641686409</v>
      </c>
      <c r="W36" s="33">
        <f t="shared" ca="1" si="15"/>
        <v>159813.07991398658</v>
      </c>
    </row>
    <row r="37" spans="1:23" x14ac:dyDescent="0.3">
      <c r="A37" s="9"/>
      <c r="B37" s="9"/>
      <c r="C37" s="9"/>
      <c r="D37" s="3">
        <v>32</v>
      </c>
      <c r="E37" s="9">
        <v>97</v>
      </c>
      <c r="F37" s="10">
        <v>58576.144647751949</v>
      </c>
      <c r="G37" s="11">
        <f t="shared" si="0"/>
        <v>6.6554511744519679E-2</v>
      </c>
      <c r="H37" s="11">
        <f t="shared" si="10"/>
        <v>1.8023962815628396E-2</v>
      </c>
      <c r="I37" s="16">
        <f t="shared" ca="1" si="13"/>
        <v>112238.64689861177</v>
      </c>
      <c r="J37" s="41">
        <f t="shared" ca="1" si="1"/>
        <v>-7.8757733388395007E-2</v>
      </c>
      <c r="K37" s="16">
        <f t="shared" ca="1" si="14"/>
        <v>-8839.6614283150739</v>
      </c>
      <c r="L37" s="15">
        <f t="shared" ca="1" si="11"/>
        <v>4135.9594188118681</v>
      </c>
      <c r="M37" s="16">
        <f t="shared" ca="1" si="2"/>
        <v>99263.026051484834</v>
      </c>
      <c r="N37" s="73" t="str">
        <f t="shared" ca="1" si="3"/>
        <v>V</v>
      </c>
      <c r="O37" s="15">
        <f t="shared" ca="1" si="12"/>
        <v>93307.244488395751</v>
      </c>
      <c r="P37" s="12">
        <f t="shared" ca="1" si="4"/>
        <v>2194.6778096196736</v>
      </c>
      <c r="Q37" s="16">
        <f t="shared" ca="1" si="5"/>
        <v>275.26675971417126</v>
      </c>
      <c r="R37" s="36">
        <f t="shared" ca="1" si="6"/>
        <v>146.06571005576927</v>
      </c>
      <c r="S37" s="16">
        <f t="shared" ca="1" si="7"/>
        <v>1681.7663050875926</v>
      </c>
      <c r="T37" s="17">
        <f t="shared" ca="1" si="8"/>
        <v>892.40121021354207</v>
      </c>
      <c r="U37" s="32">
        <f t="shared" ca="1" si="9"/>
        <v>1957.0330648017639</v>
      </c>
      <c r="V37" s="38">
        <f t="shared" ca="1" si="9"/>
        <v>1038.4669202693112</v>
      </c>
      <c r="W37" s="33">
        <f t="shared" ca="1" si="15"/>
        <v>160851.54683425589</v>
      </c>
    </row>
    <row r="38" spans="1:23" x14ac:dyDescent="0.3">
      <c r="A38" s="9"/>
      <c r="B38" s="9"/>
      <c r="C38" s="9"/>
      <c r="D38" s="3">
        <v>33</v>
      </c>
      <c r="E38" s="9">
        <v>98</v>
      </c>
      <c r="F38" s="10">
        <v>42712.843643205291</v>
      </c>
      <c r="G38" s="11">
        <f t="shared" si="0"/>
        <v>4.853054892889129E-2</v>
      </c>
      <c r="H38" s="11">
        <f t="shared" si="10"/>
        <v>1.4054736449484394E-2</v>
      </c>
      <c r="I38" s="16">
        <f t="shared" ca="1" si="13"/>
        <v>99263.026051484834</v>
      </c>
      <c r="J38" s="41">
        <f t="shared" ca="1" si="1"/>
        <v>4.997981945650707E-2</v>
      </c>
      <c r="K38" s="16">
        <f t="shared" ca="1" si="14"/>
        <v>4961.1481207597699</v>
      </c>
      <c r="L38" s="15">
        <f t="shared" ca="1" si="11"/>
        <v>4168.9669668897841</v>
      </c>
      <c r="M38" s="16">
        <f t="shared" ca="1" si="2"/>
        <v>100055.20720535482</v>
      </c>
      <c r="N38" s="73" t="str">
        <f t="shared" ca="1" si="3"/>
        <v>V</v>
      </c>
      <c r="O38" s="15">
        <f t="shared" ca="1" si="12"/>
        <v>94051.894773033535</v>
      </c>
      <c r="P38" s="12">
        <f t="shared" ca="1" si="4"/>
        <v>2168.8163861738044</v>
      </c>
      <c r="Q38" s="16">
        <f t="shared" ca="1" si="5"/>
        <v>202.32225536957617</v>
      </c>
      <c r="R38" s="36">
        <f t="shared" ca="1" si="6"/>
        <v>105.25384974698899</v>
      </c>
      <c r="S38" s="16">
        <f t="shared" ca="1" si="7"/>
        <v>1321.8745936096252</v>
      </c>
      <c r="T38" s="17">
        <f t="shared" ca="1" si="8"/>
        <v>687.67713965030953</v>
      </c>
      <c r="U38" s="32">
        <f t="shared" ca="1" si="9"/>
        <v>1524.1968489792014</v>
      </c>
      <c r="V38" s="38">
        <f t="shared" ca="1" si="9"/>
        <v>792.9309893972985</v>
      </c>
      <c r="W38" s="33">
        <f t="shared" ca="1" si="15"/>
        <v>161644.4778236532</v>
      </c>
    </row>
    <row r="39" spans="1:23" x14ac:dyDescent="0.3">
      <c r="A39" s="9"/>
      <c r="B39" s="9"/>
      <c r="C39" s="9"/>
      <c r="D39" s="3">
        <v>34</v>
      </c>
      <c r="E39" s="9">
        <v>99</v>
      </c>
      <c r="F39" s="10">
        <v>30342.949346462585</v>
      </c>
      <c r="G39" s="11">
        <f t="shared" si="0"/>
        <v>3.4475812479406891E-2</v>
      </c>
      <c r="H39" s="11">
        <f t="shared" si="10"/>
        <v>1.2078340678644967E-2</v>
      </c>
      <c r="I39" s="16">
        <f t="shared" ca="1" si="13"/>
        <v>100055.20720535482</v>
      </c>
      <c r="J39" s="41">
        <f t="shared" ca="1" si="1"/>
        <v>8.9576888047794678E-2</v>
      </c>
      <c r="K39" s="16">
        <f t="shared" ca="1" si="14"/>
        <v>8962.6340944329677</v>
      </c>
      <c r="L39" s="15">
        <f t="shared" ca="1" si="11"/>
        <v>4360.7136519915121</v>
      </c>
      <c r="M39" s="16">
        <f t="shared" ca="1" si="2"/>
        <v>104657.12764779628</v>
      </c>
      <c r="N39" s="73" t="str">
        <f t="shared" ca="1" si="3"/>
        <v>V</v>
      </c>
      <c r="O39" s="15">
        <f t="shared" ca="1" si="12"/>
        <v>98377.699988928507</v>
      </c>
      <c r="P39" s="12">
        <f t="shared" ca="1" si="4"/>
        <v>2224.0867847475938</v>
      </c>
      <c r="Q39" s="16">
        <f t="shared" ca="1" si="5"/>
        <v>150.33914614244898</v>
      </c>
      <c r="R39" s="36">
        <f t="shared" ca="1" si="6"/>
        <v>76.677198928885048</v>
      </c>
      <c r="S39" s="16">
        <f t="shared" ca="1" si="7"/>
        <v>1188.2393756478057</v>
      </c>
      <c r="T39" s="17">
        <f t="shared" ca="1" si="8"/>
        <v>606.03554908680815</v>
      </c>
      <c r="U39" s="32">
        <f t="shared" ca="1" si="9"/>
        <v>1338.5785217902546</v>
      </c>
      <c r="V39" s="38">
        <f t="shared" ca="1" si="9"/>
        <v>682.71274801569325</v>
      </c>
      <c r="W39" s="33">
        <f t="shared" ca="1" si="15"/>
        <v>162327.19057166891</v>
      </c>
    </row>
    <row r="40" spans="1:23" x14ac:dyDescent="0.3">
      <c r="A40" s="9"/>
      <c r="B40" s="9"/>
      <c r="C40" s="9"/>
      <c r="D40" s="3">
        <v>35</v>
      </c>
      <c r="E40" s="9">
        <v>100</v>
      </c>
      <c r="F40" s="10">
        <v>19712.526071583823</v>
      </c>
      <c r="G40" s="11">
        <f t="shared" si="0"/>
        <v>2.2397471800761928E-2</v>
      </c>
      <c r="H40" s="11">
        <f t="shared" si="10"/>
        <v>7.7340571375581106E-3</v>
      </c>
      <c r="I40" s="16">
        <f t="shared" ca="1" si="13"/>
        <v>104657.12764779628</v>
      </c>
      <c r="J40" s="41">
        <f t="shared" ca="1" si="1"/>
        <v>2.730505192514349E-2</v>
      </c>
      <c r="K40" s="16">
        <f t="shared" ca="1" si="14"/>
        <v>2857.6683047594479</v>
      </c>
      <c r="L40" s="15">
        <f t="shared" ca="1" si="11"/>
        <v>4300.5918381022293</v>
      </c>
      <c r="M40" s="16">
        <f t="shared" ca="1" si="2"/>
        <v>103214.20411445349</v>
      </c>
      <c r="N40" s="73" t="str">
        <f t="shared" ca="1" si="3"/>
        <v>V</v>
      </c>
      <c r="O40" s="15">
        <f t="shared" ca="1" si="12"/>
        <v>97021.351867586287</v>
      </c>
      <c r="P40" s="12">
        <f t="shared" ca="1" si="4"/>
        <v>2150.4146728387313</v>
      </c>
      <c r="Q40" s="16">
        <f t="shared" ca="1" si="5"/>
        <v>96.322384420481583</v>
      </c>
      <c r="R40" s="36">
        <f t="shared" ca="1" si="6"/>
        <v>48.16385199485017</v>
      </c>
      <c r="S40" s="16">
        <f t="shared" ca="1" si="7"/>
        <v>750.36867890704264</v>
      </c>
      <c r="T40" s="17">
        <f t="shared" ca="1" si="8"/>
        <v>375.20505965345745</v>
      </c>
      <c r="U40" s="32">
        <f t="shared" ca="1" si="9"/>
        <v>846.69106332752426</v>
      </c>
      <c r="V40" s="38">
        <f t="shared" ca="1" si="9"/>
        <v>423.36891164830763</v>
      </c>
      <c r="W40" s="33">
        <f t="shared" ca="1" si="15"/>
        <v>162750.55948331722</v>
      </c>
    </row>
    <row r="41" spans="1:23" x14ac:dyDescent="0.3">
      <c r="A41" s="9"/>
      <c r="B41" s="9"/>
      <c r="C41" s="9"/>
      <c r="D41" s="3">
        <v>36</v>
      </c>
      <c r="E41" s="9">
        <v>101</v>
      </c>
      <c r="F41" s="10">
        <v>12905.605883473716</v>
      </c>
      <c r="G41" s="11">
        <f t="shared" si="0"/>
        <v>1.4663414663203818E-2</v>
      </c>
      <c r="H41" s="11">
        <f t="shared" si="10"/>
        <v>5.3801550549508522E-3</v>
      </c>
      <c r="I41" s="16">
        <f t="shared" ca="1" si="13"/>
        <v>103214.20411445349</v>
      </c>
      <c r="J41" s="41">
        <f t="shared" ca="1" si="1"/>
        <v>-7.2695722402399854E-2</v>
      </c>
      <c r="K41" s="16">
        <f t="shared" ca="1" si="14"/>
        <v>-7503.2311302889475</v>
      </c>
      <c r="L41" s="15">
        <f t="shared" ca="1" si="11"/>
        <v>3828.438919366582</v>
      </c>
      <c r="M41" s="16">
        <f t="shared" ca="1" si="2"/>
        <v>91882.534064797961</v>
      </c>
      <c r="N41" s="73" t="str">
        <f t="shared" ca="1" si="3"/>
        <v>V</v>
      </c>
      <c r="O41" s="15">
        <f t="shared" ca="1" si="12"/>
        <v>86369.582020910078</v>
      </c>
      <c r="P41" s="12">
        <f t="shared" ca="1" si="4"/>
        <v>1876.7893879830583</v>
      </c>
      <c r="Q41" s="16">
        <f t="shared" ca="1" si="5"/>
        <v>56.137987387420118</v>
      </c>
      <c r="R41" s="36">
        <f t="shared" ca="1" si="6"/>
        <v>27.520141031496095</v>
      </c>
      <c r="S41" s="16">
        <f t="shared" ca="1" si="7"/>
        <v>464.68174330379162</v>
      </c>
      <c r="T41" s="17">
        <f t="shared" ca="1" si="8"/>
        <v>227.79774811356134</v>
      </c>
      <c r="U41" s="32">
        <f t="shared" ca="1" si="9"/>
        <v>520.8197306912117</v>
      </c>
      <c r="V41" s="38">
        <f t="shared" ca="1" si="9"/>
        <v>255.31788914505745</v>
      </c>
      <c r="W41" s="33">
        <f t="shared" ca="1" si="15"/>
        <v>163005.87737246227</v>
      </c>
    </row>
    <row r="42" spans="1:23" x14ac:dyDescent="0.3">
      <c r="A42" s="9"/>
      <c r="B42" s="9"/>
      <c r="C42" s="9"/>
      <c r="D42" s="3">
        <v>37</v>
      </c>
      <c r="E42" s="9">
        <v>102</v>
      </c>
      <c r="F42" s="10">
        <v>8170.4086374044391</v>
      </c>
      <c r="G42" s="11">
        <f t="shared" si="0"/>
        <v>9.2832596082529657E-3</v>
      </c>
      <c r="H42" s="11">
        <f t="shared" si="10"/>
        <v>3.786961441842351E-3</v>
      </c>
      <c r="I42" s="16">
        <f t="shared" ca="1" si="13"/>
        <v>91882.534064797961</v>
      </c>
      <c r="J42" s="41">
        <f t="shared" ca="1" si="1"/>
        <v>0.2103642091015718</v>
      </c>
      <c r="K42" s="16">
        <f t="shared" ca="1" si="14"/>
        <v>19328.796608789453</v>
      </c>
      <c r="L42" s="15">
        <f t="shared" ca="1" si="11"/>
        <v>4448.4532269434967</v>
      </c>
      <c r="M42" s="16">
        <f t="shared" ca="1" si="2"/>
        <v>106762.87744664392</v>
      </c>
      <c r="N42" s="73" t="str">
        <f t="shared" ca="1" si="3"/>
        <v>V</v>
      </c>
      <c r="O42" s="15">
        <f t="shared" ca="1" si="12"/>
        <v>100357.10479984529</v>
      </c>
      <c r="P42" s="12">
        <f t="shared" ca="1" si="4"/>
        <v>2137.9752501047878</v>
      </c>
      <c r="Q42" s="16">
        <f t="shared" ca="1" si="5"/>
        <v>41.296146160887126</v>
      </c>
      <c r="R42" s="36">
        <f t="shared" ca="1" si="6"/>
        <v>19.847379282742306</v>
      </c>
      <c r="S42" s="16">
        <f t="shared" ca="1" si="7"/>
        <v>380.04848629194601</v>
      </c>
      <c r="T42" s="17">
        <f t="shared" ca="1" si="8"/>
        <v>182.65545709474756</v>
      </c>
      <c r="U42" s="32">
        <f t="shared" ca="1" si="9"/>
        <v>421.34463245283314</v>
      </c>
      <c r="V42" s="38">
        <f t="shared" ca="1" si="9"/>
        <v>202.50283637748987</v>
      </c>
      <c r="W42" s="33">
        <f t="shared" ca="1" si="15"/>
        <v>163208.38020883975</v>
      </c>
    </row>
    <row r="43" spans="1:23" x14ac:dyDescent="0.3">
      <c r="A43" s="9"/>
      <c r="B43" s="9"/>
      <c r="C43" s="9"/>
      <c r="D43" s="3">
        <v>38</v>
      </c>
      <c r="E43" s="9">
        <v>103</v>
      </c>
      <c r="F43" s="10">
        <v>4837.4174490034111</v>
      </c>
      <c r="G43" s="11">
        <f t="shared" si="0"/>
        <v>5.4962981664106146E-3</v>
      </c>
      <c r="H43" s="11">
        <f t="shared" si="10"/>
        <v>2.36240187428309E-3</v>
      </c>
      <c r="I43" s="16">
        <f t="shared" ca="1" si="13"/>
        <v>106762.87744664392</v>
      </c>
      <c r="J43" s="41">
        <f t="shared" ca="1" si="1"/>
        <v>-0.19950168256708384</v>
      </c>
      <c r="K43" s="16">
        <f t="shared" ca="1" si="14"/>
        <v>-21299.373686308831</v>
      </c>
      <c r="L43" s="15">
        <f t="shared" ca="1" si="11"/>
        <v>3418.5401504134038</v>
      </c>
      <c r="M43" s="16">
        <f t="shared" ca="1" si="2"/>
        <v>82044.963609921688</v>
      </c>
      <c r="N43" s="73" t="str">
        <f t="shared" ca="1" si="3"/>
        <v>V</v>
      </c>
      <c r="O43" s="15">
        <f t="shared" ca="1" si="12"/>
        <v>77122.265793326384</v>
      </c>
      <c r="P43" s="12">
        <f t="shared" ca="1" si="4"/>
        <v>1610.7723203972712</v>
      </c>
      <c r="Q43" s="16">
        <f t="shared" ca="1" si="5"/>
        <v>18.789315960518259</v>
      </c>
      <c r="R43" s="36">
        <f t="shared" ca="1" si="6"/>
        <v>8.8532849511044933</v>
      </c>
      <c r="S43" s="16">
        <f t="shared" ca="1" si="7"/>
        <v>182.1937852591129</v>
      </c>
      <c r="T43" s="17">
        <f t="shared" ca="1" si="8"/>
        <v>85.847377339796282</v>
      </c>
      <c r="U43" s="32">
        <f t="shared" ca="1" si="9"/>
        <v>200.98310121963115</v>
      </c>
      <c r="V43" s="38">
        <f t="shared" ca="1" si="9"/>
        <v>94.70066229090078</v>
      </c>
      <c r="W43" s="33">
        <f t="shared" ca="1" si="15"/>
        <v>163303.08087113066</v>
      </c>
    </row>
    <row r="44" spans="1:23" x14ac:dyDescent="0.3">
      <c r="A44" s="9"/>
      <c r="B44" s="9"/>
      <c r="C44" s="9"/>
      <c r="D44" s="3">
        <v>39</v>
      </c>
      <c r="E44" s="9">
        <v>104</v>
      </c>
      <c r="F44" s="10">
        <v>2758.2136463322677</v>
      </c>
      <c r="G44" s="11">
        <f t="shared" si="0"/>
        <v>3.1338962921275246E-3</v>
      </c>
      <c r="H44" s="11">
        <f t="shared" si="10"/>
        <v>1.5905642869763353E-3</v>
      </c>
      <c r="I44" s="16">
        <f t="shared" ca="1" si="13"/>
        <v>82044.963609921688</v>
      </c>
      <c r="J44" s="41">
        <f t="shared" ca="1" si="1"/>
        <v>2.6103055335503049E-2</v>
      </c>
      <c r="K44" s="16">
        <f t="shared" ca="1" si="14"/>
        <v>2141.6242251091198</v>
      </c>
      <c r="L44" s="15">
        <f t="shared" ca="1" si="11"/>
        <v>3367.4635134012324</v>
      </c>
      <c r="M44" s="16">
        <f t="shared" ca="1" si="2"/>
        <v>80819.12432162957</v>
      </c>
      <c r="N44" s="73" t="str">
        <f t="shared" ca="1" si="3"/>
        <v>V</v>
      </c>
      <c r="O44" s="15">
        <f t="shared" ca="1" si="12"/>
        <v>75969.976862331794</v>
      </c>
      <c r="P44" s="12">
        <f t="shared" ca="1" si="4"/>
        <v>1555.5937876795278</v>
      </c>
      <c r="Q44" s="16">
        <f t="shared" ca="1" si="5"/>
        <v>10.553281418522849</v>
      </c>
      <c r="R44" s="36">
        <f t="shared" ca="1" si="6"/>
        <v>4.8750696032654837</v>
      </c>
      <c r="S44" s="16">
        <f t="shared" ca="1" si="7"/>
        <v>120.83513207964346</v>
      </c>
      <c r="T44" s="17">
        <f t="shared" ca="1" si="8"/>
        <v>55.81957459924287</v>
      </c>
      <c r="U44" s="32">
        <f t="shared" ca="1" si="9"/>
        <v>131.3884134981663</v>
      </c>
      <c r="V44" s="38">
        <f t="shared" ca="1" si="9"/>
        <v>60.694644202508357</v>
      </c>
      <c r="W44" s="33">
        <f t="shared" ca="1" si="15"/>
        <v>163363.77551533317</v>
      </c>
    </row>
    <row r="45" spans="1:23" x14ac:dyDescent="0.3">
      <c r="A45" s="9"/>
      <c r="B45" s="9"/>
      <c r="C45" s="9"/>
      <c r="D45" s="3">
        <v>40</v>
      </c>
      <c r="E45" s="9">
        <v>105</v>
      </c>
      <c r="F45" s="10">
        <v>1358.3217185976148</v>
      </c>
      <c r="G45" s="11">
        <f t="shared" si="0"/>
        <v>1.5433320051511893E-3</v>
      </c>
      <c r="H45" s="11">
        <f t="shared" si="10"/>
        <v>7.8329610858774692E-4</v>
      </c>
      <c r="I45" s="16">
        <f t="shared" ca="1" si="13"/>
        <v>80819.12432162957</v>
      </c>
      <c r="J45" s="41">
        <f t="shared" ca="1" si="1"/>
        <v>-8.2900140273046846E-2</v>
      </c>
      <c r="K45" s="16">
        <f t="shared" ca="1" si="14"/>
        <v>-6699.9167430079033</v>
      </c>
      <c r="L45" s="15">
        <f t="shared" ca="1" si="11"/>
        <v>2964.7683031448664</v>
      </c>
      <c r="M45" s="16">
        <f t="shared" ca="1" si="2"/>
        <v>71154.43927547679</v>
      </c>
      <c r="N45" s="73" t="str">
        <f t="shared" ca="1" si="3"/>
        <v>V</v>
      </c>
      <c r="O45" s="15">
        <f t="shared" ca="1" si="12"/>
        <v>66885.172918948185</v>
      </c>
      <c r="P45" s="12">
        <f t="shared" ca="1" si="4"/>
        <v>1342.7151477393074</v>
      </c>
      <c r="Q45" s="16">
        <f t="shared" ca="1" si="5"/>
        <v>4.5756218101012553</v>
      </c>
      <c r="R45" s="36">
        <f t="shared" ca="1" si="6"/>
        <v>2.0722552613073804</v>
      </c>
      <c r="S45" s="16">
        <f t="shared" ca="1" si="7"/>
        <v>52.390895669630666</v>
      </c>
      <c r="T45" s="17">
        <f t="shared" ca="1" si="8"/>
        <v>23.727334491745438</v>
      </c>
      <c r="U45" s="32">
        <f t="shared" ca="1" si="9"/>
        <v>56.96651747973192</v>
      </c>
      <c r="V45" s="38">
        <f t="shared" ca="1" si="9"/>
        <v>25.799589753052818</v>
      </c>
      <c r="W45" s="33">
        <f t="shared" ca="1" si="15"/>
        <v>163389.57510508623</v>
      </c>
    </row>
    <row r="46" spans="1:23" x14ac:dyDescent="0.3">
      <c r="A46" s="9"/>
      <c r="B46" s="9"/>
      <c r="C46" s="9"/>
      <c r="D46" s="3">
        <v>41</v>
      </c>
      <c r="E46" s="9">
        <v>106</v>
      </c>
      <c r="F46" s="10">
        <f>F45*($F$45/$F$44)</f>
        <v>668.9249375832128</v>
      </c>
      <c r="G46" s="11">
        <f t="shared" si="0"/>
        <v>7.6003589656344224E-4</v>
      </c>
      <c r="H46" s="11">
        <f t="shared" si="10"/>
        <v>3.8574536015458519E-4</v>
      </c>
      <c r="I46" s="16">
        <f t="shared" ca="1" si="13"/>
        <v>71154.43927547679</v>
      </c>
      <c r="J46" s="41">
        <f t="shared" ca="1" si="1"/>
        <v>-9.4222878994654174E-2</v>
      </c>
      <c r="K46" s="16">
        <f t="shared" ca="1" si="14"/>
        <v>-6704.3761217857182</v>
      </c>
      <c r="L46" s="15">
        <f t="shared" ca="1" si="11"/>
        <v>2578.002526147643</v>
      </c>
      <c r="M46" s="16">
        <f t="shared" ca="1" si="2"/>
        <v>61872.060627543433</v>
      </c>
      <c r="N46" s="73" t="str">
        <f t="shared" ca="1" si="3"/>
        <v>V</v>
      </c>
      <c r="O46" s="15">
        <f t="shared" ca="1" si="12"/>
        <v>58159.736989890829</v>
      </c>
      <c r="P46" s="12">
        <f t="shared" ca="1" si="4"/>
        <v>1144.6594455054847</v>
      </c>
      <c r="Q46" s="16">
        <f t="shared" ca="1" si="5"/>
        <v>1.9593744613034427</v>
      </c>
      <c r="R46" s="36">
        <f t="shared" ca="1" si="6"/>
        <v>0.86998226792457367</v>
      </c>
      <c r="S46" s="16">
        <f t="shared" ca="1" si="7"/>
        <v>22.43484869166139</v>
      </c>
      <c r="T46" s="17">
        <f t="shared" ca="1" si="8"/>
        <v>9.9613019005730248</v>
      </c>
      <c r="U46" s="32">
        <f t="shared" ca="1" si="9"/>
        <v>24.394223152964834</v>
      </c>
      <c r="V46" s="38">
        <f t="shared" ca="1" si="9"/>
        <v>10.831284168497598</v>
      </c>
      <c r="W46" s="33">
        <f t="shared" ca="1" si="15"/>
        <v>163400.40638925473</v>
      </c>
    </row>
    <row r="47" spans="1:23" x14ac:dyDescent="0.3">
      <c r="A47" s="9"/>
      <c r="B47" s="9"/>
      <c r="C47" s="9"/>
      <c r="D47" s="3">
        <v>42</v>
      </c>
      <c r="E47" s="9">
        <v>107</v>
      </c>
      <c r="F47" s="10">
        <f>F46*($F$45/$F$44)</f>
        <v>329.42164289523487</v>
      </c>
      <c r="G47" s="11">
        <f t="shared" si="0"/>
        <v>3.7429053640885705E-4</v>
      </c>
      <c r="H47" s="11">
        <f t="shared" si="10"/>
        <v>1.8996581401262223E-4</v>
      </c>
      <c r="I47" s="16">
        <f t="shared" ca="1" si="13"/>
        <v>61872.060627543433</v>
      </c>
      <c r="J47" s="41">
        <f t="shared" ca="1" si="1"/>
        <v>-1.1130654756803311E-2</v>
      </c>
      <c r="K47" s="16">
        <f t="shared" ca="1" si="14"/>
        <v>-688.67654593718919</v>
      </c>
      <c r="L47" s="15">
        <f t="shared" ca="1" si="11"/>
        <v>2447.3353632642497</v>
      </c>
      <c r="M47" s="16">
        <f t="shared" ca="1" si="2"/>
        <v>58736.048718341997</v>
      </c>
      <c r="N47" s="73" t="str">
        <f t="shared" ca="1" si="3"/>
        <v>V</v>
      </c>
      <c r="O47" s="15">
        <f t="shared" ca="1" si="12"/>
        <v>55211.885795241476</v>
      </c>
      <c r="P47" s="12">
        <f t="shared" ca="1" si="4"/>
        <v>1065.3351872032465</v>
      </c>
      <c r="Q47" s="16">
        <f t="shared" ca="1" si="5"/>
        <v>0.91601446588854107</v>
      </c>
      <c r="R47" s="36">
        <f t="shared" ca="1" si="6"/>
        <v>0.39874487867353325</v>
      </c>
      <c r="S47" s="16">
        <f t="shared" ca="1" si="7"/>
        <v>10.488370828264982</v>
      </c>
      <c r="T47" s="17">
        <f t="shared" ca="1" si="8"/>
        <v>4.5656311217124665</v>
      </c>
      <c r="U47" s="32">
        <f t="shared" ca="1" si="9"/>
        <v>11.404385294153522</v>
      </c>
      <c r="V47" s="38">
        <f t="shared" ca="1" si="9"/>
        <v>4.9643760003860002</v>
      </c>
      <c r="W47" s="33">
        <f t="shared" ca="1" si="15"/>
        <v>163405.37076525512</v>
      </c>
    </row>
    <row r="48" spans="1:23" x14ac:dyDescent="0.3">
      <c r="A48" s="9"/>
      <c r="B48" s="9"/>
      <c r="C48" s="9"/>
      <c r="D48" s="3">
        <v>43</v>
      </c>
      <c r="E48" s="9">
        <v>108</v>
      </c>
      <c r="F48" s="10">
        <f>F47*($F$45/$F$44)</f>
        <v>162.22839471326506</v>
      </c>
      <c r="G48" s="11">
        <f t="shared" si="0"/>
        <v>1.8432472239623482E-4</v>
      </c>
      <c r="H48" s="11">
        <f t="shared" si="10"/>
        <v>9.3551379280405395E-5</v>
      </c>
      <c r="I48" s="16">
        <f t="shared" ca="1" si="13"/>
        <v>58736.048718341997</v>
      </c>
      <c r="J48" s="41">
        <f t="shared" ca="1" si="1"/>
        <v>7.0920728968222796E-2</v>
      </c>
      <c r="K48" s="16">
        <f t="shared" ca="1" si="14"/>
        <v>4165.6033918178628</v>
      </c>
      <c r="L48" s="15">
        <f t="shared" ca="1" si="11"/>
        <v>2516.0660844063946</v>
      </c>
      <c r="M48" s="16">
        <f t="shared" ca="1" si="2"/>
        <v>60385.586025753466</v>
      </c>
      <c r="N48" s="73" t="str">
        <f t="shared" ca="1" si="3"/>
        <v>V</v>
      </c>
      <c r="O48" s="15">
        <f t="shared" ca="1" si="12"/>
        <v>56762.450864208258</v>
      </c>
      <c r="P48" s="12">
        <f t="shared" ca="1" si="4"/>
        <v>1073.7783861413636</v>
      </c>
      <c r="Q48" s="16">
        <f t="shared" ca="1" si="5"/>
        <v>0.46377318253879024</v>
      </c>
      <c r="R48" s="36">
        <f t="shared" ca="1" si="6"/>
        <v>0.19792390294058393</v>
      </c>
      <c r="S48" s="16">
        <f t="shared" ca="1" si="7"/>
        <v>5.310205569682922</v>
      </c>
      <c r="T48" s="17">
        <f t="shared" ca="1" si="8"/>
        <v>2.2662298109066779</v>
      </c>
      <c r="U48" s="32">
        <f t="shared" ca="1" si="9"/>
        <v>5.7739787522217121</v>
      </c>
      <c r="V48" s="38">
        <f t="shared" ca="1" si="9"/>
        <v>2.4641537138472618</v>
      </c>
      <c r="W48" s="33">
        <f t="shared" ca="1" si="15"/>
        <v>163407.83491896896</v>
      </c>
    </row>
    <row r="49" spans="1:23" x14ac:dyDescent="0.3">
      <c r="A49" s="9"/>
      <c r="B49" s="9"/>
      <c r="C49" s="9"/>
      <c r="D49" s="3">
        <v>44</v>
      </c>
      <c r="E49" s="9">
        <v>109</v>
      </c>
      <c r="F49" s="10">
        <f t="shared" ref="F49:F55" si="16">F48*($F$45/$F$44)</f>
        <v>79.891690843193288</v>
      </c>
      <c r="G49" s="11">
        <f t="shared" si="0"/>
        <v>9.0773343115829429E-5</v>
      </c>
      <c r="H49" s="11">
        <f t="shared" si="10"/>
        <v>4.6070713358376931E-5</v>
      </c>
      <c r="I49" s="16">
        <f t="shared" ca="1" si="13"/>
        <v>60385.586025753466</v>
      </c>
      <c r="J49" s="41">
        <f t="shared" ca="1" si="1"/>
        <v>0.14850930429515666</v>
      </c>
      <c r="K49" s="16">
        <f t="shared" ca="1" si="14"/>
        <v>8967.8213701399818</v>
      </c>
      <c r="L49" s="15">
        <f t="shared" ca="1" si="11"/>
        <v>2774.1362958357381</v>
      </c>
      <c r="M49" s="16">
        <f t="shared" ca="1" si="2"/>
        <v>66579.271100057711</v>
      </c>
      <c r="N49" s="73" t="str">
        <f t="shared" ca="1" si="3"/>
        <v>V</v>
      </c>
      <c r="O49" s="15">
        <f t="shared" ca="1" si="12"/>
        <v>62584.514834054251</v>
      </c>
      <c r="P49" s="12">
        <f t="shared" ca="1" si="4"/>
        <v>1160.7006750441351</v>
      </c>
      <c r="Q49" s="16">
        <f t="shared" ca="1" si="5"/>
        <v>0.25181762583197353</v>
      </c>
      <c r="R49" s="36">
        <f t="shared" ca="1" si="6"/>
        <v>0.10536068063055611</v>
      </c>
      <c r="S49" s="16">
        <f t="shared" ca="1" si="7"/>
        <v>2.8833132435928022</v>
      </c>
      <c r="T49" s="17">
        <f t="shared" ca="1" si="8"/>
        <v>1.2063803906194315</v>
      </c>
      <c r="U49" s="32">
        <f t="shared" ca="1" si="9"/>
        <v>3.1351308694247759</v>
      </c>
      <c r="V49" s="38">
        <f t="shared" ca="1" si="9"/>
        <v>1.3117410712499875</v>
      </c>
      <c r="W49" s="33">
        <f t="shared" ca="1" si="15"/>
        <v>163409.14666004022</v>
      </c>
    </row>
    <row r="50" spans="1:23" x14ac:dyDescent="0.3">
      <c r="A50" s="9"/>
      <c r="B50" s="9"/>
      <c r="C50" s="9"/>
      <c r="D50" s="3">
        <v>45</v>
      </c>
      <c r="E50" s="9">
        <v>110</v>
      </c>
      <c r="F50" s="10">
        <f t="shared" si="16"/>
        <v>39.34380462227724</v>
      </c>
      <c r="G50" s="11">
        <f t="shared" si="0"/>
        <v>4.4702629757452505E-5</v>
      </c>
      <c r="H50" s="11">
        <f t="shared" si="10"/>
        <v>2.2688181036731078E-5</v>
      </c>
      <c r="I50" s="16">
        <f t="shared" ca="1" si="13"/>
        <v>66579.271100057711</v>
      </c>
      <c r="J50" s="41">
        <f t="shared" ca="1" si="1"/>
        <v>2.1722891488168215E-2</v>
      </c>
      <c r="K50" s="16">
        <f t="shared" ca="1" si="14"/>
        <v>1446.2942814678877</v>
      </c>
      <c r="L50" s="15">
        <f t="shared" ca="1" si="11"/>
        <v>2721.0226152610239</v>
      </c>
      <c r="M50" s="16">
        <f t="shared" ca="1" si="2"/>
        <v>65304.542766264567</v>
      </c>
      <c r="N50" s="73" t="str">
        <f t="shared" ca="1" si="3"/>
        <v>V</v>
      </c>
      <c r="O50" s="15">
        <f t="shared" ca="1" si="12"/>
        <v>61386.270200288694</v>
      </c>
      <c r="P50" s="12">
        <f t="shared" ca="1" si="4"/>
        <v>1116.1547763372823</v>
      </c>
      <c r="Q50" s="16">
        <f t="shared" ca="1" si="5"/>
        <v>0.12163686653166869</v>
      </c>
      <c r="R50" s="36">
        <f t="shared" ca="1" si="6"/>
        <v>4.9895053718617743E-2</v>
      </c>
      <c r="S50" s="16">
        <f t="shared" ca="1" si="7"/>
        <v>1.39274281147384</v>
      </c>
      <c r="T50" s="17">
        <f t="shared" ca="1" si="8"/>
        <v>0.57129864798526087</v>
      </c>
      <c r="U50" s="32">
        <f t="shared" ca="1" si="9"/>
        <v>1.5143796780055088</v>
      </c>
      <c r="V50" s="38">
        <f t="shared" ca="1" si="9"/>
        <v>0.62119370170387866</v>
      </c>
      <c r="W50" s="33">
        <f t="shared" ca="1" si="15"/>
        <v>163409.76785374191</v>
      </c>
    </row>
    <row r="51" spans="1:23" x14ac:dyDescent="0.3">
      <c r="A51" s="9"/>
      <c r="B51" s="9"/>
      <c r="C51" s="9"/>
      <c r="D51" s="3">
        <v>46</v>
      </c>
      <c r="E51" s="9">
        <v>111</v>
      </c>
      <c r="F51" s="10">
        <f t="shared" si="16"/>
        <v>19.375418717750257</v>
      </c>
      <c r="G51" s="11">
        <f t="shared" si="0"/>
        <v>2.2014448720721424E-5</v>
      </c>
      <c r="H51" s="11">
        <f t="shared" si="10"/>
        <v>1.1173118912904513E-5</v>
      </c>
      <c r="I51" s="16">
        <f t="shared" ca="1" si="13"/>
        <v>65304.542766264567</v>
      </c>
      <c r="J51" s="41">
        <f t="shared" ca="1" si="1"/>
        <v>0.21272284424461568</v>
      </c>
      <c r="K51" s="16">
        <f t="shared" ca="1" si="14"/>
        <v>13891.76807933394</v>
      </c>
      <c r="L51" s="15">
        <f t="shared" ca="1" si="11"/>
        <v>3167.8524338239404</v>
      </c>
      <c r="M51" s="16">
        <f t="shared" ca="1" si="2"/>
        <v>76028.458411774569</v>
      </c>
      <c r="N51" s="73" t="str">
        <f t="shared" ca="1" si="3"/>
        <v>V</v>
      </c>
      <c r="O51" s="15">
        <f t="shared" ca="1" si="12"/>
        <v>71466.750907068097</v>
      </c>
      <c r="P51" s="12">
        <f t="shared" ca="1" si="4"/>
        <v>1273.9636658606698</v>
      </c>
      <c r="Q51" s="16">
        <f t="shared" ca="1" si="5"/>
        <v>6.9738524959229692E-2</v>
      </c>
      <c r="R51" s="36">
        <f t="shared" ca="1" si="6"/>
        <v>2.8045607794151994E-2</v>
      </c>
      <c r="S51" s="16">
        <f t="shared" ca="1" si="7"/>
        <v>0.79850650620359831</v>
      </c>
      <c r="T51" s="17">
        <f t="shared" ca="1" si="8"/>
        <v>0.32112236826283569</v>
      </c>
      <c r="U51" s="32">
        <f t="shared" ca="1" si="9"/>
        <v>0.86824503116282803</v>
      </c>
      <c r="V51" s="38">
        <f t="shared" ca="1" si="9"/>
        <v>0.34916797605698768</v>
      </c>
      <c r="W51" s="33">
        <f t="shared" ca="1" si="15"/>
        <v>163410.11702171798</v>
      </c>
    </row>
    <row r="52" spans="1:23" x14ac:dyDescent="0.3">
      <c r="A52" s="9"/>
      <c r="B52" s="9"/>
      <c r="C52" s="9"/>
      <c r="D52" s="3">
        <v>47</v>
      </c>
      <c r="E52" s="9">
        <v>112</v>
      </c>
      <c r="F52" s="10">
        <f t="shared" si="16"/>
        <v>9.5417017772496813</v>
      </c>
      <c r="G52" s="11">
        <f t="shared" si="0"/>
        <v>1.0841329807816911E-5</v>
      </c>
      <c r="H52" s="11">
        <f t="shared" si="10"/>
        <v>5.5023620465561692E-6</v>
      </c>
      <c r="I52" s="16">
        <f t="shared" ca="1" si="13"/>
        <v>76028.458411774569</v>
      </c>
      <c r="J52" s="41">
        <f t="shared" ca="1" si="1"/>
        <v>0.20809677281524877</v>
      </c>
      <c r="K52" s="16">
        <f t="shared" ca="1" si="14"/>
        <v>15821.276837608642</v>
      </c>
      <c r="L52" s="15">
        <f t="shared" ca="1" si="11"/>
        <v>3673.9894099753287</v>
      </c>
      <c r="M52" s="16">
        <f t="shared" ca="1" si="2"/>
        <v>88175.745839407886</v>
      </c>
      <c r="N52" s="73" t="str">
        <f t="shared" ca="1" si="3"/>
        <v>V</v>
      </c>
      <c r="O52" s="15">
        <f t="shared" ca="1" si="12"/>
        <v>82885.201089043418</v>
      </c>
      <c r="P52" s="12">
        <f t="shared" ca="1" si="4"/>
        <v>1448.5377820330914</v>
      </c>
      <c r="Q52" s="16">
        <f t="shared" ca="1" si="5"/>
        <v>3.9830930903969199E-2</v>
      </c>
      <c r="R52" s="36">
        <f t="shared" ca="1" si="6"/>
        <v>1.5704075834104349E-2</v>
      </c>
      <c r="S52" s="16">
        <f t="shared" ca="1" si="7"/>
        <v>0.45606438469352856</v>
      </c>
      <c r="T52" s="17">
        <f t="shared" ca="1" si="8"/>
        <v>0.17981175734327623</v>
      </c>
      <c r="U52" s="32">
        <f t="shared" ca="1" si="9"/>
        <v>0.49589531559749778</v>
      </c>
      <c r="V52" s="38">
        <f t="shared" ca="1" si="9"/>
        <v>0.19551583317738058</v>
      </c>
      <c r="W52" s="33">
        <f t="shared" ca="1" si="15"/>
        <v>163410.31253755116</v>
      </c>
    </row>
    <row r="53" spans="1:23" x14ac:dyDescent="0.3">
      <c r="A53" s="9"/>
      <c r="B53" s="9"/>
      <c r="C53" s="9"/>
      <c r="D53" s="3">
        <v>48</v>
      </c>
      <c r="E53" s="9">
        <v>113</v>
      </c>
      <c r="F53" s="10">
        <f t="shared" si="16"/>
        <v>4.6989473689444559</v>
      </c>
      <c r="G53" s="11">
        <f t="shared" si="0"/>
        <v>5.3389677612607425E-6</v>
      </c>
      <c r="H53" s="11">
        <f t="shared" si="10"/>
        <v>2.7097168057894939E-6</v>
      </c>
      <c r="I53" s="16">
        <f t="shared" ca="1" si="13"/>
        <v>88175.745839407886</v>
      </c>
      <c r="J53" s="41">
        <f t="shared" ca="1" si="1"/>
        <v>-5.4620955245033111E-2</v>
      </c>
      <c r="K53" s="16">
        <f t="shared" ca="1" si="14"/>
        <v>-4816.2434671917126</v>
      </c>
      <c r="L53" s="15">
        <f t="shared" ca="1" si="11"/>
        <v>3334.3800948886469</v>
      </c>
      <c r="M53" s="16">
        <f t="shared" ca="1" si="2"/>
        <v>80025.122277327522</v>
      </c>
      <c r="N53" s="73" t="str">
        <f t="shared" ca="1" si="3"/>
        <v>V</v>
      </c>
      <c r="O53" s="15">
        <f t="shared" ca="1" si="12"/>
        <v>75223.614940687869</v>
      </c>
      <c r="P53" s="12">
        <f t="shared" ca="1" si="4"/>
        <v>1288.8633079246326</v>
      </c>
      <c r="Q53" s="16">
        <f t="shared" ca="1" si="5"/>
        <v>1.780214783040002E-2</v>
      </c>
      <c r="R53" s="36">
        <f t="shared" ca="1" si="6"/>
        <v>6.8811996496814902E-3</v>
      </c>
      <c r="S53" s="16">
        <f t="shared" ca="1" si="7"/>
        <v>0.20383469359701958</v>
      </c>
      <c r="T53" s="17">
        <f t="shared" ca="1" si="8"/>
        <v>7.878977500554929E-2</v>
      </c>
      <c r="U53" s="32">
        <f t="shared" ca="1" si="9"/>
        <v>0.2216368414274196</v>
      </c>
      <c r="V53" s="38">
        <f t="shared" ca="1" si="9"/>
        <v>8.5670974655230783E-2</v>
      </c>
      <c r="W53" s="33">
        <f t="shared" ca="1" si="15"/>
        <v>163410.39820852582</v>
      </c>
    </row>
    <row r="54" spans="1:23" x14ac:dyDescent="0.3">
      <c r="A54" s="9"/>
      <c r="B54" s="9"/>
      <c r="C54" s="9"/>
      <c r="D54" s="3">
        <v>49</v>
      </c>
      <c r="E54" s="9">
        <v>114</v>
      </c>
      <c r="F54" s="10">
        <f t="shared" si="16"/>
        <v>2.3140637688714722</v>
      </c>
      <c r="G54" s="11">
        <f t="shared" si="0"/>
        <v>2.6292509554712489E-6</v>
      </c>
      <c r="H54" s="11">
        <f t="shared" si="10"/>
        <v>1.3344387565652097E-6</v>
      </c>
      <c r="I54" s="16">
        <f t="shared" ca="1" si="13"/>
        <v>80025.122277327522</v>
      </c>
      <c r="J54" s="41">
        <f t="shared" ca="1" si="1"/>
        <v>0.18576844051013855</v>
      </c>
      <c r="K54" s="16">
        <f t="shared" ca="1" si="14"/>
        <v>14866.142167092281</v>
      </c>
      <c r="L54" s="15">
        <f t="shared" ca="1" si="11"/>
        <v>3795.6505777767925</v>
      </c>
      <c r="M54" s="16">
        <f t="shared" ca="1" si="2"/>
        <v>91095.61386664302</v>
      </c>
      <c r="N54" s="73" t="str">
        <f t="shared" ca="1" si="3"/>
        <v>V</v>
      </c>
      <c r="O54" s="15">
        <f t="shared" ca="1" si="12"/>
        <v>85629.877034644436</v>
      </c>
      <c r="P54" s="12">
        <f t="shared" ca="1" si="4"/>
        <v>1438.393820864499</v>
      </c>
      <c r="Q54" s="16">
        <f t="shared" ca="1" si="5"/>
        <v>9.9797179082546303E-3</v>
      </c>
      <c r="R54" s="36">
        <f t="shared" ca="1" si="6"/>
        <v>3.7818983278519245E-3</v>
      </c>
      <c r="S54" s="16">
        <f t="shared" ca="1" si="7"/>
        <v>0.11426782663494273</v>
      </c>
      <c r="T54" s="17">
        <f t="shared" ca="1" si="8"/>
        <v>4.3302757297429745E-2</v>
      </c>
      <c r="U54" s="32">
        <f t="shared" ca="1" si="9"/>
        <v>0.12424754454319736</v>
      </c>
      <c r="V54" s="38">
        <f t="shared" ca="1" si="9"/>
        <v>4.708465562528167E-2</v>
      </c>
      <c r="W54" s="33">
        <f t="shared" ca="1" si="15"/>
        <v>163410.44529318143</v>
      </c>
    </row>
    <row r="55" spans="1:23" ht="15" thickBot="1" x14ac:dyDescent="0.35">
      <c r="A55" s="9"/>
      <c r="B55" s="9"/>
      <c r="C55" s="9"/>
      <c r="D55" s="5">
        <v>50</v>
      </c>
      <c r="E55" s="20">
        <v>115</v>
      </c>
      <c r="F55" s="21">
        <f t="shared" si="16"/>
        <v>1.1395937655727637</v>
      </c>
      <c r="G55" s="22">
        <f t="shared" si="0"/>
        <v>1.294812198906039E-6</v>
      </c>
      <c r="H55" s="22">
        <f t="shared" si="10"/>
        <v>1.294812198906039E-6</v>
      </c>
      <c r="I55" s="24">
        <f t="shared" ca="1" si="13"/>
        <v>91095.61386664302</v>
      </c>
      <c r="J55" s="56">
        <f t="shared" ca="1" si="1"/>
        <v>2.5525563783798243E-2</v>
      </c>
      <c r="K55" s="24">
        <f t="shared" ca="1" si="14"/>
        <v>2325.2669021772522</v>
      </c>
      <c r="L55" s="35">
        <f t="shared" ca="1" si="11"/>
        <v>3736.8352307528107</v>
      </c>
      <c r="M55" s="24">
        <f t="shared" ca="1" si="2"/>
        <v>89684.045538067454</v>
      </c>
      <c r="N55" s="74" t="str">
        <f t="shared" ca="1" si="3"/>
        <v>V</v>
      </c>
      <c r="O55" s="35">
        <f ca="1">M55-(M55*$B$9)</f>
        <v>84303.002805783413</v>
      </c>
      <c r="P55" s="34">
        <f t="shared" ca="1" si="4"/>
        <v>1388.3384791390088</v>
      </c>
      <c r="Q55" s="24">
        <f t="shared" ca="1" si="5"/>
        <v>4.8384998420806027E-3</v>
      </c>
      <c r="R55" s="37">
        <f t="shared" ca="1" si="6"/>
        <v>1.7976375989998462E-3</v>
      </c>
      <c r="S55" s="24">
        <f t="shared" ca="1" si="7"/>
        <v>0.1091565564373384</v>
      </c>
      <c r="T55" s="26">
        <f ca="1">S55/(1+$B$7)^D55</f>
        <v>4.0554704233436531E-2</v>
      </c>
      <c r="U55" s="68">
        <f t="shared" ca="1" si="9"/>
        <v>0.113995056279419</v>
      </c>
      <c r="V55" s="39">
        <f ca="1">R55+T55</f>
        <v>4.2352341832436378E-2</v>
      </c>
      <c r="W55" s="40">
        <f ca="1">V55+W54</f>
        <v>163410.48764552327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W55"/>
  <sheetViews>
    <sheetView workbookViewId="0"/>
  </sheetViews>
  <sheetFormatPr baseColWidth="10" defaultRowHeight="14.4" x14ac:dyDescent="0.3"/>
  <cols>
    <col min="1" max="1" width="35.33203125" customWidth="1"/>
    <col min="2" max="2" width="12.77734375" bestFit="1" customWidth="1"/>
    <col min="4" max="4" width="7.5546875" bestFit="1" customWidth="1"/>
    <col min="5" max="5" width="4.77734375" bestFit="1" customWidth="1"/>
    <col min="6" max="6" width="14.6640625" bestFit="1" customWidth="1"/>
    <col min="7" max="7" width="9.88671875" bestFit="1" customWidth="1"/>
    <col min="8" max="8" width="13.6640625" bestFit="1" customWidth="1"/>
    <col min="9" max="9" width="15.77734375" bestFit="1" customWidth="1"/>
    <col min="10" max="10" width="7.5546875" bestFit="1" customWidth="1"/>
    <col min="11" max="11" width="14.6640625" customWidth="1"/>
    <col min="12" max="12" width="16.33203125" bestFit="1" customWidth="1"/>
    <col min="13" max="13" width="15.77734375" bestFit="1" customWidth="1"/>
    <col min="14" max="14" width="15.77734375" customWidth="1"/>
    <col min="15" max="15" width="26" bestFit="1" customWidth="1"/>
    <col min="16" max="16" width="27.21875" bestFit="1" customWidth="1"/>
    <col min="17" max="17" width="26.33203125" bestFit="1" customWidth="1"/>
    <col min="18" max="18" width="37.21875" bestFit="1" customWidth="1"/>
    <col min="19" max="19" width="34.77734375" bestFit="1" customWidth="1"/>
    <col min="20" max="20" width="44.44140625" bestFit="1" customWidth="1"/>
    <col min="21" max="21" width="17.33203125" bestFit="1" customWidth="1"/>
    <col min="22" max="22" width="27" bestFit="1" customWidth="1"/>
    <col min="23" max="23" width="36.109375" bestFit="1" customWidth="1"/>
  </cols>
  <sheetData>
    <row r="1" spans="1:23" ht="17.399999999999999" x14ac:dyDescent="0.35">
      <c r="A1" s="58" t="s">
        <v>80</v>
      </c>
      <c r="B1" s="58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</row>
    <row r="2" spans="1:23" x14ac:dyDescent="0.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5" thickBot="1" x14ac:dyDescent="0.3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3" ht="17.399999999999999" x14ac:dyDescent="0.35">
      <c r="A4" s="58" t="s">
        <v>10</v>
      </c>
      <c r="B4" s="59">
        <v>100000</v>
      </c>
      <c r="C4" s="9"/>
      <c r="D4" s="6" t="s">
        <v>11</v>
      </c>
      <c r="E4" s="7" t="s">
        <v>1</v>
      </c>
      <c r="F4" s="7" t="s">
        <v>0</v>
      </c>
      <c r="G4" s="7" t="s">
        <v>2</v>
      </c>
      <c r="H4" s="7" t="s">
        <v>20</v>
      </c>
      <c r="I4" s="7" t="s">
        <v>25</v>
      </c>
      <c r="J4" s="7" t="s">
        <v>35</v>
      </c>
      <c r="K4" s="7" t="s">
        <v>17</v>
      </c>
      <c r="L4" s="7" t="s">
        <v>6</v>
      </c>
      <c r="M4" s="7" t="s">
        <v>25</v>
      </c>
      <c r="N4" s="7" t="s">
        <v>50</v>
      </c>
      <c r="O4" s="7" t="s">
        <v>18</v>
      </c>
      <c r="P4" s="7" t="s">
        <v>7</v>
      </c>
      <c r="Q4" s="7" t="s">
        <v>4</v>
      </c>
      <c r="R4" s="7" t="s">
        <v>12</v>
      </c>
      <c r="S4" s="7" t="s">
        <v>29</v>
      </c>
      <c r="T4" s="7" t="s">
        <v>30</v>
      </c>
      <c r="U4" s="7" t="s">
        <v>47</v>
      </c>
      <c r="V4" s="7" t="s">
        <v>21</v>
      </c>
      <c r="W4" s="8" t="s">
        <v>22</v>
      </c>
    </row>
    <row r="5" spans="1:23" ht="17.399999999999999" x14ac:dyDescent="0.35">
      <c r="A5" s="58" t="s">
        <v>23</v>
      </c>
      <c r="B5" s="59">
        <v>359</v>
      </c>
      <c r="C5" s="9"/>
      <c r="D5" s="3">
        <v>0</v>
      </c>
      <c r="E5" s="9">
        <v>65</v>
      </c>
      <c r="F5" s="10">
        <v>880122.82131384278</v>
      </c>
      <c r="G5" s="31">
        <f>F5/$F$5</f>
        <v>1</v>
      </c>
      <c r="H5" s="11">
        <f>(F5-F6)/$F$5</f>
        <v>1.1104565080185305E-2</v>
      </c>
      <c r="I5" s="32">
        <v>100000</v>
      </c>
      <c r="J5" s="41">
        <f ca="1">NORMINV(RAND(), $B$8, $B$11)</f>
        <v>7.9584233893509881E-2</v>
      </c>
      <c r="K5" s="16">
        <v>0</v>
      </c>
      <c r="L5" s="15">
        <v>0</v>
      </c>
      <c r="M5" s="16">
        <f>MAX(0,I5+K5-L5)</f>
        <v>100000</v>
      </c>
      <c r="N5" s="76" t="str">
        <f>IF(M5&lt;=1,"RUINE","V")</f>
        <v>V</v>
      </c>
      <c r="O5" s="15">
        <f>0</f>
        <v>0</v>
      </c>
      <c r="P5" s="12">
        <f>L5/(1+$B$7)^D5</f>
        <v>0</v>
      </c>
      <c r="Q5" s="16">
        <f>L5*G5</f>
        <v>0</v>
      </c>
      <c r="R5" s="36">
        <f>Q5/(1+$B$7)^D5</f>
        <v>0</v>
      </c>
      <c r="S5" s="16">
        <f>O5*H5</f>
        <v>0</v>
      </c>
      <c r="T5" s="17">
        <f>S5/(1+$B$7)^D5</f>
        <v>0</v>
      </c>
      <c r="U5" s="32">
        <f>Q5+S5</f>
        <v>0</v>
      </c>
      <c r="V5" s="38">
        <f>R5+T5</f>
        <v>0</v>
      </c>
      <c r="W5" s="33">
        <f>V5</f>
        <v>0</v>
      </c>
    </row>
    <row r="6" spans="1:23" ht="17.399999999999999" x14ac:dyDescent="0.35">
      <c r="A6" s="58" t="s">
        <v>26</v>
      </c>
      <c r="B6" s="60">
        <f>B5*12</f>
        <v>4308</v>
      </c>
      <c r="C6" s="9"/>
      <c r="D6" s="3">
        <v>1</v>
      </c>
      <c r="E6" s="9">
        <v>66</v>
      </c>
      <c r="F6" s="10">
        <v>870349.44016600691</v>
      </c>
      <c r="G6" s="31">
        <f t="shared" ref="G6:G55" si="0">F6/$F$5</f>
        <v>0.98889543491981469</v>
      </c>
      <c r="H6" s="11">
        <f>(F6-F7)/$F$5</f>
        <v>1.2469368075235601E-2</v>
      </c>
      <c r="I6" s="16">
        <f>M5</f>
        <v>100000</v>
      </c>
      <c r="J6" s="41">
        <f t="shared" ref="J6:J55" ca="1" si="1">NORMINV(RAND(), $B$8, $B$11)</f>
        <v>-3.7206883283733949E-2</v>
      </c>
      <c r="K6" s="16">
        <f ca="1">I6*J6</f>
        <v>-3720.6883283733951</v>
      </c>
      <c r="L6" s="15">
        <f t="shared" ref="L6" si="2">MIN($B$6,I6)</f>
        <v>4308</v>
      </c>
      <c r="M6" s="16">
        <f t="shared" ref="M6:M55" ca="1" si="3">MAX(0,I6+K6-L6)</f>
        <v>91971.311671626609</v>
      </c>
      <c r="N6" s="76" t="str">
        <f t="shared" ref="N6:N55" ca="1" si="4">IF(M6&lt;=1,"RUINE","V")</f>
        <v>V</v>
      </c>
      <c r="O6" s="15">
        <f ca="1">M6-(M6*$B$9)</f>
        <v>86453.032971329012</v>
      </c>
      <c r="P6" s="12">
        <f t="shared" ref="P6:P55" si="5">L6/(1+$B$7)^D6</f>
        <v>4223.5294117647054</v>
      </c>
      <c r="Q6" s="16">
        <f t="shared" ref="Q6:Q55" si="6">L6*G6</f>
        <v>4260.1615336345612</v>
      </c>
      <c r="R6" s="36">
        <f t="shared" ref="R6:R55" si="7">Q6/(1+$B$7)^D6</f>
        <v>4176.6289545436875</v>
      </c>
      <c r="S6" s="16">
        <f t="shared" ref="S6:S55" ca="1" si="8">O6*H6</f>
        <v>1078.0146893399808</v>
      </c>
      <c r="T6" s="17">
        <f t="shared" ref="T6:T54" ca="1" si="9">S6/(1+$B$7)^D6</f>
        <v>1056.8771464117458</v>
      </c>
      <c r="U6" s="32">
        <f t="shared" ref="U6:U55" ca="1" si="10">Q6+S6</f>
        <v>5338.1762229745418</v>
      </c>
      <c r="V6" s="38">
        <f t="shared" ref="V6:V54" ca="1" si="11">R6+T6</f>
        <v>5233.5061009554338</v>
      </c>
      <c r="W6" s="33">
        <f ca="1">V6+W5</f>
        <v>5233.5061009554338</v>
      </c>
    </row>
    <row r="7" spans="1:23" ht="17.399999999999999" x14ac:dyDescent="0.35">
      <c r="A7" s="58" t="s">
        <v>9</v>
      </c>
      <c r="B7" s="61">
        <v>0.02</v>
      </c>
      <c r="C7" s="9"/>
      <c r="D7" s="3">
        <v>2</v>
      </c>
      <c r="E7" s="9">
        <v>67</v>
      </c>
      <c r="F7" s="10">
        <v>859374.86475562979</v>
      </c>
      <c r="G7" s="31">
        <f t="shared" si="0"/>
        <v>0.97642606684457911</v>
      </c>
      <c r="H7" s="11">
        <f t="shared" ref="H7:H55" si="12">(F7-F8)/$F$5</f>
        <v>1.4100253388138218E-2</v>
      </c>
      <c r="I7" s="16">
        <f ca="1">M6</f>
        <v>91971.311671626609</v>
      </c>
      <c r="J7" s="41">
        <f t="shared" ca="1" si="1"/>
        <v>0.11312970139180112</v>
      </c>
      <c r="K7" s="16">
        <f ca="1">I7*J7</f>
        <v>10404.687026023392</v>
      </c>
      <c r="L7" s="15">
        <f ca="1">MIN(L6*(1+$B$10),I7)</f>
        <v>4308</v>
      </c>
      <c r="M7" s="16">
        <f t="shared" ca="1" si="3"/>
        <v>98067.998697650008</v>
      </c>
      <c r="N7" s="76" t="str">
        <f t="shared" ca="1" si="4"/>
        <v>V</v>
      </c>
      <c r="O7" s="15">
        <f t="shared" ref="O7:O54" ca="1" si="13">M7-(M7*$B$9)</f>
        <v>92183.918775791011</v>
      </c>
      <c r="P7" s="12">
        <f t="shared" ca="1" si="5"/>
        <v>4140.7151095732415</v>
      </c>
      <c r="Q7" s="16">
        <f t="shared" ca="1" si="6"/>
        <v>4206.4434959664468</v>
      </c>
      <c r="R7" s="36">
        <f t="shared" ca="1" si="7"/>
        <v>4043.1021683645204</v>
      </c>
      <c r="S7" s="16">
        <f t="shared" ca="1" si="8"/>
        <v>1299.8166130502054</v>
      </c>
      <c r="T7" s="17">
        <f t="shared" ca="1" si="9"/>
        <v>1249.343149798352</v>
      </c>
      <c r="U7" s="32">
        <f t="shared" ca="1" si="10"/>
        <v>5506.2601090166518</v>
      </c>
      <c r="V7" s="38">
        <f t="shared" ca="1" si="11"/>
        <v>5292.4453181628724</v>
      </c>
      <c r="W7" s="33">
        <f ca="1">V7+W6</f>
        <v>10525.951419118306</v>
      </c>
    </row>
    <row r="8" spans="1:23" ht="17.399999999999999" x14ac:dyDescent="0.35">
      <c r="A8" s="58" t="s">
        <v>46</v>
      </c>
      <c r="B8" s="61">
        <v>9.2999999999999999E-2</v>
      </c>
      <c r="C8" s="9"/>
      <c r="D8" s="3">
        <v>3</v>
      </c>
      <c r="E8" s="9">
        <v>68</v>
      </c>
      <c r="F8" s="10">
        <v>846964.90996242152</v>
      </c>
      <c r="G8" s="31">
        <f t="shared" si="0"/>
        <v>0.96232581345644086</v>
      </c>
      <c r="H8" s="11">
        <f t="shared" si="12"/>
        <v>1.4359576611957057E-2</v>
      </c>
      <c r="I8" s="16">
        <f t="shared" ref="I8:I55" ca="1" si="14">M7</f>
        <v>98067.998697650008</v>
      </c>
      <c r="J8" s="41">
        <f t="shared" ca="1" si="1"/>
        <v>0.49768599214370501</v>
      </c>
      <c r="K8" s="16">
        <f t="shared" ref="K8:K55" ca="1" si="15">I8*J8</f>
        <v>48807.069229387518</v>
      </c>
      <c r="L8" s="15">
        <f t="shared" ref="L8:L55" ca="1" si="16">MIN(L7*(1+$B$10),I8)</f>
        <v>4308</v>
      </c>
      <c r="M8" s="16">
        <f t="shared" ca="1" si="3"/>
        <v>142567.06792703754</v>
      </c>
      <c r="N8" s="76" t="str">
        <f t="shared" ca="1" si="4"/>
        <v>V</v>
      </c>
      <c r="O8" s="15">
        <f t="shared" ca="1" si="13"/>
        <v>134013.04385141528</v>
      </c>
      <c r="P8" s="12">
        <f t="shared" ca="1" si="5"/>
        <v>4059.5246172286679</v>
      </c>
      <c r="Q8" s="16">
        <f t="shared" ca="1" si="6"/>
        <v>4145.6996043703475</v>
      </c>
      <c r="R8" s="36">
        <f t="shared" ca="1" si="7"/>
        <v>3906.585329521025</v>
      </c>
      <c r="S8" s="16">
        <f t="shared" ca="1" si="8"/>
        <v>1924.3705701859583</v>
      </c>
      <c r="T8" s="17">
        <f t="shared" ca="1" si="9"/>
        <v>1813.3773682312594</v>
      </c>
      <c r="U8" s="32">
        <f t="shared" ca="1" si="10"/>
        <v>6070.0701745563056</v>
      </c>
      <c r="V8" s="38">
        <f t="shared" ca="1" si="11"/>
        <v>5719.9626977522839</v>
      </c>
      <c r="W8" s="33">
        <f t="shared" ref="W8:W54" ca="1" si="17">V8+W7</f>
        <v>16245.91411687059</v>
      </c>
    </row>
    <row r="9" spans="1:23" ht="17.399999999999999" x14ac:dyDescent="0.35">
      <c r="A9" s="58" t="s">
        <v>28</v>
      </c>
      <c r="B9" s="61">
        <v>0.06</v>
      </c>
      <c r="C9" s="9"/>
      <c r="D9" s="3">
        <v>4</v>
      </c>
      <c r="E9" s="9">
        <v>69</v>
      </c>
      <c r="F9" s="10">
        <v>834326.7188818336</v>
      </c>
      <c r="G9" s="31">
        <f t="shared" si="0"/>
        <v>0.94796623684448378</v>
      </c>
      <c r="H9" s="11">
        <f t="shared" si="12"/>
        <v>1.7596378512726909E-2</v>
      </c>
      <c r="I9" s="16">
        <f t="shared" ca="1" si="14"/>
        <v>142567.06792703754</v>
      </c>
      <c r="J9" s="41">
        <f t="shared" ca="1" si="1"/>
        <v>-8.0957548624303627E-2</v>
      </c>
      <c r="K9" s="16">
        <f ca="1">I9*J9</f>
        <v>-11541.88033392754</v>
      </c>
      <c r="L9" s="15">
        <f t="shared" ca="1" si="16"/>
        <v>4308</v>
      </c>
      <c r="M9" s="16">
        <f t="shared" ca="1" si="3"/>
        <v>126717.18759310999</v>
      </c>
      <c r="N9" s="76" t="str">
        <f t="shared" ca="1" si="4"/>
        <v>V</v>
      </c>
      <c r="O9" s="15">
        <f t="shared" ca="1" si="13"/>
        <v>119114.1563375234</v>
      </c>
      <c r="P9" s="12">
        <f t="shared" ca="1" si="5"/>
        <v>3979.9260953222233</v>
      </c>
      <c r="Q9" s="16">
        <f t="shared" ca="1" si="6"/>
        <v>4083.8385483260363</v>
      </c>
      <c r="R9" s="36">
        <f t="shared" ca="1" si="7"/>
        <v>3772.8355635017683</v>
      </c>
      <c r="S9" s="16">
        <f t="shared" ca="1" si="8"/>
        <v>2095.9777811391905</v>
      </c>
      <c r="T9" s="17">
        <f t="shared" ca="1" si="9"/>
        <v>1936.3594861586434</v>
      </c>
      <c r="U9" s="32">
        <f t="shared" ca="1" si="10"/>
        <v>6179.8163294652268</v>
      </c>
      <c r="V9" s="38">
        <f t="shared" ca="1" si="11"/>
        <v>5709.1950496604113</v>
      </c>
      <c r="W9" s="33">
        <f t="shared" ca="1" si="17"/>
        <v>21955.109166531001</v>
      </c>
    </row>
    <row r="10" spans="1:23" ht="17.399999999999999" x14ac:dyDescent="0.35">
      <c r="A10" s="58" t="s">
        <v>43</v>
      </c>
      <c r="B10" s="63">
        <v>0</v>
      </c>
      <c r="C10" s="9"/>
      <c r="D10" s="3">
        <v>5</v>
      </c>
      <c r="E10" s="9">
        <v>70</v>
      </c>
      <c r="F10" s="10">
        <v>818839.74458030611</v>
      </c>
      <c r="G10" s="31">
        <f t="shared" si="0"/>
        <v>0.93036985833175689</v>
      </c>
      <c r="H10" s="11">
        <f t="shared" si="12"/>
        <v>1.7635819008535464E-2</v>
      </c>
      <c r="I10" s="16">
        <f t="shared" ca="1" si="14"/>
        <v>126717.18759310999</v>
      </c>
      <c r="J10" s="41">
        <f t="shared" ca="1" si="1"/>
        <v>2.8193693759700544E-2</v>
      </c>
      <c r="K10" s="16">
        <f t="shared" ca="1" si="15"/>
        <v>3572.6255810906687</v>
      </c>
      <c r="L10" s="15">
        <f t="shared" ca="1" si="16"/>
        <v>4308</v>
      </c>
      <c r="M10" s="16">
        <f t="shared" ca="1" si="3"/>
        <v>125981.81317420067</v>
      </c>
      <c r="N10" s="76" t="str">
        <f t="shared" ca="1" si="4"/>
        <v>V</v>
      </c>
      <c r="O10" s="15">
        <f t="shared" ca="1" si="13"/>
        <v>118422.90438374862</v>
      </c>
      <c r="P10" s="12">
        <f t="shared" ca="1" si="5"/>
        <v>3901.8883287472777</v>
      </c>
      <c r="Q10" s="16">
        <f t="shared" ca="1" si="6"/>
        <v>4008.0333496932085</v>
      </c>
      <c r="R10" s="36">
        <f t="shared" ca="1" si="7"/>
        <v>3630.1992916429404</v>
      </c>
      <c r="S10" s="16">
        <f t="shared" ca="1" si="8"/>
        <v>2088.4849081768916</v>
      </c>
      <c r="T10" s="17">
        <f t="shared" ca="1" si="9"/>
        <v>1891.6051272006137</v>
      </c>
      <c r="U10" s="32">
        <f t="shared" ca="1" si="10"/>
        <v>6096.5182578701006</v>
      </c>
      <c r="V10" s="38">
        <f t="shared" ca="1" si="11"/>
        <v>5521.8044188435542</v>
      </c>
      <c r="W10" s="33">
        <f t="shared" ca="1" si="17"/>
        <v>27476.913585374554</v>
      </c>
    </row>
    <row r="11" spans="1:23" ht="17.399999999999999" x14ac:dyDescent="0.35">
      <c r="A11" s="58" t="s">
        <v>39</v>
      </c>
      <c r="B11" s="64">
        <v>0.14000000000000001</v>
      </c>
      <c r="C11" s="9"/>
      <c r="D11" s="3">
        <v>6</v>
      </c>
      <c r="E11" s="9">
        <v>71</v>
      </c>
      <c r="F11" s="10">
        <v>803318.05779833358</v>
      </c>
      <c r="G11" s="31">
        <f t="shared" si="0"/>
        <v>0.9127340393232215</v>
      </c>
      <c r="H11" s="11">
        <f t="shared" si="12"/>
        <v>1.9545690834471385E-2</v>
      </c>
      <c r="I11" s="16">
        <f t="shared" ca="1" si="14"/>
        <v>125981.81317420067</v>
      </c>
      <c r="J11" s="41">
        <f t="shared" ca="1" si="1"/>
        <v>4.1572466075194096E-2</v>
      </c>
      <c r="K11" s="16">
        <f ca="1">I11*J11</f>
        <v>5237.3746542758981</v>
      </c>
      <c r="L11" s="15">
        <f t="shared" ca="1" si="16"/>
        <v>4308</v>
      </c>
      <c r="M11" s="16">
        <f t="shared" ca="1" si="3"/>
        <v>126911.18782847657</v>
      </c>
      <c r="N11" s="76" t="str">
        <f t="shared" ca="1" si="4"/>
        <v>V</v>
      </c>
      <c r="O11" s="15">
        <f t="shared" ca="1" si="13"/>
        <v>119296.51655876798</v>
      </c>
      <c r="P11" s="12">
        <f t="shared" ca="1" si="5"/>
        <v>3825.3807144581151</v>
      </c>
      <c r="Q11" s="16">
        <f t="shared" ca="1" si="6"/>
        <v>3932.0582414044384</v>
      </c>
      <c r="R11" s="36">
        <f t="shared" ca="1" si="7"/>
        <v>3491.5551914565067</v>
      </c>
      <c r="S11" s="16">
        <f t="shared" ca="1" si="8"/>
        <v>2331.7328302870751</v>
      </c>
      <c r="T11" s="17">
        <f t="shared" ca="1" si="9"/>
        <v>2070.5120241989357</v>
      </c>
      <c r="U11" s="32">
        <f t="shared" ca="1" si="10"/>
        <v>6263.7910716915139</v>
      </c>
      <c r="V11" s="38">
        <f t="shared" ca="1" si="11"/>
        <v>5562.0672156554429</v>
      </c>
      <c r="W11" s="33">
        <f t="shared" ca="1" si="17"/>
        <v>33038.980801029997</v>
      </c>
    </row>
    <row r="12" spans="1:23" ht="17.399999999999999" x14ac:dyDescent="0.35">
      <c r="A12" s="58" t="s">
        <v>34</v>
      </c>
      <c r="B12" s="62">
        <f ca="1">W55</f>
        <v>667194.9027485688</v>
      </c>
      <c r="C12" s="9"/>
      <c r="D12" s="3">
        <v>7</v>
      </c>
      <c r="E12" s="9">
        <v>72</v>
      </c>
      <c r="F12" s="10">
        <v>786115.44923657051</v>
      </c>
      <c r="G12" s="31">
        <f t="shared" si="0"/>
        <v>0.89318834848875006</v>
      </c>
      <c r="H12" s="11">
        <f t="shared" si="12"/>
        <v>1.9459186349815121E-2</v>
      </c>
      <c r="I12" s="16">
        <f ca="1">M11</f>
        <v>126911.18782847657</v>
      </c>
      <c r="J12" s="41">
        <f t="shared" ca="1" si="1"/>
        <v>7.8408495988395735E-2</v>
      </c>
      <c r="K12" s="16">
        <f t="shared" ca="1" si="15"/>
        <v>9950.9153617316424</v>
      </c>
      <c r="L12" s="15">
        <f t="shared" ca="1" si="16"/>
        <v>4308</v>
      </c>
      <c r="M12" s="16">
        <f t="shared" ca="1" si="3"/>
        <v>132554.1031902082</v>
      </c>
      <c r="N12" s="76" t="str">
        <f t="shared" ca="1" si="4"/>
        <v>V</v>
      </c>
      <c r="O12" s="15">
        <f t="shared" ca="1" si="13"/>
        <v>124600.85699879572</v>
      </c>
      <c r="P12" s="12">
        <f t="shared" ca="1" si="5"/>
        <v>3750.3732494687411</v>
      </c>
      <c r="Q12" s="16">
        <f t="shared" ca="1" si="6"/>
        <v>3847.8554052895352</v>
      </c>
      <c r="R12" s="36">
        <f t="shared" ca="1" si="7"/>
        <v>3349.7896889093718</v>
      </c>
      <c r="S12" s="16">
        <f t="shared" ca="1" si="8"/>
        <v>2424.6312956862316</v>
      </c>
      <c r="T12" s="17">
        <f t="shared" ca="1" si="9"/>
        <v>2110.7874538454912</v>
      </c>
      <c r="U12" s="32">
        <f t="shared" ca="1" si="10"/>
        <v>6272.4867009757672</v>
      </c>
      <c r="V12" s="38">
        <f t="shared" ca="1" si="11"/>
        <v>5460.5771427548625</v>
      </c>
      <c r="W12" s="33">
        <f t="shared" ca="1" si="17"/>
        <v>38499.557943784857</v>
      </c>
    </row>
    <row r="13" spans="1:23" x14ac:dyDescent="0.3">
      <c r="A13" s="9"/>
      <c r="B13" s="9"/>
      <c r="C13" s="9"/>
      <c r="D13" s="3">
        <v>8</v>
      </c>
      <c r="E13" s="9">
        <v>73</v>
      </c>
      <c r="F13" s="10">
        <v>768988.9752458994</v>
      </c>
      <c r="G13" s="31">
        <f t="shared" si="0"/>
        <v>0.87372916213893492</v>
      </c>
      <c r="H13" s="11">
        <f t="shared" si="12"/>
        <v>1.9570475432288945E-2</v>
      </c>
      <c r="I13" s="16">
        <f t="shared" ca="1" si="14"/>
        <v>132554.1031902082</v>
      </c>
      <c r="J13" s="41">
        <f t="shared" ca="1" si="1"/>
        <v>0.20378625032001402</v>
      </c>
      <c r="K13" s="16">
        <f t="shared" ca="1" si="15"/>
        <v>27012.703653664739</v>
      </c>
      <c r="L13" s="15">
        <f t="shared" ca="1" si="16"/>
        <v>4308</v>
      </c>
      <c r="M13" s="16">
        <f t="shared" ca="1" si="3"/>
        <v>155258.80684387294</v>
      </c>
      <c r="N13" s="76" t="str">
        <f t="shared" ca="1" si="4"/>
        <v>V</v>
      </c>
      <c r="O13" s="15">
        <f t="shared" ca="1" si="13"/>
        <v>145943.27843324057</v>
      </c>
      <c r="P13" s="12">
        <f t="shared" ca="1" si="5"/>
        <v>3676.8365190870009</v>
      </c>
      <c r="Q13" s="16">
        <f t="shared" ca="1" si="6"/>
        <v>3764.0252304945316</v>
      </c>
      <c r="R13" s="36">
        <f t="shared" ca="1" si="7"/>
        <v>3212.5592911437229</v>
      </c>
      <c r="S13" s="16">
        <f t="shared" ca="1" si="8"/>
        <v>2856.1793450854398</v>
      </c>
      <c r="T13" s="17">
        <f t="shared" ca="1" si="9"/>
        <v>2437.7215694225019</v>
      </c>
      <c r="U13" s="32">
        <f t="shared" ca="1" si="10"/>
        <v>6620.2045755799718</v>
      </c>
      <c r="V13" s="38">
        <f t="shared" ca="1" si="11"/>
        <v>5650.2808605662249</v>
      </c>
      <c r="W13" s="33">
        <f t="shared" ca="1" si="17"/>
        <v>44149.838804351079</v>
      </c>
    </row>
    <row r="14" spans="1:23" x14ac:dyDescent="0.3">
      <c r="A14" s="9"/>
      <c r="B14" s="9"/>
      <c r="C14" s="9"/>
      <c r="D14" s="3">
        <v>9</v>
      </c>
      <c r="E14" s="9">
        <v>74</v>
      </c>
      <c r="F14" s="10">
        <v>751764.55319398001</v>
      </c>
      <c r="G14" s="31">
        <f t="shared" si="0"/>
        <v>0.85415868670664596</v>
      </c>
      <c r="H14" s="11">
        <f t="shared" si="12"/>
        <v>2.1148116881485997E-2</v>
      </c>
      <c r="I14" s="16">
        <f t="shared" ca="1" si="14"/>
        <v>155258.80684387294</v>
      </c>
      <c r="J14" s="41">
        <f t="shared" ca="1" si="1"/>
        <v>0.10960081754584991</v>
      </c>
      <c r="K14" s="16">
        <f t="shared" ca="1" si="15"/>
        <v>17016.492161281672</v>
      </c>
      <c r="L14" s="15">
        <f t="shared" ca="1" si="16"/>
        <v>4308</v>
      </c>
      <c r="M14" s="16">
        <f t="shared" ca="1" si="3"/>
        <v>167967.29900515461</v>
      </c>
      <c r="N14" s="76" t="str">
        <f t="shared" ca="1" si="4"/>
        <v>V</v>
      </c>
      <c r="O14" s="15">
        <f t="shared" ca="1" si="13"/>
        <v>157889.26106484534</v>
      </c>
      <c r="P14" s="12">
        <f t="shared" ca="1" si="5"/>
        <v>3604.7416853794125</v>
      </c>
      <c r="Q14" s="16">
        <f t="shared" ca="1" si="6"/>
        <v>3679.7156223322309</v>
      </c>
      <c r="R14" s="36">
        <f t="shared" ca="1" si="7"/>
        <v>3079.0214239003808</v>
      </c>
      <c r="S14" s="16">
        <f t="shared" ca="1" si="8"/>
        <v>3339.0605473308055</v>
      </c>
      <c r="T14" s="17">
        <f t="shared" ca="1" si="9"/>
        <v>2793.9764960466928</v>
      </c>
      <c r="U14" s="32">
        <f t="shared" ca="1" si="10"/>
        <v>7018.7761696630369</v>
      </c>
      <c r="V14" s="38">
        <f t="shared" ca="1" si="11"/>
        <v>5872.9979199470736</v>
      </c>
      <c r="W14" s="33">
        <f t="shared" ca="1" si="17"/>
        <v>50022.836724298155</v>
      </c>
    </row>
    <row r="15" spans="1:23" x14ac:dyDescent="0.3">
      <c r="A15" s="9"/>
      <c r="B15" s="9"/>
      <c r="C15" s="9"/>
      <c r="D15" s="3">
        <v>10</v>
      </c>
      <c r="E15" s="9">
        <v>75</v>
      </c>
      <c r="F15" s="10">
        <v>733151.61289877165</v>
      </c>
      <c r="G15" s="31">
        <f t="shared" si="0"/>
        <v>0.83301056982515997</v>
      </c>
      <c r="H15" s="11">
        <f t="shared" si="12"/>
        <v>2.5639925793550414E-2</v>
      </c>
      <c r="I15" s="16">
        <f t="shared" ca="1" si="14"/>
        <v>167967.29900515461</v>
      </c>
      <c r="J15" s="41">
        <f t="shared" ca="1" si="1"/>
        <v>0.21906062137643828</v>
      </c>
      <c r="K15" s="16">
        <f t="shared" ca="1" si="15"/>
        <v>36795.020890991174</v>
      </c>
      <c r="L15" s="15">
        <f t="shared" ca="1" si="16"/>
        <v>4308</v>
      </c>
      <c r="M15" s="16">
        <f t="shared" ca="1" si="3"/>
        <v>200454.31989614578</v>
      </c>
      <c r="N15" s="76" t="str">
        <f t="shared" ca="1" si="4"/>
        <v>V</v>
      </c>
      <c r="O15" s="15">
        <f t="shared" ca="1" si="13"/>
        <v>188427.06070237703</v>
      </c>
      <c r="P15" s="12">
        <f t="shared" ca="1" si="5"/>
        <v>3534.0604758621689</v>
      </c>
      <c r="Q15" s="16">
        <f t="shared" ca="1" si="6"/>
        <v>3588.6095348067893</v>
      </c>
      <c r="R15" s="36">
        <f t="shared" ca="1" si="7"/>
        <v>2943.9097307945217</v>
      </c>
      <c r="S15" s="16">
        <f t="shared" ca="1" si="8"/>
        <v>4831.2558539057663</v>
      </c>
      <c r="T15" s="17">
        <f t="shared" ca="1" si="9"/>
        <v>3963.3125260134871</v>
      </c>
      <c r="U15" s="32">
        <f t="shared" ca="1" si="10"/>
        <v>8419.8653887125547</v>
      </c>
      <c r="V15" s="38">
        <f t="shared" ca="1" si="11"/>
        <v>6907.2222568080088</v>
      </c>
      <c r="W15" s="33">
        <f t="shared" ca="1" si="17"/>
        <v>56930.058981106165</v>
      </c>
    </row>
    <row r="16" spans="1:23" x14ac:dyDescent="0.3">
      <c r="A16" s="9"/>
      <c r="B16" s="9"/>
      <c r="C16" s="9"/>
      <c r="D16" s="3">
        <v>11</v>
      </c>
      <c r="E16" s="9">
        <v>76</v>
      </c>
      <c r="F16" s="10">
        <v>710585.32907107449</v>
      </c>
      <c r="G16" s="31">
        <f t="shared" si="0"/>
        <v>0.80737064403160963</v>
      </c>
      <c r="H16" s="11">
        <f t="shared" si="12"/>
        <v>2.3838179210346002E-2</v>
      </c>
      <c r="I16" s="16">
        <f t="shared" ca="1" si="14"/>
        <v>200454.31989614578</v>
      </c>
      <c r="J16" s="41">
        <f t="shared" ca="1" si="1"/>
        <v>-8.8767616198996979E-3</v>
      </c>
      <c r="K16" s="16">
        <f t="shared" ca="1" si="15"/>
        <v>-1779.3852133972032</v>
      </c>
      <c r="L16" s="15">
        <f t="shared" ca="1" si="16"/>
        <v>4308</v>
      </c>
      <c r="M16" s="16">
        <f t="shared" ca="1" si="3"/>
        <v>194366.93468274857</v>
      </c>
      <c r="N16" s="76" t="str">
        <f t="shared" ca="1" si="4"/>
        <v>V</v>
      </c>
      <c r="O16" s="15">
        <f t="shared" ca="1" si="13"/>
        <v>182704.91860178366</v>
      </c>
      <c r="P16" s="12">
        <f t="shared" ca="1" si="5"/>
        <v>3464.7651724138918</v>
      </c>
      <c r="Q16" s="16">
        <f t="shared" ca="1" si="6"/>
        <v>3478.1527344881742</v>
      </c>
      <c r="R16" s="36">
        <f t="shared" ca="1" si="7"/>
        <v>2797.3496886700946</v>
      </c>
      <c r="S16" s="16">
        <f t="shared" ca="1" si="8"/>
        <v>4355.3525922409981</v>
      </c>
      <c r="T16" s="17">
        <f t="shared" ca="1" si="9"/>
        <v>3502.8491121585821</v>
      </c>
      <c r="U16" s="32">
        <f t="shared" ca="1" si="10"/>
        <v>7833.5053267291723</v>
      </c>
      <c r="V16" s="38">
        <f t="shared" ca="1" si="11"/>
        <v>6300.1988008286771</v>
      </c>
      <c r="W16" s="33">
        <f t="shared" ca="1" si="17"/>
        <v>63230.257781934844</v>
      </c>
    </row>
    <row r="17" spans="1:23" x14ac:dyDescent="0.3">
      <c r="A17" s="9"/>
      <c r="B17" s="9"/>
      <c r="C17" s="9"/>
      <c r="D17" s="3">
        <v>12</v>
      </c>
      <c r="E17" s="9">
        <v>77</v>
      </c>
      <c r="F17" s="10">
        <v>689604.80352947977</v>
      </c>
      <c r="G17" s="31">
        <f t="shared" si="0"/>
        <v>0.7835324648212636</v>
      </c>
      <c r="H17" s="11">
        <f t="shared" si="12"/>
        <v>2.7514330499724252E-2</v>
      </c>
      <c r="I17" s="16">
        <f ca="1">M16</f>
        <v>194366.93468274857</v>
      </c>
      <c r="J17" s="41">
        <f t="shared" ca="1" si="1"/>
        <v>0.16595037642244465</v>
      </c>
      <c r="K17" s="16">
        <f t="shared" ca="1" si="15"/>
        <v>32255.265974678838</v>
      </c>
      <c r="L17" s="15">
        <f t="shared" ca="1" si="16"/>
        <v>4308</v>
      </c>
      <c r="M17" s="16">
        <f t="shared" ca="1" si="3"/>
        <v>222314.2006574274</v>
      </c>
      <c r="N17" s="76" t="str">
        <f t="shared" ca="1" si="4"/>
        <v>V</v>
      </c>
      <c r="O17" s="15">
        <f t="shared" ca="1" si="13"/>
        <v>208975.34861798177</v>
      </c>
      <c r="P17" s="12">
        <f t="shared" ca="1" si="5"/>
        <v>3396.8286004057759</v>
      </c>
      <c r="Q17" s="16">
        <f t="shared" ca="1" si="6"/>
        <v>3375.4578584500036</v>
      </c>
      <c r="R17" s="36">
        <f t="shared" ca="1" si="7"/>
        <v>2661.5254858513008</v>
      </c>
      <c r="S17" s="16">
        <f t="shared" ca="1" si="8"/>
        <v>5749.8168081702443</v>
      </c>
      <c r="T17" s="17">
        <f t="shared" ca="1" si="9"/>
        <v>4533.6913140869392</v>
      </c>
      <c r="U17" s="32">
        <f t="shared" ca="1" si="10"/>
        <v>9125.2746666202474</v>
      </c>
      <c r="V17" s="38">
        <f t="shared" ca="1" si="11"/>
        <v>7195.21679993824</v>
      </c>
      <c r="W17" s="33">
        <f t="shared" ca="1" si="17"/>
        <v>70425.474581873088</v>
      </c>
    </row>
    <row r="18" spans="1:23" x14ac:dyDescent="0.3">
      <c r="A18" s="9"/>
      <c r="B18" s="9"/>
      <c r="C18" s="9"/>
      <c r="D18" s="3">
        <v>13</v>
      </c>
      <c r="E18" s="9">
        <v>78</v>
      </c>
      <c r="F18" s="10">
        <v>665388.81334350095</v>
      </c>
      <c r="G18" s="31">
        <f t="shared" si="0"/>
        <v>0.7560181343215393</v>
      </c>
      <c r="H18" s="11">
        <f t="shared" si="12"/>
        <v>2.7400875614625661E-2</v>
      </c>
      <c r="I18" s="16">
        <f t="shared" ca="1" si="14"/>
        <v>222314.2006574274</v>
      </c>
      <c r="J18" s="41">
        <f t="shared" ca="1" si="1"/>
        <v>-5.031758838231995E-2</v>
      </c>
      <c r="K18" s="16">
        <f t="shared" ca="1" si="15"/>
        <v>-11186.314440224915</v>
      </c>
      <c r="L18" s="15">
        <f t="shared" ca="1" si="16"/>
        <v>4308</v>
      </c>
      <c r="M18" s="16">
        <f t="shared" ca="1" si="3"/>
        <v>206819.8862172025</v>
      </c>
      <c r="N18" s="76" t="str">
        <f t="shared" ca="1" si="4"/>
        <v>V</v>
      </c>
      <c r="O18" s="15">
        <f t="shared" ca="1" si="13"/>
        <v>194410.69304417036</v>
      </c>
      <c r="P18" s="12">
        <f t="shared" ca="1" si="5"/>
        <v>3330.2241180448782</v>
      </c>
      <c r="Q18" s="16">
        <f t="shared" ca="1" si="6"/>
        <v>3256.9261226571912</v>
      </c>
      <c r="R18" s="36">
        <f t="shared" ca="1" si="7"/>
        <v>2517.7098245968823</v>
      </c>
      <c r="S18" s="16">
        <f t="shared" ca="1" si="8"/>
        <v>5327.0232182564823</v>
      </c>
      <c r="T18" s="17">
        <f t="shared" ca="1" si="9"/>
        <v>4117.962209568891</v>
      </c>
      <c r="U18" s="32">
        <f t="shared" ca="1" si="10"/>
        <v>8583.949340913674</v>
      </c>
      <c r="V18" s="38">
        <f t="shared" ca="1" si="11"/>
        <v>6635.6720341657729</v>
      </c>
      <c r="W18" s="33">
        <f t="shared" ca="1" si="17"/>
        <v>77061.146616038866</v>
      </c>
    </row>
    <row r="19" spans="1:23" x14ac:dyDescent="0.3">
      <c r="A19" s="9"/>
      <c r="B19" s="9"/>
      <c r="C19" s="9"/>
      <c r="D19" s="3">
        <v>14</v>
      </c>
      <c r="E19" s="9">
        <v>79</v>
      </c>
      <c r="F19" s="10">
        <v>641272.67739108694</v>
      </c>
      <c r="G19" s="31">
        <f t="shared" si="0"/>
        <v>0.72861725870691363</v>
      </c>
      <c r="H19" s="11">
        <f t="shared" si="12"/>
        <v>3.0010244779763138E-2</v>
      </c>
      <c r="I19" s="16">
        <f t="shared" ca="1" si="14"/>
        <v>206819.8862172025</v>
      </c>
      <c r="J19" s="41">
        <f t="shared" ca="1" si="1"/>
        <v>0.48636135177506612</v>
      </c>
      <c r="K19" s="16">
        <f t="shared" ca="1" si="15"/>
        <v>100589.19943456397</v>
      </c>
      <c r="L19" s="15">
        <f t="shared" ca="1" si="16"/>
        <v>4308</v>
      </c>
      <c r="M19" s="16">
        <f t="shared" ca="1" si="3"/>
        <v>303101.08565176645</v>
      </c>
      <c r="N19" s="76" t="str">
        <f t="shared" ca="1" si="4"/>
        <v>V</v>
      </c>
      <c r="O19" s="15">
        <f t="shared" ca="1" si="13"/>
        <v>284915.02051266044</v>
      </c>
      <c r="P19" s="12">
        <f t="shared" ca="1" si="5"/>
        <v>3264.9256059263512</v>
      </c>
      <c r="Q19" s="16">
        <f t="shared" ca="1" si="6"/>
        <v>3138.883150509384</v>
      </c>
      <c r="R19" s="36">
        <f t="shared" ca="1" si="7"/>
        <v>2378.8811448720667</v>
      </c>
      <c r="S19" s="16">
        <f t="shared" ca="1" si="8"/>
        <v>8550.3695070161757</v>
      </c>
      <c r="T19" s="17">
        <f t="shared" ca="1" si="9"/>
        <v>6480.1115003688446</v>
      </c>
      <c r="U19" s="32">
        <f t="shared" ca="1" si="10"/>
        <v>11689.25265752556</v>
      </c>
      <c r="V19" s="38">
        <f t="shared" ca="1" si="11"/>
        <v>8858.9926452409109</v>
      </c>
      <c r="W19" s="33">
        <f t="shared" ca="1" si="17"/>
        <v>85920.139261279779</v>
      </c>
    </row>
    <row r="20" spans="1:23" x14ac:dyDescent="0.3">
      <c r="A20" s="9"/>
      <c r="B20" s="9"/>
      <c r="C20" s="9"/>
      <c r="D20" s="3">
        <v>15</v>
      </c>
      <c r="E20" s="9">
        <v>80</v>
      </c>
      <c r="F20" s="10">
        <v>614859.97608720278</v>
      </c>
      <c r="G20" s="31">
        <f t="shared" si="0"/>
        <v>0.69860701392715052</v>
      </c>
      <c r="H20" s="11">
        <f t="shared" si="12"/>
        <v>3.1949792092530752E-2</v>
      </c>
      <c r="I20" s="16">
        <f t="shared" ca="1" si="14"/>
        <v>303101.08565176645</v>
      </c>
      <c r="J20" s="41">
        <f t="shared" ca="1" si="1"/>
        <v>0.17434592110589542</v>
      </c>
      <c r="K20" s="16">
        <f t="shared" ca="1" si="15"/>
        <v>52844.437966154124</v>
      </c>
      <c r="L20" s="15">
        <f t="shared" ca="1" si="16"/>
        <v>4308</v>
      </c>
      <c r="M20" s="16">
        <f t="shared" ca="1" si="3"/>
        <v>351637.52361792058</v>
      </c>
      <c r="N20" s="76" t="str">
        <f t="shared" ca="1" si="4"/>
        <v>V</v>
      </c>
      <c r="O20" s="15">
        <f t="shared" ca="1" si="13"/>
        <v>330539.27220084536</v>
      </c>
      <c r="P20" s="12">
        <f t="shared" ca="1" si="5"/>
        <v>3200.9074567905409</v>
      </c>
      <c r="Q20" s="16">
        <f t="shared" ca="1" si="6"/>
        <v>3009.5990159981643</v>
      </c>
      <c r="R20" s="36">
        <f t="shared" ca="1" si="7"/>
        <v>2236.1764002455893</v>
      </c>
      <c r="S20" s="16">
        <f t="shared" ca="1" si="8"/>
        <v>10560.661025233439</v>
      </c>
      <c r="T20" s="17">
        <f t="shared" ca="1" si="9"/>
        <v>7846.726700164103</v>
      </c>
      <c r="U20" s="32">
        <f t="shared" ca="1" si="10"/>
        <v>13570.260041231604</v>
      </c>
      <c r="V20" s="38">
        <f t="shared" ca="1" si="11"/>
        <v>10082.903100409692</v>
      </c>
      <c r="W20" s="33">
        <f t="shared" ca="1" si="17"/>
        <v>96003.04236168947</v>
      </c>
    </row>
    <row r="21" spans="1:23" x14ac:dyDescent="0.3">
      <c r="A21" s="9"/>
      <c r="B21" s="9"/>
      <c r="C21" s="9"/>
      <c r="D21" s="3">
        <v>16</v>
      </c>
      <c r="E21" s="9">
        <v>81</v>
      </c>
      <c r="F21" s="10">
        <v>586740.23493033391</v>
      </c>
      <c r="G21" s="31">
        <f t="shared" si="0"/>
        <v>0.66665722183461973</v>
      </c>
      <c r="H21" s="11">
        <f t="shared" si="12"/>
        <v>3.4620793358098333E-2</v>
      </c>
      <c r="I21" s="16">
        <f t="shared" ca="1" si="14"/>
        <v>351637.52361792058</v>
      </c>
      <c r="J21" s="41">
        <f t="shared" ca="1" si="1"/>
        <v>6.3317094078406772E-2</v>
      </c>
      <c r="K21" s="16">
        <f t="shared" ca="1" si="15"/>
        <v>22264.666164413862</v>
      </c>
      <c r="L21" s="15">
        <f t="shared" ca="1" si="16"/>
        <v>4308</v>
      </c>
      <c r="M21" s="16">
        <f t="shared" ca="1" si="3"/>
        <v>369594.18978233443</v>
      </c>
      <c r="N21" s="76" t="str">
        <f t="shared" ca="1" si="4"/>
        <v>V</v>
      </c>
      <c r="O21" s="15">
        <f t="shared" ca="1" si="13"/>
        <v>347418.53839539434</v>
      </c>
      <c r="P21" s="12">
        <f t="shared" ca="1" si="5"/>
        <v>3138.1445654809222</v>
      </c>
      <c r="Q21" s="16">
        <f t="shared" ca="1" si="6"/>
        <v>2871.9593116635419</v>
      </c>
      <c r="R21" s="36">
        <f t="shared" ca="1" si="7"/>
        <v>2092.0667377389213</v>
      </c>
      <c r="S21" s="16">
        <f t="shared" ca="1" si="8"/>
        <v>12027.905426559499</v>
      </c>
      <c r="T21" s="17">
        <f t="shared" ca="1" si="9"/>
        <v>8761.6773557279903</v>
      </c>
      <c r="U21" s="32">
        <f t="shared" ca="1" si="10"/>
        <v>14899.864738223041</v>
      </c>
      <c r="V21" s="38">
        <f t="shared" ca="1" si="11"/>
        <v>10853.744093466912</v>
      </c>
      <c r="W21" s="33">
        <f t="shared" ca="1" si="17"/>
        <v>106856.78645515638</v>
      </c>
    </row>
    <row r="22" spans="1:23" x14ac:dyDescent="0.3">
      <c r="A22" s="9"/>
      <c r="B22" s="9"/>
      <c r="C22" s="9"/>
      <c r="D22" s="3">
        <v>17</v>
      </c>
      <c r="E22" s="9">
        <v>82</v>
      </c>
      <c r="F22" s="10">
        <v>556269.68460388086</v>
      </c>
      <c r="G22" s="31">
        <f t="shared" si="0"/>
        <v>0.63203642847652142</v>
      </c>
      <c r="H22" s="11">
        <f t="shared" si="12"/>
        <v>3.427640151839649E-2</v>
      </c>
      <c r="I22" s="16">
        <f t="shared" ca="1" si="14"/>
        <v>369594.18978233443</v>
      </c>
      <c r="J22" s="41">
        <f t="shared" ca="1" si="1"/>
        <v>0.52924224331030445</v>
      </c>
      <c r="K22" s="16">
        <f t="shared" ca="1" si="15"/>
        <v>195604.85811485708</v>
      </c>
      <c r="L22" s="15">
        <f t="shared" ca="1" si="16"/>
        <v>4308</v>
      </c>
      <c r="M22" s="16">
        <f t="shared" ca="1" si="3"/>
        <v>560891.04789719149</v>
      </c>
      <c r="N22" s="76" t="str">
        <f t="shared" ca="1" si="4"/>
        <v>V</v>
      </c>
      <c r="O22" s="15">
        <f t="shared" ca="1" si="13"/>
        <v>527237.58502335998</v>
      </c>
      <c r="P22" s="12">
        <f t="shared" ca="1" si="5"/>
        <v>3076.6123190989429</v>
      </c>
      <c r="Q22" s="16">
        <f t="shared" ca="1" si="6"/>
        <v>2722.8129338768545</v>
      </c>
      <c r="R22" s="36">
        <f t="shared" ca="1" si="7"/>
        <v>1944.5310619701638</v>
      </c>
      <c r="S22" s="16">
        <f t="shared" ca="1" si="8"/>
        <v>18071.807159850396</v>
      </c>
      <c r="T22" s="17">
        <f t="shared" ca="1" si="9"/>
        <v>12906.20810965093</v>
      </c>
      <c r="U22" s="32">
        <f t="shared" ca="1" si="10"/>
        <v>20794.620093727252</v>
      </c>
      <c r="V22" s="38">
        <f t="shared" ca="1" si="11"/>
        <v>14850.739171621093</v>
      </c>
      <c r="W22" s="33">
        <f t="shared" ca="1" si="17"/>
        <v>121707.52562677748</v>
      </c>
    </row>
    <row r="23" spans="1:23" x14ac:dyDescent="0.3">
      <c r="A23" s="9"/>
      <c r="B23" s="9"/>
      <c r="C23" s="9"/>
      <c r="D23" s="3">
        <v>18</v>
      </c>
      <c r="E23" s="9">
        <v>83</v>
      </c>
      <c r="F23" s="10">
        <v>526102.24139502365</v>
      </c>
      <c r="G23" s="31">
        <f t="shared" si="0"/>
        <v>0.59776002695812491</v>
      </c>
      <c r="H23" s="11">
        <f t="shared" si="12"/>
        <v>3.5532409116426925E-2</v>
      </c>
      <c r="I23" s="16">
        <f t="shared" ca="1" si="14"/>
        <v>560891.04789719149</v>
      </c>
      <c r="J23" s="41">
        <f t="shared" ca="1" si="1"/>
        <v>7.7007821634763468E-2</v>
      </c>
      <c r="K23" s="16">
        <f t="shared" ca="1" si="15"/>
        <v>43192.997773002498</v>
      </c>
      <c r="L23" s="15">
        <f t="shared" ca="1" si="16"/>
        <v>4308</v>
      </c>
      <c r="M23" s="16">
        <f t="shared" ca="1" si="3"/>
        <v>599776.04567019397</v>
      </c>
      <c r="N23" s="76" t="str">
        <f t="shared" ca="1" si="4"/>
        <v>V</v>
      </c>
      <c r="O23" s="15">
        <f t="shared" ca="1" si="13"/>
        <v>563789.48292998236</v>
      </c>
      <c r="P23" s="12">
        <f t="shared" ca="1" si="5"/>
        <v>3016.2865873519054</v>
      </c>
      <c r="Q23" s="16">
        <f t="shared" ca="1" si="6"/>
        <v>2575.1501961356021</v>
      </c>
      <c r="R23" s="36">
        <f t="shared" ca="1" si="7"/>
        <v>1803.0155517689054</v>
      </c>
      <c r="S23" s="16">
        <f t="shared" ca="1" si="8"/>
        <v>20032.798563006927</v>
      </c>
      <c r="T23" s="17">
        <f t="shared" ca="1" si="9"/>
        <v>14026.151720687167</v>
      </c>
      <c r="U23" s="32">
        <f t="shared" ca="1" si="10"/>
        <v>22607.948759142528</v>
      </c>
      <c r="V23" s="38">
        <f t="shared" ca="1" si="11"/>
        <v>15829.167272456072</v>
      </c>
      <c r="W23" s="33">
        <f t="shared" ca="1" si="17"/>
        <v>137536.69289923355</v>
      </c>
    </row>
    <row r="24" spans="1:23" x14ac:dyDescent="0.3">
      <c r="A24" s="9"/>
      <c r="B24" s="9"/>
      <c r="C24" s="9"/>
      <c r="D24" s="3">
        <v>19</v>
      </c>
      <c r="E24" s="9">
        <v>84</v>
      </c>
      <c r="F24" s="10">
        <v>494829.35723539628</v>
      </c>
      <c r="G24" s="31">
        <f t="shared" si="0"/>
        <v>0.56222761784169806</v>
      </c>
      <c r="H24" s="11">
        <f t="shared" si="12"/>
        <v>3.9765463216708652E-2</v>
      </c>
      <c r="I24" s="16">
        <f t="shared" ca="1" si="14"/>
        <v>599776.04567019397</v>
      </c>
      <c r="J24" s="41">
        <f t="shared" ca="1" si="1"/>
        <v>0.13194587443320796</v>
      </c>
      <c r="K24" s="16">
        <f t="shared" ca="1" si="15"/>
        <v>79137.974810045416</v>
      </c>
      <c r="L24" s="15">
        <f t="shared" ca="1" si="16"/>
        <v>4308</v>
      </c>
      <c r="M24" s="16">
        <f t="shared" ca="1" si="3"/>
        <v>674606.02048023941</v>
      </c>
      <c r="N24" s="76" t="str">
        <f t="shared" ca="1" si="4"/>
        <v>V</v>
      </c>
      <c r="O24" s="15">
        <f t="shared" ca="1" si="13"/>
        <v>634129.65925142507</v>
      </c>
      <c r="P24" s="12">
        <f t="shared" ca="1" si="5"/>
        <v>2957.1437130901031</v>
      </c>
      <c r="Q24" s="16">
        <f t="shared" ca="1" si="6"/>
        <v>2422.0765776620351</v>
      </c>
      <c r="R24" s="36">
        <f t="shared" ca="1" si="7"/>
        <v>1662.5878654262026</v>
      </c>
      <c r="S24" s="16">
        <f t="shared" ca="1" si="8"/>
        <v>25216.459639586534</v>
      </c>
      <c r="T24" s="17">
        <f t="shared" ca="1" si="9"/>
        <v>17309.353549116448</v>
      </c>
      <c r="U24" s="32">
        <f t="shared" ca="1" si="10"/>
        <v>27638.536217248569</v>
      </c>
      <c r="V24" s="38">
        <f t="shared" ca="1" si="11"/>
        <v>18971.941414542649</v>
      </c>
      <c r="W24" s="33">
        <f t="shared" ca="1" si="17"/>
        <v>156508.63431377619</v>
      </c>
    </row>
    <row r="25" spans="1:23" x14ac:dyDescent="0.3">
      <c r="A25" s="9"/>
      <c r="B25" s="9"/>
      <c r="C25" s="9"/>
      <c r="D25" s="3">
        <v>20</v>
      </c>
      <c r="E25" s="9">
        <v>85</v>
      </c>
      <c r="F25" s="10">
        <v>459830.86555825482</v>
      </c>
      <c r="G25" s="11">
        <f t="shared" si="0"/>
        <v>0.52246215462498935</v>
      </c>
      <c r="H25" s="11">
        <f t="shared" si="12"/>
        <v>3.98132910161609E-2</v>
      </c>
      <c r="I25" s="16">
        <f t="shared" ca="1" si="14"/>
        <v>674606.02048023941</v>
      </c>
      <c r="J25" s="41">
        <f t="shared" ca="1" si="1"/>
        <v>-9.2886449715638253E-2</v>
      </c>
      <c r="K25" s="16">
        <f t="shared" ca="1" si="15"/>
        <v>-62661.758199204589</v>
      </c>
      <c r="L25" s="15">
        <f t="shared" ca="1" si="16"/>
        <v>4308</v>
      </c>
      <c r="M25" s="16">
        <f t="shared" ca="1" si="3"/>
        <v>607636.26228103484</v>
      </c>
      <c r="N25" s="76" t="str">
        <f t="shared" ca="1" si="4"/>
        <v>V</v>
      </c>
      <c r="O25" s="15">
        <f t="shared" ca="1" si="13"/>
        <v>571178.08654417272</v>
      </c>
      <c r="P25" s="12">
        <f t="shared" ca="1" si="5"/>
        <v>2899.1605030295127</v>
      </c>
      <c r="Q25" s="16">
        <f t="shared" ca="1" si="6"/>
        <v>2250.766962124454</v>
      </c>
      <c r="R25" s="36">
        <f t="shared" ca="1" si="7"/>
        <v>1514.7016430164672</v>
      </c>
      <c r="S25" s="16">
        <f t="shared" ca="1" si="8"/>
        <v>22740.479381637084</v>
      </c>
      <c r="T25" s="17">
        <f t="shared" ca="1" si="9"/>
        <v>15303.690724976608</v>
      </c>
      <c r="U25" s="32">
        <f t="shared" ca="1" si="10"/>
        <v>24991.246343761537</v>
      </c>
      <c r="V25" s="38">
        <f t="shared" ca="1" si="11"/>
        <v>16818.392367993074</v>
      </c>
      <c r="W25" s="33">
        <f t="shared" ca="1" si="17"/>
        <v>173327.02668176926</v>
      </c>
    </row>
    <row r="26" spans="1:23" x14ac:dyDescent="0.3">
      <c r="A26" s="9"/>
      <c r="B26" s="9"/>
      <c r="C26" s="9"/>
      <c r="D26" s="3">
        <v>21</v>
      </c>
      <c r="E26" s="9">
        <v>86</v>
      </c>
      <c r="F26" s="10">
        <v>424790.27954332222</v>
      </c>
      <c r="G26" s="11">
        <f t="shared" si="0"/>
        <v>0.48264886360882847</v>
      </c>
      <c r="H26" s="11">
        <f t="shared" si="12"/>
        <v>4.3490233295922706E-2</v>
      </c>
      <c r="I26" s="16">
        <f t="shared" ca="1" si="14"/>
        <v>607636.26228103484</v>
      </c>
      <c r="J26" s="41">
        <f t="shared" ca="1" si="1"/>
        <v>-2.03974272580036E-2</v>
      </c>
      <c r="K26" s="16">
        <f t="shared" ca="1" si="15"/>
        <v>-12394.216459202606</v>
      </c>
      <c r="L26" s="15">
        <f t="shared" ca="1" si="16"/>
        <v>4308</v>
      </c>
      <c r="M26" s="16">
        <f t="shared" ca="1" si="3"/>
        <v>590934.04582183226</v>
      </c>
      <c r="N26" s="76" t="str">
        <f t="shared" ca="1" si="4"/>
        <v>V</v>
      </c>
      <c r="O26" s="15">
        <f t="shared" ca="1" si="13"/>
        <v>555478.00307252235</v>
      </c>
      <c r="P26" s="12">
        <f t="shared" ca="1" si="5"/>
        <v>2842.314218656385</v>
      </c>
      <c r="Q26" s="16">
        <f t="shared" ca="1" si="6"/>
        <v>2079.251304426833</v>
      </c>
      <c r="R26" s="36">
        <f t="shared" ca="1" si="7"/>
        <v>1371.8397276537196</v>
      </c>
      <c r="S26" s="16">
        <f t="shared" ca="1" si="8"/>
        <v>24157.867944377267</v>
      </c>
      <c r="T26" s="17">
        <f t="shared" ca="1" si="9"/>
        <v>15938.77705448626</v>
      </c>
      <c r="U26" s="32">
        <f t="shared" ca="1" si="10"/>
        <v>26237.119248804102</v>
      </c>
      <c r="V26" s="38">
        <f t="shared" ca="1" si="11"/>
        <v>17310.616782139979</v>
      </c>
      <c r="W26" s="33">
        <f t="shared" ca="1" si="17"/>
        <v>190637.64346390925</v>
      </c>
    </row>
    <row r="27" spans="1:23" x14ac:dyDescent="0.3">
      <c r="A27" s="9"/>
      <c r="B27" s="9"/>
      <c r="C27" s="9"/>
      <c r="D27" s="3">
        <v>22</v>
      </c>
      <c r="E27" s="9">
        <v>87</v>
      </c>
      <c r="F27" s="10">
        <v>386513.5327153175</v>
      </c>
      <c r="G27" s="11">
        <f t="shared" si="0"/>
        <v>0.43915863031290575</v>
      </c>
      <c r="H27" s="11">
        <f t="shared" si="12"/>
        <v>4.2435468114864421E-2</v>
      </c>
      <c r="I27" s="16">
        <f t="shared" ca="1" si="14"/>
        <v>590934.04582183226</v>
      </c>
      <c r="J27" s="41">
        <f t="shared" ca="1" si="1"/>
        <v>8.620134753704245E-2</v>
      </c>
      <c r="K27" s="16">
        <f t="shared" ca="1" si="15"/>
        <v>50939.311055358332</v>
      </c>
      <c r="L27" s="15">
        <f t="shared" ca="1" si="16"/>
        <v>4308</v>
      </c>
      <c r="M27" s="16">
        <f t="shared" ca="1" si="3"/>
        <v>637565.35687719064</v>
      </c>
      <c r="N27" s="76" t="str">
        <f t="shared" ca="1" si="4"/>
        <v>V</v>
      </c>
      <c r="O27" s="15">
        <f t="shared" ca="1" si="13"/>
        <v>599311.43546455924</v>
      </c>
      <c r="P27" s="12">
        <f t="shared" ca="1" si="5"/>
        <v>2786.5825673101813</v>
      </c>
      <c r="Q27" s="16">
        <f t="shared" ca="1" si="6"/>
        <v>1891.895379387998</v>
      </c>
      <c r="R27" s="36">
        <f t="shared" ca="1" si="7"/>
        <v>1223.7517835137598</v>
      </c>
      <c r="S27" s="16">
        <f t="shared" ca="1" si="8"/>
        <v>25432.061310529931</v>
      </c>
      <c r="T27" s="17">
        <f t="shared" ca="1" si="9"/>
        <v>16450.450022907713</v>
      </c>
      <c r="U27" s="32">
        <f t="shared" ca="1" si="10"/>
        <v>27323.95668991793</v>
      </c>
      <c r="V27" s="38">
        <f t="shared" ca="1" si="11"/>
        <v>17674.201806421472</v>
      </c>
      <c r="W27" s="33">
        <f t="shared" ca="1" si="17"/>
        <v>208311.84527033073</v>
      </c>
    </row>
    <row r="28" spans="1:23" x14ac:dyDescent="0.3">
      <c r="A28" s="9"/>
      <c r="B28" s="9"/>
      <c r="C28" s="9"/>
      <c r="D28" s="3">
        <v>23</v>
      </c>
      <c r="E28" s="9">
        <v>88</v>
      </c>
      <c r="F28" s="10">
        <v>349165.10879428941</v>
      </c>
      <c r="G28" s="11">
        <f t="shared" si="0"/>
        <v>0.39672316219804132</v>
      </c>
      <c r="H28" s="11">
        <f t="shared" si="12"/>
        <v>4.4253973827393177E-2</v>
      </c>
      <c r="I28" s="16">
        <f t="shared" ca="1" si="14"/>
        <v>637565.35687719064</v>
      </c>
      <c r="J28" s="41">
        <f t="shared" ca="1" si="1"/>
        <v>0.35913983288180185</v>
      </c>
      <c r="K28" s="16">
        <f t="shared" ca="1" si="15"/>
        <v>228975.11572010061</v>
      </c>
      <c r="L28" s="15">
        <f t="shared" ca="1" si="16"/>
        <v>4308</v>
      </c>
      <c r="M28" s="16">
        <f t="shared" ca="1" si="3"/>
        <v>862232.47259729123</v>
      </c>
      <c r="N28" s="76" t="str">
        <f t="shared" ca="1" si="4"/>
        <v>V</v>
      </c>
      <c r="O28" s="15">
        <f t="shared" ca="1" si="13"/>
        <v>810498.52424145374</v>
      </c>
      <c r="P28" s="12">
        <f t="shared" ca="1" si="5"/>
        <v>2731.9436934413548</v>
      </c>
      <c r="Q28" s="16">
        <f t="shared" ca="1" si="6"/>
        <v>1709.083382749162</v>
      </c>
      <c r="R28" s="36">
        <f t="shared" ca="1" si="7"/>
        <v>1083.8253410090506</v>
      </c>
      <c r="S28" s="16">
        <f t="shared" ca="1" si="8"/>
        <v>35867.78047892209</v>
      </c>
      <c r="T28" s="17">
        <f t="shared" ca="1" si="9"/>
        <v>22745.765245387684</v>
      </c>
      <c r="U28" s="32">
        <f t="shared" ca="1" si="10"/>
        <v>37576.863861671249</v>
      </c>
      <c r="V28" s="38">
        <f t="shared" ca="1" si="11"/>
        <v>23829.590586396735</v>
      </c>
      <c r="W28" s="33">
        <f t="shared" ca="1" si="17"/>
        <v>232141.43585672748</v>
      </c>
    </row>
    <row r="29" spans="1:23" x14ac:dyDescent="0.3">
      <c r="A29" s="9"/>
      <c r="B29" s="9"/>
      <c r="C29" s="9"/>
      <c r="D29" s="3">
        <v>24</v>
      </c>
      <c r="E29" s="9">
        <v>89</v>
      </c>
      <c r="F29" s="10">
        <v>310216.17649497517</v>
      </c>
      <c r="G29" s="11">
        <f t="shared" si="0"/>
        <v>0.35246918837064817</v>
      </c>
      <c r="H29" s="11">
        <f t="shared" si="12"/>
        <v>4.4291012544623025E-2</v>
      </c>
      <c r="I29" s="16">
        <f t="shared" ca="1" si="14"/>
        <v>862232.47259729123</v>
      </c>
      <c r="J29" s="41">
        <f t="shared" ca="1" si="1"/>
        <v>0.12666427400096217</v>
      </c>
      <c r="K29" s="16">
        <f t="shared" ca="1" si="15"/>
        <v>109214.05016159041</v>
      </c>
      <c r="L29" s="15">
        <f t="shared" ca="1" si="16"/>
        <v>4308</v>
      </c>
      <c r="M29" s="16">
        <f t="shared" ca="1" si="3"/>
        <v>967138.52275888168</v>
      </c>
      <c r="N29" s="76" t="str">
        <f t="shared" ca="1" si="4"/>
        <v>V</v>
      </c>
      <c r="O29" s="15">
        <f t="shared" ca="1" si="13"/>
        <v>909110.21139334876</v>
      </c>
      <c r="P29" s="12">
        <f t="shared" ca="1" si="5"/>
        <v>2678.3761700405439</v>
      </c>
      <c r="Q29" s="16">
        <f t="shared" ca="1" si="6"/>
        <v>1518.4372635007524</v>
      </c>
      <c r="R29" s="36">
        <f t="shared" ca="1" si="7"/>
        <v>944.04507480547568</v>
      </c>
      <c r="S29" s="16">
        <f t="shared" ca="1" si="8"/>
        <v>40265.411777267698</v>
      </c>
      <c r="T29" s="17">
        <f t="shared" ca="1" si="9"/>
        <v>25033.871722633165</v>
      </c>
      <c r="U29" s="32">
        <f t="shared" ca="1" si="10"/>
        <v>41783.849040768451</v>
      </c>
      <c r="V29" s="38">
        <f t="shared" ca="1" si="11"/>
        <v>25977.91679743864</v>
      </c>
      <c r="W29" s="33">
        <f t="shared" ca="1" si="17"/>
        <v>258119.35265416611</v>
      </c>
    </row>
    <row r="30" spans="1:23" x14ac:dyDescent="0.3">
      <c r="A30" s="9"/>
      <c r="B30" s="9"/>
      <c r="C30" s="9"/>
      <c r="D30" s="3">
        <v>25</v>
      </c>
      <c r="E30" s="9">
        <v>90</v>
      </c>
      <c r="F30" s="10">
        <v>271234.64557535475</v>
      </c>
      <c r="G30" s="11">
        <f t="shared" si="0"/>
        <v>0.30817817582602514</v>
      </c>
      <c r="H30" s="11">
        <f t="shared" si="12"/>
        <v>4.3640254678262033E-2</v>
      </c>
      <c r="I30" s="16">
        <f t="shared" ca="1" si="14"/>
        <v>967138.52275888168</v>
      </c>
      <c r="J30" s="41">
        <f t="shared" ca="1" si="1"/>
        <v>0.34085107944998605</v>
      </c>
      <c r="K30" s="16">
        <f t="shared" ca="1" si="15"/>
        <v>329650.20946002973</v>
      </c>
      <c r="L30" s="15">
        <f t="shared" ca="1" si="16"/>
        <v>4308</v>
      </c>
      <c r="M30" s="16">
        <f t="shared" ca="1" si="3"/>
        <v>1292480.7322189114</v>
      </c>
      <c r="N30" s="76" t="str">
        <f t="shared" ca="1" si="4"/>
        <v>V</v>
      </c>
      <c r="O30" s="15">
        <f t="shared" ca="1" si="13"/>
        <v>1214931.8882857768</v>
      </c>
      <c r="P30" s="12">
        <f t="shared" ca="1" si="5"/>
        <v>2625.8589902358272</v>
      </c>
      <c r="Q30" s="16">
        <f t="shared" ca="1" si="6"/>
        <v>1327.6315814585164</v>
      </c>
      <c r="R30" s="36">
        <f t="shared" ca="1" si="7"/>
        <v>809.23243358724562</v>
      </c>
      <c r="S30" s="16">
        <f t="shared" ca="1" si="8"/>
        <v>53019.9370215331</v>
      </c>
      <c r="T30" s="17">
        <f t="shared" ca="1" si="9"/>
        <v>32317.288368089616</v>
      </c>
      <c r="U30" s="32">
        <f t="shared" ca="1" si="10"/>
        <v>54347.568602991618</v>
      </c>
      <c r="V30" s="38">
        <f t="shared" ca="1" si="11"/>
        <v>33126.520801676859</v>
      </c>
      <c r="W30" s="33">
        <f t="shared" ca="1" si="17"/>
        <v>291245.87345584296</v>
      </c>
    </row>
    <row r="31" spans="1:23" x14ac:dyDescent="0.3">
      <c r="A31" s="9"/>
      <c r="B31" s="9"/>
      <c r="C31" s="9"/>
      <c r="D31" s="3">
        <v>26</v>
      </c>
      <c r="E31" s="9">
        <v>91</v>
      </c>
      <c r="F31" s="10">
        <v>232825.86150506814</v>
      </c>
      <c r="G31" s="11">
        <f t="shared" si="0"/>
        <v>0.26453792114776309</v>
      </c>
      <c r="H31" s="11">
        <f t="shared" si="12"/>
        <v>4.0495862910376608E-2</v>
      </c>
      <c r="I31" s="16">
        <f t="shared" ca="1" si="14"/>
        <v>1292480.7322189114</v>
      </c>
      <c r="J31" s="41">
        <f t="shared" ca="1" si="1"/>
        <v>0.44833652548671388</v>
      </c>
      <c r="K31" s="16">
        <f t="shared" ca="1" si="15"/>
        <v>579466.32074155053</v>
      </c>
      <c r="L31" s="15">
        <f t="shared" ca="1" si="16"/>
        <v>4308</v>
      </c>
      <c r="M31" s="16">
        <f t="shared" ca="1" si="3"/>
        <v>1867639.0529604619</v>
      </c>
      <c r="N31" s="76" t="str">
        <f t="shared" ca="1" si="4"/>
        <v>V</v>
      </c>
      <c r="O31" s="15">
        <f t="shared" ca="1" si="13"/>
        <v>1755580.7097828342</v>
      </c>
      <c r="P31" s="12">
        <f t="shared" ca="1" si="5"/>
        <v>2574.3715590547322</v>
      </c>
      <c r="Q31" s="16">
        <f t="shared" ca="1" si="6"/>
        <v>1139.6293643045633</v>
      </c>
      <c r="R31" s="36">
        <f t="shared" ca="1" si="7"/>
        <v>681.0189004942647</v>
      </c>
      <c r="S31" s="16">
        <f t="shared" ca="1" si="8"/>
        <v>71093.75575146731</v>
      </c>
      <c r="T31" s="17">
        <f t="shared" ca="1" si="9"/>
        <v>42484.155717957576</v>
      </c>
      <c r="U31" s="32">
        <f t="shared" ca="1" si="10"/>
        <v>72233.385115771875</v>
      </c>
      <c r="V31" s="38">
        <f t="shared" ca="1" si="11"/>
        <v>43165.174618451842</v>
      </c>
      <c r="W31" s="33">
        <f t="shared" ca="1" si="17"/>
        <v>334411.04807429481</v>
      </c>
    </row>
    <row r="32" spans="1:23" x14ac:dyDescent="0.3">
      <c r="A32" s="9"/>
      <c r="B32" s="9"/>
      <c r="C32" s="9"/>
      <c r="D32" s="3">
        <v>27</v>
      </c>
      <c r="E32" s="9">
        <v>92</v>
      </c>
      <c r="F32" s="10">
        <v>197184.52838884888</v>
      </c>
      <c r="G32" s="11">
        <f t="shared" si="0"/>
        <v>0.22404205823738649</v>
      </c>
      <c r="H32" s="11">
        <f t="shared" si="12"/>
        <v>3.9864321014227135E-2</v>
      </c>
      <c r="I32" s="16">
        <f t="shared" ca="1" si="14"/>
        <v>1867639.0529604619</v>
      </c>
      <c r="J32" s="41">
        <f t="shared" ca="1" si="1"/>
        <v>-6.6648829632769413E-3</v>
      </c>
      <c r="K32" s="16">
        <f t="shared" ca="1" si="15"/>
        <v>-12447.595705626863</v>
      </c>
      <c r="L32" s="15">
        <f t="shared" ca="1" si="16"/>
        <v>4308</v>
      </c>
      <c r="M32" s="16">
        <f t="shared" ca="1" si="3"/>
        <v>1850883.4572548352</v>
      </c>
      <c r="N32" s="76" t="str">
        <f t="shared" ca="1" si="4"/>
        <v>V</v>
      </c>
      <c r="O32" s="15">
        <f t="shared" ca="1" si="13"/>
        <v>1739830.449819545</v>
      </c>
      <c r="P32" s="12">
        <f t="shared" ca="1" si="5"/>
        <v>2523.8936853477771</v>
      </c>
      <c r="Q32" s="16">
        <f t="shared" ca="1" si="6"/>
        <v>965.17318688666103</v>
      </c>
      <c r="R32" s="36">
        <f t="shared" ca="1" si="7"/>
        <v>565.4583360376588</v>
      </c>
      <c r="S32" s="16">
        <f t="shared" ca="1" si="8"/>
        <v>69357.159561933542</v>
      </c>
      <c r="T32" s="17">
        <f t="shared" ca="1" si="9"/>
        <v>40633.727263700624</v>
      </c>
      <c r="U32" s="32">
        <f t="shared" ca="1" si="10"/>
        <v>70322.332748820205</v>
      </c>
      <c r="V32" s="38">
        <f t="shared" ca="1" si="11"/>
        <v>41199.185599738281</v>
      </c>
      <c r="W32" s="33">
        <f t="shared" ca="1" si="17"/>
        <v>375610.23367403308</v>
      </c>
    </row>
    <row r="33" spans="1:23" x14ac:dyDescent="0.3">
      <c r="A33" s="9"/>
      <c r="B33" s="9"/>
      <c r="C33" s="9"/>
      <c r="D33" s="3">
        <v>28</v>
      </c>
      <c r="E33" s="9">
        <v>93</v>
      </c>
      <c r="F33" s="10">
        <v>162099.02970804658</v>
      </c>
      <c r="G33" s="11">
        <f t="shared" si="0"/>
        <v>0.18417773722315936</v>
      </c>
      <c r="H33" s="11">
        <f t="shared" si="12"/>
        <v>3.5893483021063079E-2</v>
      </c>
      <c r="I33" s="16">
        <f t="shared" ca="1" si="14"/>
        <v>1850883.4572548352</v>
      </c>
      <c r="J33" s="41">
        <f t="shared" ca="1" si="1"/>
        <v>0.23699288619430292</v>
      </c>
      <c r="K33" s="16">
        <f t="shared" ca="1" si="15"/>
        <v>438646.21254411311</v>
      </c>
      <c r="L33" s="15">
        <f t="shared" ca="1" si="16"/>
        <v>4308</v>
      </c>
      <c r="M33" s="16">
        <f t="shared" ca="1" si="3"/>
        <v>2285221.6697989483</v>
      </c>
      <c r="N33" s="76" t="str">
        <f t="shared" ca="1" si="4"/>
        <v>V</v>
      </c>
      <c r="O33" s="15">
        <f t="shared" ca="1" si="13"/>
        <v>2148108.3696110114</v>
      </c>
      <c r="P33" s="12">
        <f t="shared" ca="1" si="5"/>
        <v>2474.4055738703692</v>
      </c>
      <c r="Q33" s="16">
        <f t="shared" ca="1" si="6"/>
        <v>793.43769195737048</v>
      </c>
      <c r="R33" s="36">
        <f t="shared" ca="1" si="7"/>
        <v>455.73041956781771</v>
      </c>
      <c r="S33" s="16">
        <f t="shared" ca="1" si="8"/>
        <v>77103.091292036333</v>
      </c>
      <c r="T33" s="17">
        <f t="shared" ca="1" si="9"/>
        <v>44286.053587662638</v>
      </c>
      <c r="U33" s="32">
        <f t="shared" ca="1" si="10"/>
        <v>77896.528983993703</v>
      </c>
      <c r="V33" s="38">
        <f t="shared" ca="1" si="11"/>
        <v>44741.784007230453</v>
      </c>
      <c r="W33" s="33">
        <f t="shared" ca="1" si="17"/>
        <v>420352.0176812635</v>
      </c>
    </row>
    <row r="34" spans="1:23" x14ac:dyDescent="0.3">
      <c r="A34" s="9"/>
      <c r="B34" s="9"/>
      <c r="C34" s="9"/>
      <c r="D34" s="3">
        <v>29</v>
      </c>
      <c r="E34" s="9">
        <v>94</v>
      </c>
      <c r="F34" s="10">
        <v>130508.35616476803</v>
      </c>
      <c r="G34" s="11">
        <f t="shared" si="0"/>
        <v>0.14828425420209629</v>
      </c>
      <c r="H34" s="11">
        <f t="shared" si="12"/>
        <v>3.2800360912344437E-2</v>
      </c>
      <c r="I34" s="16">
        <f t="shared" ca="1" si="14"/>
        <v>2285221.6697989483</v>
      </c>
      <c r="J34" s="41">
        <f t="shared" ca="1" si="1"/>
        <v>1.2118580424166844E-2</v>
      </c>
      <c r="K34" s="16">
        <f t="shared" ca="1" si="15"/>
        <v>27693.642592507404</v>
      </c>
      <c r="L34" s="15">
        <f t="shared" ca="1" si="16"/>
        <v>4308</v>
      </c>
      <c r="M34" s="16">
        <f t="shared" ca="1" si="3"/>
        <v>2308607.3123914558</v>
      </c>
      <c r="N34" s="76" t="str">
        <f t="shared" ca="1" si="4"/>
        <v>V</v>
      </c>
      <c r="O34" s="15">
        <f t="shared" ca="1" si="13"/>
        <v>2170090.8736479683</v>
      </c>
      <c r="P34" s="12">
        <f t="shared" ca="1" si="5"/>
        <v>2425.8878175199702</v>
      </c>
      <c r="Q34" s="16">
        <f t="shared" ca="1" si="6"/>
        <v>638.80856710263083</v>
      </c>
      <c r="R34" s="36">
        <f t="shared" ca="1" si="7"/>
        <v>359.7209657988999</v>
      </c>
      <c r="S34" s="16">
        <f t="shared" ca="1" si="8"/>
        <v>71179.763868238209</v>
      </c>
      <c r="T34" s="17">
        <f t="shared" ca="1" si="9"/>
        <v>40082.20102644086</v>
      </c>
      <c r="U34" s="32">
        <f t="shared" ca="1" si="10"/>
        <v>71818.572435340844</v>
      </c>
      <c r="V34" s="38">
        <f t="shared" ca="1" si="11"/>
        <v>40441.921992239761</v>
      </c>
      <c r="W34" s="33">
        <f t="shared" ca="1" si="17"/>
        <v>460793.93967350328</v>
      </c>
    </row>
    <row r="35" spans="1:23" x14ac:dyDescent="0.3">
      <c r="A35" s="9"/>
      <c r="B35" s="9"/>
      <c r="C35" s="9"/>
      <c r="D35" s="3">
        <v>30</v>
      </c>
      <c r="E35" s="9">
        <v>95</v>
      </c>
      <c r="F35" s="10">
        <v>101640.00997848315</v>
      </c>
      <c r="G35" s="11">
        <f t="shared" si="0"/>
        <v>0.11548389328975185</v>
      </c>
      <c r="H35" s="11">
        <f t="shared" si="12"/>
        <v>2.6321049663064523E-2</v>
      </c>
      <c r="I35" s="16">
        <f t="shared" ca="1" si="14"/>
        <v>2308607.3123914558</v>
      </c>
      <c r="J35" s="41">
        <f t="shared" ca="1" si="1"/>
        <v>0.15515990272738062</v>
      </c>
      <c r="K35" s="16">
        <f t="shared" ca="1" si="15"/>
        <v>358203.28602637787</v>
      </c>
      <c r="L35" s="15">
        <f t="shared" ca="1" si="16"/>
        <v>4308</v>
      </c>
      <c r="M35" s="16">
        <f t="shared" ca="1" si="3"/>
        <v>2662502.5984178334</v>
      </c>
      <c r="N35" s="76" t="str">
        <f t="shared" ca="1" si="4"/>
        <v>V</v>
      </c>
      <c r="O35" s="15">
        <f t="shared" ca="1" si="13"/>
        <v>2502752.4425127637</v>
      </c>
      <c r="P35" s="12">
        <f t="shared" ca="1" si="5"/>
        <v>2378.3213897254609</v>
      </c>
      <c r="Q35" s="16">
        <f t="shared" ca="1" si="6"/>
        <v>497.50461229225095</v>
      </c>
      <c r="R35" s="36">
        <f t="shared" ca="1" si="7"/>
        <v>274.65781357978943</v>
      </c>
      <c r="S35" s="16">
        <f t="shared" ca="1" si="8"/>
        <v>65875.071333734493</v>
      </c>
      <c r="T35" s="17">
        <f t="shared" ca="1" si="9"/>
        <v>36367.70919282992</v>
      </c>
      <c r="U35" s="32">
        <f t="shared" ca="1" si="10"/>
        <v>66372.575946026744</v>
      </c>
      <c r="V35" s="38">
        <f t="shared" ca="1" si="11"/>
        <v>36642.36700640971</v>
      </c>
      <c r="W35" s="33">
        <f t="shared" ca="1" si="17"/>
        <v>497436.30667991296</v>
      </c>
    </row>
    <row r="36" spans="1:23" x14ac:dyDescent="0.3">
      <c r="A36" s="9"/>
      <c r="B36" s="9"/>
      <c r="C36" s="9"/>
      <c r="D36" s="3">
        <v>31</v>
      </c>
      <c r="E36" s="9">
        <v>96</v>
      </c>
      <c r="F36" s="10">
        <v>78474.253489085037</v>
      </c>
      <c r="G36" s="11">
        <f t="shared" si="0"/>
        <v>8.9162843626687333E-2</v>
      </c>
      <c r="H36" s="11">
        <f t="shared" si="12"/>
        <v>2.2608331882167643E-2</v>
      </c>
      <c r="I36" s="16">
        <f t="shared" ca="1" si="14"/>
        <v>2662502.5984178334</v>
      </c>
      <c r="J36" s="41">
        <f t="shared" ca="1" si="1"/>
        <v>9.1096842885650731E-2</v>
      </c>
      <c r="K36" s="16">
        <f t="shared" ca="1" si="15"/>
        <v>242545.58089070619</v>
      </c>
      <c r="L36" s="15">
        <f t="shared" ca="1" si="16"/>
        <v>4308</v>
      </c>
      <c r="M36" s="16">
        <f t="shared" ca="1" si="3"/>
        <v>2900740.1793085397</v>
      </c>
      <c r="N36" s="76" t="str">
        <f t="shared" ca="1" si="4"/>
        <v>V</v>
      </c>
      <c r="O36" s="15">
        <f t="shared" ca="1" si="13"/>
        <v>2726695.7685500272</v>
      </c>
      <c r="P36" s="12">
        <f t="shared" ca="1" si="5"/>
        <v>2331.6876369857464</v>
      </c>
      <c r="Q36" s="16">
        <f t="shared" ca="1" si="6"/>
        <v>384.11353034376901</v>
      </c>
      <c r="R36" s="36">
        <f t="shared" ca="1" si="7"/>
        <v>207.8999001628402</v>
      </c>
      <c r="S36" s="16">
        <f t="shared" ca="1" si="8"/>
        <v>61646.042877081185</v>
      </c>
      <c r="T36" s="17">
        <f t="shared" ca="1" si="9"/>
        <v>33365.672248278424</v>
      </c>
      <c r="U36" s="32">
        <f t="shared" ca="1" si="10"/>
        <v>62030.156407424955</v>
      </c>
      <c r="V36" s="38">
        <f t="shared" ca="1" si="11"/>
        <v>33573.572148441264</v>
      </c>
      <c r="W36" s="33">
        <f t="shared" ca="1" si="17"/>
        <v>531009.87882835418</v>
      </c>
    </row>
    <row r="37" spans="1:23" x14ac:dyDescent="0.3">
      <c r="A37" s="9"/>
      <c r="B37" s="9"/>
      <c r="C37" s="9"/>
      <c r="D37" s="3">
        <v>32</v>
      </c>
      <c r="E37" s="9">
        <v>97</v>
      </c>
      <c r="F37" s="10">
        <v>58576.144647751949</v>
      </c>
      <c r="G37" s="11">
        <f t="shared" si="0"/>
        <v>6.6554511744519679E-2</v>
      </c>
      <c r="H37" s="11">
        <f t="shared" si="12"/>
        <v>1.8023962815628396E-2</v>
      </c>
      <c r="I37" s="16">
        <f t="shared" ca="1" si="14"/>
        <v>2900740.1793085397</v>
      </c>
      <c r="J37" s="41">
        <f t="shared" ca="1" si="1"/>
        <v>0.14880555683615504</v>
      </c>
      <c r="K37" s="16">
        <f t="shared" ca="1" si="15"/>
        <v>431646.25761901547</v>
      </c>
      <c r="L37" s="15">
        <f t="shared" ca="1" si="16"/>
        <v>4308</v>
      </c>
      <c r="M37" s="16">
        <f t="shared" ca="1" si="3"/>
        <v>3328078.4369275551</v>
      </c>
      <c r="N37" s="76" t="str">
        <f t="shared" ca="1" si="4"/>
        <v>V</v>
      </c>
      <c r="O37" s="15">
        <f t="shared" ca="1" si="13"/>
        <v>3128393.730711902</v>
      </c>
      <c r="P37" s="12">
        <f t="shared" ca="1" si="5"/>
        <v>2285.9682715546528</v>
      </c>
      <c r="Q37" s="16">
        <f t="shared" ca="1" si="6"/>
        <v>286.71683659539076</v>
      </c>
      <c r="R37" s="36">
        <f t="shared" ca="1" si="7"/>
        <v>152.14150217678349</v>
      </c>
      <c r="S37" s="16">
        <f t="shared" ca="1" si="8"/>
        <v>56386.052274996313</v>
      </c>
      <c r="T37" s="17">
        <f t="shared" ca="1" si="9"/>
        <v>29920.317191008271</v>
      </c>
      <c r="U37" s="32">
        <f t="shared" ca="1" si="10"/>
        <v>56672.769111591704</v>
      </c>
      <c r="V37" s="38">
        <f t="shared" ca="1" si="11"/>
        <v>30072.458693185054</v>
      </c>
      <c r="W37" s="33">
        <f t="shared" ca="1" si="17"/>
        <v>561082.33752153919</v>
      </c>
    </row>
    <row r="38" spans="1:23" x14ac:dyDescent="0.3">
      <c r="A38" s="9"/>
      <c r="B38" s="9"/>
      <c r="C38" s="9"/>
      <c r="D38" s="3">
        <v>33</v>
      </c>
      <c r="E38" s="9">
        <v>98</v>
      </c>
      <c r="F38" s="10">
        <v>42712.843643205291</v>
      </c>
      <c r="G38" s="11">
        <f t="shared" si="0"/>
        <v>4.853054892889129E-2</v>
      </c>
      <c r="H38" s="11">
        <f t="shared" si="12"/>
        <v>1.4054736449484394E-2</v>
      </c>
      <c r="I38" s="16">
        <f t="shared" ca="1" si="14"/>
        <v>3328078.4369275551</v>
      </c>
      <c r="J38" s="41">
        <f t="shared" ca="1" si="1"/>
        <v>0.20417043424169967</v>
      </c>
      <c r="K38" s="16">
        <f t="shared" ca="1" si="15"/>
        <v>679495.21965793602</v>
      </c>
      <c r="L38" s="15">
        <f t="shared" ca="1" si="16"/>
        <v>4308</v>
      </c>
      <c r="M38" s="16">
        <f t="shared" ca="1" si="3"/>
        <v>4003265.6565854913</v>
      </c>
      <c r="N38" s="76" t="str">
        <f t="shared" ca="1" si="4"/>
        <v>V</v>
      </c>
      <c r="O38" s="15">
        <f t="shared" ca="1" si="13"/>
        <v>3763069.7171903616</v>
      </c>
      <c r="P38" s="12">
        <f t="shared" ca="1" si="5"/>
        <v>2241.1453642692677</v>
      </c>
      <c r="Q38" s="16">
        <f t="shared" ca="1" si="6"/>
        <v>209.06960478566367</v>
      </c>
      <c r="R38" s="36">
        <f t="shared" ca="1" si="7"/>
        <v>108.76401475742757</v>
      </c>
      <c r="S38" s="16">
        <f t="shared" ca="1" si="8"/>
        <v>52888.953116146309</v>
      </c>
      <c r="T38" s="17">
        <f t="shared" ca="1" si="9"/>
        <v>27514.352854527839</v>
      </c>
      <c r="U38" s="32">
        <f t="shared" ca="1" si="10"/>
        <v>53098.022720931971</v>
      </c>
      <c r="V38" s="38">
        <f t="shared" ca="1" si="11"/>
        <v>27623.116869285266</v>
      </c>
      <c r="W38" s="33">
        <f t="shared" ca="1" si="17"/>
        <v>588705.45439082442</v>
      </c>
    </row>
    <row r="39" spans="1:23" x14ac:dyDescent="0.3">
      <c r="A39" s="9"/>
      <c r="B39" s="9"/>
      <c r="C39" s="9"/>
      <c r="D39" s="3">
        <v>34</v>
      </c>
      <c r="E39" s="9">
        <v>99</v>
      </c>
      <c r="F39" s="10">
        <v>30342.949346462585</v>
      </c>
      <c r="G39" s="11">
        <f t="shared" si="0"/>
        <v>3.4475812479406891E-2</v>
      </c>
      <c r="H39" s="11">
        <f t="shared" si="12"/>
        <v>1.2078340678644967E-2</v>
      </c>
      <c r="I39" s="16">
        <f t="shared" ca="1" si="14"/>
        <v>4003265.6565854913</v>
      </c>
      <c r="J39" s="41">
        <f t="shared" ca="1" si="1"/>
        <v>5.5906230781169151E-2</v>
      </c>
      <c r="K39" s="16">
        <f t="shared" ca="1" si="15"/>
        <v>223807.49367539713</v>
      </c>
      <c r="L39" s="15">
        <f t="shared" ca="1" si="16"/>
        <v>4308</v>
      </c>
      <c r="M39" s="16">
        <f t="shared" ca="1" si="3"/>
        <v>4222765.150260888</v>
      </c>
      <c r="N39" s="76" t="str">
        <f t="shared" ca="1" si="4"/>
        <v>V</v>
      </c>
      <c r="O39" s="15">
        <f t="shared" ca="1" si="13"/>
        <v>3969399.2412452349</v>
      </c>
      <c r="P39" s="12">
        <f t="shared" ca="1" si="5"/>
        <v>2197.2013375188899</v>
      </c>
      <c r="Q39" s="16">
        <f t="shared" ca="1" si="6"/>
        <v>148.52180016128489</v>
      </c>
      <c r="R39" s="36">
        <f t="shared" ca="1" si="7"/>
        <v>75.750301291803254</v>
      </c>
      <c r="S39" s="16">
        <f t="shared" ca="1" si="8"/>
        <v>47943.756325314782</v>
      </c>
      <c r="T39" s="17">
        <f t="shared" ca="1" si="9"/>
        <v>24452.666091843403</v>
      </c>
      <c r="U39" s="32">
        <f t="shared" ca="1" si="10"/>
        <v>48092.27812547607</v>
      </c>
      <c r="V39" s="38">
        <f t="shared" ca="1" si="11"/>
        <v>24528.416393135205</v>
      </c>
      <c r="W39" s="33">
        <f t="shared" ca="1" si="17"/>
        <v>613233.87078395963</v>
      </c>
    </row>
    <row r="40" spans="1:23" x14ac:dyDescent="0.3">
      <c r="A40" s="9"/>
      <c r="B40" s="9"/>
      <c r="C40" s="9"/>
      <c r="D40" s="3">
        <v>35</v>
      </c>
      <c r="E40" s="9">
        <v>100</v>
      </c>
      <c r="F40" s="10">
        <v>19712.526071583823</v>
      </c>
      <c r="G40" s="11">
        <f t="shared" si="0"/>
        <v>2.2397471800761928E-2</v>
      </c>
      <c r="H40" s="11">
        <f t="shared" si="12"/>
        <v>7.7340571375581106E-3</v>
      </c>
      <c r="I40" s="16">
        <f t="shared" ca="1" si="14"/>
        <v>4222765.150260888</v>
      </c>
      <c r="J40" s="41">
        <f t="shared" ca="1" si="1"/>
        <v>0.12209088627990851</v>
      </c>
      <c r="K40" s="16">
        <f t="shared" ca="1" si="15"/>
        <v>515561.13974726287</v>
      </c>
      <c r="L40" s="15">
        <f t="shared" ca="1" si="16"/>
        <v>4308</v>
      </c>
      <c r="M40" s="16">
        <f t="shared" ca="1" si="3"/>
        <v>4734018.290008151</v>
      </c>
      <c r="N40" s="76" t="str">
        <f t="shared" ca="1" si="4"/>
        <v>V</v>
      </c>
      <c r="O40" s="15">
        <f t="shared" ca="1" si="13"/>
        <v>4449977.1926076617</v>
      </c>
      <c r="P40" s="12">
        <f t="shared" ca="1" si="5"/>
        <v>2154.1189583518531</v>
      </c>
      <c r="Q40" s="16">
        <f t="shared" ca="1" si="6"/>
        <v>96.488308517682384</v>
      </c>
      <c r="R40" s="36">
        <f t="shared" ca="1" si="7"/>
        <v>48.246818625172281</v>
      </c>
      <c r="S40" s="16">
        <f t="shared" ca="1" si="8"/>
        <v>34416.37786845809</v>
      </c>
      <c r="T40" s="17">
        <f t="shared" ca="1" si="9"/>
        <v>17209.13928603684</v>
      </c>
      <c r="U40" s="32">
        <f t="shared" ca="1" si="10"/>
        <v>34512.866176975775</v>
      </c>
      <c r="V40" s="38">
        <f t="shared" ca="1" si="11"/>
        <v>17257.386104662011</v>
      </c>
      <c r="W40" s="33">
        <f t="shared" ca="1" si="17"/>
        <v>630491.2568886216</v>
      </c>
    </row>
    <row r="41" spans="1:23" x14ac:dyDescent="0.3">
      <c r="A41" s="9"/>
      <c r="B41" s="9"/>
      <c r="C41" s="9"/>
      <c r="D41" s="3">
        <v>36</v>
      </c>
      <c r="E41" s="9">
        <v>101</v>
      </c>
      <c r="F41" s="10">
        <v>12905.605883473716</v>
      </c>
      <c r="G41" s="11">
        <f t="shared" si="0"/>
        <v>1.4663414663203818E-2</v>
      </c>
      <c r="H41" s="11">
        <f t="shared" si="12"/>
        <v>5.3801550549508522E-3</v>
      </c>
      <c r="I41" s="16">
        <f t="shared" ca="1" si="14"/>
        <v>4734018.290008151</v>
      </c>
      <c r="J41" s="41">
        <f t="shared" ca="1" si="1"/>
        <v>0.22307967796032419</v>
      </c>
      <c r="K41" s="16">
        <f t="shared" ca="1" si="15"/>
        <v>1056063.2755933029</v>
      </c>
      <c r="L41" s="15">
        <f t="shared" ca="1" si="16"/>
        <v>4308</v>
      </c>
      <c r="M41" s="16">
        <f t="shared" ca="1" si="3"/>
        <v>5785773.5656014541</v>
      </c>
      <c r="N41" s="76" t="str">
        <f t="shared" ca="1" si="4"/>
        <v>V</v>
      </c>
      <c r="O41" s="15">
        <f t="shared" ca="1" si="13"/>
        <v>5438627.1516653672</v>
      </c>
      <c r="P41" s="12">
        <f t="shared" ca="1" si="5"/>
        <v>2111.8813317175031</v>
      </c>
      <c r="Q41" s="16">
        <f t="shared" ca="1" si="6"/>
        <v>63.169990369082051</v>
      </c>
      <c r="R41" s="36">
        <f t="shared" ca="1" si="7"/>
        <v>30.967391686452842</v>
      </c>
      <c r="S41" s="16">
        <f t="shared" ca="1" si="8"/>
        <v>29260.65736202538</v>
      </c>
      <c r="T41" s="17">
        <f t="shared" ca="1" si="9"/>
        <v>14344.251633389906</v>
      </c>
      <c r="U41" s="32">
        <f t="shared" ca="1" si="10"/>
        <v>29323.827352394463</v>
      </c>
      <c r="V41" s="38">
        <f t="shared" ca="1" si="11"/>
        <v>14375.219025076358</v>
      </c>
      <c r="W41" s="33">
        <f t="shared" ca="1" si="17"/>
        <v>644866.47591369797</v>
      </c>
    </row>
    <row r="42" spans="1:23" x14ac:dyDescent="0.3">
      <c r="A42" s="9"/>
      <c r="B42" s="9"/>
      <c r="C42" s="9"/>
      <c r="D42" s="3">
        <v>37</v>
      </c>
      <c r="E42" s="9">
        <v>102</v>
      </c>
      <c r="F42" s="10">
        <v>8170.4086374044391</v>
      </c>
      <c r="G42" s="11">
        <f t="shared" si="0"/>
        <v>9.2832596082529657E-3</v>
      </c>
      <c r="H42" s="11">
        <f t="shared" si="12"/>
        <v>3.786961441842351E-3</v>
      </c>
      <c r="I42" s="16">
        <f t="shared" ca="1" si="14"/>
        <v>5785773.5656014541</v>
      </c>
      <c r="J42" s="41">
        <f t="shared" ca="1" si="1"/>
        <v>-0.16184224443182657</v>
      </c>
      <c r="K42" s="16">
        <f t="shared" ca="1" si="15"/>
        <v>-936382.57963127131</v>
      </c>
      <c r="L42" s="15">
        <f t="shared" ca="1" si="16"/>
        <v>4308</v>
      </c>
      <c r="M42" s="16">
        <f t="shared" ca="1" si="3"/>
        <v>4845082.9859701823</v>
      </c>
      <c r="N42" s="76" t="str">
        <f t="shared" ca="1" si="4"/>
        <v>V</v>
      </c>
      <c r="O42" s="15">
        <f t="shared" ca="1" si="13"/>
        <v>4554378.0068119718</v>
      </c>
      <c r="P42" s="12">
        <f t="shared" ca="1" si="5"/>
        <v>2070.4718938406891</v>
      </c>
      <c r="Q42" s="16">
        <f t="shared" ca="1" si="6"/>
        <v>39.992282392353779</v>
      </c>
      <c r="R42" s="36">
        <f t="shared" ca="1" si="7"/>
        <v>19.22072810211429</v>
      </c>
      <c r="S42" s="16">
        <f t="shared" ca="1" si="8"/>
        <v>17247.253903371758</v>
      </c>
      <c r="T42" s="17">
        <f t="shared" ca="1" si="9"/>
        <v>8289.2187680745919</v>
      </c>
      <c r="U42" s="32">
        <f t="shared" ca="1" si="10"/>
        <v>17287.246185764114</v>
      </c>
      <c r="V42" s="38">
        <f t="shared" ca="1" si="11"/>
        <v>8308.4394961767066</v>
      </c>
      <c r="W42" s="33">
        <f t="shared" ca="1" si="17"/>
        <v>653174.91540987464</v>
      </c>
    </row>
    <row r="43" spans="1:23" x14ac:dyDescent="0.3">
      <c r="A43" s="9"/>
      <c r="B43" s="9"/>
      <c r="C43" s="9"/>
      <c r="D43" s="3">
        <v>38</v>
      </c>
      <c r="E43" s="9">
        <v>103</v>
      </c>
      <c r="F43" s="10">
        <v>4837.4174490034111</v>
      </c>
      <c r="G43" s="11">
        <f t="shared" si="0"/>
        <v>5.4962981664106146E-3</v>
      </c>
      <c r="H43" s="11">
        <f t="shared" si="12"/>
        <v>2.36240187428309E-3</v>
      </c>
      <c r="I43" s="16">
        <f t="shared" ca="1" si="14"/>
        <v>4845082.9859701823</v>
      </c>
      <c r="J43" s="41">
        <f t="shared" ca="1" si="1"/>
        <v>3.9815243130372484E-2</v>
      </c>
      <c r="K43" s="16">
        <f t="shared" ca="1" si="15"/>
        <v>192908.15707323392</v>
      </c>
      <c r="L43" s="15">
        <f t="shared" ca="1" si="16"/>
        <v>4308</v>
      </c>
      <c r="M43" s="16">
        <f t="shared" ca="1" si="3"/>
        <v>5033683.1430434166</v>
      </c>
      <c r="N43" s="76" t="str">
        <f t="shared" ca="1" si="4"/>
        <v>V</v>
      </c>
      <c r="O43" s="15">
        <f t="shared" ca="1" si="13"/>
        <v>4731662.154460812</v>
      </c>
      <c r="P43" s="12">
        <f t="shared" ca="1" si="5"/>
        <v>2029.8744057261654</v>
      </c>
      <c r="Q43" s="16">
        <f t="shared" ca="1" si="6"/>
        <v>23.678052500896928</v>
      </c>
      <c r="R43" s="36">
        <f t="shared" ca="1" si="7"/>
        <v>11.15679497423656</v>
      </c>
      <c r="S43" s="16">
        <f t="shared" ca="1" si="8"/>
        <v>11178.087542172587</v>
      </c>
      <c r="T43" s="17">
        <f t="shared" ca="1" si="9"/>
        <v>5266.9716357527004</v>
      </c>
      <c r="U43" s="32">
        <f t="shared" ca="1" si="10"/>
        <v>11201.765594673483</v>
      </c>
      <c r="V43" s="38">
        <f t="shared" ca="1" si="11"/>
        <v>5278.128430726937</v>
      </c>
      <c r="W43" s="33">
        <f t="shared" ca="1" si="17"/>
        <v>658453.04384060157</v>
      </c>
    </row>
    <row r="44" spans="1:23" x14ac:dyDescent="0.3">
      <c r="A44" s="9"/>
      <c r="B44" s="9"/>
      <c r="C44" s="9"/>
      <c r="D44" s="3">
        <v>39</v>
      </c>
      <c r="E44" s="9">
        <v>104</v>
      </c>
      <c r="F44" s="10">
        <v>2758.2136463322677</v>
      </c>
      <c r="G44" s="11">
        <f t="shared" si="0"/>
        <v>3.1338962921275246E-3</v>
      </c>
      <c r="H44" s="11">
        <f t="shared" si="12"/>
        <v>1.5905642869763353E-3</v>
      </c>
      <c r="I44" s="16">
        <f t="shared" ca="1" si="14"/>
        <v>5033683.1430434166</v>
      </c>
      <c r="J44" s="41">
        <f t="shared" ca="1" si="1"/>
        <v>0.25297085775280892</v>
      </c>
      <c r="K44" s="16">
        <f t="shared" ca="1" si="15"/>
        <v>1273375.1423515482</v>
      </c>
      <c r="L44" s="15">
        <f t="shared" ca="1" si="16"/>
        <v>4308</v>
      </c>
      <c r="M44" s="16">
        <f t="shared" ca="1" si="3"/>
        <v>6302750.2853949647</v>
      </c>
      <c r="N44" s="76" t="str">
        <f t="shared" ca="1" si="4"/>
        <v>V</v>
      </c>
      <c r="O44" s="15">
        <f t="shared" ca="1" si="13"/>
        <v>5924585.2682712665</v>
      </c>
      <c r="P44" s="12">
        <f t="shared" ca="1" si="5"/>
        <v>1990.0729467903589</v>
      </c>
      <c r="Q44" s="16">
        <f t="shared" ca="1" si="6"/>
        <v>13.500825226485375</v>
      </c>
      <c r="R44" s="36">
        <f t="shared" ca="1" si="7"/>
        <v>6.2366822290096025</v>
      </c>
      <c r="S44" s="16">
        <f t="shared" ca="1" si="8"/>
        <v>9423.4337428583876</v>
      </c>
      <c r="T44" s="17">
        <f t="shared" ca="1" si="9"/>
        <v>4353.1384766791771</v>
      </c>
      <c r="U44" s="32">
        <f t="shared" ca="1" si="10"/>
        <v>9436.9345680848728</v>
      </c>
      <c r="V44" s="38">
        <f t="shared" ca="1" si="11"/>
        <v>4359.3751589081867</v>
      </c>
      <c r="W44" s="33">
        <f t="shared" ca="1" si="17"/>
        <v>662812.41899950977</v>
      </c>
    </row>
    <row r="45" spans="1:23" x14ac:dyDescent="0.3">
      <c r="A45" s="9"/>
      <c r="B45" s="9"/>
      <c r="C45" s="9"/>
      <c r="D45" s="3">
        <v>40</v>
      </c>
      <c r="E45" s="9">
        <v>105</v>
      </c>
      <c r="F45" s="10">
        <v>1358.3217185976148</v>
      </c>
      <c r="G45" s="11">
        <f t="shared" si="0"/>
        <v>1.5433320051511893E-3</v>
      </c>
      <c r="H45" s="11">
        <f t="shared" si="12"/>
        <v>7.8329610858774692E-4</v>
      </c>
      <c r="I45" s="16">
        <f t="shared" ca="1" si="14"/>
        <v>6302750.2853949647</v>
      </c>
      <c r="J45" s="41">
        <f t="shared" ca="1" si="1"/>
        <v>0.11762060409142118</v>
      </c>
      <c r="K45" s="16">
        <f t="shared" ca="1" si="15"/>
        <v>741333.29600553296</v>
      </c>
      <c r="L45" s="15">
        <f t="shared" ca="1" si="16"/>
        <v>4308</v>
      </c>
      <c r="M45" s="16">
        <f t="shared" ca="1" si="3"/>
        <v>7039775.5814004978</v>
      </c>
      <c r="N45" s="76" t="str">
        <f t="shared" ca="1" si="4"/>
        <v>V</v>
      </c>
      <c r="O45" s="15">
        <f t="shared" ca="1" si="13"/>
        <v>6617389.0465164678</v>
      </c>
      <c r="P45" s="12">
        <f t="shared" ca="1" si="5"/>
        <v>1951.0519086179984</v>
      </c>
      <c r="Q45" s="16">
        <f t="shared" ca="1" si="6"/>
        <v>6.6486742781913231</v>
      </c>
      <c r="R45" s="36">
        <f t="shared" ca="1" si="7"/>
        <v>3.0111208542814705</v>
      </c>
      <c r="S45" s="16">
        <f t="shared" ca="1" si="8"/>
        <v>5183.3750891475302</v>
      </c>
      <c r="T45" s="17">
        <f t="shared" ca="1" si="9"/>
        <v>2347.5008961848366</v>
      </c>
      <c r="U45" s="32">
        <f t="shared" ca="1" si="10"/>
        <v>5190.0237634257219</v>
      </c>
      <c r="V45" s="38">
        <f t="shared" ca="1" si="11"/>
        <v>2350.5120170391183</v>
      </c>
      <c r="W45" s="33">
        <f t="shared" ca="1" si="17"/>
        <v>665162.93101654889</v>
      </c>
    </row>
    <row r="46" spans="1:23" x14ac:dyDescent="0.3">
      <c r="A46" s="9"/>
      <c r="B46" s="9"/>
      <c r="C46" s="9"/>
      <c r="D46" s="3">
        <v>41</v>
      </c>
      <c r="E46" s="9">
        <v>106</v>
      </c>
      <c r="F46" s="10">
        <f>F45*($F$45/$F$44)</f>
        <v>668.9249375832128</v>
      </c>
      <c r="G46" s="11">
        <f t="shared" si="0"/>
        <v>7.6003589656344224E-4</v>
      </c>
      <c r="H46" s="11">
        <f t="shared" si="12"/>
        <v>3.8574536015458519E-4</v>
      </c>
      <c r="I46" s="16">
        <f t="shared" ca="1" si="14"/>
        <v>7039775.5814004978</v>
      </c>
      <c r="J46" s="41">
        <f t="shared" ca="1" si="1"/>
        <v>-4.5986988461069661E-2</v>
      </c>
      <c r="K46" s="16">
        <f t="shared" ca="1" si="15"/>
        <v>-323738.07843038463</v>
      </c>
      <c r="L46" s="15">
        <f t="shared" ca="1" si="16"/>
        <v>4308</v>
      </c>
      <c r="M46" s="16">
        <f t="shared" ca="1" si="3"/>
        <v>6711729.5029701134</v>
      </c>
      <c r="N46" s="76" t="str">
        <f t="shared" ca="1" si="4"/>
        <v>V</v>
      </c>
      <c r="O46" s="15">
        <f t="shared" ca="1" si="13"/>
        <v>6309025.7327919062</v>
      </c>
      <c r="P46" s="12">
        <f t="shared" ca="1" si="5"/>
        <v>1912.7959888411751</v>
      </c>
      <c r="Q46" s="16">
        <f t="shared" ca="1" si="6"/>
        <v>3.2742346423953093</v>
      </c>
      <c r="R46" s="36">
        <f t="shared" ca="1" si="7"/>
        <v>1.4537936143218586</v>
      </c>
      <c r="S46" s="16">
        <f t="shared" ca="1" si="8"/>
        <v>2433.6774035203598</v>
      </c>
      <c r="T46" s="17">
        <f t="shared" ca="1" si="9"/>
        <v>1080.5776173600627</v>
      </c>
      <c r="U46" s="32">
        <f t="shared" ca="1" si="10"/>
        <v>2436.951638162755</v>
      </c>
      <c r="V46" s="38">
        <f t="shared" ca="1" si="11"/>
        <v>1082.0314109743847</v>
      </c>
      <c r="W46" s="33">
        <f t="shared" ca="1" si="17"/>
        <v>666244.96242752322</v>
      </c>
    </row>
    <row r="47" spans="1:23" x14ac:dyDescent="0.3">
      <c r="A47" s="9"/>
      <c r="B47" s="9"/>
      <c r="C47" s="9"/>
      <c r="D47" s="3">
        <v>42</v>
      </c>
      <c r="E47" s="9">
        <v>107</v>
      </c>
      <c r="F47" s="10">
        <f>F46*($F$45/$F$44)</f>
        <v>329.42164289523487</v>
      </c>
      <c r="G47" s="11">
        <f t="shared" si="0"/>
        <v>3.7429053640885705E-4</v>
      </c>
      <c r="H47" s="11">
        <f t="shared" si="12"/>
        <v>1.8996581401262223E-4</v>
      </c>
      <c r="I47" s="16">
        <f t="shared" ca="1" si="14"/>
        <v>6711729.5029701134</v>
      </c>
      <c r="J47" s="41">
        <f t="shared" ca="1" si="1"/>
        <v>-0.11983591390925102</v>
      </c>
      <c r="K47" s="16">
        <f t="shared" ca="1" si="15"/>
        <v>-804306.23890010663</v>
      </c>
      <c r="L47" s="15">
        <f t="shared" ca="1" si="16"/>
        <v>4308</v>
      </c>
      <c r="M47" s="16">
        <f t="shared" ca="1" si="3"/>
        <v>5903115.264070007</v>
      </c>
      <c r="N47" s="76" t="str">
        <f t="shared" ca="1" si="4"/>
        <v>V</v>
      </c>
      <c r="O47" s="15">
        <f t="shared" ca="1" si="13"/>
        <v>5548928.3482258068</v>
      </c>
      <c r="P47" s="12">
        <f t="shared" ca="1" si="5"/>
        <v>1875.290185138407</v>
      </c>
      <c r="Q47" s="16">
        <f t="shared" ca="1" si="6"/>
        <v>1.6124436308493562</v>
      </c>
      <c r="R47" s="36">
        <f t="shared" ca="1" si="7"/>
        <v>0.70190336931771924</v>
      </c>
      <c r="S47" s="16">
        <f t="shared" ca="1" si="8"/>
        <v>1054.1066905684306</v>
      </c>
      <c r="T47" s="17">
        <f t="shared" ca="1" si="9"/>
        <v>458.85699417634765</v>
      </c>
      <c r="U47" s="32">
        <f t="shared" ca="1" si="10"/>
        <v>1055.71913419928</v>
      </c>
      <c r="V47" s="38">
        <f t="shared" ca="1" si="11"/>
        <v>459.55889754566539</v>
      </c>
      <c r="W47" s="33">
        <f t="shared" ca="1" si="17"/>
        <v>666704.5213250689</v>
      </c>
    </row>
    <row r="48" spans="1:23" x14ac:dyDescent="0.3">
      <c r="A48" s="9"/>
      <c r="B48" s="9"/>
      <c r="C48" s="9"/>
      <c r="D48" s="3">
        <v>43</v>
      </c>
      <c r="E48" s="9">
        <v>108</v>
      </c>
      <c r="F48" s="10">
        <f>F47*($F$45/$F$44)</f>
        <v>162.22839471326506</v>
      </c>
      <c r="G48" s="11">
        <f t="shared" si="0"/>
        <v>1.8432472239623482E-4</v>
      </c>
      <c r="H48" s="11">
        <f t="shared" si="12"/>
        <v>9.3551379280405395E-5</v>
      </c>
      <c r="I48" s="16">
        <f t="shared" ca="1" si="14"/>
        <v>5903115.264070007</v>
      </c>
      <c r="J48" s="41">
        <f t="shared" ca="1" si="1"/>
        <v>0.1102074553950786</v>
      </c>
      <c r="K48" s="16">
        <f t="shared" ca="1" si="15"/>
        <v>650567.31215700298</v>
      </c>
      <c r="L48" s="15">
        <f t="shared" ca="1" si="16"/>
        <v>4308</v>
      </c>
      <c r="M48" s="16">
        <f t="shared" ca="1" si="3"/>
        <v>6549374.5762270102</v>
      </c>
      <c r="N48" s="76" t="str">
        <f t="shared" ca="1" si="4"/>
        <v>V</v>
      </c>
      <c r="O48" s="15">
        <f t="shared" ca="1" si="13"/>
        <v>6156412.1016533896</v>
      </c>
      <c r="P48" s="12">
        <f t="shared" ca="1" si="5"/>
        <v>1838.5197893513796</v>
      </c>
      <c r="Q48" s="16">
        <f t="shared" ca="1" si="6"/>
        <v>0.79407090408297965</v>
      </c>
      <c r="R48" s="36">
        <f t="shared" ca="1" si="7"/>
        <v>0.33888464979217719</v>
      </c>
      <c r="S48" s="16">
        <f t="shared" ca="1" si="8"/>
        <v>575.94084352825394</v>
      </c>
      <c r="T48" s="17">
        <f t="shared" ca="1" si="9"/>
        <v>245.79355578514887</v>
      </c>
      <c r="U48" s="32">
        <f t="shared" ca="1" si="10"/>
        <v>576.73491443233695</v>
      </c>
      <c r="V48" s="38">
        <f t="shared" ca="1" si="11"/>
        <v>246.13244043494103</v>
      </c>
      <c r="W48" s="33">
        <f t="shared" ca="1" si="17"/>
        <v>666950.65376550378</v>
      </c>
    </row>
    <row r="49" spans="1:23" x14ac:dyDescent="0.3">
      <c r="A49" s="9"/>
      <c r="B49" s="9"/>
      <c r="C49" s="9"/>
      <c r="D49" s="3">
        <v>44</v>
      </c>
      <c r="E49" s="9">
        <v>109</v>
      </c>
      <c r="F49" s="10">
        <f t="shared" ref="F49:F55" si="18">F48*($F$45/$F$44)</f>
        <v>79.891690843193288</v>
      </c>
      <c r="G49" s="11">
        <f t="shared" si="0"/>
        <v>9.0773343115829429E-5</v>
      </c>
      <c r="H49" s="11">
        <f t="shared" si="12"/>
        <v>4.6070713358376931E-5</v>
      </c>
      <c r="I49" s="16">
        <f t="shared" ca="1" si="14"/>
        <v>6549374.5762270102</v>
      </c>
      <c r="J49" s="41">
        <f t="shared" ca="1" si="1"/>
        <v>8.2871211250623578E-2</v>
      </c>
      <c r="K49" s="16">
        <f t="shared" ca="1" si="15"/>
        <v>542754.6040659718</v>
      </c>
      <c r="L49" s="15">
        <f t="shared" ca="1" si="16"/>
        <v>4308</v>
      </c>
      <c r="M49" s="16">
        <f t="shared" ca="1" si="3"/>
        <v>7087821.1802929817</v>
      </c>
      <c r="N49" s="76" t="str">
        <f t="shared" ca="1" si="4"/>
        <v>V</v>
      </c>
      <c r="O49" s="15">
        <f t="shared" ca="1" si="13"/>
        <v>6662551.9094754029</v>
      </c>
      <c r="P49" s="12">
        <f t="shared" ca="1" si="5"/>
        <v>1802.4703817170384</v>
      </c>
      <c r="Q49" s="16">
        <f t="shared" ca="1" si="6"/>
        <v>0.39105156214299319</v>
      </c>
      <c r="R49" s="36">
        <f t="shared" ca="1" si="7"/>
        <v>0.16361626241572078</v>
      </c>
      <c r="S49" s="16">
        <f t="shared" ca="1" si="8"/>
        <v>306.94851925674817</v>
      </c>
      <c r="T49" s="17">
        <f t="shared" ca="1" si="9"/>
        <v>128.4274871569616</v>
      </c>
      <c r="U49" s="32">
        <f t="shared" ca="1" si="10"/>
        <v>307.33957081889116</v>
      </c>
      <c r="V49" s="38">
        <f t="shared" ca="1" si="11"/>
        <v>128.59110341937733</v>
      </c>
      <c r="W49" s="33">
        <f t="shared" ca="1" si="17"/>
        <v>667079.24486892321</v>
      </c>
    </row>
    <row r="50" spans="1:23" x14ac:dyDescent="0.3">
      <c r="A50" s="9"/>
      <c r="B50" s="9"/>
      <c r="C50" s="9"/>
      <c r="D50" s="3">
        <v>45</v>
      </c>
      <c r="E50" s="9">
        <v>110</v>
      </c>
      <c r="F50" s="10">
        <f t="shared" si="18"/>
        <v>39.34380462227724</v>
      </c>
      <c r="G50" s="11">
        <f t="shared" si="0"/>
        <v>4.4702629757452505E-5</v>
      </c>
      <c r="H50" s="11">
        <f t="shared" si="12"/>
        <v>2.2688181036731078E-5</v>
      </c>
      <c r="I50" s="16">
        <f t="shared" ca="1" si="14"/>
        <v>7087821.1802929817</v>
      </c>
      <c r="J50" s="41">
        <f t="shared" ca="1" si="1"/>
        <v>-9.3498641977171837E-2</v>
      </c>
      <c r="K50" s="16">
        <f t="shared" ca="1" si="15"/>
        <v>-662701.65493442898</v>
      </c>
      <c r="L50" s="15">
        <f t="shared" ca="1" si="16"/>
        <v>4308</v>
      </c>
      <c r="M50" s="16">
        <f t="shared" ca="1" si="3"/>
        <v>6420811.525358553</v>
      </c>
      <c r="N50" s="76" t="str">
        <f t="shared" ca="1" si="4"/>
        <v>V</v>
      </c>
      <c r="O50" s="15">
        <f t="shared" ca="1" si="13"/>
        <v>6035562.8338370398</v>
      </c>
      <c r="P50" s="12">
        <f t="shared" ca="1" si="5"/>
        <v>1767.1278252127829</v>
      </c>
      <c r="Q50" s="16">
        <f t="shared" ca="1" si="6"/>
        <v>0.1925789289951054</v>
      </c>
      <c r="R50" s="36">
        <f t="shared" ca="1" si="7"/>
        <v>7.8995260904579284E-2</v>
      </c>
      <c r="S50" s="16">
        <f t="shared" ca="1" si="8"/>
        <v>136.93594223266041</v>
      </c>
      <c r="T50" s="17">
        <f t="shared" ca="1" si="9"/>
        <v>56.170685652521932</v>
      </c>
      <c r="U50" s="32">
        <f t="shared" ca="1" si="10"/>
        <v>137.12852116165553</v>
      </c>
      <c r="V50" s="38">
        <f t="shared" ca="1" si="11"/>
        <v>56.249680913426509</v>
      </c>
      <c r="W50" s="33">
        <f t="shared" ca="1" si="17"/>
        <v>667135.49454983661</v>
      </c>
    </row>
    <row r="51" spans="1:23" x14ac:dyDescent="0.3">
      <c r="A51" s="9"/>
      <c r="B51" s="9"/>
      <c r="C51" s="9"/>
      <c r="D51" s="3">
        <v>46</v>
      </c>
      <c r="E51" s="9">
        <v>111</v>
      </c>
      <c r="F51" s="10">
        <f t="shared" si="18"/>
        <v>19.375418717750257</v>
      </c>
      <c r="G51" s="11">
        <f t="shared" si="0"/>
        <v>2.2014448720721424E-5</v>
      </c>
      <c r="H51" s="11">
        <f t="shared" si="12"/>
        <v>1.1173118912904513E-5</v>
      </c>
      <c r="I51" s="16">
        <f t="shared" ca="1" si="14"/>
        <v>6420811.525358553</v>
      </c>
      <c r="J51" s="41">
        <f t="shared" ca="1" si="1"/>
        <v>1.6945482265296866E-2</v>
      </c>
      <c r="K51" s="16">
        <f t="shared" ca="1" si="15"/>
        <v>108803.74783177707</v>
      </c>
      <c r="L51" s="15">
        <f t="shared" ca="1" si="16"/>
        <v>4308</v>
      </c>
      <c r="M51" s="16">
        <f t="shared" ca="1" si="3"/>
        <v>6525307.2731903298</v>
      </c>
      <c r="N51" s="76" t="str">
        <f t="shared" ca="1" si="4"/>
        <v>V</v>
      </c>
      <c r="O51" s="15">
        <f t="shared" ca="1" si="13"/>
        <v>6133788.8367989101</v>
      </c>
      <c r="P51" s="12">
        <f t="shared" ca="1" si="5"/>
        <v>1732.478260012532</v>
      </c>
      <c r="Q51" s="16">
        <f t="shared" ca="1" si="6"/>
        <v>9.4838245088867901E-2</v>
      </c>
      <c r="R51" s="36">
        <f t="shared" ca="1" si="7"/>
        <v>3.8139553814810566E-2</v>
      </c>
      <c r="S51" s="16">
        <f t="shared" ca="1" si="8"/>
        <v>68.533552060200478</v>
      </c>
      <c r="T51" s="17">
        <f t="shared" ca="1" si="9"/>
        <v>27.561023450727578</v>
      </c>
      <c r="U51" s="32">
        <f t="shared" ca="1" si="10"/>
        <v>68.628390305289344</v>
      </c>
      <c r="V51" s="38">
        <f t="shared" ca="1" si="11"/>
        <v>27.59916300454239</v>
      </c>
      <c r="W51" s="33">
        <f t="shared" ca="1" si="17"/>
        <v>667163.09371284116</v>
      </c>
    </row>
    <row r="52" spans="1:23" x14ac:dyDescent="0.3">
      <c r="A52" s="9"/>
      <c r="B52" s="9"/>
      <c r="C52" s="9"/>
      <c r="D52" s="3">
        <v>47</v>
      </c>
      <c r="E52" s="9">
        <v>112</v>
      </c>
      <c r="F52" s="10">
        <f t="shared" si="18"/>
        <v>9.5417017772496813</v>
      </c>
      <c r="G52" s="11">
        <f t="shared" si="0"/>
        <v>1.0841329807816911E-5</v>
      </c>
      <c r="H52" s="11">
        <f t="shared" si="12"/>
        <v>5.5023620465561692E-6</v>
      </c>
      <c r="I52" s="16">
        <f t="shared" ca="1" si="14"/>
        <v>6525307.2731903298</v>
      </c>
      <c r="J52" s="41">
        <f t="shared" ca="1" si="1"/>
        <v>0.21800161834969894</v>
      </c>
      <c r="K52" s="16">
        <f t="shared" ca="1" si="15"/>
        <v>1422527.545784553</v>
      </c>
      <c r="L52" s="15">
        <f t="shared" ca="1" si="16"/>
        <v>4308</v>
      </c>
      <c r="M52" s="16">
        <f t="shared" ca="1" si="3"/>
        <v>7943526.8189748824</v>
      </c>
      <c r="N52" s="76" t="str">
        <f t="shared" ca="1" si="4"/>
        <v>V</v>
      </c>
      <c r="O52" s="15">
        <f t="shared" ca="1" si="13"/>
        <v>7466915.2098363899</v>
      </c>
      <c r="P52" s="12">
        <f t="shared" ca="1" si="5"/>
        <v>1698.5080980515027</v>
      </c>
      <c r="Q52" s="16">
        <f t="shared" ca="1" si="6"/>
        <v>4.670444881207525E-2</v>
      </c>
      <c r="R52" s="36">
        <f t="shared" ca="1" si="7"/>
        <v>1.8414086472224162E-2</v>
      </c>
      <c r="S52" s="16">
        <f t="shared" ca="1" si="8"/>
        <v>41.085670855456748</v>
      </c>
      <c r="T52" s="17">
        <f t="shared" ca="1" si="9"/>
        <v>16.198780097927553</v>
      </c>
      <c r="U52" s="32">
        <f t="shared" ca="1" si="10"/>
        <v>41.13237530426882</v>
      </c>
      <c r="V52" s="38">
        <f t="shared" ca="1" si="11"/>
        <v>16.217194184399776</v>
      </c>
      <c r="W52" s="33">
        <f t="shared" ca="1" si="17"/>
        <v>667179.31090702559</v>
      </c>
    </row>
    <row r="53" spans="1:23" x14ac:dyDescent="0.3">
      <c r="A53" s="9"/>
      <c r="B53" s="9"/>
      <c r="C53" s="9"/>
      <c r="D53" s="3">
        <v>48</v>
      </c>
      <c r="E53" s="9">
        <v>113</v>
      </c>
      <c r="F53" s="10">
        <f t="shared" si="18"/>
        <v>4.6989473689444559</v>
      </c>
      <c r="G53" s="11">
        <f t="shared" si="0"/>
        <v>5.3389677612607425E-6</v>
      </c>
      <c r="H53" s="11">
        <f t="shared" si="12"/>
        <v>2.7097168057894939E-6</v>
      </c>
      <c r="I53" s="16">
        <f t="shared" ca="1" si="14"/>
        <v>7943526.8189748824</v>
      </c>
      <c r="J53" s="41">
        <f t="shared" ca="1" si="1"/>
        <v>-0.15693959782296771</v>
      </c>
      <c r="K53" s="16">
        <f t="shared" ca="1" si="15"/>
        <v>-1246653.9042658762</v>
      </c>
      <c r="L53" s="15">
        <f t="shared" ca="1" si="16"/>
        <v>4308</v>
      </c>
      <c r="M53" s="16">
        <f t="shared" ca="1" si="3"/>
        <v>6692564.9147090064</v>
      </c>
      <c r="N53" s="76" t="str">
        <f t="shared" ca="1" si="4"/>
        <v>V</v>
      </c>
      <c r="O53" s="15">
        <f t="shared" ca="1" si="13"/>
        <v>6291011.0198264662</v>
      </c>
      <c r="P53" s="12">
        <f t="shared" ca="1" si="5"/>
        <v>1665.2040176975513</v>
      </c>
      <c r="Q53" s="16">
        <f t="shared" ca="1" si="6"/>
        <v>2.3000273115511279E-2</v>
      </c>
      <c r="R53" s="36">
        <f t="shared" ca="1" si="7"/>
        <v>8.890470566409089E-3</v>
      </c>
      <c r="S53" s="16">
        <f t="shared" ca="1" si="8"/>
        <v>17.04685828583068</v>
      </c>
      <c r="T53" s="17">
        <f t="shared" ca="1" si="9"/>
        <v>6.5892518353495921</v>
      </c>
      <c r="U53" s="32">
        <f t="shared" ca="1" si="10"/>
        <v>17.069858558946191</v>
      </c>
      <c r="V53" s="38">
        <f t="shared" ca="1" si="11"/>
        <v>6.5981423059160011</v>
      </c>
      <c r="W53" s="33">
        <f t="shared" ca="1" si="17"/>
        <v>667185.90904933156</v>
      </c>
    </row>
    <row r="54" spans="1:23" x14ac:dyDescent="0.3">
      <c r="A54" s="9"/>
      <c r="B54" s="9"/>
      <c r="C54" s="9"/>
      <c r="D54" s="3">
        <v>49</v>
      </c>
      <c r="E54" s="9">
        <v>114</v>
      </c>
      <c r="F54" s="10">
        <f t="shared" si="18"/>
        <v>2.3140637688714722</v>
      </c>
      <c r="G54" s="11">
        <f t="shared" si="0"/>
        <v>2.6292509554712489E-6</v>
      </c>
      <c r="H54" s="11">
        <f t="shared" si="12"/>
        <v>1.3344387565652097E-6</v>
      </c>
      <c r="I54" s="16">
        <f t="shared" ca="1" si="14"/>
        <v>6692564.9147090064</v>
      </c>
      <c r="J54" s="41">
        <f t="shared" ca="1" si="1"/>
        <v>0.26714453016546219</v>
      </c>
      <c r="K54" s="16">
        <f t="shared" ca="1" si="15"/>
        <v>1787882.1097417942</v>
      </c>
      <c r="L54" s="15">
        <f t="shared" ca="1" si="16"/>
        <v>4308</v>
      </c>
      <c r="M54" s="16">
        <f t="shared" ca="1" si="3"/>
        <v>8476139.0244508013</v>
      </c>
      <c r="N54" s="76" t="str">
        <f t="shared" ca="1" si="4"/>
        <v>V</v>
      </c>
      <c r="O54" s="15">
        <f t="shared" ca="1" si="13"/>
        <v>7967570.6829837533</v>
      </c>
      <c r="P54" s="12">
        <f t="shared" ca="1" si="5"/>
        <v>1632.552958527011</v>
      </c>
      <c r="Q54" s="16">
        <f t="shared" ca="1" si="6"/>
        <v>1.1326813116170141E-2</v>
      </c>
      <c r="R54" s="36">
        <f t="shared" ca="1" si="7"/>
        <v>4.2923914260645582E-3</v>
      </c>
      <c r="S54" s="16">
        <f t="shared" ca="1" si="8"/>
        <v>10.632235115046258</v>
      </c>
      <c r="T54" s="17">
        <f t="shared" ca="1" si="9"/>
        <v>4.0291752304604325</v>
      </c>
      <c r="U54" s="32">
        <f t="shared" ca="1" si="10"/>
        <v>10.643561928162429</v>
      </c>
      <c r="V54" s="38">
        <f t="shared" ca="1" si="11"/>
        <v>4.0334676218864969</v>
      </c>
      <c r="W54" s="33">
        <f t="shared" ca="1" si="17"/>
        <v>667189.94251695345</v>
      </c>
    </row>
    <row r="55" spans="1:23" ht="15" thickBot="1" x14ac:dyDescent="0.35">
      <c r="A55" s="9"/>
      <c r="B55" s="9"/>
      <c r="C55" s="9"/>
      <c r="D55" s="5">
        <v>50</v>
      </c>
      <c r="E55" s="20">
        <v>115</v>
      </c>
      <c r="F55" s="21">
        <f t="shared" si="18"/>
        <v>1.1395937655727637</v>
      </c>
      <c r="G55" s="22">
        <f t="shared" si="0"/>
        <v>1.294812198906039E-6</v>
      </c>
      <c r="H55" s="22">
        <f t="shared" si="12"/>
        <v>1.294812198906039E-6</v>
      </c>
      <c r="I55" s="24">
        <f t="shared" ca="1" si="14"/>
        <v>8476139.0244508013</v>
      </c>
      <c r="J55" s="56">
        <f t="shared" ca="1" si="1"/>
        <v>0.29409735561019074</v>
      </c>
      <c r="K55" s="24">
        <f t="shared" ca="1" si="15"/>
        <v>2492810.0728753223</v>
      </c>
      <c r="L55" s="35">
        <f t="shared" ca="1" si="16"/>
        <v>4308</v>
      </c>
      <c r="M55" s="24">
        <f t="shared" ca="1" si="3"/>
        <v>10964641.097326124</v>
      </c>
      <c r="N55" s="77" t="str">
        <f t="shared" ca="1" si="4"/>
        <v>V</v>
      </c>
      <c r="O55" s="35">
        <f ca="1">M55-(M55*$B$9)</f>
        <v>10306762.631486557</v>
      </c>
      <c r="P55" s="34">
        <f t="shared" ca="1" si="5"/>
        <v>1600.542116202952</v>
      </c>
      <c r="Q55" s="24">
        <f t="shared" ca="1" si="6"/>
        <v>5.5780509528872164E-3</v>
      </c>
      <c r="R55" s="37">
        <f t="shared" ca="1" si="7"/>
        <v>2.0724014569224692E-3</v>
      </c>
      <c r="S55" s="24">
        <f t="shared" ca="1" si="8"/>
        <v>13.345321986477703</v>
      </c>
      <c r="T55" s="26">
        <f ca="1">S55/(1+$B$7)^D55</f>
        <v>4.9581592139384414</v>
      </c>
      <c r="U55" s="68">
        <f t="shared" ca="1" si="10"/>
        <v>13.350900037430591</v>
      </c>
      <c r="V55" s="39">
        <f ca="1">R55+T55</f>
        <v>4.9602316153953643</v>
      </c>
      <c r="W55" s="40">
        <f ca="1">V55+W54</f>
        <v>667194.9027485688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F1001"/>
  <sheetViews>
    <sheetView workbookViewId="0"/>
  </sheetViews>
  <sheetFormatPr baseColWidth="10" defaultRowHeight="14.4" x14ac:dyDescent="0.3"/>
  <cols>
    <col min="2" max="2" width="27.88671875" bestFit="1" customWidth="1"/>
    <col min="5" max="5" width="28.77734375" bestFit="1" customWidth="1"/>
    <col min="6" max="7" width="12.77734375" bestFit="1" customWidth="1"/>
  </cols>
  <sheetData>
    <row r="1" spans="1:6" x14ac:dyDescent="0.3">
      <c r="A1" t="s">
        <v>48</v>
      </c>
      <c r="B1" t="s">
        <v>49</v>
      </c>
      <c r="C1" t="s">
        <v>52</v>
      </c>
    </row>
    <row r="2" spans="1:6" x14ac:dyDescent="0.3">
      <c r="A2">
        <v>1</v>
      </c>
      <c r="B2" s="70">
        <v>944332.64</v>
      </c>
      <c r="C2" t="s">
        <v>53</v>
      </c>
      <c r="E2" s="79" t="s">
        <v>58</v>
      </c>
      <c r="F2" s="79">
        <f>AVERAGE(B2:B1001)</f>
        <v>310011.68671999953</v>
      </c>
    </row>
    <row r="3" spans="1:6" x14ac:dyDescent="0.3">
      <c r="A3">
        <v>2</v>
      </c>
      <c r="B3" s="70">
        <v>595593.56999999995</v>
      </c>
      <c r="C3" t="s">
        <v>53</v>
      </c>
      <c r="E3" s="79" t="s">
        <v>56</v>
      </c>
      <c r="F3" s="79">
        <f>MIN(B2:B1001)</f>
        <v>57705.26</v>
      </c>
    </row>
    <row r="4" spans="1:6" x14ac:dyDescent="0.3">
      <c r="A4">
        <v>3</v>
      </c>
      <c r="B4" s="70">
        <v>362204.35</v>
      </c>
      <c r="C4" t="s">
        <v>53</v>
      </c>
      <c r="E4" s="80" t="s">
        <v>57</v>
      </c>
      <c r="F4" s="79">
        <f>MAX(B2:B1001)</f>
        <v>1593110.81</v>
      </c>
    </row>
    <row r="5" spans="1:6" x14ac:dyDescent="0.3">
      <c r="A5">
        <v>4</v>
      </c>
      <c r="B5" s="70">
        <v>484438.41</v>
      </c>
      <c r="C5" t="s">
        <v>53</v>
      </c>
      <c r="E5" s="80" t="s">
        <v>54</v>
      </c>
      <c r="F5" s="81">
        <f>_xlfn.STDEV.S(B2:B1001)</f>
        <v>192914.99508745639</v>
      </c>
    </row>
    <row r="6" spans="1:6" x14ac:dyDescent="0.3">
      <c r="A6">
        <v>5</v>
      </c>
      <c r="B6" s="70">
        <v>336523.68</v>
      </c>
      <c r="C6">
        <v>112</v>
      </c>
      <c r="E6" s="80" t="s">
        <v>55</v>
      </c>
      <c r="F6" s="82">
        <f>COUNTIF(B2:B1001,"&lt;100000")/1000</f>
        <v>3.7999999999999999E-2</v>
      </c>
    </row>
    <row r="7" spans="1:6" x14ac:dyDescent="0.3">
      <c r="A7">
        <v>6</v>
      </c>
      <c r="B7" s="70">
        <v>397357.29</v>
      </c>
      <c r="C7" t="s">
        <v>53</v>
      </c>
      <c r="E7" s="80" t="s">
        <v>61</v>
      </c>
      <c r="F7" s="82">
        <f>COUNTIF(B2:B1001,"&lt;82241,21")/1000</f>
        <v>1.4999999999999999E-2</v>
      </c>
    </row>
    <row r="8" spans="1:6" x14ac:dyDescent="0.3">
      <c r="A8">
        <v>7</v>
      </c>
      <c r="B8" s="70">
        <v>321810.77</v>
      </c>
      <c r="C8" t="s">
        <v>53</v>
      </c>
      <c r="E8" s="80" t="s">
        <v>59</v>
      </c>
      <c r="F8" s="82">
        <f>COUNTIF(C2:C1001,"&lt;&gt;Pas de ruine")/1000</f>
        <v>4.3999999999999997E-2</v>
      </c>
    </row>
    <row r="9" spans="1:6" x14ac:dyDescent="0.3">
      <c r="A9">
        <v>8</v>
      </c>
      <c r="B9" s="70">
        <v>271453.21000000002</v>
      </c>
      <c r="C9" t="s">
        <v>53</v>
      </c>
      <c r="E9" s="80" t="s">
        <v>60</v>
      </c>
      <c r="F9" s="82">
        <f>COUNTIF(C2:C1001,"&lt;85")/1000</f>
        <v>2E-3</v>
      </c>
    </row>
    <row r="10" spans="1:6" x14ac:dyDescent="0.3">
      <c r="A10">
        <v>9</v>
      </c>
      <c r="B10" s="70">
        <v>249944.67</v>
      </c>
      <c r="C10" t="s">
        <v>53</v>
      </c>
      <c r="E10" s="80" t="s">
        <v>62</v>
      </c>
      <c r="F10" s="83">
        <f>AVERAGE(C2:C1001)</f>
        <v>97.818181818181813</v>
      </c>
    </row>
    <row r="11" spans="1:6" x14ac:dyDescent="0.3">
      <c r="A11">
        <v>10</v>
      </c>
      <c r="B11" s="70">
        <v>264380.51</v>
      </c>
      <c r="C11" t="s">
        <v>53</v>
      </c>
    </row>
    <row r="12" spans="1:6" x14ac:dyDescent="0.3">
      <c r="A12">
        <v>11</v>
      </c>
      <c r="B12" s="70">
        <v>314677.17</v>
      </c>
      <c r="C12">
        <v>86</v>
      </c>
    </row>
    <row r="13" spans="1:6" x14ac:dyDescent="0.3">
      <c r="A13">
        <v>12</v>
      </c>
      <c r="B13" s="70">
        <v>373651.44</v>
      </c>
      <c r="C13" t="s">
        <v>53</v>
      </c>
    </row>
    <row r="14" spans="1:6" x14ac:dyDescent="0.3">
      <c r="A14">
        <v>13</v>
      </c>
      <c r="B14" s="70">
        <v>190688.36</v>
      </c>
      <c r="C14" t="s">
        <v>53</v>
      </c>
    </row>
    <row r="15" spans="1:6" x14ac:dyDescent="0.3">
      <c r="A15">
        <v>14</v>
      </c>
      <c r="B15" s="70">
        <v>499820.85</v>
      </c>
      <c r="C15" t="s">
        <v>53</v>
      </c>
    </row>
    <row r="16" spans="1:6" x14ac:dyDescent="0.3">
      <c r="A16">
        <v>15</v>
      </c>
      <c r="B16" s="70">
        <v>241023.95</v>
      </c>
      <c r="C16" t="s">
        <v>53</v>
      </c>
    </row>
    <row r="17" spans="1:3" x14ac:dyDescent="0.3">
      <c r="A17">
        <v>16</v>
      </c>
      <c r="B17" s="70">
        <v>341050.17</v>
      </c>
      <c r="C17" t="s">
        <v>53</v>
      </c>
    </row>
    <row r="18" spans="1:3" x14ac:dyDescent="0.3">
      <c r="A18">
        <v>17</v>
      </c>
      <c r="B18" s="70">
        <v>328243.3</v>
      </c>
      <c r="C18" t="s">
        <v>53</v>
      </c>
    </row>
    <row r="19" spans="1:3" x14ac:dyDescent="0.3">
      <c r="A19">
        <v>18</v>
      </c>
      <c r="B19" s="70">
        <v>910887.09</v>
      </c>
      <c r="C19" t="s">
        <v>53</v>
      </c>
    </row>
    <row r="20" spans="1:3" x14ac:dyDescent="0.3">
      <c r="A20">
        <v>19</v>
      </c>
      <c r="B20" s="70">
        <v>147904.57999999999</v>
      </c>
      <c r="C20" t="s">
        <v>53</v>
      </c>
    </row>
    <row r="21" spans="1:3" x14ac:dyDescent="0.3">
      <c r="A21">
        <v>20</v>
      </c>
      <c r="B21" s="70">
        <v>363277.48</v>
      </c>
      <c r="C21" t="s">
        <v>53</v>
      </c>
    </row>
    <row r="22" spans="1:3" x14ac:dyDescent="0.3">
      <c r="A22">
        <v>21</v>
      </c>
      <c r="B22" s="70">
        <v>197979.09</v>
      </c>
      <c r="C22" t="s">
        <v>53</v>
      </c>
    </row>
    <row r="23" spans="1:3" x14ac:dyDescent="0.3">
      <c r="A23">
        <v>22</v>
      </c>
      <c r="B23" s="70">
        <v>819899.39</v>
      </c>
      <c r="C23" t="s">
        <v>53</v>
      </c>
    </row>
    <row r="24" spans="1:3" x14ac:dyDescent="0.3">
      <c r="A24">
        <v>23</v>
      </c>
      <c r="B24" s="70">
        <v>209973.5</v>
      </c>
      <c r="C24" t="s">
        <v>53</v>
      </c>
    </row>
    <row r="25" spans="1:3" x14ac:dyDescent="0.3">
      <c r="A25">
        <v>24</v>
      </c>
      <c r="B25" s="70">
        <v>191995.68</v>
      </c>
      <c r="C25" t="s">
        <v>53</v>
      </c>
    </row>
    <row r="26" spans="1:3" x14ac:dyDescent="0.3">
      <c r="A26">
        <v>25</v>
      </c>
      <c r="B26" s="70">
        <v>750417.03</v>
      </c>
      <c r="C26" t="s">
        <v>53</v>
      </c>
    </row>
    <row r="27" spans="1:3" x14ac:dyDescent="0.3">
      <c r="A27">
        <v>26</v>
      </c>
      <c r="B27" s="70">
        <v>531728.52</v>
      </c>
      <c r="C27" t="s">
        <v>53</v>
      </c>
    </row>
    <row r="28" spans="1:3" x14ac:dyDescent="0.3">
      <c r="A28">
        <v>27</v>
      </c>
      <c r="B28" s="70">
        <v>202596.75</v>
      </c>
      <c r="C28">
        <v>108</v>
      </c>
    </row>
    <row r="29" spans="1:3" x14ac:dyDescent="0.3">
      <c r="A29">
        <v>28</v>
      </c>
      <c r="B29" s="70">
        <v>168310.1</v>
      </c>
      <c r="C29" t="s">
        <v>53</v>
      </c>
    </row>
    <row r="30" spans="1:3" x14ac:dyDescent="0.3">
      <c r="A30">
        <v>29</v>
      </c>
      <c r="B30" s="70">
        <v>371625.14</v>
      </c>
      <c r="C30" t="s">
        <v>53</v>
      </c>
    </row>
    <row r="31" spans="1:3" x14ac:dyDescent="0.3">
      <c r="A31">
        <v>30</v>
      </c>
      <c r="B31" s="70">
        <v>219381.29</v>
      </c>
      <c r="C31" t="s">
        <v>53</v>
      </c>
    </row>
    <row r="32" spans="1:3" x14ac:dyDescent="0.3">
      <c r="A32">
        <v>31</v>
      </c>
      <c r="B32" s="70">
        <v>271584.08</v>
      </c>
      <c r="C32" t="s">
        <v>53</v>
      </c>
    </row>
    <row r="33" spans="1:3" x14ac:dyDescent="0.3">
      <c r="A33">
        <v>32</v>
      </c>
      <c r="B33" s="70">
        <v>220368.7</v>
      </c>
      <c r="C33" t="s">
        <v>53</v>
      </c>
    </row>
    <row r="34" spans="1:3" x14ac:dyDescent="0.3">
      <c r="A34">
        <v>33</v>
      </c>
      <c r="B34" s="70">
        <v>393387.63</v>
      </c>
      <c r="C34" t="s">
        <v>53</v>
      </c>
    </row>
    <row r="35" spans="1:3" x14ac:dyDescent="0.3">
      <c r="A35">
        <v>34</v>
      </c>
      <c r="B35" s="70">
        <v>689121.76</v>
      </c>
      <c r="C35" t="s">
        <v>53</v>
      </c>
    </row>
    <row r="36" spans="1:3" x14ac:dyDescent="0.3">
      <c r="A36">
        <v>35</v>
      </c>
      <c r="B36" s="70">
        <v>263953.21000000002</v>
      </c>
      <c r="C36" t="s">
        <v>53</v>
      </c>
    </row>
    <row r="37" spans="1:3" x14ac:dyDescent="0.3">
      <c r="A37">
        <v>36</v>
      </c>
      <c r="B37" s="70">
        <v>137098.65</v>
      </c>
      <c r="C37" t="s">
        <v>53</v>
      </c>
    </row>
    <row r="38" spans="1:3" x14ac:dyDescent="0.3">
      <c r="A38">
        <v>37</v>
      </c>
      <c r="B38" s="70">
        <v>176037.89</v>
      </c>
      <c r="C38" t="s">
        <v>53</v>
      </c>
    </row>
    <row r="39" spans="1:3" x14ac:dyDescent="0.3">
      <c r="A39">
        <v>38</v>
      </c>
      <c r="B39" s="70">
        <v>173677.38</v>
      </c>
      <c r="C39" t="s">
        <v>53</v>
      </c>
    </row>
    <row r="40" spans="1:3" x14ac:dyDescent="0.3">
      <c r="A40">
        <v>39</v>
      </c>
      <c r="B40" s="70">
        <v>63250.09</v>
      </c>
      <c r="C40" t="s">
        <v>53</v>
      </c>
    </row>
    <row r="41" spans="1:3" x14ac:dyDescent="0.3">
      <c r="A41">
        <v>40</v>
      </c>
      <c r="B41" s="70">
        <v>329012.45</v>
      </c>
      <c r="C41" t="s">
        <v>53</v>
      </c>
    </row>
    <row r="42" spans="1:3" x14ac:dyDescent="0.3">
      <c r="A42">
        <v>41</v>
      </c>
      <c r="B42" s="70">
        <v>326188.46999999997</v>
      </c>
      <c r="C42" t="s">
        <v>53</v>
      </c>
    </row>
    <row r="43" spans="1:3" x14ac:dyDescent="0.3">
      <c r="A43">
        <v>42</v>
      </c>
      <c r="B43" s="70">
        <v>268242.78000000003</v>
      </c>
      <c r="C43" t="s">
        <v>53</v>
      </c>
    </row>
    <row r="44" spans="1:3" x14ac:dyDescent="0.3">
      <c r="A44">
        <v>43</v>
      </c>
      <c r="B44" s="70">
        <v>580650.56999999995</v>
      </c>
      <c r="C44" t="s">
        <v>53</v>
      </c>
    </row>
    <row r="45" spans="1:3" x14ac:dyDescent="0.3">
      <c r="A45">
        <v>44</v>
      </c>
      <c r="B45" s="70">
        <v>83200.23</v>
      </c>
      <c r="C45" t="s">
        <v>53</v>
      </c>
    </row>
    <row r="46" spans="1:3" x14ac:dyDescent="0.3">
      <c r="A46">
        <v>45</v>
      </c>
      <c r="B46" s="70">
        <v>178921.64</v>
      </c>
      <c r="C46" t="s">
        <v>53</v>
      </c>
    </row>
    <row r="47" spans="1:3" x14ac:dyDescent="0.3">
      <c r="A47">
        <v>46</v>
      </c>
      <c r="B47" s="70">
        <v>204946.31</v>
      </c>
      <c r="C47" t="s">
        <v>53</v>
      </c>
    </row>
    <row r="48" spans="1:3" x14ac:dyDescent="0.3">
      <c r="A48">
        <v>47</v>
      </c>
      <c r="B48" s="70">
        <v>217364.18</v>
      </c>
      <c r="C48" t="s">
        <v>53</v>
      </c>
    </row>
    <row r="49" spans="1:3" x14ac:dyDescent="0.3">
      <c r="A49">
        <v>48</v>
      </c>
      <c r="B49" s="70">
        <v>365244.1</v>
      </c>
      <c r="C49" t="s">
        <v>53</v>
      </c>
    </row>
    <row r="50" spans="1:3" x14ac:dyDescent="0.3">
      <c r="A50">
        <v>49</v>
      </c>
      <c r="B50" s="70">
        <v>232637.1</v>
      </c>
      <c r="C50" t="s">
        <v>53</v>
      </c>
    </row>
    <row r="51" spans="1:3" x14ac:dyDescent="0.3">
      <c r="A51">
        <v>50</v>
      </c>
      <c r="B51" s="70">
        <v>286897.26</v>
      </c>
      <c r="C51" t="s">
        <v>53</v>
      </c>
    </row>
    <row r="52" spans="1:3" x14ac:dyDescent="0.3">
      <c r="A52">
        <v>51</v>
      </c>
      <c r="B52" s="70">
        <v>389987.89</v>
      </c>
      <c r="C52" t="s">
        <v>53</v>
      </c>
    </row>
    <row r="53" spans="1:3" x14ac:dyDescent="0.3">
      <c r="A53">
        <v>52</v>
      </c>
      <c r="B53" s="70">
        <v>216479.32</v>
      </c>
      <c r="C53" t="s">
        <v>53</v>
      </c>
    </row>
    <row r="54" spans="1:3" x14ac:dyDescent="0.3">
      <c r="A54">
        <v>53</v>
      </c>
      <c r="B54" s="70">
        <v>530921</v>
      </c>
      <c r="C54" t="s">
        <v>53</v>
      </c>
    </row>
    <row r="55" spans="1:3" x14ac:dyDescent="0.3">
      <c r="A55">
        <v>54</v>
      </c>
      <c r="B55" s="70">
        <v>267732.08</v>
      </c>
      <c r="C55" t="s">
        <v>53</v>
      </c>
    </row>
    <row r="56" spans="1:3" x14ac:dyDescent="0.3">
      <c r="A56">
        <v>55</v>
      </c>
      <c r="B56" s="70">
        <v>149731.48000000001</v>
      </c>
      <c r="C56" t="s">
        <v>53</v>
      </c>
    </row>
    <row r="57" spans="1:3" x14ac:dyDescent="0.3">
      <c r="A57">
        <v>56</v>
      </c>
      <c r="B57" s="70">
        <v>344657.85</v>
      </c>
      <c r="C57" t="s">
        <v>53</v>
      </c>
    </row>
    <row r="58" spans="1:3" x14ac:dyDescent="0.3">
      <c r="A58">
        <v>57</v>
      </c>
      <c r="B58" s="70">
        <v>180440.2</v>
      </c>
      <c r="C58" t="s">
        <v>53</v>
      </c>
    </row>
    <row r="59" spans="1:3" x14ac:dyDescent="0.3">
      <c r="A59">
        <v>58</v>
      </c>
      <c r="B59" s="70">
        <v>411385.2</v>
      </c>
      <c r="C59" t="s">
        <v>53</v>
      </c>
    </row>
    <row r="60" spans="1:3" x14ac:dyDescent="0.3">
      <c r="A60">
        <v>59</v>
      </c>
      <c r="B60" s="70">
        <v>230541.47</v>
      </c>
      <c r="C60" t="s">
        <v>53</v>
      </c>
    </row>
    <row r="61" spans="1:3" x14ac:dyDescent="0.3">
      <c r="A61">
        <v>60</v>
      </c>
      <c r="B61" s="70">
        <v>402040.44</v>
      </c>
      <c r="C61" t="s">
        <v>53</v>
      </c>
    </row>
    <row r="62" spans="1:3" x14ac:dyDescent="0.3">
      <c r="A62">
        <v>61</v>
      </c>
      <c r="B62" s="70">
        <v>111240.95</v>
      </c>
      <c r="C62" t="s">
        <v>53</v>
      </c>
    </row>
    <row r="63" spans="1:3" x14ac:dyDescent="0.3">
      <c r="A63">
        <v>62</v>
      </c>
      <c r="B63" s="70">
        <v>232959.84</v>
      </c>
      <c r="C63" t="s">
        <v>53</v>
      </c>
    </row>
    <row r="64" spans="1:3" x14ac:dyDescent="0.3">
      <c r="A64">
        <v>63</v>
      </c>
      <c r="B64" s="70">
        <v>142890.72</v>
      </c>
      <c r="C64" t="s">
        <v>53</v>
      </c>
    </row>
    <row r="65" spans="1:3" x14ac:dyDescent="0.3">
      <c r="A65">
        <v>64</v>
      </c>
      <c r="B65" s="70">
        <v>327388.53999999998</v>
      </c>
      <c r="C65" t="s">
        <v>53</v>
      </c>
    </row>
    <row r="66" spans="1:3" x14ac:dyDescent="0.3">
      <c r="A66">
        <v>65</v>
      </c>
      <c r="B66" s="70">
        <v>481228.76</v>
      </c>
      <c r="C66" t="s">
        <v>53</v>
      </c>
    </row>
    <row r="67" spans="1:3" x14ac:dyDescent="0.3">
      <c r="A67">
        <v>66</v>
      </c>
      <c r="B67" s="70">
        <v>272885.13</v>
      </c>
      <c r="C67" t="s">
        <v>53</v>
      </c>
    </row>
    <row r="68" spans="1:3" x14ac:dyDescent="0.3">
      <c r="A68">
        <v>67</v>
      </c>
      <c r="B68" s="70">
        <v>65849.94</v>
      </c>
      <c r="C68">
        <v>106</v>
      </c>
    </row>
    <row r="69" spans="1:3" x14ac:dyDescent="0.3">
      <c r="A69">
        <v>68</v>
      </c>
      <c r="B69" s="70">
        <v>275732.17</v>
      </c>
      <c r="C69" t="s">
        <v>53</v>
      </c>
    </row>
    <row r="70" spans="1:3" x14ac:dyDescent="0.3">
      <c r="A70">
        <v>69</v>
      </c>
      <c r="B70" s="70">
        <v>334396.31</v>
      </c>
      <c r="C70" t="s">
        <v>53</v>
      </c>
    </row>
    <row r="71" spans="1:3" x14ac:dyDescent="0.3">
      <c r="A71">
        <v>70</v>
      </c>
      <c r="B71" s="70">
        <v>229950.93</v>
      </c>
      <c r="C71" t="s">
        <v>53</v>
      </c>
    </row>
    <row r="72" spans="1:3" x14ac:dyDescent="0.3">
      <c r="A72">
        <v>71</v>
      </c>
      <c r="B72" s="70">
        <v>700365.3</v>
      </c>
      <c r="C72" t="s">
        <v>53</v>
      </c>
    </row>
    <row r="73" spans="1:3" x14ac:dyDescent="0.3">
      <c r="A73">
        <v>72</v>
      </c>
      <c r="B73" s="70">
        <v>172024.31</v>
      </c>
      <c r="C73" t="s">
        <v>53</v>
      </c>
    </row>
    <row r="74" spans="1:3" x14ac:dyDescent="0.3">
      <c r="A74">
        <v>73</v>
      </c>
      <c r="B74" s="70">
        <v>350481.08</v>
      </c>
      <c r="C74" t="s">
        <v>53</v>
      </c>
    </row>
    <row r="75" spans="1:3" x14ac:dyDescent="0.3">
      <c r="A75">
        <v>74</v>
      </c>
      <c r="B75" s="70">
        <v>188015.93</v>
      </c>
      <c r="C75" t="s">
        <v>53</v>
      </c>
    </row>
    <row r="76" spans="1:3" x14ac:dyDescent="0.3">
      <c r="A76">
        <v>75</v>
      </c>
      <c r="B76" s="70">
        <v>480932.79</v>
      </c>
      <c r="C76" t="s">
        <v>53</v>
      </c>
    </row>
    <row r="77" spans="1:3" x14ac:dyDescent="0.3">
      <c r="A77">
        <v>76</v>
      </c>
      <c r="B77" s="70">
        <v>216737.65</v>
      </c>
      <c r="C77" t="s">
        <v>53</v>
      </c>
    </row>
    <row r="78" spans="1:3" x14ac:dyDescent="0.3">
      <c r="A78">
        <v>77</v>
      </c>
      <c r="B78" s="70">
        <v>119667.79</v>
      </c>
      <c r="C78" t="s">
        <v>53</v>
      </c>
    </row>
    <row r="79" spans="1:3" x14ac:dyDescent="0.3">
      <c r="A79">
        <v>78</v>
      </c>
      <c r="B79" s="70">
        <v>810730.71</v>
      </c>
      <c r="C79" t="s">
        <v>53</v>
      </c>
    </row>
    <row r="80" spans="1:3" x14ac:dyDescent="0.3">
      <c r="A80">
        <v>79</v>
      </c>
      <c r="B80" s="70">
        <v>583145.64</v>
      </c>
      <c r="C80" t="s">
        <v>53</v>
      </c>
    </row>
    <row r="81" spans="1:3" x14ac:dyDescent="0.3">
      <c r="A81">
        <v>80</v>
      </c>
      <c r="B81" s="70">
        <v>390902.22</v>
      </c>
      <c r="C81">
        <v>88</v>
      </c>
    </row>
    <row r="82" spans="1:3" x14ac:dyDescent="0.3">
      <c r="A82">
        <v>81</v>
      </c>
      <c r="B82" s="70">
        <v>188055.99</v>
      </c>
      <c r="C82" t="s">
        <v>53</v>
      </c>
    </row>
    <row r="83" spans="1:3" x14ac:dyDescent="0.3">
      <c r="A83">
        <v>82</v>
      </c>
      <c r="B83" s="70">
        <v>143824.76</v>
      </c>
      <c r="C83" t="s">
        <v>53</v>
      </c>
    </row>
    <row r="84" spans="1:3" x14ac:dyDescent="0.3">
      <c r="A84">
        <v>83</v>
      </c>
      <c r="B84" s="70">
        <v>80750.210000000006</v>
      </c>
      <c r="C84" t="s">
        <v>53</v>
      </c>
    </row>
    <row r="85" spans="1:3" x14ac:dyDescent="0.3">
      <c r="A85">
        <v>84</v>
      </c>
      <c r="B85" s="70">
        <v>126044.96</v>
      </c>
      <c r="C85" t="s">
        <v>53</v>
      </c>
    </row>
    <row r="86" spans="1:3" x14ac:dyDescent="0.3">
      <c r="A86">
        <v>85</v>
      </c>
      <c r="B86" s="70">
        <v>200869.24</v>
      </c>
      <c r="C86" t="s">
        <v>53</v>
      </c>
    </row>
    <row r="87" spans="1:3" x14ac:dyDescent="0.3">
      <c r="A87">
        <v>86</v>
      </c>
      <c r="B87" s="70">
        <v>520596.15</v>
      </c>
      <c r="C87" t="s">
        <v>53</v>
      </c>
    </row>
    <row r="88" spans="1:3" x14ac:dyDescent="0.3">
      <c r="A88">
        <v>87</v>
      </c>
      <c r="B88" s="70">
        <v>224184.38</v>
      </c>
      <c r="C88" t="s">
        <v>53</v>
      </c>
    </row>
    <row r="89" spans="1:3" x14ac:dyDescent="0.3">
      <c r="A89">
        <v>88</v>
      </c>
      <c r="B89" s="70">
        <v>605282.31999999995</v>
      </c>
      <c r="C89" t="s">
        <v>53</v>
      </c>
    </row>
    <row r="90" spans="1:3" x14ac:dyDescent="0.3">
      <c r="A90">
        <v>89</v>
      </c>
      <c r="B90" s="70">
        <v>140499.54</v>
      </c>
      <c r="C90">
        <v>100</v>
      </c>
    </row>
    <row r="91" spans="1:3" x14ac:dyDescent="0.3">
      <c r="A91">
        <v>90</v>
      </c>
      <c r="B91" s="70">
        <v>99426.42</v>
      </c>
      <c r="C91" t="s">
        <v>53</v>
      </c>
    </row>
    <row r="92" spans="1:3" x14ac:dyDescent="0.3">
      <c r="A92">
        <v>91</v>
      </c>
      <c r="B92" s="70">
        <v>96965.78</v>
      </c>
      <c r="C92" t="s">
        <v>53</v>
      </c>
    </row>
    <row r="93" spans="1:3" x14ac:dyDescent="0.3">
      <c r="A93">
        <v>92</v>
      </c>
      <c r="B93" s="70">
        <v>303856.31</v>
      </c>
      <c r="C93" t="s">
        <v>53</v>
      </c>
    </row>
    <row r="94" spans="1:3" x14ac:dyDescent="0.3">
      <c r="A94">
        <v>93</v>
      </c>
      <c r="B94" s="70">
        <v>194075.78</v>
      </c>
      <c r="C94" t="s">
        <v>53</v>
      </c>
    </row>
    <row r="95" spans="1:3" x14ac:dyDescent="0.3">
      <c r="A95">
        <v>94</v>
      </c>
      <c r="B95" s="70">
        <v>232072.77</v>
      </c>
      <c r="C95" t="s">
        <v>53</v>
      </c>
    </row>
    <row r="96" spans="1:3" x14ac:dyDescent="0.3">
      <c r="A96">
        <v>95</v>
      </c>
      <c r="B96" s="70">
        <v>415331.91</v>
      </c>
      <c r="C96" t="s">
        <v>53</v>
      </c>
    </row>
    <row r="97" spans="1:3" x14ac:dyDescent="0.3">
      <c r="A97">
        <v>96</v>
      </c>
      <c r="B97" s="70">
        <v>250578.98</v>
      </c>
      <c r="C97" t="s">
        <v>53</v>
      </c>
    </row>
    <row r="98" spans="1:3" x14ac:dyDescent="0.3">
      <c r="A98">
        <v>97</v>
      </c>
      <c r="B98" s="70">
        <v>368233.72</v>
      </c>
      <c r="C98" t="s">
        <v>53</v>
      </c>
    </row>
    <row r="99" spans="1:3" x14ac:dyDescent="0.3">
      <c r="A99">
        <v>98</v>
      </c>
      <c r="B99" s="70">
        <v>117557.26</v>
      </c>
      <c r="C99" t="s">
        <v>53</v>
      </c>
    </row>
    <row r="100" spans="1:3" x14ac:dyDescent="0.3">
      <c r="A100">
        <v>99</v>
      </c>
      <c r="B100" s="70">
        <v>337561.4</v>
      </c>
      <c r="C100" t="s">
        <v>53</v>
      </c>
    </row>
    <row r="101" spans="1:3" x14ac:dyDescent="0.3">
      <c r="A101">
        <v>100</v>
      </c>
      <c r="B101" s="70">
        <v>357608.16</v>
      </c>
      <c r="C101" t="s">
        <v>53</v>
      </c>
    </row>
    <row r="102" spans="1:3" x14ac:dyDescent="0.3">
      <c r="A102">
        <v>101</v>
      </c>
      <c r="B102" s="70">
        <v>317244.09999999998</v>
      </c>
      <c r="C102" t="s">
        <v>53</v>
      </c>
    </row>
    <row r="103" spans="1:3" x14ac:dyDescent="0.3">
      <c r="A103">
        <v>102</v>
      </c>
      <c r="B103" s="70">
        <v>88691.96</v>
      </c>
      <c r="C103" t="s">
        <v>53</v>
      </c>
    </row>
    <row r="104" spans="1:3" x14ac:dyDescent="0.3">
      <c r="A104">
        <v>103</v>
      </c>
      <c r="B104" s="70">
        <v>245781.87</v>
      </c>
      <c r="C104" t="s">
        <v>53</v>
      </c>
    </row>
    <row r="105" spans="1:3" x14ac:dyDescent="0.3">
      <c r="A105">
        <v>104</v>
      </c>
      <c r="B105" s="70">
        <v>613117.39</v>
      </c>
      <c r="C105" t="s">
        <v>53</v>
      </c>
    </row>
    <row r="106" spans="1:3" x14ac:dyDescent="0.3">
      <c r="A106">
        <v>105</v>
      </c>
      <c r="B106" s="70">
        <v>131090.26</v>
      </c>
      <c r="C106" t="s">
        <v>53</v>
      </c>
    </row>
    <row r="107" spans="1:3" x14ac:dyDescent="0.3">
      <c r="A107">
        <v>106</v>
      </c>
      <c r="B107" s="70">
        <v>339458.21</v>
      </c>
      <c r="C107" t="s">
        <v>53</v>
      </c>
    </row>
    <row r="108" spans="1:3" x14ac:dyDescent="0.3">
      <c r="A108">
        <v>107</v>
      </c>
      <c r="B108" s="70">
        <v>135869.84</v>
      </c>
      <c r="C108" t="s">
        <v>53</v>
      </c>
    </row>
    <row r="109" spans="1:3" x14ac:dyDescent="0.3">
      <c r="A109">
        <v>108</v>
      </c>
      <c r="B109" s="70">
        <v>112111.62</v>
      </c>
      <c r="C109" t="s">
        <v>53</v>
      </c>
    </row>
    <row r="110" spans="1:3" x14ac:dyDescent="0.3">
      <c r="A110">
        <v>109</v>
      </c>
      <c r="B110" s="70">
        <v>271506.51</v>
      </c>
      <c r="C110" t="s">
        <v>53</v>
      </c>
    </row>
    <row r="111" spans="1:3" x14ac:dyDescent="0.3">
      <c r="A111">
        <v>110</v>
      </c>
      <c r="B111" s="70">
        <v>511347.04</v>
      </c>
      <c r="C111" t="s">
        <v>53</v>
      </c>
    </row>
    <row r="112" spans="1:3" x14ac:dyDescent="0.3">
      <c r="A112">
        <v>111</v>
      </c>
      <c r="B112" s="70">
        <v>245362.19</v>
      </c>
      <c r="C112" t="s">
        <v>53</v>
      </c>
    </row>
    <row r="113" spans="1:3" x14ac:dyDescent="0.3">
      <c r="A113">
        <v>112</v>
      </c>
      <c r="B113" s="70">
        <v>248804.68</v>
      </c>
      <c r="C113" t="s">
        <v>53</v>
      </c>
    </row>
    <row r="114" spans="1:3" x14ac:dyDescent="0.3">
      <c r="A114">
        <v>113</v>
      </c>
      <c r="B114" s="70">
        <v>821905.84</v>
      </c>
      <c r="C114" t="s">
        <v>53</v>
      </c>
    </row>
    <row r="115" spans="1:3" x14ac:dyDescent="0.3">
      <c r="A115">
        <v>114</v>
      </c>
      <c r="B115" s="70">
        <v>501123.53</v>
      </c>
      <c r="C115" t="s">
        <v>53</v>
      </c>
    </row>
    <row r="116" spans="1:3" x14ac:dyDescent="0.3">
      <c r="A116">
        <v>115</v>
      </c>
      <c r="B116" s="70">
        <v>189730.23</v>
      </c>
      <c r="C116" t="s">
        <v>53</v>
      </c>
    </row>
    <row r="117" spans="1:3" x14ac:dyDescent="0.3">
      <c r="A117">
        <v>116</v>
      </c>
      <c r="B117" s="70">
        <v>163662.73000000001</v>
      </c>
      <c r="C117" t="s">
        <v>53</v>
      </c>
    </row>
    <row r="118" spans="1:3" x14ac:dyDescent="0.3">
      <c r="A118">
        <v>117</v>
      </c>
      <c r="B118" s="70">
        <v>137607.85</v>
      </c>
      <c r="C118" t="s">
        <v>53</v>
      </c>
    </row>
    <row r="119" spans="1:3" x14ac:dyDescent="0.3">
      <c r="A119">
        <v>118</v>
      </c>
      <c r="B119" s="70">
        <v>223020.91</v>
      </c>
      <c r="C119" t="s">
        <v>53</v>
      </c>
    </row>
    <row r="120" spans="1:3" x14ac:dyDescent="0.3">
      <c r="A120">
        <v>119</v>
      </c>
      <c r="B120" s="70">
        <v>365613.84</v>
      </c>
      <c r="C120" t="s">
        <v>53</v>
      </c>
    </row>
    <row r="121" spans="1:3" x14ac:dyDescent="0.3">
      <c r="A121">
        <v>120</v>
      </c>
      <c r="B121" s="70">
        <v>199120.86</v>
      </c>
      <c r="C121" t="s">
        <v>53</v>
      </c>
    </row>
    <row r="122" spans="1:3" x14ac:dyDescent="0.3">
      <c r="A122">
        <v>121</v>
      </c>
      <c r="B122" s="70">
        <v>208818.6</v>
      </c>
      <c r="C122" t="s">
        <v>53</v>
      </c>
    </row>
    <row r="123" spans="1:3" x14ac:dyDescent="0.3">
      <c r="A123">
        <v>122</v>
      </c>
      <c r="B123" s="70">
        <v>242116.45</v>
      </c>
      <c r="C123">
        <v>101</v>
      </c>
    </row>
    <row r="124" spans="1:3" x14ac:dyDescent="0.3">
      <c r="A124">
        <v>123</v>
      </c>
      <c r="B124" s="70">
        <v>160971.18</v>
      </c>
      <c r="C124" t="s">
        <v>53</v>
      </c>
    </row>
    <row r="125" spans="1:3" x14ac:dyDescent="0.3">
      <c r="A125">
        <v>124</v>
      </c>
      <c r="B125" s="70">
        <v>772736.34</v>
      </c>
      <c r="C125" t="s">
        <v>53</v>
      </c>
    </row>
    <row r="126" spans="1:3" x14ac:dyDescent="0.3">
      <c r="A126">
        <v>125</v>
      </c>
      <c r="B126" s="70">
        <v>327659.77</v>
      </c>
      <c r="C126">
        <v>104</v>
      </c>
    </row>
    <row r="127" spans="1:3" x14ac:dyDescent="0.3">
      <c r="A127">
        <v>126</v>
      </c>
      <c r="B127" s="70">
        <v>200337.72</v>
      </c>
      <c r="C127" t="s">
        <v>53</v>
      </c>
    </row>
    <row r="128" spans="1:3" x14ac:dyDescent="0.3">
      <c r="A128">
        <v>127</v>
      </c>
      <c r="B128" s="70">
        <v>189348.44</v>
      </c>
      <c r="C128" t="s">
        <v>53</v>
      </c>
    </row>
    <row r="129" spans="1:3" x14ac:dyDescent="0.3">
      <c r="A129">
        <v>128</v>
      </c>
      <c r="B129" s="70">
        <v>139545.72</v>
      </c>
      <c r="C129" t="s">
        <v>53</v>
      </c>
    </row>
    <row r="130" spans="1:3" x14ac:dyDescent="0.3">
      <c r="A130">
        <v>129</v>
      </c>
      <c r="B130" s="70">
        <v>313779.83</v>
      </c>
      <c r="C130" t="s">
        <v>53</v>
      </c>
    </row>
    <row r="131" spans="1:3" x14ac:dyDescent="0.3">
      <c r="A131">
        <v>130</v>
      </c>
      <c r="B131" s="70">
        <v>406860.08</v>
      </c>
      <c r="C131" t="s">
        <v>53</v>
      </c>
    </row>
    <row r="132" spans="1:3" x14ac:dyDescent="0.3">
      <c r="A132">
        <v>131</v>
      </c>
      <c r="B132" s="70">
        <v>233376.29</v>
      </c>
      <c r="C132" t="s">
        <v>53</v>
      </c>
    </row>
    <row r="133" spans="1:3" x14ac:dyDescent="0.3">
      <c r="A133">
        <v>132</v>
      </c>
      <c r="B133" s="70">
        <v>212236.84</v>
      </c>
      <c r="C133" t="s">
        <v>53</v>
      </c>
    </row>
    <row r="134" spans="1:3" x14ac:dyDescent="0.3">
      <c r="A134">
        <v>133</v>
      </c>
      <c r="B134" s="70">
        <v>685236.12</v>
      </c>
      <c r="C134" t="s">
        <v>53</v>
      </c>
    </row>
    <row r="135" spans="1:3" x14ac:dyDescent="0.3">
      <c r="A135">
        <v>134</v>
      </c>
      <c r="B135" s="70">
        <v>320900.56</v>
      </c>
      <c r="C135" t="s">
        <v>53</v>
      </c>
    </row>
    <row r="136" spans="1:3" x14ac:dyDescent="0.3">
      <c r="A136">
        <v>135</v>
      </c>
      <c r="B136" s="70">
        <v>340686.1</v>
      </c>
      <c r="C136">
        <v>91</v>
      </c>
    </row>
    <row r="137" spans="1:3" x14ac:dyDescent="0.3">
      <c r="A137">
        <v>136</v>
      </c>
      <c r="B137" s="70">
        <v>165155.22</v>
      </c>
      <c r="C137" t="s">
        <v>53</v>
      </c>
    </row>
    <row r="138" spans="1:3" x14ac:dyDescent="0.3">
      <c r="A138">
        <v>137</v>
      </c>
      <c r="B138" s="70">
        <v>261579.05</v>
      </c>
      <c r="C138" t="s">
        <v>53</v>
      </c>
    </row>
    <row r="139" spans="1:3" x14ac:dyDescent="0.3">
      <c r="A139">
        <v>138</v>
      </c>
      <c r="B139" s="70">
        <v>184842.78</v>
      </c>
      <c r="C139" t="s">
        <v>53</v>
      </c>
    </row>
    <row r="140" spans="1:3" x14ac:dyDescent="0.3">
      <c r="A140">
        <v>139</v>
      </c>
      <c r="B140" s="70">
        <v>341606.86</v>
      </c>
      <c r="C140" t="s">
        <v>53</v>
      </c>
    </row>
    <row r="141" spans="1:3" x14ac:dyDescent="0.3">
      <c r="A141">
        <v>140</v>
      </c>
      <c r="B141" s="70">
        <v>159423.71</v>
      </c>
      <c r="C141" t="s">
        <v>53</v>
      </c>
    </row>
    <row r="142" spans="1:3" x14ac:dyDescent="0.3">
      <c r="A142">
        <v>141</v>
      </c>
      <c r="B142" s="70">
        <v>155609.62</v>
      </c>
      <c r="C142" t="s">
        <v>53</v>
      </c>
    </row>
    <row r="143" spans="1:3" x14ac:dyDescent="0.3">
      <c r="A143">
        <v>142</v>
      </c>
      <c r="B143" s="70">
        <v>69913.97</v>
      </c>
      <c r="C143" t="s">
        <v>53</v>
      </c>
    </row>
    <row r="144" spans="1:3" x14ac:dyDescent="0.3">
      <c r="A144">
        <v>143</v>
      </c>
      <c r="B144" s="70">
        <v>1593110.81</v>
      </c>
      <c r="C144" t="s">
        <v>53</v>
      </c>
    </row>
    <row r="145" spans="1:3" x14ac:dyDescent="0.3">
      <c r="A145">
        <v>144</v>
      </c>
      <c r="B145" s="70">
        <v>155501.46</v>
      </c>
      <c r="C145" t="s">
        <v>53</v>
      </c>
    </row>
    <row r="146" spans="1:3" x14ac:dyDescent="0.3">
      <c r="A146">
        <v>145</v>
      </c>
      <c r="B146" s="70">
        <v>285996.99</v>
      </c>
      <c r="C146" t="s">
        <v>53</v>
      </c>
    </row>
    <row r="147" spans="1:3" x14ac:dyDescent="0.3">
      <c r="A147">
        <v>146</v>
      </c>
      <c r="B147" s="70">
        <v>454286.57</v>
      </c>
      <c r="C147" t="s">
        <v>53</v>
      </c>
    </row>
    <row r="148" spans="1:3" x14ac:dyDescent="0.3">
      <c r="A148">
        <v>147</v>
      </c>
      <c r="B148" s="70">
        <v>332266.76</v>
      </c>
      <c r="C148" t="s">
        <v>53</v>
      </c>
    </row>
    <row r="149" spans="1:3" x14ac:dyDescent="0.3">
      <c r="A149">
        <v>148</v>
      </c>
      <c r="B149" s="70">
        <v>167169.60999999999</v>
      </c>
      <c r="C149" t="s">
        <v>53</v>
      </c>
    </row>
    <row r="150" spans="1:3" x14ac:dyDescent="0.3">
      <c r="A150">
        <v>149</v>
      </c>
      <c r="B150" s="70">
        <v>182566.41</v>
      </c>
      <c r="C150" t="s">
        <v>53</v>
      </c>
    </row>
    <row r="151" spans="1:3" x14ac:dyDescent="0.3">
      <c r="A151">
        <v>150</v>
      </c>
      <c r="B151" s="70">
        <v>187220.44</v>
      </c>
      <c r="C151" t="s">
        <v>53</v>
      </c>
    </row>
    <row r="152" spans="1:3" x14ac:dyDescent="0.3">
      <c r="A152">
        <v>151</v>
      </c>
      <c r="B152" s="70">
        <v>252062.43</v>
      </c>
      <c r="C152" t="s">
        <v>53</v>
      </c>
    </row>
    <row r="153" spans="1:3" x14ac:dyDescent="0.3">
      <c r="A153">
        <v>152</v>
      </c>
      <c r="B153" s="70">
        <v>144185.74</v>
      </c>
      <c r="C153" t="s">
        <v>53</v>
      </c>
    </row>
    <row r="154" spans="1:3" x14ac:dyDescent="0.3">
      <c r="A154">
        <v>153</v>
      </c>
      <c r="B154" s="70">
        <v>237203.09</v>
      </c>
      <c r="C154" t="s">
        <v>53</v>
      </c>
    </row>
    <row r="155" spans="1:3" x14ac:dyDescent="0.3">
      <c r="A155">
        <v>154</v>
      </c>
      <c r="B155" s="70">
        <v>605030.26</v>
      </c>
      <c r="C155" t="s">
        <v>53</v>
      </c>
    </row>
    <row r="156" spans="1:3" x14ac:dyDescent="0.3">
      <c r="A156">
        <v>155</v>
      </c>
      <c r="B156" s="70">
        <v>380845.66</v>
      </c>
      <c r="C156" t="s">
        <v>53</v>
      </c>
    </row>
    <row r="157" spans="1:3" x14ac:dyDescent="0.3">
      <c r="A157">
        <v>156</v>
      </c>
      <c r="B157" s="70">
        <v>238521.74</v>
      </c>
      <c r="C157" t="s">
        <v>53</v>
      </c>
    </row>
    <row r="158" spans="1:3" x14ac:dyDescent="0.3">
      <c r="A158">
        <v>157</v>
      </c>
      <c r="B158" s="70">
        <v>187066.91</v>
      </c>
      <c r="C158" t="s">
        <v>53</v>
      </c>
    </row>
    <row r="159" spans="1:3" x14ac:dyDescent="0.3">
      <c r="A159">
        <v>158</v>
      </c>
      <c r="B159" s="70">
        <v>217046.6</v>
      </c>
      <c r="C159" t="s">
        <v>53</v>
      </c>
    </row>
    <row r="160" spans="1:3" x14ac:dyDescent="0.3">
      <c r="A160">
        <v>159</v>
      </c>
      <c r="B160" s="70">
        <v>373428.44</v>
      </c>
      <c r="C160" t="s">
        <v>53</v>
      </c>
    </row>
    <row r="161" spans="1:3" x14ac:dyDescent="0.3">
      <c r="A161">
        <v>160</v>
      </c>
      <c r="B161" s="70">
        <v>167246.48000000001</v>
      </c>
      <c r="C161" t="s">
        <v>53</v>
      </c>
    </row>
    <row r="162" spans="1:3" x14ac:dyDescent="0.3">
      <c r="A162">
        <v>161</v>
      </c>
      <c r="B162" s="70">
        <v>85016.76</v>
      </c>
      <c r="C162" t="s">
        <v>53</v>
      </c>
    </row>
    <row r="163" spans="1:3" x14ac:dyDescent="0.3">
      <c r="A163">
        <v>162</v>
      </c>
      <c r="B163" s="70">
        <v>496829.86</v>
      </c>
      <c r="C163" t="s">
        <v>53</v>
      </c>
    </row>
    <row r="164" spans="1:3" x14ac:dyDescent="0.3">
      <c r="A164">
        <v>163</v>
      </c>
      <c r="B164" s="70">
        <v>201856.14</v>
      </c>
      <c r="C164" t="s">
        <v>53</v>
      </c>
    </row>
    <row r="165" spans="1:3" x14ac:dyDescent="0.3">
      <c r="A165">
        <v>164</v>
      </c>
      <c r="B165" s="70">
        <v>459401.76</v>
      </c>
      <c r="C165" t="s">
        <v>53</v>
      </c>
    </row>
    <row r="166" spans="1:3" x14ac:dyDescent="0.3">
      <c r="A166">
        <v>165</v>
      </c>
      <c r="B166" s="70">
        <v>229984.32</v>
      </c>
      <c r="C166" t="s">
        <v>53</v>
      </c>
    </row>
    <row r="167" spans="1:3" x14ac:dyDescent="0.3">
      <c r="A167">
        <v>166</v>
      </c>
      <c r="B167" s="70">
        <v>219981.52</v>
      </c>
      <c r="C167" t="s">
        <v>53</v>
      </c>
    </row>
    <row r="168" spans="1:3" x14ac:dyDescent="0.3">
      <c r="A168">
        <v>167</v>
      </c>
      <c r="B168" s="70">
        <v>232986.17</v>
      </c>
      <c r="C168" t="s">
        <v>53</v>
      </c>
    </row>
    <row r="169" spans="1:3" x14ac:dyDescent="0.3">
      <c r="A169">
        <v>168</v>
      </c>
      <c r="B169" s="70">
        <v>181664.45</v>
      </c>
      <c r="C169" t="s">
        <v>53</v>
      </c>
    </row>
    <row r="170" spans="1:3" x14ac:dyDescent="0.3">
      <c r="A170">
        <v>169</v>
      </c>
      <c r="B170" s="70">
        <v>103771.84</v>
      </c>
      <c r="C170" t="s">
        <v>53</v>
      </c>
    </row>
    <row r="171" spans="1:3" x14ac:dyDescent="0.3">
      <c r="A171">
        <v>170</v>
      </c>
      <c r="B171" s="70">
        <v>281945.34999999998</v>
      </c>
      <c r="C171" t="s">
        <v>53</v>
      </c>
    </row>
    <row r="172" spans="1:3" x14ac:dyDescent="0.3">
      <c r="A172">
        <v>171</v>
      </c>
      <c r="B172" s="70">
        <v>563255.68000000005</v>
      </c>
      <c r="C172" t="s">
        <v>53</v>
      </c>
    </row>
    <row r="173" spans="1:3" x14ac:dyDescent="0.3">
      <c r="A173">
        <v>172</v>
      </c>
      <c r="B173" s="70">
        <v>412595.7</v>
      </c>
      <c r="C173" t="s">
        <v>53</v>
      </c>
    </row>
    <row r="174" spans="1:3" x14ac:dyDescent="0.3">
      <c r="A174">
        <v>173</v>
      </c>
      <c r="B174" s="70">
        <v>234884.87</v>
      </c>
      <c r="C174" t="s">
        <v>53</v>
      </c>
    </row>
    <row r="175" spans="1:3" x14ac:dyDescent="0.3">
      <c r="A175">
        <v>174</v>
      </c>
      <c r="B175" s="70">
        <v>132005.23000000001</v>
      </c>
      <c r="C175" t="s">
        <v>53</v>
      </c>
    </row>
    <row r="176" spans="1:3" x14ac:dyDescent="0.3">
      <c r="A176">
        <v>175</v>
      </c>
      <c r="B176" s="70">
        <v>186059.62</v>
      </c>
      <c r="C176" t="s">
        <v>53</v>
      </c>
    </row>
    <row r="177" spans="1:3" x14ac:dyDescent="0.3">
      <c r="A177">
        <v>176</v>
      </c>
      <c r="B177" s="70">
        <v>710542.55</v>
      </c>
      <c r="C177" t="s">
        <v>53</v>
      </c>
    </row>
    <row r="178" spans="1:3" x14ac:dyDescent="0.3">
      <c r="A178">
        <v>177</v>
      </c>
      <c r="B178" s="70">
        <v>224144</v>
      </c>
      <c r="C178" t="s">
        <v>53</v>
      </c>
    </row>
    <row r="179" spans="1:3" x14ac:dyDescent="0.3">
      <c r="A179">
        <v>178</v>
      </c>
      <c r="B179" s="70">
        <v>212964.3</v>
      </c>
      <c r="C179">
        <v>90</v>
      </c>
    </row>
    <row r="180" spans="1:3" x14ac:dyDescent="0.3">
      <c r="A180">
        <v>179</v>
      </c>
      <c r="B180" s="70">
        <v>661790.25</v>
      </c>
      <c r="C180" t="s">
        <v>53</v>
      </c>
    </row>
    <row r="181" spans="1:3" x14ac:dyDescent="0.3">
      <c r="A181">
        <v>180</v>
      </c>
      <c r="B181" s="70">
        <v>204188.73</v>
      </c>
      <c r="C181">
        <v>112</v>
      </c>
    </row>
    <row r="182" spans="1:3" x14ac:dyDescent="0.3">
      <c r="A182">
        <v>181</v>
      </c>
      <c r="B182" s="70">
        <v>388120.81</v>
      </c>
      <c r="C182" t="s">
        <v>53</v>
      </c>
    </row>
    <row r="183" spans="1:3" x14ac:dyDescent="0.3">
      <c r="A183">
        <v>182</v>
      </c>
      <c r="B183" s="70">
        <v>132834.95000000001</v>
      </c>
      <c r="C183" t="s">
        <v>53</v>
      </c>
    </row>
    <row r="184" spans="1:3" x14ac:dyDescent="0.3">
      <c r="A184">
        <v>183</v>
      </c>
      <c r="B184" s="70">
        <v>165362.63</v>
      </c>
      <c r="C184" t="s">
        <v>53</v>
      </c>
    </row>
    <row r="185" spans="1:3" x14ac:dyDescent="0.3">
      <c r="A185">
        <v>184</v>
      </c>
      <c r="B185" s="70">
        <v>232924.79999999999</v>
      </c>
      <c r="C185">
        <v>81</v>
      </c>
    </row>
    <row r="186" spans="1:3" x14ac:dyDescent="0.3">
      <c r="A186">
        <v>185</v>
      </c>
      <c r="B186" s="70">
        <v>80027.33</v>
      </c>
      <c r="C186" t="s">
        <v>53</v>
      </c>
    </row>
    <row r="187" spans="1:3" x14ac:dyDescent="0.3">
      <c r="A187">
        <v>186</v>
      </c>
      <c r="B187" s="70">
        <v>205594.57</v>
      </c>
      <c r="C187" t="s">
        <v>53</v>
      </c>
    </row>
    <row r="188" spans="1:3" x14ac:dyDescent="0.3">
      <c r="A188">
        <v>187</v>
      </c>
      <c r="B188" s="70">
        <v>138091.04</v>
      </c>
      <c r="C188" t="s">
        <v>53</v>
      </c>
    </row>
    <row r="189" spans="1:3" x14ac:dyDescent="0.3">
      <c r="A189">
        <v>188</v>
      </c>
      <c r="B189" s="70">
        <v>156868</v>
      </c>
      <c r="C189" t="s">
        <v>53</v>
      </c>
    </row>
    <row r="190" spans="1:3" x14ac:dyDescent="0.3">
      <c r="A190">
        <v>189</v>
      </c>
      <c r="B190" s="70">
        <v>418035.85</v>
      </c>
      <c r="C190" t="s">
        <v>53</v>
      </c>
    </row>
    <row r="191" spans="1:3" x14ac:dyDescent="0.3">
      <c r="A191">
        <v>190</v>
      </c>
      <c r="B191" s="70">
        <v>1088430.81</v>
      </c>
      <c r="C191" t="s">
        <v>53</v>
      </c>
    </row>
    <row r="192" spans="1:3" x14ac:dyDescent="0.3">
      <c r="A192">
        <v>191</v>
      </c>
      <c r="B192" s="70">
        <v>347148.19</v>
      </c>
      <c r="C192" t="s">
        <v>53</v>
      </c>
    </row>
    <row r="193" spans="1:3" x14ac:dyDescent="0.3">
      <c r="A193">
        <v>192</v>
      </c>
      <c r="B193" s="70">
        <v>305428.19</v>
      </c>
      <c r="C193" t="s">
        <v>53</v>
      </c>
    </row>
    <row r="194" spans="1:3" x14ac:dyDescent="0.3">
      <c r="A194">
        <v>193</v>
      </c>
      <c r="B194" s="70">
        <v>276598.21000000002</v>
      </c>
      <c r="C194" t="s">
        <v>53</v>
      </c>
    </row>
    <row r="195" spans="1:3" x14ac:dyDescent="0.3">
      <c r="A195">
        <v>194</v>
      </c>
      <c r="B195" s="70">
        <v>442892.42</v>
      </c>
      <c r="C195" t="s">
        <v>53</v>
      </c>
    </row>
    <row r="196" spans="1:3" x14ac:dyDescent="0.3">
      <c r="A196">
        <v>195</v>
      </c>
      <c r="B196" s="70">
        <v>190631.9</v>
      </c>
      <c r="C196" t="s">
        <v>53</v>
      </c>
    </row>
    <row r="197" spans="1:3" x14ac:dyDescent="0.3">
      <c r="A197">
        <v>196</v>
      </c>
      <c r="B197" s="70">
        <v>659383.47</v>
      </c>
      <c r="C197" t="s">
        <v>53</v>
      </c>
    </row>
    <row r="198" spans="1:3" x14ac:dyDescent="0.3">
      <c r="A198">
        <v>197</v>
      </c>
      <c r="B198" s="70">
        <v>249252.78</v>
      </c>
      <c r="C198" t="s">
        <v>53</v>
      </c>
    </row>
    <row r="199" spans="1:3" x14ac:dyDescent="0.3">
      <c r="A199">
        <v>198</v>
      </c>
      <c r="B199" s="70">
        <v>94523.29</v>
      </c>
      <c r="C199" t="s">
        <v>53</v>
      </c>
    </row>
    <row r="200" spans="1:3" x14ac:dyDescent="0.3">
      <c r="A200">
        <v>199</v>
      </c>
      <c r="B200" s="70">
        <v>1273865.79</v>
      </c>
      <c r="C200" t="s">
        <v>53</v>
      </c>
    </row>
    <row r="201" spans="1:3" x14ac:dyDescent="0.3">
      <c r="A201">
        <v>200</v>
      </c>
      <c r="B201" s="70">
        <v>306867.8</v>
      </c>
      <c r="C201" t="s">
        <v>53</v>
      </c>
    </row>
    <row r="202" spans="1:3" x14ac:dyDescent="0.3">
      <c r="A202">
        <v>201</v>
      </c>
      <c r="B202" s="70">
        <v>566166.36</v>
      </c>
      <c r="C202" t="s">
        <v>53</v>
      </c>
    </row>
    <row r="203" spans="1:3" x14ac:dyDescent="0.3">
      <c r="A203">
        <v>202</v>
      </c>
      <c r="B203" s="70">
        <v>301829.59999999998</v>
      </c>
      <c r="C203" t="s">
        <v>53</v>
      </c>
    </row>
    <row r="204" spans="1:3" x14ac:dyDescent="0.3">
      <c r="A204">
        <v>203</v>
      </c>
      <c r="B204" s="70">
        <v>184395.54</v>
      </c>
      <c r="C204" t="s">
        <v>53</v>
      </c>
    </row>
    <row r="205" spans="1:3" x14ac:dyDescent="0.3">
      <c r="A205">
        <v>204</v>
      </c>
      <c r="B205" s="70">
        <v>253102.91</v>
      </c>
      <c r="C205" t="s">
        <v>53</v>
      </c>
    </row>
    <row r="206" spans="1:3" x14ac:dyDescent="0.3">
      <c r="A206">
        <v>205</v>
      </c>
      <c r="B206" s="70">
        <v>423667.68</v>
      </c>
      <c r="C206" t="s">
        <v>53</v>
      </c>
    </row>
    <row r="207" spans="1:3" x14ac:dyDescent="0.3">
      <c r="A207">
        <v>206</v>
      </c>
      <c r="B207" s="70">
        <v>201991.66</v>
      </c>
      <c r="C207" t="s">
        <v>53</v>
      </c>
    </row>
    <row r="208" spans="1:3" x14ac:dyDescent="0.3">
      <c r="A208">
        <v>207</v>
      </c>
      <c r="B208" s="70">
        <v>503393.25</v>
      </c>
      <c r="C208" t="s">
        <v>53</v>
      </c>
    </row>
    <row r="209" spans="1:3" x14ac:dyDescent="0.3">
      <c r="A209">
        <v>208</v>
      </c>
      <c r="B209" s="70">
        <v>213124.04</v>
      </c>
      <c r="C209" t="s">
        <v>53</v>
      </c>
    </row>
    <row r="210" spans="1:3" x14ac:dyDescent="0.3">
      <c r="A210">
        <v>209</v>
      </c>
      <c r="B210" s="70">
        <v>458702.8</v>
      </c>
      <c r="C210" t="s">
        <v>53</v>
      </c>
    </row>
    <row r="211" spans="1:3" x14ac:dyDescent="0.3">
      <c r="A211">
        <v>210</v>
      </c>
      <c r="B211" s="70">
        <v>243544.38</v>
      </c>
      <c r="C211" t="s">
        <v>53</v>
      </c>
    </row>
    <row r="212" spans="1:3" x14ac:dyDescent="0.3">
      <c r="A212">
        <v>211</v>
      </c>
      <c r="B212" s="70">
        <v>272151.39</v>
      </c>
      <c r="C212" t="s">
        <v>53</v>
      </c>
    </row>
    <row r="213" spans="1:3" x14ac:dyDescent="0.3">
      <c r="A213">
        <v>212</v>
      </c>
      <c r="B213" s="70">
        <v>162321.79</v>
      </c>
      <c r="C213" t="s">
        <v>53</v>
      </c>
    </row>
    <row r="214" spans="1:3" x14ac:dyDescent="0.3">
      <c r="A214">
        <v>213</v>
      </c>
      <c r="B214" s="70">
        <v>289025.40000000002</v>
      </c>
      <c r="C214">
        <v>92</v>
      </c>
    </row>
    <row r="215" spans="1:3" x14ac:dyDescent="0.3">
      <c r="A215">
        <v>214</v>
      </c>
      <c r="B215" s="70">
        <v>244655.92</v>
      </c>
      <c r="C215" t="s">
        <v>53</v>
      </c>
    </row>
    <row r="216" spans="1:3" x14ac:dyDescent="0.3">
      <c r="A216">
        <v>215</v>
      </c>
      <c r="B216" s="70">
        <v>174208.73</v>
      </c>
      <c r="C216" t="s">
        <v>53</v>
      </c>
    </row>
    <row r="217" spans="1:3" x14ac:dyDescent="0.3">
      <c r="A217">
        <v>216</v>
      </c>
      <c r="B217" s="70">
        <v>367352.63</v>
      </c>
      <c r="C217">
        <v>103</v>
      </c>
    </row>
    <row r="218" spans="1:3" x14ac:dyDescent="0.3">
      <c r="A218">
        <v>217</v>
      </c>
      <c r="B218" s="70">
        <v>109365.41</v>
      </c>
      <c r="C218" t="s">
        <v>53</v>
      </c>
    </row>
    <row r="219" spans="1:3" x14ac:dyDescent="0.3">
      <c r="A219">
        <v>218</v>
      </c>
      <c r="B219" s="70">
        <v>414075.21</v>
      </c>
      <c r="C219" t="s">
        <v>53</v>
      </c>
    </row>
    <row r="220" spans="1:3" x14ac:dyDescent="0.3">
      <c r="A220">
        <v>219</v>
      </c>
      <c r="B220" s="70">
        <v>195965.72</v>
      </c>
      <c r="C220" t="s">
        <v>53</v>
      </c>
    </row>
    <row r="221" spans="1:3" x14ac:dyDescent="0.3">
      <c r="A221">
        <v>220</v>
      </c>
      <c r="B221" s="70">
        <v>308021.90999999997</v>
      </c>
      <c r="C221" t="s">
        <v>53</v>
      </c>
    </row>
    <row r="222" spans="1:3" x14ac:dyDescent="0.3">
      <c r="A222">
        <v>221</v>
      </c>
      <c r="B222" s="70">
        <v>304152.74</v>
      </c>
      <c r="C222" t="s">
        <v>53</v>
      </c>
    </row>
    <row r="223" spans="1:3" x14ac:dyDescent="0.3">
      <c r="A223">
        <v>222</v>
      </c>
      <c r="B223" s="70">
        <v>688130.1</v>
      </c>
      <c r="C223" t="s">
        <v>53</v>
      </c>
    </row>
    <row r="224" spans="1:3" x14ac:dyDescent="0.3">
      <c r="A224">
        <v>223</v>
      </c>
      <c r="B224" s="70">
        <v>396917.24</v>
      </c>
      <c r="C224" t="s">
        <v>53</v>
      </c>
    </row>
    <row r="225" spans="1:3" x14ac:dyDescent="0.3">
      <c r="A225">
        <v>224</v>
      </c>
      <c r="B225" s="70">
        <v>325960.61</v>
      </c>
      <c r="C225" t="s">
        <v>53</v>
      </c>
    </row>
    <row r="226" spans="1:3" x14ac:dyDescent="0.3">
      <c r="A226">
        <v>225</v>
      </c>
      <c r="B226" s="70">
        <v>420273.16</v>
      </c>
      <c r="C226" t="s">
        <v>53</v>
      </c>
    </row>
    <row r="227" spans="1:3" x14ac:dyDescent="0.3">
      <c r="A227">
        <v>226</v>
      </c>
      <c r="B227" s="70">
        <v>166730.13</v>
      </c>
      <c r="C227" t="s">
        <v>53</v>
      </c>
    </row>
    <row r="228" spans="1:3" x14ac:dyDescent="0.3">
      <c r="A228">
        <v>227</v>
      </c>
      <c r="B228" s="70">
        <v>151097.10999999999</v>
      </c>
      <c r="C228" t="s">
        <v>53</v>
      </c>
    </row>
    <row r="229" spans="1:3" x14ac:dyDescent="0.3">
      <c r="A229">
        <v>228</v>
      </c>
      <c r="B229" s="70">
        <v>349840.82</v>
      </c>
      <c r="C229" t="s">
        <v>53</v>
      </c>
    </row>
    <row r="230" spans="1:3" x14ac:dyDescent="0.3">
      <c r="A230">
        <v>229</v>
      </c>
      <c r="B230" s="70">
        <v>1520204.76</v>
      </c>
      <c r="C230" t="s">
        <v>53</v>
      </c>
    </row>
    <row r="231" spans="1:3" x14ac:dyDescent="0.3">
      <c r="A231">
        <v>230</v>
      </c>
      <c r="B231" s="70">
        <v>1040352.43</v>
      </c>
      <c r="C231" t="s">
        <v>53</v>
      </c>
    </row>
    <row r="232" spans="1:3" x14ac:dyDescent="0.3">
      <c r="A232">
        <v>231</v>
      </c>
      <c r="B232" s="70">
        <v>535790.84</v>
      </c>
      <c r="C232" t="s">
        <v>53</v>
      </c>
    </row>
    <row r="233" spans="1:3" x14ac:dyDescent="0.3">
      <c r="A233">
        <v>232</v>
      </c>
      <c r="B233" s="70">
        <v>146195.42000000001</v>
      </c>
      <c r="C233" t="s">
        <v>53</v>
      </c>
    </row>
    <row r="234" spans="1:3" x14ac:dyDescent="0.3">
      <c r="A234">
        <v>233</v>
      </c>
      <c r="B234" s="70">
        <v>309218.42</v>
      </c>
      <c r="C234" t="s">
        <v>53</v>
      </c>
    </row>
    <row r="235" spans="1:3" x14ac:dyDescent="0.3">
      <c r="A235">
        <v>234</v>
      </c>
      <c r="B235" s="70">
        <v>318938.77</v>
      </c>
      <c r="C235" t="s">
        <v>53</v>
      </c>
    </row>
    <row r="236" spans="1:3" x14ac:dyDescent="0.3">
      <c r="A236">
        <v>235</v>
      </c>
      <c r="B236" s="70">
        <v>166787.96</v>
      </c>
      <c r="C236" t="s">
        <v>53</v>
      </c>
    </row>
    <row r="237" spans="1:3" x14ac:dyDescent="0.3">
      <c r="A237">
        <v>236</v>
      </c>
      <c r="B237" s="70">
        <v>186549.74</v>
      </c>
      <c r="C237" t="s">
        <v>53</v>
      </c>
    </row>
    <row r="238" spans="1:3" x14ac:dyDescent="0.3">
      <c r="A238">
        <v>237</v>
      </c>
      <c r="B238" s="70">
        <v>156958.51</v>
      </c>
      <c r="C238" t="s">
        <v>53</v>
      </c>
    </row>
    <row r="239" spans="1:3" x14ac:dyDescent="0.3">
      <c r="A239">
        <v>238</v>
      </c>
      <c r="B239" s="70">
        <v>251909.57</v>
      </c>
      <c r="C239" t="s">
        <v>53</v>
      </c>
    </row>
    <row r="240" spans="1:3" x14ac:dyDescent="0.3">
      <c r="A240">
        <v>239</v>
      </c>
      <c r="B240" s="70">
        <v>164449.34</v>
      </c>
      <c r="C240" t="s">
        <v>53</v>
      </c>
    </row>
    <row r="241" spans="1:3" x14ac:dyDescent="0.3">
      <c r="A241">
        <v>240</v>
      </c>
      <c r="B241" s="70">
        <v>618957.14</v>
      </c>
      <c r="C241" t="s">
        <v>53</v>
      </c>
    </row>
    <row r="242" spans="1:3" x14ac:dyDescent="0.3">
      <c r="A242">
        <v>241</v>
      </c>
      <c r="B242" s="70">
        <v>697210.32</v>
      </c>
      <c r="C242" t="s">
        <v>53</v>
      </c>
    </row>
    <row r="243" spans="1:3" x14ac:dyDescent="0.3">
      <c r="A243">
        <v>242</v>
      </c>
      <c r="B243" s="70">
        <v>231964.65</v>
      </c>
      <c r="C243" t="s">
        <v>53</v>
      </c>
    </row>
    <row r="244" spans="1:3" x14ac:dyDescent="0.3">
      <c r="A244">
        <v>243</v>
      </c>
      <c r="B244" s="70">
        <v>262237.90000000002</v>
      </c>
      <c r="C244" t="s">
        <v>53</v>
      </c>
    </row>
    <row r="245" spans="1:3" x14ac:dyDescent="0.3">
      <c r="A245">
        <v>244</v>
      </c>
      <c r="B245" s="70">
        <v>308716.39</v>
      </c>
      <c r="C245" t="s">
        <v>53</v>
      </c>
    </row>
    <row r="246" spans="1:3" x14ac:dyDescent="0.3">
      <c r="A246">
        <v>245</v>
      </c>
      <c r="B246" s="70">
        <v>113480.23</v>
      </c>
      <c r="C246" t="s">
        <v>53</v>
      </c>
    </row>
    <row r="247" spans="1:3" x14ac:dyDescent="0.3">
      <c r="A247">
        <v>246</v>
      </c>
      <c r="B247" s="70">
        <v>509419.9</v>
      </c>
      <c r="C247" t="s">
        <v>53</v>
      </c>
    </row>
    <row r="248" spans="1:3" x14ac:dyDescent="0.3">
      <c r="A248">
        <v>247</v>
      </c>
      <c r="B248" s="70">
        <v>117287.86</v>
      </c>
      <c r="C248" t="s">
        <v>53</v>
      </c>
    </row>
    <row r="249" spans="1:3" x14ac:dyDescent="0.3">
      <c r="A249">
        <v>248</v>
      </c>
      <c r="B249" s="70">
        <v>923146.98</v>
      </c>
      <c r="C249" t="s">
        <v>53</v>
      </c>
    </row>
    <row r="250" spans="1:3" x14ac:dyDescent="0.3">
      <c r="A250">
        <v>249</v>
      </c>
      <c r="B250" s="70">
        <v>290518.74</v>
      </c>
      <c r="C250" t="s">
        <v>53</v>
      </c>
    </row>
    <row r="251" spans="1:3" x14ac:dyDescent="0.3">
      <c r="A251">
        <v>250</v>
      </c>
      <c r="B251" s="70">
        <v>297886.53000000003</v>
      </c>
      <c r="C251" t="s">
        <v>53</v>
      </c>
    </row>
    <row r="252" spans="1:3" x14ac:dyDescent="0.3">
      <c r="A252">
        <v>251</v>
      </c>
      <c r="B252" s="70">
        <v>549120.82999999996</v>
      </c>
      <c r="C252" t="s">
        <v>53</v>
      </c>
    </row>
    <row r="253" spans="1:3" x14ac:dyDescent="0.3">
      <c r="A253">
        <v>252</v>
      </c>
      <c r="B253" s="70">
        <v>299749.90999999997</v>
      </c>
      <c r="C253" t="s">
        <v>53</v>
      </c>
    </row>
    <row r="254" spans="1:3" x14ac:dyDescent="0.3">
      <c r="A254">
        <v>253</v>
      </c>
      <c r="B254" s="70">
        <v>94297.14</v>
      </c>
      <c r="C254" t="s">
        <v>53</v>
      </c>
    </row>
    <row r="255" spans="1:3" x14ac:dyDescent="0.3">
      <c r="A255">
        <v>254</v>
      </c>
      <c r="B255" s="70">
        <v>853309.88</v>
      </c>
      <c r="C255" t="s">
        <v>53</v>
      </c>
    </row>
    <row r="256" spans="1:3" x14ac:dyDescent="0.3">
      <c r="A256">
        <v>255</v>
      </c>
      <c r="B256" s="70">
        <v>137495.57999999999</v>
      </c>
      <c r="C256" t="s">
        <v>53</v>
      </c>
    </row>
    <row r="257" spans="1:3" x14ac:dyDescent="0.3">
      <c r="A257">
        <v>256</v>
      </c>
      <c r="B257" s="70">
        <v>317802.84000000003</v>
      </c>
      <c r="C257" t="s">
        <v>53</v>
      </c>
    </row>
    <row r="258" spans="1:3" x14ac:dyDescent="0.3">
      <c r="A258">
        <v>257</v>
      </c>
      <c r="B258" s="70">
        <v>339771.16</v>
      </c>
      <c r="C258" t="s">
        <v>53</v>
      </c>
    </row>
    <row r="259" spans="1:3" x14ac:dyDescent="0.3">
      <c r="A259">
        <v>258</v>
      </c>
      <c r="B259" s="70">
        <v>251780.63</v>
      </c>
      <c r="C259" t="s">
        <v>53</v>
      </c>
    </row>
    <row r="260" spans="1:3" x14ac:dyDescent="0.3">
      <c r="A260">
        <v>259</v>
      </c>
      <c r="B260" s="70">
        <v>521451.81</v>
      </c>
      <c r="C260" t="s">
        <v>53</v>
      </c>
    </row>
    <row r="261" spans="1:3" x14ac:dyDescent="0.3">
      <c r="A261">
        <v>260</v>
      </c>
      <c r="B261" s="70">
        <v>175798.41</v>
      </c>
      <c r="C261" t="s">
        <v>53</v>
      </c>
    </row>
    <row r="262" spans="1:3" x14ac:dyDescent="0.3">
      <c r="A262">
        <v>261</v>
      </c>
      <c r="B262" s="70">
        <v>572633.17000000004</v>
      </c>
      <c r="C262" t="s">
        <v>53</v>
      </c>
    </row>
    <row r="263" spans="1:3" x14ac:dyDescent="0.3">
      <c r="A263">
        <v>262</v>
      </c>
      <c r="B263" s="70">
        <v>187632.37</v>
      </c>
      <c r="C263" t="s">
        <v>53</v>
      </c>
    </row>
    <row r="264" spans="1:3" x14ac:dyDescent="0.3">
      <c r="A264">
        <v>263</v>
      </c>
      <c r="B264" s="70">
        <v>137377.15</v>
      </c>
      <c r="C264" t="s">
        <v>53</v>
      </c>
    </row>
    <row r="265" spans="1:3" x14ac:dyDescent="0.3">
      <c r="A265">
        <v>264</v>
      </c>
      <c r="B265" s="70">
        <v>79812.12</v>
      </c>
      <c r="C265" t="s">
        <v>53</v>
      </c>
    </row>
    <row r="266" spans="1:3" x14ac:dyDescent="0.3">
      <c r="A266">
        <v>265</v>
      </c>
      <c r="B266" s="70">
        <v>543307.97</v>
      </c>
      <c r="C266" t="s">
        <v>53</v>
      </c>
    </row>
    <row r="267" spans="1:3" x14ac:dyDescent="0.3">
      <c r="A267">
        <v>266</v>
      </c>
      <c r="B267" s="70">
        <v>424483.63</v>
      </c>
      <c r="C267">
        <v>98</v>
      </c>
    </row>
    <row r="268" spans="1:3" x14ac:dyDescent="0.3">
      <c r="A268">
        <v>267</v>
      </c>
      <c r="B268" s="70">
        <v>275823.08</v>
      </c>
      <c r="C268" t="s">
        <v>53</v>
      </c>
    </row>
    <row r="269" spans="1:3" x14ac:dyDescent="0.3">
      <c r="A269">
        <v>268</v>
      </c>
      <c r="B269" s="70">
        <v>145364.85</v>
      </c>
      <c r="C269" t="s">
        <v>53</v>
      </c>
    </row>
    <row r="270" spans="1:3" x14ac:dyDescent="0.3">
      <c r="A270">
        <v>269</v>
      </c>
      <c r="B270" s="70">
        <v>263706.45</v>
      </c>
      <c r="C270" t="s">
        <v>53</v>
      </c>
    </row>
    <row r="271" spans="1:3" x14ac:dyDescent="0.3">
      <c r="A271">
        <v>270</v>
      </c>
      <c r="B271" s="70">
        <v>282098.37</v>
      </c>
      <c r="C271" t="s">
        <v>53</v>
      </c>
    </row>
    <row r="272" spans="1:3" x14ac:dyDescent="0.3">
      <c r="A272">
        <v>271</v>
      </c>
      <c r="B272" s="70">
        <v>156432.63</v>
      </c>
      <c r="C272" t="s">
        <v>53</v>
      </c>
    </row>
    <row r="273" spans="1:3" x14ac:dyDescent="0.3">
      <c r="A273">
        <v>272</v>
      </c>
      <c r="B273" s="70">
        <v>270003</v>
      </c>
      <c r="C273" t="s">
        <v>53</v>
      </c>
    </row>
    <row r="274" spans="1:3" x14ac:dyDescent="0.3">
      <c r="A274">
        <v>273</v>
      </c>
      <c r="B274" s="70">
        <v>155373.16</v>
      </c>
      <c r="C274" t="s">
        <v>53</v>
      </c>
    </row>
    <row r="275" spans="1:3" x14ac:dyDescent="0.3">
      <c r="A275">
        <v>274</v>
      </c>
      <c r="B275" s="70">
        <v>225309.92</v>
      </c>
      <c r="C275" t="s">
        <v>53</v>
      </c>
    </row>
    <row r="276" spans="1:3" x14ac:dyDescent="0.3">
      <c r="A276">
        <v>275</v>
      </c>
      <c r="B276" s="70">
        <v>306625.03999999998</v>
      </c>
      <c r="C276" t="s">
        <v>53</v>
      </c>
    </row>
    <row r="277" spans="1:3" x14ac:dyDescent="0.3">
      <c r="A277">
        <v>276</v>
      </c>
      <c r="B277" s="70">
        <v>516936.38</v>
      </c>
      <c r="C277" t="s">
        <v>53</v>
      </c>
    </row>
    <row r="278" spans="1:3" x14ac:dyDescent="0.3">
      <c r="A278">
        <v>277</v>
      </c>
      <c r="B278" s="70">
        <v>296665.44</v>
      </c>
      <c r="C278" t="s">
        <v>53</v>
      </c>
    </row>
    <row r="279" spans="1:3" x14ac:dyDescent="0.3">
      <c r="A279">
        <v>278</v>
      </c>
      <c r="B279" s="70">
        <v>247919.15</v>
      </c>
      <c r="C279" t="s">
        <v>53</v>
      </c>
    </row>
    <row r="280" spans="1:3" x14ac:dyDescent="0.3">
      <c r="A280">
        <v>279</v>
      </c>
      <c r="B280" s="70">
        <v>218452.67</v>
      </c>
      <c r="C280" t="s">
        <v>53</v>
      </c>
    </row>
    <row r="281" spans="1:3" x14ac:dyDescent="0.3">
      <c r="A281">
        <v>280</v>
      </c>
      <c r="B281" s="70">
        <v>238529.88</v>
      </c>
      <c r="C281" t="s">
        <v>53</v>
      </c>
    </row>
    <row r="282" spans="1:3" x14ac:dyDescent="0.3">
      <c r="A282">
        <v>281</v>
      </c>
      <c r="B282" s="70">
        <v>177116.55</v>
      </c>
      <c r="C282" t="s">
        <v>53</v>
      </c>
    </row>
    <row r="283" spans="1:3" x14ac:dyDescent="0.3">
      <c r="A283">
        <v>282</v>
      </c>
      <c r="B283" s="70">
        <v>210996.91</v>
      </c>
      <c r="C283" t="s">
        <v>53</v>
      </c>
    </row>
    <row r="284" spans="1:3" x14ac:dyDescent="0.3">
      <c r="A284">
        <v>283</v>
      </c>
      <c r="B284" s="70">
        <v>212579.6</v>
      </c>
      <c r="C284" t="s">
        <v>53</v>
      </c>
    </row>
    <row r="285" spans="1:3" x14ac:dyDescent="0.3">
      <c r="A285">
        <v>284</v>
      </c>
      <c r="B285" s="70">
        <v>65281.22</v>
      </c>
      <c r="C285" t="s">
        <v>53</v>
      </c>
    </row>
    <row r="286" spans="1:3" x14ac:dyDescent="0.3">
      <c r="A286">
        <v>285</v>
      </c>
      <c r="B286" s="70">
        <v>298023.28999999998</v>
      </c>
      <c r="C286" t="s">
        <v>53</v>
      </c>
    </row>
    <row r="287" spans="1:3" x14ac:dyDescent="0.3">
      <c r="A287">
        <v>286</v>
      </c>
      <c r="B287" s="70">
        <v>165395.71</v>
      </c>
      <c r="C287" t="s">
        <v>53</v>
      </c>
    </row>
    <row r="288" spans="1:3" x14ac:dyDescent="0.3">
      <c r="A288">
        <v>287</v>
      </c>
      <c r="B288" s="70">
        <v>216323.14</v>
      </c>
      <c r="C288" t="s">
        <v>53</v>
      </c>
    </row>
    <row r="289" spans="1:3" x14ac:dyDescent="0.3">
      <c r="A289">
        <v>288</v>
      </c>
      <c r="B289" s="70">
        <v>385200.99</v>
      </c>
      <c r="C289" t="s">
        <v>53</v>
      </c>
    </row>
    <row r="290" spans="1:3" x14ac:dyDescent="0.3">
      <c r="A290">
        <v>289</v>
      </c>
      <c r="B290" s="70">
        <v>476709.79</v>
      </c>
      <c r="C290" t="s">
        <v>53</v>
      </c>
    </row>
    <row r="291" spans="1:3" x14ac:dyDescent="0.3">
      <c r="A291">
        <v>290</v>
      </c>
      <c r="B291" s="70">
        <v>267127.48</v>
      </c>
      <c r="C291" t="s">
        <v>53</v>
      </c>
    </row>
    <row r="292" spans="1:3" x14ac:dyDescent="0.3">
      <c r="A292">
        <v>291</v>
      </c>
      <c r="B292" s="70">
        <v>334061.32</v>
      </c>
      <c r="C292" t="s">
        <v>53</v>
      </c>
    </row>
    <row r="293" spans="1:3" x14ac:dyDescent="0.3">
      <c r="A293">
        <v>292</v>
      </c>
      <c r="B293" s="70">
        <v>347697.11</v>
      </c>
      <c r="C293" t="s">
        <v>53</v>
      </c>
    </row>
    <row r="294" spans="1:3" x14ac:dyDescent="0.3">
      <c r="A294">
        <v>293</v>
      </c>
      <c r="B294" s="70">
        <v>167293.51</v>
      </c>
      <c r="C294" t="s">
        <v>53</v>
      </c>
    </row>
    <row r="295" spans="1:3" x14ac:dyDescent="0.3">
      <c r="A295">
        <v>294</v>
      </c>
      <c r="B295" s="70">
        <v>217319.88</v>
      </c>
      <c r="C295" t="s">
        <v>53</v>
      </c>
    </row>
    <row r="296" spans="1:3" x14ac:dyDescent="0.3">
      <c r="A296">
        <v>295</v>
      </c>
      <c r="B296" s="70">
        <v>128877.32</v>
      </c>
      <c r="C296" t="s">
        <v>53</v>
      </c>
    </row>
    <row r="297" spans="1:3" x14ac:dyDescent="0.3">
      <c r="A297">
        <v>296</v>
      </c>
      <c r="B297" s="70">
        <v>359589.77</v>
      </c>
      <c r="C297" t="s">
        <v>53</v>
      </c>
    </row>
    <row r="298" spans="1:3" x14ac:dyDescent="0.3">
      <c r="A298">
        <v>297</v>
      </c>
      <c r="B298" s="70">
        <v>268582.17</v>
      </c>
      <c r="C298" t="s">
        <v>53</v>
      </c>
    </row>
    <row r="299" spans="1:3" x14ac:dyDescent="0.3">
      <c r="A299">
        <v>298</v>
      </c>
      <c r="B299" s="70">
        <v>424164.73</v>
      </c>
      <c r="C299" t="s">
        <v>53</v>
      </c>
    </row>
    <row r="300" spans="1:3" x14ac:dyDescent="0.3">
      <c r="A300">
        <v>299</v>
      </c>
      <c r="B300" s="70">
        <v>327674.05</v>
      </c>
      <c r="C300" t="s">
        <v>53</v>
      </c>
    </row>
    <row r="301" spans="1:3" x14ac:dyDescent="0.3">
      <c r="A301">
        <v>300</v>
      </c>
      <c r="B301" s="70">
        <v>284254.08000000002</v>
      </c>
      <c r="C301" t="s">
        <v>53</v>
      </c>
    </row>
    <row r="302" spans="1:3" x14ac:dyDescent="0.3">
      <c r="A302">
        <v>301</v>
      </c>
      <c r="B302" s="70">
        <v>363654</v>
      </c>
      <c r="C302" t="s">
        <v>53</v>
      </c>
    </row>
    <row r="303" spans="1:3" x14ac:dyDescent="0.3">
      <c r="A303">
        <v>302</v>
      </c>
      <c r="B303" s="70">
        <v>442740.68</v>
      </c>
      <c r="C303" t="s">
        <v>53</v>
      </c>
    </row>
    <row r="304" spans="1:3" x14ac:dyDescent="0.3">
      <c r="A304">
        <v>303</v>
      </c>
      <c r="B304" s="70">
        <v>337792.75</v>
      </c>
      <c r="C304" t="s">
        <v>53</v>
      </c>
    </row>
    <row r="305" spans="1:3" x14ac:dyDescent="0.3">
      <c r="A305">
        <v>304</v>
      </c>
      <c r="B305" s="70">
        <v>140779.19</v>
      </c>
      <c r="C305" t="s">
        <v>53</v>
      </c>
    </row>
    <row r="306" spans="1:3" x14ac:dyDescent="0.3">
      <c r="A306">
        <v>305</v>
      </c>
      <c r="B306" s="70">
        <v>98371.36</v>
      </c>
      <c r="C306" t="s">
        <v>53</v>
      </c>
    </row>
    <row r="307" spans="1:3" x14ac:dyDescent="0.3">
      <c r="A307">
        <v>306</v>
      </c>
      <c r="B307" s="70">
        <v>248915.28</v>
      </c>
      <c r="C307" t="s">
        <v>53</v>
      </c>
    </row>
    <row r="308" spans="1:3" x14ac:dyDescent="0.3">
      <c r="A308">
        <v>307</v>
      </c>
      <c r="B308" s="70">
        <v>487210.43</v>
      </c>
      <c r="C308" t="s">
        <v>53</v>
      </c>
    </row>
    <row r="309" spans="1:3" x14ac:dyDescent="0.3">
      <c r="A309">
        <v>308</v>
      </c>
      <c r="B309" s="70">
        <v>400919.99</v>
      </c>
      <c r="C309" t="s">
        <v>53</v>
      </c>
    </row>
    <row r="310" spans="1:3" x14ac:dyDescent="0.3">
      <c r="A310">
        <v>309</v>
      </c>
      <c r="B310" s="70">
        <v>205362.99</v>
      </c>
      <c r="C310" t="s">
        <v>53</v>
      </c>
    </row>
    <row r="311" spans="1:3" x14ac:dyDescent="0.3">
      <c r="A311">
        <v>310</v>
      </c>
      <c r="B311" s="70">
        <v>268900.33</v>
      </c>
      <c r="C311" t="s">
        <v>53</v>
      </c>
    </row>
    <row r="312" spans="1:3" x14ac:dyDescent="0.3">
      <c r="A312">
        <v>311</v>
      </c>
      <c r="B312" s="70">
        <v>253056.1</v>
      </c>
      <c r="C312" t="s">
        <v>53</v>
      </c>
    </row>
    <row r="313" spans="1:3" x14ac:dyDescent="0.3">
      <c r="A313">
        <v>312</v>
      </c>
      <c r="B313" s="70">
        <v>428668.1</v>
      </c>
      <c r="C313" t="s">
        <v>53</v>
      </c>
    </row>
    <row r="314" spans="1:3" x14ac:dyDescent="0.3">
      <c r="A314">
        <v>313</v>
      </c>
      <c r="B314" s="70">
        <v>197313.59</v>
      </c>
      <c r="C314" t="s">
        <v>53</v>
      </c>
    </row>
    <row r="315" spans="1:3" x14ac:dyDescent="0.3">
      <c r="A315">
        <v>314</v>
      </c>
      <c r="B315" s="70">
        <v>343994.07</v>
      </c>
      <c r="C315" t="s">
        <v>53</v>
      </c>
    </row>
    <row r="316" spans="1:3" x14ac:dyDescent="0.3">
      <c r="A316">
        <v>315</v>
      </c>
      <c r="B316" s="70">
        <v>95031.48</v>
      </c>
      <c r="C316" t="s">
        <v>53</v>
      </c>
    </row>
    <row r="317" spans="1:3" x14ac:dyDescent="0.3">
      <c r="A317">
        <v>316</v>
      </c>
      <c r="B317" s="70">
        <v>177852.63</v>
      </c>
      <c r="C317" t="s">
        <v>53</v>
      </c>
    </row>
    <row r="318" spans="1:3" x14ac:dyDescent="0.3">
      <c r="A318">
        <v>317</v>
      </c>
      <c r="B318" s="70">
        <v>458098.3</v>
      </c>
      <c r="C318" t="s">
        <v>53</v>
      </c>
    </row>
    <row r="319" spans="1:3" x14ac:dyDescent="0.3">
      <c r="A319">
        <v>318</v>
      </c>
      <c r="B319" s="70">
        <v>124380.9</v>
      </c>
      <c r="C319" t="s">
        <v>53</v>
      </c>
    </row>
    <row r="320" spans="1:3" x14ac:dyDescent="0.3">
      <c r="A320">
        <v>319</v>
      </c>
      <c r="B320" s="70">
        <v>303254.15999999997</v>
      </c>
      <c r="C320" t="s">
        <v>53</v>
      </c>
    </row>
    <row r="321" spans="1:3" x14ac:dyDescent="0.3">
      <c r="A321">
        <v>320</v>
      </c>
      <c r="B321" s="70">
        <v>146390.96</v>
      </c>
      <c r="C321" t="s">
        <v>53</v>
      </c>
    </row>
    <row r="322" spans="1:3" x14ac:dyDescent="0.3">
      <c r="A322">
        <v>321</v>
      </c>
      <c r="B322" s="70">
        <v>207390.88</v>
      </c>
      <c r="C322" t="s">
        <v>53</v>
      </c>
    </row>
    <row r="323" spans="1:3" x14ac:dyDescent="0.3">
      <c r="A323">
        <v>322</v>
      </c>
      <c r="B323" s="70">
        <v>148833.76999999999</v>
      </c>
      <c r="C323" t="s">
        <v>53</v>
      </c>
    </row>
    <row r="324" spans="1:3" x14ac:dyDescent="0.3">
      <c r="A324">
        <v>323</v>
      </c>
      <c r="B324" s="70">
        <v>231947.41</v>
      </c>
      <c r="C324" t="s">
        <v>53</v>
      </c>
    </row>
    <row r="325" spans="1:3" x14ac:dyDescent="0.3">
      <c r="A325">
        <v>324</v>
      </c>
      <c r="B325" s="70">
        <v>137490.22</v>
      </c>
      <c r="C325">
        <v>91</v>
      </c>
    </row>
    <row r="326" spans="1:3" x14ac:dyDescent="0.3">
      <c r="A326">
        <v>325</v>
      </c>
      <c r="B326" s="70">
        <v>318520.38</v>
      </c>
      <c r="C326" t="s">
        <v>53</v>
      </c>
    </row>
    <row r="327" spans="1:3" x14ac:dyDescent="0.3">
      <c r="A327">
        <v>326</v>
      </c>
      <c r="B327" s="70">
        <v>344709.72</v>
      </c>
      <c r="C327" t="s">
        <v>53</v>
      </c>
    </row>
    <row r="328" spans="1:3" x14ac:dyDescent="0.3">
      <c r="A328">
        <v>327</v>
      </c>
      <c r="B328" s="70">
        <v>568993.56999999995</v>
      </c>
      <c r="C328" t="s">
        <v>53</v>
      </c>
    </row>
    <row r="329" spans="1:3" x14ac:dyDescent="0.3">
      <c r="A329">
        <v>328</v>
      </c>
      <c r="B329" s="70">
        <v>299748.81</v>
      </c>
      <c r="C329" t="s">
        <v>53</v>
      </c>
    </row>
    <row r="330" spans="1:3" x14ac:dyDescent="0.3">
      <c r="A330">
        <v>329</v>
      </c>
      <c r="B330" s="70">
        <v>90515.09</v>
      </c>
      <c r="C330" t="s">
        <v>53</v>
      </c>
    </row>
    <row r="331" spans="1:3" x14ac:dyDescent="0.3">
      <c r="A331">
        <v>330</v>
      </c>
      <c r="B331" s="70">
        <v>152374.16</v>
      </c>
      <c r="C331" t="s">
        <v>53</v>
      </c>
    </row>
    <row r="332" spans="1:3" x14ac:dyDescent="0.3">
      <c r="A332">
        <v>331</v>
      </c>
      <c r="B332" s="70">
        <v>506343.44</v>
      </c>
      <c r="C332" t="s">
        <v>53</v>
      </c>
    </row>
    <row r="333" spans="1:3" x14ac:dyDescent="0.3">
      <c r="A333">
        <v>332</v>
      </c>
      <c r="B333" s="70">
        <v>515947.33</v>
      </c>
      <c r="C333" t="s">
        <v>53</v>
      </c>
    </row>
    <row r="334" spans="1:3" x14ac:dyDescent="0.3">
      <c r="A334">
        <v>333</v>
      </c>
      <c r="B334" s="70">
        <v>334786.64</v>
      </c>
      <c r="C334">
        <v>98</v>
      </c>
    </row>
    <row r="335" spans="1:3" x14ac:dyDescent="0.3">
      <c r="A335">
        <v>334</v>
      </c>
      <c r="B335" s="70">
        <v>208458.09</v>
      </c>
      <c r="C335" t="s">
        <v>53</v>
      </c>
    </row>
    <row r="336" spans="1:3" x14ac:dyDescent="0.3">
      <c r="A336">
        <v>335</v>
      </c>
      <c r="B336" s="70">
        <v>529721.54</v>
      </c>
      <c r="C336" t="s">
        <v>53</v>
      </c>
    </row>
    <row r="337" spans="1:3" x14ac:dyDescent="0.3">
      <c r="A337">
        <v>336</v>
      </c>
      <c r="B337" s="70">
        <v>274887.01</v>
      </c>
      <c r="C337" t="s">
        <v>53</v>
      </c>
    </row>
    <row r="338" spans="1:3" x14ac:dyDescent="0.3">
      <c r="A338">
        <v>337</v>
      </c>
      <c r="B338" s="70">
        <v>494179.13</v>
      </c>
      <c r="C338" t="s">
        <v>53</v>
      </c>
    </row>
    <row r="339" spans="1:3" x14ac:dyDescent="0.3">
      <c r="A339">
        <v>338</v>
      </c>
      <c r="B339" s="70">
        <v>102770.88</v>
      </c>
      <c r="C339">
        <v>104</v>
      </c>
    </row>
    <row r="340" spans="1:3" x14ac:dyDescent="0.3">
      <c r="A340">
        <v>339</v>
      </c>
      <c r="B340" s="70">
        <v>158528.42000000001</v>
      </c>
      <c r="C340" t="s">
        <v>53</v>
      </c>
    </row>
    <row r="341" spans="1:3" x14ac:dyDescent="0.3">
      <c r="A341">
        <v>340</v>
      </c>
      <c r="B341" s="70">
        <v>217755.55</v>
      </c>
      <c r="C341" t="s">
        <v>53</v>
      </c>
    </row>
    <row r="342" spans="1:3" x14ac:dyDescent="0.3">
      <c r="A342">
        <v>341</v>
      </c>
      <c r="B342" s="70">
        <v>480903.88</v>
      </c>
      <c r="C342" t="s">
        <v>53</v>
      </c>
    </row>
    <row r="343" spans="1:3" x14ac:dyDescent="0.3">
      <c r="A343">
        <v>342</v>
      </c>
      <c r="B343" s="70">
        <v>196898.99</v>
      </c>
      <c r="C343" t="s">
        <v>53</v>
      </c>
    </row>
    <row r="344" spans="1:3" x14ac:dyDescent="0.3">
      <c r="A344">
        <v>343</v>
      </c>
      <c r="B344" s="70">
        <v>440451.27</v>
      </c>
      <c r="C344" t="s">
        <v>53</v>
      </c>
    </row>
    <row r="345" spans="1:3" x14ac:dyDescent="0.3">
      <c r="A345">
        <v>344</v>
      </c>
      <c r="B345" s="70">
        <v>684200.41</v>
      </c>
      <c r="C345" t="s">
        <v>53</v>
      </c>
    </row>
    <row r="346" spans="1:3" x14ac:dyDescent="0.3">
      <c r="A346">
        <v>345</v>
      </c>
      <c r="B346" s="70">
        <v>263628.76</v>
      </c>
      <c r="C346" t="s">
        <v>53</v>
      </c>
    </row>
    <row r="347" spans="1:3" x14ac:dyDescent="0.3">
      <c r="A347">
        <v>346</v>
      </c>
      <c r="B347" s="70">
        <v>290211.7</v>
      </c>
      <c r="C347" t="s">
        <v>53</v>
      </c>
    </row>
    <row r="348" spans="1:3" x14ac:dyDescent="0.3">
      <c r="A348">
        <v>347</v>
      </c>
      <c r="B348" s="70">
        <v>295696</v>
      </c>
      <c r="C348" t="s">
        <v>53</v>
      </c>
    </row>
    <row r="349" spans="1:3" x14ac:dyDescent="0.3">
      <c r="A349">
        <v>348</v>
      </c>
      <c r="B349" s="70">
        <v>186978.52</v>
      </c>
      <c r="C349" t="s">
        <v>53</v>
      </c>
    </row>
    <row r="350" spans="1:3" x14ac:dyDescent="0.3">
      <c r="A350">
        <v>349</v>
      </c>
      <c r="B350" s="70">
        <v>160869.37</v>
      </c>
      <c r="C350" t="s">
        <v>53</v>
      </c>
    </row>
    <row r="351" spans="1:3" x14ac:dyDescent="0.3">
      <c r="A351">
        <v>350</v>
      </c>
      <c r="B351" s="70">
        <v>206654.92</v>
      </c>
      <c r="C351" t="s">
        <v>53</v>
      </c>
    </row>
    <row r="352" spans="1:3" x14ac:dyDescent="0.3">
      <c r="A352">
        <v>351</v>
      </c>
      <c r="B352" s="70">
        <v>170547</v>
      </c>
      <c r="C352" t="s">
        <v>53</v>
      </c>
    </row>
    <row r="353" spans="1:3" x14ac:dyDescent="0.3">
      <c r="A353">
        <v>352</v>
      </c>
      <c r="B353" s="70">
        <v>204507.21</v>
      </c>
      <c r="C353" t="s">
        <v>53</v>
      </c>
    </row>
    <row r="354" spans="1:3" x14ac:dyDescent="0.3">
      <c r="A354">
        <v>353</v>
      </c>
      <c r="B354" s="70">
        <v>150703.99</v>
      </c>
      <c r="C354" t="s">
        <v>53</v>
      </c>
    </row>
    <row r="355" spans="1:3" x14ac:dyDescent="0.3">
      <c r="A355">
        <v>354</v>
      </c>
      <c r="B355" s="70">
        <v>211072.04</v>
      </c>
      <c r="C355" t="s">
        <v>53</v>
      </c>
    </row>
    <row r="356" spans="1:3" x14ac:dyDescent="0.3">
      <c r="A356">
        <v>355</v>
      </c>
      <c r="B356" s="70">
        <v>161058.32</v>
      </c>
      <c r="C356" t="s">
        <v>53</v>
      </c>
    </row>
    <row r="357" spans="1:3" x14ac:dyDescent="0.3">
      <c r="A357">
        <v>356</v>
      </c>
      <c r="B357" s="70">
        <v>243529.78</v>
      </c>
      <c r="C357" t="s">
        <v>53</v>
      </c>
    </row>
    <row r="358" spans="1:3" x14ac:dyDescent="0.3">
      <c r="A358">
        <v>357</v>
      </c>
      <c r="B358" s="70">
        <v>457361.79</v>
      </c>
      <c r="C358" t="s">
        <v>53</v>
      </c>
    </row>
    <row r="359" spans="1:3" x14ac:dyDescent="0.3">
      <c r="A359">
        <v>358</v>
      </c>
      <c r="B359" s="70">
        <v>121932.89</v>
      </c>
      <c r="C359" t="s">
        <v>53</v>
      </c>
    </row>
    <row r="360" spans="1:3" x14ac:dyDescent="0.3">
      <c r="A360">
        <v>359</v>
      </c>
      <c r="B360" s="70">
        <v>153184.66</v>
      </c>
      <c r="C360" t="s">
        <v>53</v>
      </c>
    </row>
    <row r="361" spans="1:3" x14ac:dyDescent="0.3">
      <c r="A361">
        <v>360</v>
      </c>
      <c r="B361" s="70">
        <v>661798.09</v>
      </c>
      <c r="C361" t="s">
        <v>53</v>
      </c>
    </row>
    <row r="362" spans="1:3" x14ac:dyDescent="0.3">
      <c r="A362">
        <v>361</v>
      </c>
      <c r="B362" s="70">
        <v>149537.60999999999</v>
      </c>
      <c r="C362" t="s">
        <v>53</v>
      </c>
    </row>
    <row r="363" spans="1:3" x14ac:dyDescent="0.3">
      <c r="A363">
        <v>362</v>
      </c>
      <c r="B363" s="70">
        <v>163270.95000000001</v>
      </c>
      <c r="C363" t="s">
        <v>53</v>
      </c>
    </row>
    <row r="364" spans="1:3" x14ac:dyDescent="0.3">
      <c r="A364">
        <v>363</v>
      </c>
      <c r="B364" s="70">
        <v>227223.74</v>
      </c>
      <c r="C364" t="s">
        <v>53</v>
      </c>
    </row>
    <row r="365" spans="1:3" x14ac:dyDescent="0.3">
      <c r="A365">
        <v>364</v>
      </c>
      <c r="B365" s="70">
        <v>64791.44</v>
      </c>
      <c r="C365" t="s">
        <v>53</v>
      </c>
    </row>
    <row r="366" spans="1:3" x14ac:dyDescent="0.3">
      <c r="A366">
        <v>365</v>
      </c>
      <c r="B366" s="70">
        <v>209996.25</v>
      </c>
      <c r="C366" t="s">
        <v>53</v>
      </c>
    </row>
    <row r="367" spans="1:3" x14ac:dyDescent="0.3">
      <c r="A367">
        <v>366</v>
      </c>
      <c r="B367" s="70">
        <v>70219.58</v>
      </c>
      <c r="C367" t="s">
        <v>53</v>
      </c>
    </row>
    <row r="368" spans="1:3" x14ac:dyDescent="0.3">
      <c r="A368">
        <v>367</v>
      </c>
      <c r="B368" s="70">
        <v>183254.39</v>
      </c>
      <c r="C368" t="s">
        <v>53</v>
      </c>
    </row>
    <row r="369" spans="1:3" x14ac:dyDescent="0.3">
      <c r="A369">
        <v>368</v>
      </c>
      <c r="B369" s="70">
        <v>125999.54</v>
      </c>
      <c r="C369" t="s">
        <v>53</v>
      </c>
    </row>
    <row r="370" spans="1:3" x14ac:dyDescent="0.3">
      <c r="A370">
        <v>369</v>
      </c>
      <c r="B370" s="70">
        <v>604365.6</v>
      </c>
      <c r="C370" t="s">
        <v>53</v>
      </c>
    </row>
    <row r="371" spans="1:3" x14ac:dyDescent="0.3">
      <c r="A371">
        <v>370</v>
      </c>
      <c r="B371" s="70">
        <v>722733.59</v>
      </c>
      <c r="C371" t="s">
        <v>53</v>
      </c>
    </row>
    <row r="372" spans="1:3" x14ac:dyDescent="0.3">
      <c r="A372">
        <v>371</v>
      </c>
      <c r="B372" s="70">
        <v>169710.19</v>
      </c>
      <c r="C372" t="s">
        <v>53</v>
      </c>
    </row>
    <row r="373" spans="1:3" x14ac:dyDescent="0.3">
      <c r="A373">
        <v>372</v>
      </c>
      <c r="B373" s="70">
        <v>358769.6</v>
      </c>
      <c r="C373" t="s">
        <v>53</v>
      </c>
    </row>
    <row r="374" spans="1:3" x14ac:dyDescent="0.3">
      <c r="A374">
        <v>373</v>
      </c>
      <c r="B374" s="70">
        <v>381954.33</v>
      </c>
      <c r="C374" t="s">
        <v>53</v>
      </c>
    </row>
    <row r="375" spans="1:3" x14ac:dyDescent="0.3">
      <c r="A375">
        <v>374</v>
      </c>
      <c r="B375" s="70">
        <v>307695.87</v>
      </c>
      <c r="C375" t="s">
        <v>53</v>
      </c>
    </row>
    <row r="376" spans="1:3" x14ac:dyDescent="0.3">
      <c r="A376">
        <v>375</v>
      </c>
      <c r="B376" s="70">
        <v>103479.99</v>
      </c>
      <c r="C376" t="s">
        <v>53</v>
      </c>
    </row>
    <row r="377" spans="1:3" x14ac:dyDescent="0.3">
      <c r="A377">
        <v>376</v>
      </c>
      <c r="B377" s="70">
        <v>138308.71</v>
      </c>
      <c r="C377" t="s">
        <v>53</v>
      </c>
    </row>
    <row r="378" spans="1:3" x14ac:dyDescent="0.3">
      <c r="A378">
        <v>377</v>
      </c>
      <c r="B378" s="70">
        <v>408990</v>
      </c>
      <c r="C378" t="s">
        <v>53</v>
      </c>
    </row>
    <row r="379" spans="1:3" x14ac:dyDescent="0.3">
      <c r="A379">
        <v>378</v>
      </c>
      <c r="B379" s="70">
        <v>264542.40999999997</v>
      </c>
      <c r="C379" t="s">
        <v>53</v>
      </c>
    </row>
    <row r="380" spans="1:3" x14ac:dyDescent="0.3">
      <c r="A380">
        <v>379</v>
      </c>
      <c r="B380" s="70">
        <v>328581.28000000003</v>
      </c>
      <c r="C380" t="s">
        <v>53</v>
      </c>
    </row>
    <row r="381" spans="1:3" x14ac:dyDescent="0.3">
      <c r="A381">
        <v>380</v>
      </c>
      <c r="B381" s="70">
        <v>219239.7</v>
      </c>
      <c r="C381" t="s">
        <v>53</v>
      </c>
    </row>
    <row r="382" spans="1:3" x14ac:dyDescent="0.3">
      <c r="A382">
        <v>381</v>
      </c>
      <c r="B382" s="70">
        <v>241476.9</v>
      </c>
      <c r="C382" t="s">
        <v>53</v>
      </c>
    </row>
    <row r="383" spans="1:3" x14ac:dyDescent="0.3">
      <c r="A383">
        <v>382</v>
      </c>
      <c r="B383" s="70">
        <v>367261.46</v>
      </c>
      <c r="C383" t="s">
        <v>53</v>
      </c>
    </row>
    <row r="384" spans="1:3" x14ac:dyDescent="0.3">
      <c r="A384">
        <v>383</v>
      </c>
      <c r="B384" s="70">
        <v>129355.31</v>
      </c>
      <c r="C384">
        <v>110</v>
      </c>
    </row>
    <row r="385" spans="1:3" x14ac:dyDescent="0.3">
      <c r="A385">
        <v>384</v>
      </c>
      <c r="B385" s="70">
        <v>73511.899999999994</v>
      </c>
      <c r="C385" t="s">
        <v>53</v>
      </c>
    </row>
    <row r="386" spans="1:3" x14ac:dyDescent="0.3">
      <c r="A386">
        <v>385</v>
      </c>
      <c r="B386" s="70">
        <v>66980.850000000006</v>
      </c>
      <c r="C386" t="s">
        <v>53</v>
      </c>
    </row>
    <row r="387" spans="1:3" x14ac:dyDescent="0.3">
      <c r="A387">
        <v>386</v>
      </c>
      <c r="B387" s="70">
        <v>200739.25</v>
      </c>
      <c r="C387" t="s">
        <v>53</v>
      </c>
    </row>
    <row r="388" spans="1:3" x14ac:dyDescent="0.3">
      <c r="A388">
        <v>387</v>
      </c>
      <c r="B388" s="70">
        <v>328614.08</v>
      </c>
      <c r="C388" t="s">
        <v>53</v>
      </c>
    </row>
    <row r="389" spans="1:3" x14ac:dyDescent="0.3">
      <c r="A389">
        <v>388</v>
      </c>
      <c r="B389" s="70">
        <v>445462.79</v>
      </c>
      <c r="C389" t="s">
        <v>53</v>
      </c>
    </row>
    <row r="390" spans="1:3" x14ac:dyDescent="0.3">
      <c r="A390">
        <v>389</v>
      </c>
      <c r="B390" s="70">
        <v>233766.23</v>
      </c>
      <c r="C390" t="s">
        <v>53</v>
      </c>
    </row>
    <row r="391" spans="1:3" x14ac:dyDescent="0.3">
      <c r="A391">
        <v>390</v>
      </c>
      <c r="B391" s="70">
        <v>267316.34000000003</v>
      </c>
      <c r="C391" t="s">
        <v>53</v>
      </c>
    </row>
    <row r="392" spans="1:3" x14ac:dyDescent="0.3">
      <c r="A392">
        <v>391</v>
      </c>
      <c r="B392" s="70">
        <v>514382.1</v>
      </c>
      <c r="C392" t="s">
        <v>53</v>
      </c>
    </row>
    <row r="393" spans="1:3" x14ac:dyDescent="0.3">
      <c r="A393">
        <v>392</v>
      </c>
      <c r="B393" s="70">
        <v>95070.82</v>
      </c>
      <c r="C393" t="s">
        <v>53</v>
      </c>
    </row>
    <row r="394" spans="1:3" x14ac:dyDescent="0.3">
      <c r="A394">
        <v>393</v>
      </c>
      <c r="B394" s="70">
        <v>119750.39</v>
      </c>
      <c r="C394" t="s">
        <v>53</v>
      </c>
    </row>
    <row r="395" spans="1:3" x14ac:dyDescent="0.3">
      <c r="A395">
        <v>394</v>
      </c>
      <c r="B395" s="70">
        <v>137342.57999999999</v>
      </c>
      <c r="C395" t="s">
        <v>53</v>
      </c>
    </row>
    <row r="396" spans="1:3" x14ac:dyDescent="0.3">
      <c r="A396">
        <v>395</v>
      </c>
      <c r="B396" s="70">
        <v>739303.82</v>
      </c>
      <c r="C396" t="s">
        <v>53</v>
      </c>
    </row>
    <row r="397" spans="1:3" x14ac:dyDescent="0.3">
      <c r="A397">
        <v>396</v>
      </c>
      <c r="B397" s="70">
        <v>109004.3</v>
      </c>
      <c r="C397" t="s">
        <v>53</v>
      </c>
    </row>
    <row r="398" spans="1:3" x14ac:dyDescent="0.3">
      <c r="A398">
        <v>397</v>
      </c>
      <c r="B398" s="70">
        <v>404989.57</v>
      </c>
      <c r="C398" t="s">
        <v>53</v>
      </c>
    </row>
    <row r="399" spans="1:3" x14ac:dyDescent="0.3">
      <c r="A399">
        <v>398</v>
      </c>
      <c r="B399" s="70">
        <v>318151.21000000002</v>
      </c>
      <c r="C399" t="s">
        <v>53</v>
      </c>
    </row>
    <row r="400" spans="1:3" x14ac:dyDescent="0.3">
      <c r="A400">
        <v>399</v>
      </c>
      <c r="B400" s="70">
        <v>237779.79</v>
      </c>
      <c r="C400" t="s">
        <v>53</v>
      </c>
    </row>
    <row r="401" spans="1:3" x14ac:dyDescent="0.3">
      <c r="A401">
        <v>400</v>
      </c>
      <c r="B401" s="70">
        <v>72328.61</v>
      </c>
      <c r="C401" t="s">
        <v>53</v>
      </c>
    </row>
    <row r="402" spans="1:3" x14ac:dyDescent="0.3">
      <c r="A402">
        <v>401</v>
      </c>
      <c r="B402" s="70">
        <v>370536.85</v>
      </c>
      <c r="C402" t="s">
        <v>53</v>
      </c>
    </row>
    <row r="403" spans="1:3" x14ac:dyDescent="0.3">
      <c r="A403">
        <v>402</v>
      </c>
      <c r="B403" s="70">
        <v>322230.96999999997</v>
      </c>
      <c r="C403" t="s">
        <v>53</v>
      </c>
    </row>
    <row r="404" spans="1:3" x14ac:dyDescent="0.3">
      <c r="A404">
        <v>403</v>
      </c>
      <c r="B404" s="70">
        <v>285116.43</v>
      </c>
      <c r="C404" t="s">
        <v>53</v>
      </c>
    </row>
    <row r="405" spans="1:3" x14ac:dyDescent="0.3">
      <c r="A405">
        <v>404</v>
      </c>
      <c r="B405" s="70">
        <v>666462.34</v>
      </c>
      <c r="C405">
        <v>90</v>
      </c>
    </row>
    <row r="406" spans="1:3" x14ac:dyDescent="0.3">
      <c r="A406">
        <v>405</v>
      </c>
      <c r="B406" s="70">
        <v>501436.29</v>
      </c>
      <c r="C406" t="s">
        <v>53</v>
      </c>
    </row>
    <row r="407" spans="1:3" x14ac:dyDescent="0.3">
      <c r="A407">
        <v>406</v>
      </c>
      <c r="B407" s="70">
        <v>115086.75</v>
      </c>
      <c r="C407" t="s">
        <v>53</v>
      </c>
    </row>
    <row r="408" spans="1:3" x14ac:dyDescent="0.3">
      <c r="A408">
        <v>407</v>
      </c>
      <c r="B408" s="70">
        <v>411397.76</v>
      </c>
      <c r="C408" t="s">
        <v>53</v>
      </c>
    </row>
    <row r="409" spans="1:3" x14ac:dyDescent="0.3">
      <c r="A409">
        <v>408</v>
      </c>
      <c r="B409" s="70">
        <v>124100.78</v>
      </c>
      <c r="C409">
        <v>89</v>
      </c>
    </row>
    <row r="410" spans="1:3" x14ac:dyDescent="0.3">
      <c r="A410">
        <v>409</v>
      </c>
      <c r="B410" s="70">
        <v>121323.65</v>
      </c>
      <c r="C410" t="s">
        <v>53</v>
      </c>
    </row>
    <row r="411" spans="1:3" x14ac:dyDescent="0.3">
      <c r="A411">
        <v>410</v>
      </c>
      <c r="B411" s="70">
        <v>425880.15</v>
      </c>
      <c r="C411">
        <v>91</v>
      </c>
    </row>
    <row r="412" spans="1:3" x14ac:dyDescent="0.3">
      <c r="A412">
        <v>411</v>
      </c>
      <c r="B412" s="70">
        <v>109657.84</v>
      </c>
      <c r="C412" t="s">
        <v>53</v>
      </c>
    </row>
    <row r="413" spans="1:3" x14ac:dyDescent="0.3">
      <c r="A413">
        <v>412</v>
      </c>
      <c r="B413" s="70">
        <v>160585.98000000001</v>
      </c>
      <c r="C413" t="s">
        <v>53</v>
      </c>
    </row>
    <row r="414" spans="1:3" x14ac:dyDescent="0.3">
      <c r="A414">
        <v>413</v>
      </c>
      <c r="B414" s="70">
        <v>565605.09</v>
      </c>
      <c r="C414" t="s">
        <v>53</v>
      </c>
    </row>
    <row r="415" spans="1:3" x14ac:dyDescent="0.3">
      <c r="A415">
        <v>414</v>
      </c>
      <c r="B415" s="70">
        <v>305322.81</v>
      </c>
      <c r="C415" t="s">
        <v>53</v>
      </c>
    </row>
    <row r="416" spans="1:3" x14ac:dyDescent="0.3">
      <c r="A416">
        <v>415</v>
      </c>
      <c r="B416" s="70">
        <v>331270.93</v>
      </c>
      <c r="C416" t="s">
        <v>53</v>
      </c>
    </row>
    <row r="417" spans="1:3" x14ac:dyDescent="0.3">
      <c r="A417">
        <v>416</v>
      </c>
      <c r="B417" s="70">
        <v>324133.09000000003</v>
      </c>
      <c r="C417" t="s">
        <v>53</v>
      </c>
    </row>
    <row r="418" spans="1:3" x14ac:dyDescent="0.3">
      <c r="A418">
        <v>417</v>
      </c>
      <c r="B418" s="70">
        <v>208213.88</v>
      </c>
      <c r="C418" t="s">
        <v>53</v>
      </c>
    </row>
    <row r="419" spans="1:3" x14ac:dyDescent="0.3">
      <c r="A419">
        <v>418</v>
      </c>
      <c r="B419" s="70">
        <v>316567.71999999997</v>
      </c>
      <c r="C419" t="s">
        <v>53</v>
      </c>
    </row>
    <row r="420" spans="1:3" x14ac:dyDescent="0.3">
      <c r="A420">
        <v>419</v>
      </c>
      <c r="B420" s="70">
        <v>274658.24</v>
      </c>
      <c r="C420" t="s">
        <v>53</v>
      </c>
    </row>
    <row r="421" spans="1:3" x14ac:dyDescent="0.3">
      <c r="A421">
        <v>420</v>
      </c>
      <c r="B421" s="70">
        <v>302721.8</v>
      </c>
      <c r="C421" t="s">
        <v>53</v>
      </c>
    </row>
    <row r="422" spans="1:3" x14ac:dyDescent="0.3">
      <c r="A422">
        <v>421</v>
      </c>
      <c r="B422" s="70">
        <v>150111.23000000001</v>
      </c>
      <c r="C422" t="s">
        <v>53</v>
      </c>
    </row>
    <row r="423" spans="1:3" x14ac:dyDescent="0.3">
      <c r="A423">
        <v>422</v>
      </c>
      <c r="B423" s="70">
        <v>407434.26</v>
      </c>
      <c r="C423" t="s">
        <v>53</v>
      </c>
    </row>
    <row r="424" spans="1:3" x14ac:dyDescent="0.3">
      <c r="A424">
        <v>423</v>
      </c>
      <c r="B424" s="70">
        <v>142763.75</v>
      </c>
      <c r="C424" t="s">
        <v>53</v>
      </c>
    </row>
    <row r="425" spans="1:3" x14ac:dyDescent="0.3">
      <c r="A425">
        <v>424</v>
      </c>
      <c r="B425" s="70">
        <v>105103.73</v>
      </c>
      <c r="C425" t="s">
        <v>53</v>
      </c>
    </row>
    <row r="426" spans="1:3" x14ac:dyDescent="0.3">
      <c r="A426">
        <v>425</v>
      </c>
      <c r="B426" s="70">
        <v>375545.59999999998</v>
      </c>
      <c r="C426" t="s">
        <v>53</v>
      </c>
    </row>
    <row r="427" spans="1:3" x14ac:dyDescent="0.3">
      <c r="A427">
        <v>426</v>
      </c>
      <c r="B427" s="70">
        <v>313170.28999999998</v>
      </c>
      <c r="C427" t="s">
        <v>53</v>
      </c>
    </row>
    <row r="428" spans="1:3" x14ac:dyDescent="0.3">
      <c r="A428">
        <v>427</v>
      </c>
      <c r="B428" s="70">
        <v>443614.84</v>
      </c>
      <c r="C428" t="s">
        <v>53</v>
      </c>
    </row>
    <row r="429" spans="1:3" x14ac:dyDescent="0.3">
      <c r="A429">
        <v>428</v>
      </c>
      <c r="B429" s="70">
        <v>432637.25</v>
      </c>
      <c r="C429" t="s">
        <v>53</v>
      </c>
    </row>
    <row r="430" spans="1:3" x14ac:dyDescent="0.3">
      <c r="A430">
        <v>429</v>
      </c>
      <c r="B430" s="70">
        <v>118948.5</v>
      </c>
      <c r="C430" t="s">
        <v>53</v>
      </c>
    </row>
    <row r="431" spans="1:3" x14ac:dyDescent="0.3">
      <c r="A431">
        <v>430</v>
      </c>
      <c r="B431" s="70">
        <v>219559.54</v>
      </c>
      <c r="C431" t="s">
        <v>53</v>
      </c>
    </row>
    <row r="432" spans="1:3" x14ac:dyDescent="0.3">
      <c r="A432">
        <v>431</v>
      </c>
      <c r="B432" s="70">
        <v>138428.28</v>
      </c>
      <c r="C432" t="s">
        <v>53</v>
      </c>
    </row>
    <row r="433" spans="1:3" x14ac:dyDescent="0.3">
      <c r="A433">
        <v>432</v>
      </c>
      <c r="B433" s="70">
        <v>457631.93</v>
      </c>
      <c r="C433" t="s">
        <v>53</v>
      </c>
    </row>
    <row r="434" spans="1:3" x14ac:dyDescent="0.3">
      <c r="A434">
        <v>433</v>
      </c>
      <c r="B434" s="70">
        <v>174582.99</v>
      </c>
      <c r="C434" t="s">
        <v>53</v>
      </c>
    </row>
    <row r="435" spans="1:3" x14ac:dyDescent="0.3">
      <c r="A435">
        <v>434</v>
      </c>
      <c r="B435" s="70">
        <v>385589.04</v>
      </c>
      <c r="C435" t="s">
        <v>53</v>
      </c>
    </row>
    <row r="436" spans="1:3" x14ac:dyDescent="0.3">
      <c r="A436">
        <v>435</v>
      </c>
      <c r="B436" s="70">
        <v>705829.02</v>
      </c>
      <c r="C436" t="s">
        <v>53</v>
      </c>
    </row>
    <row r="437" spans="1:3" x14ac:dyDescent="0.3">
      <c r="A437">
        <v>436</v>
      </c>
      <c r="B437" s="70">
        <v>341007.01</v>
      </c>
      <c r="C437" t="s">
        <v>53</v>
      </c>
    </row>
    <row r="438" spans="1:3" x14ac:dyDescent="0.3">
      <c r="A438">
        <v>437</v>
      </c>
      <c r="B438" s="70">
        <v>214624.94</v>
      </c>
      <c r="C438" t="s">
        <v>53</v>
      </c>
    </row>
    <row r="439" spans="1:3" x14ac:dyDescent="0.3">
      <c r="A439">
        <v>438</v>
      </c>
      <c r="B439" s="70">
        <v>467598.23</v>
      </c>
      <c r="C439" t="s">
        <v>53</v>
      </c>
    </row>
    <row r="440" spans="1:3" x14ac:dyDescent="0.3">
      <c r="A440">
        <v>439</v>
      </c>
      <c r="B440" s="70">
        <v>222116.53</v>
      </c>
      <c r="C440" t="s">
        <v>53</v>
      </c>
    </row>
    <row r="441" spans="1:3" x14ac:dyDescent="0.3">
      <c r="A441">
        <v>440</v>
      </c>
      <c r="B441" s="70">
        <v>176598.9</v>
      </c>
      <c r="C441" t="s">
        <v>53</v>
      </c>
    </row>
    <row r="442" spans="1:3" x14ac:dyDescent="0.3">
      <c r="A442">
        <v>441</v>
      </c>
      <c r="B442" s="70">
        <v>1060658.8999999999</v>
      </c>
      <c r="C442" t="s">
        <v>53</v>
      </c>
    </row>
    <row r="443" spans="1:3" x14ac:dyDescent="0.3">
      <c r="A443">
        <v>442</v>
      </c>
      <c r="B443" s="70">
        <v>182788.28</v>
      </c>
      <c r="C443" t="s">
        <v>53</v>
      </c>
    </row>
    <row r="444" spans="1:3" x14ac:dyDescent="0.3">
      <c r="A444">
        <v>443</v>
      </c>
      <c r="B444" s="70">
        <v>288898.53000000003</v>
      </c>
      <c r="C444">
        <v>94</v>
      </c>
    </row>
    <row r="445" spans="1:3" x14ac:dyDescent="0.3">
      <c r="A445">
        <v>444</v>
      </c>
      <c r="B445" s="70">
        <v>362666.75</v>
      </c>
      <c r="C445" t="s">
        <v>53</v>
      </c>
    </row>
    <row r="446" spans="1:3" x14ac:dyDescent="0.3">
      <c r="A446">
        <v>445</v>
      </c>
      <c r="B446" s="70">
        <v>167600.20000000001</v>
      </c>
      <c r="C446" t="s">
        <v>53</v>
      </c>
    </row>
    <row r="447" spans="1:3" x14ac:dyDescent="0.3">
      <c r="A447">
        <v>446</v>
      </c>
      <c r="B447" s="70">
        <v>178269.79</v>
      </c>
      <c r="C447" t="s">
        <v>53</v>
      </c>
    </row>
    <row r="448" spans="1:3" x14ac:dyDescent="0.3">
      <c r="A448">
        <v>447</v>
      </c>
      <c r="B448" s="70">
        <v>132764.95000000001</v>
      </c>
      <c r="C448">
        <v>115</v>
      </c>
    </row>
    <row r="449" spans="1:3" x14ac:dyDescent="0.3">
      <c r="A449">
        <v>448</v>
      </c>
      <c r="B449" s="70">
        <v>353314.39</v>
      </c>
      <c r="C449" t="s">
        <v>53</v>
      </c>
    </row>
    <row r="450" spans="1:3" x14ac:dyDescent="0.3">
      <c r="A450">
        <v>449</v>
      </c>
      <c r="B450" s="70">
        <v>409004.83</v>
      </c>
      <c r="C450" t="s">
        <v>53</v>
      </c>
    </row>
    <row r="451" spans="1:3" x14ac:dyDescent="0.3">
      <c r="A451">
        <v>450</v>
      </c>
      <c r="B451" s="70">
        <v>379034.59</v>
      </c>
      <c r="C451" t="s">
        <v>53</v>
      </c>
    </row>
    <row r="452" spans="1:3" x14ac:dyDescent="0.3">
      <c r="A452">
        <v>451</v>
      </c>
      <c r="B452" s="70">
        <v>114807.58</v>
      </c>
      <c r="C452" t="s">
        <v>53</v>
      </c>
    </row>
    <row r="453" spans="1:3" x14ac:dyDescent="0.3">
      <c r="A453">
        <v>452</v>
      </c>
      <c r="B453" s="70">
        <v>370026.4</v>
      </c>
      <c r="C453" t="s">
        <v>53</v>
      </c>
    </row>
    <row r="454" spans="1:3" x14ac:dyDescent="0.3">
      <c r="A454">
        <v>453</v>
      </c>
      <c r="B454" s="70">
        <v>438366.69</v>
      </c>
      <c r="C454" t="s">
        <v>53</v>
      </c>
    </row>
    <row r="455" spans="1:3" x14ac:dyDescent="0.3">
      <c r="A455">
        <v>454</v>
      </c>
      <c r="B455" s="70">
        <v>317133.71999999997</v>
      </c>
      <c r="C455" t="s">
        <v>53</v>
      </c>
    </row>
    <row r="456" spans="1:3" x14ac:dyDescent="0.3">
      <c r="A456">
        <v>455</v>
      </c>
      <c r="B456" s="70">
        <v>242518.33</v>
      </c>
      <c r="C456" t="s">
        <v>53</v>
      </c>
    </row>
    <row r="457" spans="1:3" x14ac:dyDescent="0.3">
      <c r="A457">
        <v>456</v>
      </c>
      <c r="B457" s="70">
        <v>443590.88</v>
      </c>
      <c r="C457" t="s">
        <v>53</v>
      </c>
    </row>
    <row r="458" spans="1:3" x14ac:dyDescent="0.3">
      <c r="A458">
        <v>457</v>
      </c>
      <c r="B458" s="70">
        <v>482472.71</v>
      </c>
      <c r="C458" t="s">
        <v>53</v>
      </c>
    </row>
    <row r="459" spans="1:3" x14ac:dyDescent="0.3">
      <c r="A459">
        <v>458</v>
      </c>
      <c r="B459" s="70">
        <v>178584.19</v>
      </c>
      <c r="C459" t="s">
        <v>53</v>
      </c>
    </row>
    <row r="460" spans="1:3" x14ac:dyDescent="0.3">
      <c r="A460">
        <v>459</v>
      </c>
      <c r="B460" s="70">
        <v>299271.3</v>
      </c>
      <c r="C460" t="s">
        <v>53</v>
      </c>
    </row>
    <row r="461" spans="1:3" x14ac:dyDescent="0.3">
      <c r="A461">
        <v>460</v>
      </c>
      <c r="B461" s="70">
        <v>151258.93</v>
      </c>
      <c r="C461" t="s">
        <v>53</v>
      </c>
    </row>
    <row r="462" spans="1:3" x14ac:dyDescent="0.3">
      <c r="A462">
        <v>461</v>
      </c>
      <c r="B462" s="70">
        <v>1047975.65</v>
      </c>
      <c r="C462" t="s">
        <v>53</v>
      </c>
    </row>
    <row r="463" spans="1:3" x14ac:dyDescent="0.3">
      <c r="A463">
        <v>462</v>
      </c>
      <c r="B463" s="70">
        <v>255744.21</v>
      </c>
      <c r="C463" t="s">
        <v>53</v>
      </c>
    </row>
    <row r="464" spans="1:3" x14ac:dyDescent="0.3">
      <c r="A464">
        <v>463</v>
      </c>
      <c r="B464" s="70">
        <v>291883.5</v>
      </c>
      <c r="C464" t="s">
        <v>53</v>
      </c>
    </row>
    <row r="465" spans="1:3" x14ac:dyDescent="0.3">
      <c r="A465">
        <v>464</v>
      </c>
      <c r="B465" s="70">
        <v>196407.06</v>
      </c>
      <c r="C465" t="s">
        <v>53</v>
      </c>
    </row>
    <row r="466" spans="1:3" x14ac:dyDescent="0.3">
      <c r="A466">
        <v>465</v>
      </c>
      <c r="B466" s="70">
        <v>93652.54</v>
      </c>
      <c r="C466" t="s">
        <v>53</v>
      </c>
    </row>
    <row r="467" spans="1:3" x14ac:dyDescent="0.3">
      <c r="A467">
        <v>466</v>
      </c>
      <c r="B467" s="70">
        <v>127989.34</v>
      </c>
      <c r="C467" t="s">
        <v>53</v>
      </c>
    </row>
    <row r="468" spans="1:3" x14ac:dyDescent="0.3">
      <c r="A468">
        <v>467</v>
      </c>
      <c r="B468" s="70">
        <v>224906.82</v>
      </c>
      <c r="C468" t="s">
        <v>53</v>
      </c>
    </row>
    <row r="469" spans="1:3" x14ac:dyDescent="0.3">
      <c r="A469">
        <v>468</v>
      </c>
      <c r="B469" s="70">
        <v>243107.18</v>
      </c>
      <c r="C469" t="s">
        <v>53</v>
      </c>
    </row>
    <row r="470" spans="1:3" x14ac:dyDescent="0.3">
      <c r="A470">
        <v>469</v>
      </c>
      <c r="B470" s="70">
        <v>327959.12</v>
      </c>
      <c r="C470" t="s">
        <v>53</v>
      </c>
    </row>
    <row r="471" spans="1:3" x14ac:dyDescent="0.3">
      <c r="A471">
        <v>470</v>
      </c>
      <c r="B471" s="70">
        <v>171829.55</v>
      </c>
      <c r="C471" t="s">
        <v>53</v>
      </c>
    </row>
    <row r="472" spans="1:3" x14ac:dyDescent="0.3">
      <c r="A472">
        <v>471</v>
      </c>
      <c r="B472" s="70">
        <v>371785.2</v>
      </c>
      <c r="C472" t="s">
        <v>53</v>
      </c>
    </row>
    <row r="473" spans="1:3" x14ac:dyDescent="0.3">
      <c r="A473">
        <v>472</v>
      </c>
      <c r="B473" s="70">
        <v>301913.15999999997</v>
      </c>
      <c r="C473" t="s">
        <v>53</v>
      </c>
    </row>
    <row r="474" spans="1:3" x14ac:dyDescent="0.3">
      <c r="A474">
        <v>473</v>
      </c>
      <c r="B474" s="70">
        <v>906861.2</v>
      </c>
      <c r="C474" t="s">
        <v>53</v>
      </c>
    </row>
    <row r="475" spans="1:3" x14ac:dyDescent="0.3">
      <c r="A475">
        <v>474</v>
      </c>
      <c r="B475" s="70">
        <v>304303.18</v>
      </c>
      <c r="C475" t="s">
        <v>53</v>
      </c>
    </row>
    <row r="476" spans="1:3" x14ac:dyDescent="0.3">
      <c r="A476">
        <v>475</v>
      </c>
      <c r="B476" s="70">
        <v>543819.24</v>
      </c>
      <c r="C476" t="s">
        <v>53</v>
      </c>
    </row>
    <row r="477" spans="1:3" x14ac:dyDescent="0.3">
      <c r="A477">
        <v>476</v>
      </c>
      <c r="B477" s="70">
        <v>283837.73</v>
      </c>
      <c r="C477" t="s">
        <v>53</v>
      </c>
    </row>
    <row r="478" spans="1:3" x14ac:dyDescent="0.3">
      <c r="A478">
        <v>477</v>
      </c>
      <c r="B478" s="70">
        <v>392381.19</v>
      </c>
      <c r="C478" t="s">
        <v>53</v>
      </c>
    </row>
    <row r="479" spans="1:3" x14ac:dyDescent="0.3">
      <c r="A479">
        <v>478</v>
      </c>
      <c r="B479" s="70">
        <v>322329.48</v>
      </c>
      <c r="C479" t="s">
        <v>53</v>
      </c>
    </row>
    <row r="480" spans="1:3" x14ac:dyDescent="0.3">
      <c r="A480">
        <v>479</v>
      </c>
      <c r="B480" s="70">
        <v>309146.59999999998</v>
      </c>
      <c r="C480" t="s">
        <v>53</v>
      </c>
    </row>
    <row r="481" spans="1:3" x14ac:dyDescent="0.3">
      <c r="A481">
        <v>480</v>
      </c>
      <c r="B481" s="70">
        <v>694598.43</v>
      </c>
      <c r="C481" t="s">
        <v>53</v>
      </c>
    </row>
    <row r="482" spans="1:3" x14ac:dyDescent="0.3">
      <c r="A482">
        <v>481</v>
      </c>
      <c r="B482" s="70">
        <v>386387.06</v>
      </c>
      <c r="C482" t="s">
        <v>53</v>
      </c>
    </row>
    <row r="483" spans="1:3" x14ac:dyDescent="0.3">
      <c r="A483">
        <v>482</v>
      </c>
      <c r="B483" s="70">
        <v>167980.2</v>
      </c>
      <c r="C483" t="s">
        <v>53</v>
      </c>
    </row>
    <row r="484" spans="1:3" x14ac:dyDescent="0.3">
      <c r="A484">
        <v>483</v>
      </c>
      <c r="B484" s="70">
        <v>411177.4</v>
      </c>
      <c r="C484" t="s">
        <v>53</v>
      </c>
    </row>
    <row r="485" spans="1:3" x14ac:dyDescent="0.3">
      <c r="A485">
        <v>484</v>
      </c>
      <c r="B485" s="70">
        <v>328291.53000000003</v>
      </c>
      <c r="C485" t="s">
        <v>53</v>
      </c>
    </row>
    <row r="486" spans="1:3" x14ac:dyDescent="0.3">
      <c r="A486">
        <v>485</v>
      </c>
      <c r="B486" s="70">
        <v>150616.74</v>
      </c>
      <c r="C486" t="s">
        <v>53</v>
      </c>
    </row>
    <row r="487" spans="1:3" x14ac:dyDescent="0.3">
      <c r="A487">
        <v>486</v>
      </c>
      <c r="B487" s="70">
        <v>277681.26</v>
      </c>
      <c r="C487" t="s">
        <v>53</v>
      </c>
    </row>
    <row r="488" spans="1:3" x14ac:dyDescent="0.3">
      <c r="A488">
        <v>487</v>
      </c>
      <c r="B488" s="70">
        <v>472663.81</v>
      </c>
      <c r="C488" t="s">
        <v>53</v>
      </c>
    </row>
    <row r="489" spans="1:3" x14ac:dyDescent="0.3">
      <c r="A489">
        <v>488</v>
      </c>
      <c r="B489" s="70">
        <v>348189.4</v>
      </c>
      <c r="C489" t="s">
        <v>53</v>
      </c>
    </row>
    <row r="490" spans="1:3" x14ac:dyDescent="0.3">
      <c r="A490">
        <v>489</v>
      </c>
      <c r="B490" s="70">
        <v>185493.04</v>
      </c>
      <c r="C490" t="s">
        <v>53</v>
      </c>
    </row>
    <row r="491" spans="1:3" x14ac:dyDescent="0.3">
      <c r="A491">
        <v>490</v>
      </c>
      <c r="B491" s="70">
        <v>328398.25</v>
      </c>
      <c r="C491" t="s">
        <v>53</v>
      </c>
    </row>
    <row r="492" spans="1:3" x14ac:dyDescent="0.3">
      <c r="A492">
        <v>491</v>
      </c>
      <c r="B492" s="70">
        <v>245331.06</v>
      </c>
      <c r="C492" t="s">
        <v>53</v>
      </c>
    </row>
    <row r="493" spans="1:3" x14ac:dyDescent="0.3">
      <c r="A493">
        <v>492</v>
      </c>
      <c r="B493" s="70">
        <v>120002.26</v>
      </c>
      <c r="C493" t="s">
        <v>53</v>
      </c>
    </row>
    <row r="494" spans="1:3" x14ac:dyDescent="0.3">
      <c r="A494">
        <v>493</v>
      </c>
      <c r="B494" s="70">
        <v>556095.44999999995</v>
      </c>
      <c r="C494" t="s">
        <v>53</v>
      </c>
    </row>
    <row r="495" spans="1:3" x14ac:dyDescent="0.3">
      <c r="A495">
        <v>494</v>
      </c>
      <c r="B495" s="70">
        <v>720984.82</v>
      </c>
      <c r="C495" t="s">
        <v>53</v>
      </c>
    </row>
    <row r="496" spans="1:3" x14ac:dyDescent="0.3">
      <c r="A496">
        <v>495</v>
      </c>
      <c r="B496" s="70">
        <v>129751.22</v>
      </c>
      <c r="C496" t="s">
        <v>53</v>
      </c>
    </row>
    <row r="497" spans="1:3" x14ac:dyDescent="0.3">
      <c r="A497">
        <v>496</v>
      </c>
      <c r="B497" s="70">
        <v>261184.36</v>
      </c>
      <c r="C497" t="s">
        <v>53</v>
      </c>
    </row>
    <row r="498" spans="1:3" x14ac:dyDescent="0.3">
      <c r="A498">
        <v>497</v>
      </c>
      <c r="B498" s="70">
        <v>205585.87</v>
      </c>
      <c r="C498" t="s">
        <v>53</v>
      </c>
    </row>
    <row r="499" spans="1:3" x14ac:dyDescent="0.3">
      <c r="A499">
        <v>498</v>
      </c>
      <c r="B499" s="70">
        <v>314791.49</v>
      </c>
      <c r="C499" t="s">
        <v>53</v>
      </c>
    </row>
    <row r="500" spans="1:3" x14ac:dyDescent="0.3">
      <c r="A500">
        <v>499</v>
      </c>
      <c r="B500" s="70">
        <v>228199.8</v>
      </c>
      <c r="C500" t="s">
        <v>53</v>
      </c>
    </row>
    <row r="501" spans="1:3" x14ac:dyDescent="0.3">
      <c r="A501">
        <v>500</v>
      </c>
      <c r="B501" s="70">
        <v>223797.95</v>
      </c>
      <c r="C501" t="s">
        <v>53</v>
      </c>
    </row>
    <row r="502" spans="1:3" x14ac:dyDescent="0.3">
      <c r="A502">
        <v>501</v>
      </c>
      <c r="B502" s="70">
        <v>259274.43</v>
      </c>
      <c r="C502" t="s">
        <v>53</v>
      </c>
    </row>
    <row r="503" spans="1:3" x14ac:dyDescent="0.3">
      <c r="A503">
        <v>502</v>
      </c>
      <c r="B503" s="70">
        <v>152495.78</v>
      </c>
      <c r="C503" t="s">
        <v>53</v>
      </c>
    </row>
    <row r="504" spans="1:3" x14ac:dyDescent="0.3">
      <c r="A504">
        <v>503</v>
      </c>
      <c r="B504" s="70">
        <v>561403.9</v>
      </c>
      <c r="C504" t="s">
        <v>53</v>
      </c>
    </row>
    <row r="505" spans="1:3" x14ac:dyDescent="0.3">
      <c r="A505">
        <v>504</v>
      </c>
      <c r="B505" s="70">
        <v>143576.56</v>
      </c>
      <c r="C505" t="s">
        <v>53</v>
      </c>
    </row>
    <row r="506" spans="1:3" x14ac:dyDescent="0.3">
      <c r="A506">
        <v>505</v>
      </c>
      <c r="B506" s="70">
        <v>685607.45</v>
      </c>
      <c r="C506" t="s">
        <v>53</v>
      </c>
    </row>
    <row r="507" spans="1:3" x14ac:dyDescent="0.3">
      <c r="A507">
        <v>506</v>
      </c>
      <c r="B507" s="70">
        <v>613362.25</v>
      </c>
      <c r="C507" t="s">
        <v>53</v>
      </c>
    </row>
    <row r="508" spans="1:3" x14ac:dyDescent="0.3">
      <c r="A508">
        <v>507</v>
      </c>
      <c r="B508" s="70">
        <v>426849.15</v>
      </c>
      <c r="C508" t="s">
        <v>53</v>
      </c>
    </row>
    <row r="509" spans="1:3" x14ac:dyDescent="0.3">
      <c r="A509">
        <v>508</v>
      </c>
      <c r="B509" s="70">
        <v>520146.98</v>
      </c>
      <c r="C509" t="s">
        <v>53</v>
      </c>
    </row>
    <row r="510" spans="1:3" x14ac:dyDescent="0.3">
      <c r="A510">
        <v>509</v>
      </c>
      <c r="B510" s="70">
        <v>385886.33</v>
      </c>
      <c r="C510" t="s">
        <v>53</v>
      </c>
    </row>
    <row r="511" spans="1:3" x14ac:dyDescent="0.3">
      <c r="A511">
        <v>510</v>
      </c>
      <c r="B511" s="70">
        <v>274316.37</v>
      </c>
      <c r="C511" t="s">
        <v>53</v>
      </c>
    </row>
    <row r="512" spans="1:3" x14ac:dyDescent="0.3">
      <c r="A512">
        <v>511</v>
      </c>
      <c r="B512" s="70">
        <v>438974.65</v>
      </c>
      <c r="C512" t="s">
        <v>53</v>
      </c>
    </row>
    <row r="513" spans="1:3" x14ac:dyDescent="0.3">
      <c r="A513">
        <v>512</v>
      </c>
      <c r="B513" s="70">
        <v>120605.45</v>
      </c>
      <c r="C513" t="s">
        <v>53</v>
      </c>
    </row>
    <row r="514" spans="1:3" x14ac:dyDescent="0.3">
      <c r="A514">
        <v>513</v>
      </c>
      <c r="B514" s="70">
        <v>257195.54</v>
      </c>
      <c r="C514" t="s">
        <v>53</v>
      </c>
    </row>
    <row r="515" spans="1:3" x14ac:dyDescent="0.3">
      <c r="A515">
        <v>514</v>
      </c>
      <c r="B515" s="70">
        <v>278791.48</v>
      </c>
      <c r="C515" t="s">
        <v>53</v>
      </c>
    </row>
    <row r="516" spans="1:3" x14ac:dyDescent="0.3">
      <c r="A516">
        <v>515</v>
      </c>
      <c r="B516" s="70">
        <v>160235.19</v>
      </c>
      <c r="C516" t="s">
        <v>53</v>
      </c>
    </row>
    <row r="517" spans="1:3" x14ac:dyDescent="0.3">
      <c r="A517">
        <v>516</v>
      </c>
      <c r="B517" s="70">
        <v>164446.20000000001</v>
      </c>
      <c r="C517" t="s">
        <v>53</v>
      </c>
    </row>
    <row r="518" spans="1:3" x14ac:dyDescent="0.3">
      <c r="A518">
        <v>517</v>
      </c>
      <c r="B518" s="70">
        <v>291561.76</v>
      </c>
      <c r="C518" t="s">
        <v>53</v>
      </c>
    </row>
    <row r="519" spans="1:3" x14ac:dyDescent="0.3">
      <c r="A519">
        <v>518</v>
      </c>
      <c r="B519" s="70">
        <v>275843.82</v>
      </c>
      <c r="C519" t="s">
        <v>53</v>
      </c>
    </row>
    <row r="520" spans="1:3" x14ac:dyDescent="0.3">
      <c r="A520">
        <v>519</v>
      </c>
      <c r="B520" s="70">
        <v>275963.78000000003</v>
      </c>
      <c r="C520" t="s">
        <v>53</v>
      </c>
    </row>
    <row r="521" spans="1:3" x14ac:dyDescent="0.3">
      <c r="A521">
        <v>520</v>
      </c>
      <c r="B521" s="70">
        <v>342815.55</v>
      </c>
      <c r="C521" t="s">
        <v>53</v>
      </c>
    </row>
    <row r="522" spans="1:3" x14ac:dyDescent="0.3">
      <c r="A522">
        <v>521</v>
      </c>
      <c r="B522" s="70">
        <v>605467.62</v>
      </c>
      <c r="C522" t="s">
        <v>53</v>
      </c>
    </row>
    <row r="523" spans="1:3" x14ac:dyDescent="0.3">
      <c r="A523">
        <v>522</v>
      </c>
      <c r="B523" s="70">
        <v>227897.04</v>
      </c>
      <c r="C523">
        <v>105</v>
      </c>
    </row>
    <row r="524" spans="1:3" x14ac:dyDescent="0.3">
      <c r="A524">
        <v>523</v>
      </c>
      <c r="B524" s="70">
        <v>439535.03</v>
      </c>
      <c r="C524" t="s">
        <v>53</v>
      </c>
    </row>
    <row r="525" spans="1:3" x14ac:dyDescent="0.3">
      <c r="A525">
        <v>524</v>
      </c>
      <c r="B525" s="70">
        <v>141658.91</v>
      </c>
      <c r="C525" t="s">
        <v>53</v>
      </c>
    </row>
    <row r="526" spans="1:3" x14ac:dyDescent="0.3">
      <c r="A526">
        <v>525</v>
      </c>
      <c r="B526" s="70">
        <v>377912.73</v>
      </c>
      <c r="C526" t="s">
        <v>53</v>
      </c>
    </row>
    <row r="527" spans="1:3" x14ac:dyDescent="0.3">
      <c r="A527">
        <v>526</v>
      </c>
      <c r="B527" s="70">
        <v>158258.75</v>
      </c>
      <c r="C527" t="s">
        <v>53</v>
      </c>
    </row>
    <row r="528" spans="1:3" x14ac:dyDescent="0.3">
      <c r="A528">
        <v>527</v>
      </c>
      <c r="B528" s="70">
        <v>223100.38</v>
      </c>
      <c r="C528" t="s">
        <v>53</v>
      </c>
    </row>
    <row r="529" spans="1:3" x14ac:dyDescent="0.3">
      <c r="A529">
        <v>528</v>
      </c>
      <c r="B529" s="70">
        <v>260652.35</v>
      </c>
      <c r="C529" t="s">
        <v>53</v>
      </c>
    </row>
    <row r="530" spans="1:3" x14ac:dyDescent="0.3">
      <c r="A530">
        <v>529</v>
      </c>
      <c r="B530" s="70">
        <v>495319.86</v>
      </c>
      <c r="C530" t="s">
        <v>53</v>
      </c>
    </row>
    <row r="531" spans="1:3" x14ac:dyDescent="0.3">
      <c r="A531">
        <v>530</v>
      </c>
      <c r="B531" s="70">
        <v>110444.63</v>
      </c>
      <c r="C531" t="s">
        <v>53</v>
      </c>
    </row>
    <row r="532" spans="1:3" x14ac:dyDescent="0.3">
      <c r="A532">
        <v>531</v>
      </c>
      <c r="B532" s="70">
        <v>153593.42000000001</v>
      </c>
      <c r="C532" t="s">
        <v>53</v>
      </c>
    </row>
    <row r="533" spans="1:3" x14ac:dyDescent="0.3">
      <c r="A533">
        <v>532</v>
      </c>
      <c r="B533" s="70">
        <v>276054.94</v>
      </c>
      <c r="C533" t="s">
        <v>53</v>
      </c>
    </row>
    <row r="534" spans="1:3" x14ac:dyDescent="0.3">
      <c r="A534">
        <v>533</v>
      </c>
      <c r="B534" s="70">
        <v>400783.62</v>
      </c>
      <c r="C534" t="s">
        <v>53</v>
      </c>
    </row>
    <row r="535" spans="1:3" x14ac:dyDescent="0.3">
      <c r="A535">
        <v>534</v>
      </c>
      <c r="B535" s="70">
        <v>340268</v>
      </c>
      <c r="C535" t="s">
        <v>53</v>
      </c>
    </row>
    <row r="536" spans="1:3" x14ac:dyDescent="0.3">
      <c r="A536">
        <v>535</v>
      </c>
      <c r="B536" s="70">
        <v>136527.45000000001</v>
      </c>
      <c r="C536" t="s">
        <v>53</v>
      </c>
    </row>
    <row r="537" spans="1:3" x14ac:dyDescent="0.3">
      <c r="A537">
        <v>536</v>
      </c>
      <c r="B537" s="70">
        <v>370720.72</v>
      </c>
      <c r="C537" t="s">
        <v>53</v>
      </c>
    </row>
    <row r="538" spans="1:3" x14ac:dyDescent="0.3">
      <c r="A538">
        <v>537</v>
      </c>
      <c r="B538" s="70">
        <v>295155.99</v>
      </c>
      <c r="C538" t="s">
        <v>53</v>
      </c>
    </row>
    <row r="539" spans="1:3" x14ac:dyDescent="0.3">
      <c r="A539">
        <v>538</v>
      </c>
      <c r="B539" s="70">
        <v>146587.41</v>
      </c>
      <c r="C539" t="s">
        <v>53</v>
      </c>
    </row>
    <row r="540" spans="1:3" x14ac:dyDescent="0.3">
      <c r="A540">
        <v>539</v>
      </c>
      <c r="B540" s="70">
        <v>457215.41</v>
      </c>
      <c r="C540" t="s">
        <v>53</v>
      </c>
    </row>
    <row r="541" spans="1:3" x14ac:dyDescent="0.3">
      <c r="A541">
        <v>540</v>
      </c>
      <c r="B541" s="70">
        <v>1434830.56</v>
      </c>
      <c r="C541" t="s">
        <v>53</v>
      </c>
    </row>
    <row r="542" spans="1:3" x14ac:dyDescent="0.3">
      <c r="A542">
        <v>541</v>
      </c>
      <c r="B542" s="70">
        <v>210047.55</v>
      </c>
      <c r="C542" t="s">
        <v>53</v>
      </c>
    </row>
    <row r="543" spans="1:3" x14ac:dyDescent="0.3">
      <c r="A543">
        <v>542</v>
      </c>
      <c r="B543" s="70">
        <v>352186.24</v>
      </c>
      <c r="C543" t="s">
        <v>53</v>
      </c>
    </row>
    <row r="544" spans="1:3" x14ac:dyDescent="0.3">
      <c r="A544">
        <v>543</v>
      </c>
      <c r="B544" s="70">
        <v>94843.6</v>
      </c>
      <c r="C544" t="s">
        <v>53</v>
      </c>
    </row>
    <row r="545" spans="1:3" x14ac:dyDescent="0.3">
      <c r="A545">
        <v>544</v>
      </c>
      <c r="B545" s="70">
        <v>343812.12</v>
      </c>
      <c r="C545" t="s">
        <v>53</v>
      </c>
    </row>
    <row r="546" spans="1:3" x14ac:dyDescent="0.3">
      <c r="A546">
        <v>545</v>
      </c>
      <c r="B546" s="70">
        <v>238776.23</v>
      </c>
      <c r="C546" t="s">
        <v>53</v>
      </c>
    </row>
    <row r="547" spans="1:3" x14ac:dyDescent="0.3">
      <c r="A547">
        <v>546</v>
      </c>
      <c r="B547" s="70">
        <v>1229183.55</v>
      </c>
      <c r="C547" t="s">
        <v>53</v>
      </c>
    </row>
    <row r="548" spans="1:3" x14ac:dyDescent="0.3">
      <c r="A548">
        <v>547</v>
      </c>
      <c r="B548" s="70">
        <v>208608.79</v>
      </c>
      <c r="C548" t="s">
        <v>53</v>
      </c>
    </row>
    <row r="549" spans="1:3" x14ac:dyDescent="0.3">
      <c r="A549">
        <v>548</v>
      </c>
      <c r="B549" s="70">
        <v>281818.13</v>
      </c>
      <c r="C549" t="s">
        <v>53</v>
      </c>
    </row>
    <row r="550" spans="1:3" x14ac:dyDescent="0.3">
      <c r="A550">
        <v>549</v>
      </c>
      <c r="B550" s="70">
        <v>205624.91</v>
      </c>
      <c r="C550" t="s">
        <v>53</v>
      </c>
    </row>
    <row r="551" spans="1:3" x14ac:dyDescent="0.3">
      <c r="A551">
        <v>550</v>
      </c>
      <c r="B551" s="70">
        <v>143728.82</v>
      </c>
      <c r="C551" t="s">
        <v>53</v>
      </c>
    </row>
    <row r="552" spans="1:3" x14ac:dyDescent="0.3">
      <c r="A552">
        <v>551</v>
      </c>
      <c r="B552" s="70">
        <v>437342.1</v>
      </c>
      <c r="C552" t="s">
        <v>53</v>
      </c>
    </row>
    <row r="553" spans="1:3" x14ac:dyDescent="0.3">
      <c r="A553">
        <v>552</v>
      </c>
      <c r="B553" s="70">
        <v>885715.23</v>
      </c>
      <c r="C553" t="s">
        <v>53</v>
      </c>
    </row>
    <row r="554" spans="1:3" x14ac:dyDescent="0.3">
      <c r="A554">
        <v>553</v>
      </c>
      <c r="B554" s="70">
        <v>261133.14</v>
      </c>
      <c r="C554" t="s">
        <v>53</v>
      </c>
    </row>
    <row r="555" spans="1:3" x14ac:dyDescent="0.3">
      <c r="A555">
        <v>554</v>
      </c>
      <c r="B555" s="70">
        <v>308149.40000000002</v>
      </c>
      <c r="C555" t="s">
        <v>53</v>
      </c>
    </row>
    <row r="556" spans="1:3" x14ac:dyDescent="0.3">
      <c r="A556">
        <v>555</v>
      </c>
      <c r="B556" s="70">
        <v>323388.76</v>
      </c>
      <c r="C556" t="s">
        <v>53</v>
      </c>
    </row>
    <row r="557" spans="1:3" x14ac:dyDescent="0.3">
      <c r="A557">
        <v>556</v>
      </c>
      <c r="B557" s="70">
        <v>120005</v>
      </c>
      <c r="C557" t="s">
        <v>53</v>
      </c>
    </row>
    <row r="558" spans="1:3" x14ac:dyDescent="0.3">
      <c r="A558">
        <v>557</v>
      </c>
      <c r="B558" s="70">
        <v>131217.38</v>
      </c>
      <c r="C558" t="s">
        <v>53</v>
      </c>
    </row>
    <row r="559" spans="1:3" x14ac:dyDescent="0.3">
      <c r="A559">
        <v>558</v>
      </c>
      <c r="B559" s="70">
        <v>639660.54</v>
      </c>
      <c r="C559" t="s">
        <v>53</v>
      </c>
    </row>
    <row r="560" spans="1:3" x14ac:dyDescent="0.3">
      <c r="A560">
        <v>559</v>
      </c>
      <c r="B560" s="70">
        <v>383934.67</v>
      </c>
      <c r="C560" t="s">
        <v>53</v>
      </c>
    </row>
    <row r="561" spans="1:3" x14ac:dyDescent="0.3">
      <c r="A561">
        <v>560</v>
      </c>
      <c r="B561" s="70">
        <v>363041.29</v>
      </c>
      <c r="C561" t="s">
        <v>53</v>
      </c>
    </row>
    <row r="562" spans="1:3" x14ac:dyDescent="0.3">
      <c r="A562">
        <v>561</v>
      </c>
      <c r="B562" s="70">
        <v>612608.94999999995</v>
      </c>
      <c r="C562">
        <v>113</v>
      </c>
    </row>
    <row r="563" spans="1:3" x14ac:dyDescent="0.3">
      <c r="A563">
        <v>562</v>
      </c>
      <c r="B563" s="70">
        <v>198082.2</v>
      </c>
      <c r="C563" t="s">
        <v>53</v>
      </c>
    </row>
    <row r="564" spans="1:3" x14ac:dyDescent="0.3">
      <c r="A564">
        <v>563</v>
      </c>
      <c r="B564" s="70">
        <v>344072.84</v>
      </c>
      <c r="C564" t="s">
        <v>53</v>
      </c>
    </row>
    <row r="565" spans="1:3" x14ac:dyDescent="0.3">
      <c r="A565">
        <v>564</v>
      </c>
      <c r="B565" s="70">
        <v>549101.51</v>
      </c>
      <c r="C565" t="s">
        <v>53</v>
      </c>
    </row>
    <row r="566" spans="1:3" x14ac:dyDescent="0.3">
      <c r="A566">
        <v>565</v>
      </c>
      <c r="B566" s="70">
        <v>213791.55</v>
      </c>
      <c r="C566" t="s">
        <v>53</v>
      </c>
    </row>
    <row r="567" spans="1:3" x14ac:dyDescent="0.3">
      <c r="A567">
        <v>566</v>
      </c>
      <c r="B567" s="70">
        <v>146313.26999999999</v>
      </c>
      <c r="C567" t="s">
        <v>53</v>
      </c>
    </row>
    <row r="568" spans="1:3" x14ac:dyDescent="0.3">
      <c r="A568">
        <v>567</v>
      </c>
      <c r="B568" s="70">
        <v>84801.86</v>
      </c>
      <c r="C568" t="s">
        <v>53</v>
      </c>
    </row>
    <row r="569" spans="1:3" x14ac:dyDescent="0.3">
      <c r="A569">
        <v>568</v>
      </c>
      <c r="B569" s="70">
        <v>111583.32</v>
      </c>
      <c r="C569" t="s">
        <v>53</v>
      </c>
    </row>
    <row r="570" spans="1:3" x14ac:dyDescent="0.3">
      <c r="A570">
        <v>569</v>
      </c>
      <c r="B570" s="70">
        <v>916372.58</v>
      </c>
      <c r="C570" t="s">
        <v>53</v>
      </c>
    </row>
    <row r="571" spans="1:3" x14ac:dyDescent="0.3">
      <c r="A571">
        <v>570</v>
      </c>
      <c r="B571" s="70">
        <v>113472.66</v>
      </c>
      <c r="C571" t="s">
        <v>53</v>
      </c>
    </row>
    <row r="572" spans="1:3" x14ac:dyDescent="0.3">
      <c r="A572">
        <v>571</v>
      </c>
      <c r="B572" s="70">
        <v>446838.21</v>
      </c>
      <c r="C572" t="s">
        <v>53</v>
      </c>
    </row>
    <row r="573" spans="1:3" x14ac:dyDescent="0.3">
      <c r="A573">
        <v>572</v>
      </c>
      <c r="B573" s="70">
        <v>316881.63</v>
      </c>
      <c r="C573" t="s">
        <v>53</v>
      </c>
    </row>
    <row r="574" spans="1:3" x14ac:dyDescent="0.3">
      <c r="A574">
        <v>573</v>
      </c>
      <c r="B574" s="70">
        <v>140603.95000000001</v>
      </c>
      <c r="C574" t="s">
        <v>53</v>
      </c>
    </row>
    <row r="575" spans="1:3" x14ac:dyDescent="0.3">
      <c r="A575">
        <v>574</v>
      </c>
      <c r="B575" s="70">
        <v>174564.41</v>
      </c>
      <c r="C575" t="s">
        <v>53</v>
      </c>
    </row>
    <row r="576" spans="1:3" x14ac:dyDescent="0.3">
      <c r="A576">
        <v>575</v>
      </c>
      <c r="B576" s="70">
        <v>170609.91</v>
      </c>
      <c r="C576" t="s">
        <v>53</v>
      </c>
    </row>
    <row r="577" spans="1:3" x14ac:dyDescent="0.3">
      <c r="A577">
        <v>576</v>
      </c>
      <c r="B577" s="70">
        <v>157798.26</v>
      </c>
      <c r="C577" t="s">
        <v>53</v>
      </c>
    </row>
    <row r="578" spans="1:3" x14ac:dyDescent="0.3">
      <c r="A578">
        <v>577</v>
      </c>
      <c r="B578" s="70">
        <v>236327.87</v>
      </c>
      <c r="C578" t="s">
        <v>53</v>
      </c>
    </row>
    <row r="579" spans="1:3" x14ac:dyDescent="0.3">
      <c r="A579">
        <v>578</v>
      </c>
      <c r="B579" s="70">
        <v>238060.34</v>
      </c>
      <c r="C579" t="s">
        <v>53</v>
      </c>
    </row>
    <row r="580" spans="1:3" x14ac:dyDescent="0.3">
      <c r="A580">
        <v>579</v>
      </c>
      <c r="B580" s="70">
        <v>296749.28000000003</v>
      </c>
      <c r="C580" t="s">
        <v>53</v>
      </c>
    </row>
    <row r="581" spans="1:3" x14ac:dyDescent="0.3">
      <c r="A581">
        <v>580</v>
      </c>
      <c r="B581" s="70">
        <v>574118.81999999995</v>
      </c>
      <c r="C581" t="s">
        <v>53</v>
      </c>
    </row>
    <row r="582" spans="1:3" x14ac:dyDescent="0.3">
      <c r="A582">
        <v>581</v>
      </c>
      <c r="B582" s="70">
        <v>167918.21</v>
      </c>
      <c r="C582" t="s">
        <v>53</v>
      </c>
    </row>
    <row r="583" spans="1:3" x14ac:dyDescent="0.3">
      <c r="A583">
        <v>582</v>
      </c>
      <c r="B583" s="70">
        <v>224875.72</v>
      </c>
      <c r="C583" t="s">
        <v>53</v>
      </c>
    </row>
    <row r="584" spans="1:3" x14ac:dyDescent="0.3">
      <c r="A584">
        <v>583</v>
      </c>
      <c r="B584" s="70">
        <v>170215.32</v>
      </c>
      <c r="C584" t="s">
        <v>53</v>
      </c>
    </row>
    <row r="585" spans="1:3" x14ac:dyDescent="0.3">
      <c r="A585">
        <v>584</v>
      </c>
      <c r="B585" s="70">
        <v>415320.87</v>
      </c>
      <c r="C585" t="s">
        <v>53</v>
      </c>
    </row>
    <row r="586" spans="1:3" x14ac:dyDescent="0.3">
      <c r="A586">
        <v>585</v>
      </c>
      <c r="B586" s="70">
        <v>173524.31</v>
      </c>
      <c r="C586" t="s">
        <v>53</v>
      </c>
    </row>
    <row r="587" spans="1:3" x14ac:dyDescent="0.3">
      <c r="A587">
        <v>586</v>
      </c>
      <c r="B587" s="70">
        <v>1144715.8</v>
      </c>
      <c r="C587" t="s">
        <v>53</v>
      </c>
    </row>
    <row r="588" spans="1:3" x14ac:dyDescent="0.3">
      <c r="A588">
        <v>587</v>
      </c>
      <c r="B588" s="70">
        <v>341996.93</v>
      </c>
      <c r="C588" t="s">
        <v>53</v>
      </c>
    </row>
    <row r="589" spans="1:3" x14ac:dyDescent="0.3">
      <c r="A589">
        <v>588</v>
      </c>
      <c r="B589" s="70">
        <v>133661.85</v>
      </c>
      <c r="C589" t="s">
        <v>53</v>
      </c>
    </row>
    <row r="590" spans="1:3" x14ac:dyDescent="0.3">
      <c r="A590">
        <v>589</v>
      </c>
      <c r="B590" s="70">
        <v>600647.23</v>
      </c>
      <c r="C590" t="s">
        <v>53</v>
      </c>
    </row>
    <row r="591" spans="1:3" x14ac:dyDescent="0.3">
      <c r="A591">
        <v>590</v>
      </c>
      <c r="B591" s="70">
        <v>325789.43</v>
      </c>
      <c r="C591" t="s">
        <v>53</v>
      </c>
    </row>
    <row r="592" spans="1:3" x14ac:dyDescent="0.3">
      <c r="A592">
        <v>591</v>
      </c>
      <c r="B592" s="70">
        <v>220255.35</v>
      </c>
      <c r="C592" t="s">
        <v>53</v>
      </c>
    </row>
    <row r="593" spans="1:3" x14ac:dyDescent="0.3">
      <c r="A593">
        <v>592</v>
      </c>
      <c r="B593" s="70">
        <v>157202.06</v>
      </c>
      <c r="C593" t="s">
        <v>53</v>
      </c>
    </row>
    <row r="594" spans="1:3" x14ac:dyDescent="0.3">
      <c r="A594">
        <v>593</v>
      </c>
      <c r="B594" s="70">
        <v>356527.23</v>
      </c>
      <c r="C594" t="s">
        <v>53</v>
      </c>
    </row>
    <row r="595" spans="1:3" x14ac:dyDescent="0.3">
      <c r="A595">
        <v>594</v>
      </c>
      <c r="B595" s="70">
        <v>251359.66</v>
      </c>
      <c r="C595" t="s">
        <v>53</v>
      </c>
    </row>
    <row r="596" spans="1:3" x14ac:dyDescent="0.3">
      <c r="A596">
        <v>595</v>
      </c>
      <c r="B596" s="70">
        <v>130888.86</v>
      </c>
      <c r="C596" t="s">
        <v>53</v>
      </c>
    </row>
    <row r="597" spans="1:3" x14ac:dyDescent="0.3">
      <c r="A597">
        <v>596</v>
      </c>
      <c r="B597" s="70">
        <v>155506.92000000001</v>
      </c>
      <c r="C597" t="s">
        <v>53</v>
      </c>
    </row>
    <row r="598" spans="1:3" x14ac:dyDescent="0.3">
      <c r="A598">
        <v>597</v>
      </c>
      <c r="B598" s="70">
        <v>143657.65</v>
      </c>
      <c r="C598" t="s">
        <v>53</v>
      </c>
    </row>
    <row r="599" spans="1:3" x14ac:dyDescent="0.3">
      <c r="A599">
        <v>598</v>
      </c>
      <c r="B599" s="70">
        <v>529179.49</v>
      </c>
      <c r="C599" t="s">
        <v>53</v>
      </c>
    </row>
    <row r="600" spans="1:3" x14ac:dyDescent="0.3">
      <c r="A600">
        <v>599</v>
      </c>
      <c r="B600" s="70">
        <v>504577.57</v>
      </c>
      <c r="C600" t="s">
        <v>53</v>
      </c>
    </row>
    <row r="601" spans="1:3" x14ac:dyDescent="0.3">
      <c r="A601">
        <v>600</v>
      </c>
      <c r="B601" s="70">
        <v>464324.82</v>
      </c>
      <c r="C601" t="s">
        <v>53</v>
      </c>
    </row>
    <row r="602" spans="1:3" x14ac:dyDescent="0.3">
      <c r="A602">
        <v>601</v>
      </c>
      <c r="B602" s="70">
        <v>425658.96</v>
      </c>
      <c r="C602" t="s">
        <v>53</v>
      </c>
    </row>
    <row r="603" spans="1:3" x14ac:dyDescent="0.3">
      <c r="A603">
        <v>602</v>
      </c>
      <c r="B603" s="70">
        <v>427224.53</v>
      </c>
      <c r="C603" t="s">
        <v>53</v>
      </c>
    </row>
    <row r="604" spans="1:3" x14ac:dyDescent="0.3">
      <c r="A604">
        <v>603</v>
      </c>
      <c r="B604" s="70">
        <v>872762.75</v>
      </c>
      <c r="C604" t="s">
        <v>53</v>
      </c>
    </row>
    <row r="605" spans="1:3" x14ac:dyDescent="0.3">
      <c r="A605">
        <v>604</v>
      </c>
      <c r="B605" s="70">
        <v>399899.24</v>
      </c>
      <c r="C605" t="s">
        <v>53</v>
      </c>
    </row>
    <row r="606" spans="1:3" x14ac:dyDescent="0.3">
      <c r="A606">
        <v>605</v>
      </c>
      <c r="B606" s="70">
        <v>127327.45</v>
      </c>
      <c r="C606" t="s">
        <v>53</v>
      </c>
    </row>
    <row r="607" spans="1:3" x14ac:dyDescent="0.3">
      <c r="A607">
        <v>606</v>
      </c>
      <c r="B607" s="70">
        <v>443969.95</v>
      </c>
      <c r="C607">
        <v>102</v>
      </c>
    </row>
    <row r="608" spans="1:3" x14ac:dyDescent="0.3">
      <c r="A608">
        <v>607</v>
      </c>
      <c r="B608" s="70">
        <v>578266.77</v>
      </c>
      <c r="C608">
        <v>103</v>
      </c>
    </row>
    <row r="609" spans="1:3" x14ac:dyDescent="0.3">
      <c r="A609">
        <v>608</v>
      </c>
      <c r="B609" s="70">
        <v>362258.09</v>
      </c>
      <c r="C609" t="s">
        <v>53</v>
      </c>
    </row>
    <row r="610" spans="1:3" x14ac:dyDescent="0.3">
      <c r="A610">
        <v>609</v>
      </c>
      <c r="B610" s="70">
        <v>237457.18</v>
      </c>
      <c r="C610" t="s">
        <v>53</v>
      </c>
    </row>
    <row r="611" spans="1:3" x14ac:dyDescent="0.3">
      <c r="A611">
        <v>610</v>
      </c>
      <c r="B611" s="70">
        <v>104919.75</v>
      </c>
      <c r="C611" t="s">
        <v>53</v>
      </c>
    </row>
    <row r="612" spans="1:3" x14ac:dyDescent="0.3">
      <c r="A612">
        <v>611</v>
      </c>
      <c r="B612" s="70">
        <v>262981.69</v>
      </c>
      <c r="C612" t="s">
        <v>53</v>
      </c>
    </row>
    <row r="613" spans="1:3" x14ac:dyDescent="0.3">
      <c r="A613">
        <v>612</v>
      </c>
      <c r="B613" s="70">
        <v>195152.87</v>
      </c>
      <c r="C613" t="s">
        <v>53</v>
      </c>
    </row>
    <row r="614" spans="1:3" x14ac:dyDescent="0.3">
      <c r="A614">
        <v>613</v>
      </c>
      <c r="B614" s="70">
        <v>176046.82</v>
      </c>
      <c r="C614" t="s">
        <v>53</v>
      </c>
    </row>
    <row r="615" spans="1:3" x14ac:dyDescent="0.3">
      <c r="A615">
        <v>614</v>
      </c>
      <c r="B615" s="70">
        <v>506568.97</v>
      </c>
      <c r="C615" t="s">
        <v>53</v>
      </c>
    </row>
    <row r="616" spans="1:3" x14ac:dyDescent="0.3">
      <c r="A616">
        <v>615</v>
      </c>
      <c r="B616" s="70">
        <v>254486.91</v>
      </c>
      <c r="C616" t="s">
        <v>53</v>
      </c>
    </row>
    <row r="617" spans="1:3" x14ac:dyDescent="0.3">
      <c r="A617">
        <v>616</v>
      </c>
      <c r="B617" s="70">
        <v>189682.75</v>
      </c>
      <c r="C617" t="s">
        <v>53</v>
      </c>
    </row>
    <row r="618" spans="1:3" x14ac:dyDescent="0.3">
      <c r="A618">
        <v>617</v>
      </c>
      <c r="B618" s="70">
        <v>108319.94</v>
      </c>
      <c r="C618" t="s">
        <v>53</v>
      </c>
    </row>
    <row r="619" spans="1:3" x14ac:dyDescent="0.3">
      <c r="A619">
        <v>618</v>
      </c>
      <c r="B619" s="70">
        <v>177597.86</v>
      </c>
      <c r="C619" t="s">
        <v>53</v>
      </c>
    </row>
    <row r="620" spans="1:3" x14ac:dyDescent="0.3">
      <c r="A620">
        <v>619</v>
      </c>
      <c r="B620" s="70">
        <v>396655.46</v>
      </c>
      <c r="C620">
        <v>102</v>
      </c>
    </row>
    <row r="621" spans="1:3" x14ac:dyDescent="0.3">
      <c r="A621">
        <v>620</v>
      </c>
      <c r="B621" s="70">
        <v>468200.62</v>
      </c>
      <c r="C621" t="s">
        <v>53</v>
      </c>
    </row>
    <row r="622" spans="1:3" x14ac:dyDescent="0.3">
      <c r="A622">
        <v>621</v>
      </c>
      <c r="B622" s="70">
        <v>193596.09</v>
      </c>
      <c r="C622" t="s">
        <v>53</v>
      </c>
    </row>
    <row r="623" spans="1:3" x14ac:dyDescent="0.3">
      <c r="A623">
        <v>622</v>
      </c>
      <c r="B623" s="70">
        <v>249827.96</v>
      </c>
      <c r="C623" t="s">
        <v>53</v>
      </c>
    </row>
    <row r="624" spans="1:3" x14ac:dyDescent="0.3">
      <c r="A624">
        <v>623</v>
      </c>
      <c r="B624" s="70">
        <v>217377.87</v>
      </c>
      <c r="C624" t="s">
        <v>53</v>
      </c>
    </row>
    <row r="625" spans="1:3" x14ac:dyDescent="0.3">
      <c r="A625">
        <v>624</v>
      </c>
      <c r="B625" s="70">
        <v>266846.34999999998</v>
      </c>
      <c r="C625" t="s">
        <v>53</v>
      </c>
    </row>
    <row r="626" spans="1:3" x14ac:dyDescent="0.3">
      <c r="A626">
        <v>625</v>
      </c>
      <c r="B626" s="70">
        <v>415189.21</v>
      </c>
      <c r="C626" t="s">
        <v>53</v>
      </c>
    </row>
    <row r="627" spans="1:3" x14ac:dyDescent="0.3">
      <c r="A627">
        <v>626</v>
      </c>
      <c r="B627" s="70">
        <v>309242.15000000002</v>
      </c>
      <c r="C627" t="s">
        <v>53</v>
      </c>
    </row>
    <row r="628" spans="1:3" x14ac:dyDescent="0.3">
      <c r="A628">
        <v>627</v>
      </c>
      <c r="B628" s="70">
        <v>331844.63</v>
      </c>
      <c r="C628" t="s">
        <v>53</v>
      </c>
    </row>
    <row r="629" spans="1:3" x14ac:dyDescent="0.3">
      <c r="A629">
        <v>628</v>
      </c>
      <c r="B629" s="70">
        <v>324885.40999999997</v>
      </c>
      <c r="C629">
        <v>90</v>
      </c>
    </row>
    <row r="630" spans="1:3" x14ac:dyDescent="0.3">
      <c r="A630">
        <v>629</v>
      </c>
      <c r="B630" s="70">
        <v>177614.45</v>
      </c>
      <c r="C630" t="s">
        <v>53</v>
      </c>
    </row>
    <row r="631" spans="1:3" x14ac:dyDescent="0.3">
      <c r="A631">
        <v>630</v>
      </c>
      <c r="B631" s="70">
        <v>777004.89</v>
      </c>
      <c r="C631" t="s">
        <v>53</v>
      </c>
    </row>
    <row r="632" spans="1:3" x14ac:dyDescent="0.3">
      <c r="A632">
        <v>631</v>
      </c>
      <c r="B632" s="70">
        <v>323130.65999999997</v>
      </c>
      <c r="C632" t="s">
        <v>53</v>
      </c>
    </row>
    <row r="633" spans="1:3" x14ac:dyDescent="0.3">
      <c r="A633">
        <v>632</v>
      </c>
      <c r="B633" s="70">
        <v>346574.39</v>
      </c>
      <c r="C633" t="s">
        <v>53</v>
      </c>
    </row>
    <row r="634" spans="1:3" x14ac:dyDescent="0.3">
      <c r="A634">
        <v>633</v>
      </c>
      <c r="B634" s="70">
        <v>562138.66</v>
      </c>
      <c r="C634" t="s">
        <v>53</v>
      </c>
    </row>
    <row r="635" spans="1:3" x14ac:dyDescent="0.3">
      <c r="A635">
        <v>634</v>
      </c>
      <c r="B635" s="70">
        <v>490039.44</v>
      </c>
      <c r="C635" t="s">
        <v>53</v>
      </c>
    </row>
    <row r="636" spans="1:3" x14ac:dyDescent="0.3">
      <c r="A636">
        <v>635</v>
      </c>
      <c r="B636" s="70">
        <v>387903.39</v>
      </c>
      <c r="C636" t="s">
        <v>53</v>
      </c>
    </row>
    <row r="637" spans="1:3" x14ac:dyDescent="0.3">
      <c r="A637">
        <v>636</v>
      </c>
      <c r="B637" s="70">
        <v>374928.31</v>
      </c>
      <c r="C637" t="s">
        <v>53</v>
      </c>
    </row>
    <row r="638" spans="1:3" x14ac:dyDescent="0.3">
      <c r="A638">
        <v>637</v>
      </c>
      <c r="B638" s="70">
        <v>184631.23</v>
      </c>
      <c r="C638" t="s">
        <v>53</v>
      </c>
    </row>
    <row r="639" spans="1:3" x14ac:dyDescent="0.3">
      <c r="A639">
        <v>638</v>
      </c>
      <c r="B639" s="70">
        <v>209949.21</v>
      </c>
      <c r="C639" t="s">
        <v>53</v>
      </c>
    </row>
    <row r="640" spans="1:3" x14ac:dyDescent="0.3">
      <c r="A640">
        <v>639</v>
      </c>
      <c r="B640" s="70">
        <v>446433.1</v>
      </c>
      <c r="C640" t="s">
        <v>53</v>
      </c>
    </row>
    <row r="641" spans="1:3" x14ac:dyDescent="0.3">
      <c r="A641">
        <v>640</v>
      </c>
      <c r="B641" s="70">
        <v>462793.89</v>
      </c>
      <c r="C641">
        <v>85</v>
      </c>
    </row>
    <row r="642" spans="1:3" x14ac:dyDescent="0.3">
      <c r="A642">
        <v>641</v>
      </c>
      <c r="B642" s="70">
        <v>156188.70000000001</v>
      </c>
      <c r="C642" t="s">
        <v>53</v>
      </c>
    </row>
    <row r="643" spans="1:3" x14ac:dyDescent="0.3">
      <c r="A643">
        <v>642</v>
      </c>
      <c r="B643" s="70">
        <v>622326.79</v>
      </c>
      <c r="C643" t="s">
        <v>53</v>
      </c>
    </row>
    <row r="644" spans="1:3" x14ac:dyDescent="0.3">
      <c r="A644">
        <v>643</v>
      </c>
      <c r="B644" s="70">
        <v>112911.46</v>
      </c>
      <c r="C644">
        <v>110</v>
      </c>
    </row>
    <row r="645" spans="1:3" x14ac:dyDescent="0.3">
      <c r="A645">
        <v>644</v>
      </c>
      <c r="B645" s="70">
        <v>169826.22</v>
      </c>
      <c r="C645" t="s">
        <v>53</v>
      </c>
    </row>
    <row r="646" spans="1:3" x14ac:dyDescent="0.3">
      <c r="A646">
        <v>645</v>
      </c>
      <c r="B646" s="70">
        <v>271511.32</v>
      </c>
      <c r="C646" t="s">
        <v>53</v>
      </c>
    </row>
    <row r="647" spans="1:3" x14ac:dyDescent="0.3">
      <c r="A647">
        <v>646</v>
      </c>
      <c r="B647" s="70">
        <v>170879.15</v>
      </c>
      <c r="C647" t="s">
        <v>53</v>
      </c>
    </row>
    <row r="648" spans="1:3" x14ac:dyDescent="0.3">
      <c r="A648">
        <v>647</v>
      </c>
      <c r="B648" s="70">
        <v>287615.65999999997</v>
      </c>
      <c r="C648" t="s">
        <v>53</v>
      </c>
    </row>
    <row r="649" spans="1:3" x14ac:dyDescent="0.3">
      <c r="A649">
        <v>648</v>
      </c>
      <c r="B649" s="70">
        <v>208788.77</v>
      </c>
      <c r="C649" t="s">
        <v>53</v>
      </c>
    </row>
    <row r="650" spans="1:3" x14ac:dyDescent="0.3">
      <c r="A650">
        <v>649</v>
      </c>
      <c r="B650" s="70">
        <v>188422.25</v>
      </c>
      <c r="C650" t="s">
        <v>53</v>
      </c>
    </row>
    <row r="651" spans="1:3" x14ac:dyDescent="0.3">
      <c r="A651">
        <v>650</v>
      </c>
      <c r="B651" s="70">
        <v>284669.34000000003</v>
      </c>
      <c r="C651" t="s">
        <v>53</v>
      </c>
    </row>
    <row r="652" spans="1:3" x14ac:dyDescent="0.3">
      <c r="A652">
        <v>651</v>
      </c>
      <c r="B652" s="70">
        <v>327208.09000000003</v>
      </c>
      <c r="C652" t="s">
        <v>53</v>
      </c>
    </row>
    <row r="653" spans="1:3" x14ac:dyDescent="0.3">
      <c r="A653">
        <v>652</v>
      </c>
      <c r="B653" s="70">
        <v>167925.64</v>
      </c>
      <c r="C653" t="s">
        <v>53</v>
      </c>
    </row>
    <row r="654" spans="1:3" x14ac:dyDescent="0.3">
      <c r="A654">
        <v>653</v>
      </c>
      <c r="B654" s="70">
        <v>225250.37</v>
      </c>
      <c r="C654" t="s">
        <v>53</v>
      </c>
    </row>
    <row r="655" spans="1:3" x14ac:dyDescent="0.3">
      <c r="A655">
        <v>654</v>
      </c>
      <c r="B655" s="70">
        <v>282156.87</v>
      </c>
      <c r="C655" t="s">
        <v>53</v>
      </c>
    </row>
    <row r="656" spans="1:3" x14ac:dyDescent="0.3">
      <c r="A656">
        <v>655</v>
      </c>
      <c r="B656" s="70">
        <v>510171.19</v>
      </c>
      <c r="C656" t="s">
        <v>53</v>
      </c>
    </row>
    <row r="657" spans="1:3" x14ac:dyDescent="0.3">
      <c r="A657">
        <v>656</v>
      </c>
      <c r="B657" s="70">
        <v>151402.59</v>
      </c>
      <c r="C657" t="s">
        <v>53</v>
      </c>
    </row>
    <row r="658" spans="1:3" x14ac:dyDescent="0.3">
      <c r="A658">
        <v>657</v>
      </c>
      <c r="B658" s="70">
        <v>280667.75</v>
      </c>
      <c r="C658" t="s">
        <v>53</v>
      </c>
    </row>
    <row r="659" spans="1:3" x14ac:dyDescent="0.3">
      <c r="A659">
        <v>658</v>
      </c>
      <c r="B659" s="70">
        <v>499149.06</v>
      </c>
      <c r="C659" t="s">
        <v>53</v>
      </c>
    </row>
    <row r="660" spans="1:3" x14ac:dyDescent="0.3">
      <c r="A660">
        <v>659</v>
      </c>
      <c r="B660" s="70">
        <v>388225.45</v>
      </c>
      <c r="C660" t="s">
        <v>53</v>
      </c>
    </row>
    <row r="661" spans="1:3" x14ac:dyDescent="0.3">
      <c r="A661">
        <v>660</v>
      </c>
      <c r="B661" s="70">
        <v>236996.82</v>
      </c>
      <c r="C661" t="s">
        <v>53</v>
      </c>
    </row>
    <row r="662" spans="1:3" x14ac:dyDescent="0.3">
      <c r="A662">
        <v>661</v>
      </c>
      <c r="B662" s="70">
        <v>243341.09</v>
      </c>
      <c r="C662" t="s">
        <v>53</v>
      </c>
    </row>
    <row r="663" spans="1:3" x14ac:dyDescent="0.3">
      <c r="A663">
        <v>662</v>
      </c>
      <c r="B663" s="70">
        <v>228929.4</v>
      </c>
      <c r="C663" t="s">
        <v>53</v>
      </c>
    </row>
    <row r="664" spans="1:3" x14ac:dyDescent="0.3">
      <c r="A664">
        <v>663</v>
      </c>
      <c r="B664" s="70">
        <v>206489</v>
      </c>
      <c r="C664" t="s">
        <v>53</v>
      </c>
    </row>
    <row r="665" spans="1:3" x14ac:dyDescent="0.3">
      <c r="A665">
        <v>664</v>
      </c>
      <c r="B665" s="70">
        <v>280324.74</v>
      </c>
      <c r="C665" t="s">
        <v>53</v>
      </c>
    </row>
    <row r="666" spans="1:3" x14ac:dyDescent="0.3">
      <c r="A666">
        <v>665</v>
      </c>
      <c r="B666" s="70">
        <v>323008.39</v>
      </c>
      <c r="C666">
        <v>86</v>
      </c>
    </row>
    <row r="667" spans="1:3" x14ac:dyDescent="0.3">
      <c r="A667">
        <v>666</v>
      </c>
      <c r="B667" s="70">
        <v>87927.24</v>
      </c>
      <c r="C667" t="s">
        <v>53</v>
      </c>
    </row>
    <row r="668" spans="1:3" x14ac:dyDescent="0.3">
      <c r="A668">
        <v>667</v>
      </c>
      <c r="B668" s="70">
        <v>279351.12</v>
      </c>
      <c r="C668" t="s">
        <v>53</v>
      </c>
    </row>
    <row r="669" spans="1:3" x14ac:dyDescent="0.3">
      <c r="A669">
        <v>668</v>
      </c>
      <c r="B669" s="70">
        <v>403281.13</v>
      </c>
      <c r="C669" t="s">
        <v>53</v>
      </c>
    </row>
    <row r="670" spans="1:3" x14ac:dyDescent="0.3">
      <c r="A670">
        <v>669</v>
      </c>
      <c r="B670" s="70">
        <v>186852.54</v>
      </c>
      <c r="C670" t="s">
        <v>53</v>
      </c>
    </row>
    <row r="671" spans="1:3" x14ac:dyDescent="0.3">
      <c r="A671">
        <v>670</v>
      </c>
      <c r="B671" s="70">
        <v>364812.79</v>
      </c>
      <c r="C671" t="s">
        <v>53</v>
      </c>
    </row>
    <row r="672" spans="1:3" x14ac:dyDescent="0.3">
      <c r="A672">
        <v>671</v>
      </c>
      <c r="B672" s="70">
        <v>260387.04</v>
      </c>
      <c r="C672" t="s">
        <v>53</v>
      </c>
    </row>
    <row r="673" spans="1:3" x14ac:dyDescent="0.3">
      <c r="A673">
        <v>672</v>
      </c>
      <c r="B673" s="70">
        <v>313916.7</v>
      </c>
      <c r="C673" t="s">
        <v>53</v>
      </c>
    </row>
    <row r="674" spans="1:3" x14ac:dyDescent="0.3">
      <c r="A674">
        <v>673</v>
      </c>
      <c r="B674" s="70">
        <v>215877.4</v>
      </c>
      <c r="C674" t="s">
        <v>53</v>
      </c>
    </row>
    <row r="675" spans="1:3" x14ac:dyDescent="0.3">
      <c r="A675">
        <v>674</v>
      </c>
      <c r="B675" s="70">
        <v>593861.85</v>
      </c>
      <c r="C675" t="s">
        <v>53</v>
      </c>
    </row>
    <row r="676" spans="1:3" x14ac:dyDescent="0.3">
      <c r="A676">
        <v>675</v>
      </c>
      <c r="B676" s="70">
        <v>85430.47</v>
      </c>
      <c r="C676" t="s">
        <v>53</v>
      </c>
    </row>
    <row r="677" spans="1:3" x14ac:dyDescent="0.3">
      <c r="A677">
        <v>676</v>
      </c>
      <c r="B677" s="70">
        <v>147251.25</v>
      </c>
      <c r="C677" t="s">
        <v>53</v>
      </c>
    </row>
    <row r="678" spans="1:3" x14ac:dyDescent="0.3">
      <c r="A678">
        <v>677</v>
      </c>
      <c r="B678" s="70">
        <v>222416.42</v>
      </c>
      <c r="C678" t="s">
        <v>53</v>
      </c>
    </row>
    <row r="679" spans="1:3" x14ac:dyDescent="0.3">
      <c r="A679">
        <v>678</v>
      </c>
      <c r="B679" s="70">
        <v>771548.53</v>
      </c>
      <c r="C679" t="s">
        <v>53</v>
      </c>
    </row>
    <row r="680" spans="1:3" x14ac:dyDescent="0.3">
      <c r="A680">
        <v>679</v>
      </c>
      <c r="B680" s="70">
        <v>541616.81999999995</v>
      </c>
      <c r="C680" t="s">
        <v>53</v>
      </c>
    </row>
    <row r="681" spans="1:3" x14ac:dyDescent="0.3">
      <c r="A681">
        <v>680</v>
      </c>
      <c r="B681" s="70">
        <v>189544</v>
      </c>
      <c r="C681" t="s">
        <v>53</v>
      </c>
    </row>
    <row r="682" spans="1:3" x14ac:dyDescent="0.3">
      <c r="A682">
        <v>681</v>
      </c>
      <c r="B682" s="70">
        <v>591327.77</v>
      </c>
      <c r="C682" t="s">
        <v>53</v>
      </c>
    </row>
    <row r="683" spans="1:3" x14ac:dyDescent="0.3">
      <c r="A683">
        <v>682</v>
      </c>
      <c r="B683" s="70">
        <v>138675.79</v>
      </c>
      <c r="C683" t="s">
        <v>53</v>
      </c>
    </row>
    <row r="684" spans="1:3" x14ac:dyDescent="0.3">
      <c r="A684">
        <v>683</v>
      </c>
      <c r="B684" s="70">
        <v>429739.91</v>
      </c>
      <c r="C684" t="s">
        <v>53</v>
      </c>
    </row>
    <row r="685" spans="1:3" x14ac:dyDescent="0.3">
      <c r="A685">
        <v>684</v>
      </c>
      <c r="B685" s="70">
        <v>169404.35</v>
      </c>
      <c r="C685" t="s">
        <v>53</v>
      </c>
    </row>
    <row r="686" spans="1:3" x14ac:dyDescent="0.3">
      <c r="A686">
        <v>685</v>
      </c>
      <c r="B686" s="70">
        <v>285038.25</v>
      </c>
      <c r="C686" t="s">
        <v>53</v>
      </c>
    </row>
    <row r="687" spans="1:3" x14ac:dyDescent="0.3">
      <c r="A687">
        <v>686</v>
      </c>
      <c r="B687" s="70">
        <v>535036.74</v>
      </c>
      <c r="C687" t="s">
        <v>53</v>
      </c>
    </row>
    <row r="688" spans="1:3" x14ac:dyDescent="0.3">
      <c r="A688">
        <v>687</v>
      </c>
      <c r="B688" s="70">
        <v>162243.6</v>
      </c>
      <c r="C688" t="s">
        <v>53</v>
      </c>
    </row>
    <row r="689" spans="1:3" x14ac:dyDescent="0.3">
      <c r="A689">
        <v>688</v>
      </c>
      <c r="B689" s="70">
        <v>105748.27</v>
      </c>
      <c r="C689" t="s">
        <v>53</v>
      </c>
    </row>
    <row r="690" spans="1:3" x14ac:dyDescent="0.3">
      <c r="A690">
        <v>689</v>
      </c>
      <c r="B690" s="70">
        <v>311549.51</v>
      </c>
      <c r="C690" t="s">
        <v>53</v>
      </c>
    </row>
    <row r="691" spans="1:3" x14ac:dyDescent="0.3">
      <c r="A691">
        <v>690</v>
      </c>
      <c r="B691" s="70">
        <v>117403.72</v>
      </c>
      <c r="C691" t="s">
        <v>53</v>
      </c>
    </row>
    <row r="692" spans="1:3" x14ac:dyDescent="0.3">
      <c r="A692">
        <v>691</v>
      </c>
      <c r="B692" s="70">
        <v>306012.89</v>
      </c>
      <c r="C692" t="s">
        <v>53</v>
      </c>
    </row>
    <row r="693" spans="1:3" x14ac:dyDescent="0.3">
      <c r="A693">
        <v>692</v>
      </c>
      <c r="B693" s="70">
        <v>73348.160000000003</v>
      </c>
      <c r="C693" t="s">
        <v>53</v>
      </c>
    </row>
    <row r="694" spans="1:3" x14ac:dyDescent="0.3">
      <c r="A694">
        <v>693</v>
      </c>
      <c r="B694" s="70">
        <v>220635.01</v>
      </c>
      <c r="C694" t="s">
        <v>53</v>
      </c>
    </row>
    <row r="695" spans="1:3" x14ac:dyDescent="0.3">
      <c r="A695">
        <v>694</v>
      </c>
      <c r="B695" s="70">
        <v>423170.98</v>
      </c>
      <c r="C695" t="s">
        <v>53</v>
      </c>
    </row>
    <row r="696" spans="1:3" x14ac:dyDescent="0.3">
      <c r="A696">
        <v>695</v>
      </c>
      <c r="B696" s="70">
        <v>272453.3</v>
      </c>
      <c r="C696" t="s">
        <v>53</v>
      </c>
    </row>
    <row r="697" spans="1:3" x14ac:dyDescent="0.3">
      <c r="A697">
        <v>696</v>
      </c>
      <c r="B697" s="70">
        <v>205086.3</v>
      </c>
      <c r="C697" t="s">
        <v>53</v>
      </c>
    </row>
    <row r="698" spans="1:3" x14ac:dyDescent="0.3">
      <c r="A698">
        <v>697</v>
      </c>
      <c r="B698" s="70">
        <v>184544.29</v>
      </c>
      <c r="C698" t="s">
        <v>53</v>
      </c>
    </row>
    <row r="699" spans="1:3" x14ac:dyDescent="0.3">
      <c r="A699">
        <v>698</v>
      </c>
      <c r="B699" s="70">
        <v>211010.84</v>
      </c>
      <c r="C699" t="s">
        <v>53</v>
      </c>
    </row>
    <row r="700" spans="1:3" x14ac:dyDescent="0.3">
      <c r="A700">
        <v>699</v>
      </c>
      <c r="B700" s="70">
        <v>347227.08</v>
      </c>
      <c r="C700" t="s">
        <v>53</v>
      </c>
    </row>
    <row r="701" spans="1:3" x14ac:dyDescent="0.3">
      <c r="A701">
        <v>700</v>
      </c>
      <c r="B701" s="70">
        <v>155383.73000000001</v>
      </c>
      <c r="C701" t="s">
        <v>53</v>
      </c>
    </row>
    <row r="702" spans="1:3" x14ac:dyDescent="0.3">
      <c r="A702">
        <v>701</v>
      </c>
      <c r="B702" s="70">
        <v>1050081.48</v>
      </c>
      <c r="C702" t="s">
        <v>53</v>
      </c>
    </row>
    <row r="703" spans="1:3" x14ac:dyDescent="0.3">
      <c r="A703">
        <v>702</v>
      </c>
      <c r="B703" s="70">
        <v>516785.76</v>
      </c>
      <c r="C703" t="s">
        <v>53</v>
      </c>
    </row>
    <row r="704" spans="1:3" x14ac:dyDescent="0.3">
      <c r="A704">
        <v>703</v>
      </c>
      <c r="B704" s="70">
        <v>506003.52</v>
      </c>
      <c r="C704" t="s">
        <v>53</v>
      </c>
    </row>
    <row r="705" spans="1:3" x14ac:dyDescent="0.3">
      <c r="A705">
        <v>704</v>
      </c>
      <c r="B705" s="70">
        <v>191275.72</v>
      </c>
      <c r="C705" t="s">
        <v>53</v>
      </c>
    </row>
    <row r="706" spans="1:3" x14ac:dyDescent="0.3">
      <c r="A706">
        <v>705</v>
      </c>
      <c r="B706" s="70">
        <v>278426.51</v>
      </c>
      <c r="C706" t="s">
        <v>53</v>
      </c>
    </row>
    <row r="707" spans="1:3" x14ac:dyDescent="0.3">
      <c r="A707">
        <v>706</v>
      </c>
      <c r="B707" s="70">
        <v>312879.17</v>
      </c>
      <c r="C707" t="s">
        <v>53</v>
      </c>
    </row>
    <row r="708" spans="1:3" x14ac:dyDescent="0.3">
      <c r="A708">
        <v>707</v>
      </c>
      <c r="B708" s="70">
        <v>221538.67</v>
      </c>
      <c r="C708" t="s">
        <v>53</v>
      </c>
    </row>
    <row r="709" spans="1:3" x14ac:dyDescent="0.3">
      <c r="A709">
        <v>708</v>
      </c>
      <c r="B709" s="70">
        <v>410206.03</v>
      </c>
      <c r="C709" t="s">
        <v>53</v>
      </c>
    </row>
    <row r="710" spans="1:3" x14ac:dyDescent="0.3">
      <c r="A710">
        <v>709</v>
      </c>
      <c r="B710" s="70">
        <v>619177.81000000006</v>
      </c>
      <c r="C710" t="s">
        <v>53</v>
      </c>
    </row>
    <row r="711" spans="1:3" x14ac:dyDescent="0.3">
      <c r="A711">
        <v>710</v>
      </c>
      <c r="B711" s="70">
        <v>618218.18999999994</v>
      </c>
      <c r="C711" t="s">
        <v>53</v>
      </c>
    </row>
    <row r="712" spans="1:3" x14ac:dyDescent="0.3">
      <c r="A712">
        <v>711</v>
      </c>
      <c r="B712" s="70">
        <v>100913</v>
      </c>
      <c r="C712" t="s">
        <v>53</v>
      </c>
    </row>
    <row r="713" spans="1:3" x14ac:dyDescent="0.3">
      <c r="A713">
        <v>712</v>
      </c>
      <c r="B713" s="70">
        <v>211950.74</v>
      </c>
      <c r="C713" t="s">
        <v>53</v>
      </c>
    </row>
    <row r="714" spans="1:3" x14ac:dyDescent="0.3">
      <c r="A714">
        <v>713</v>
      </c>
      <c r="B714" s="70">
        <v>202338.79</v>
      </c>
      <c r="C714">
        <v>77</v>
      </c>
    </row>
    <row r="715" spans="1:3" x14ac:dyDescent="0.3">
      <c r="A715">
        <v>714</v>
      </c>
      <c r="B715" s="70">
        <v>178866.7</v>
      </c>
      <c r="C715" t="s">
        <v>53</v>
      </c>
    </row>
    <row r="716" spans="1:3" x14ac:dyDescent="0.3">
      <c r="A716">
        <v>715</v>
      </c>
      <c r="B716" s="70">
        <v>443805.83</v>
      </c>
      <c r="C716" t="s">
        <v>53</v>
      </c>
    </row>
    <row r="717" spans="1:3" x14ac:dyDescent="0.3">
      <c r="A717">
        <v>716</v>
      </c>
      <c r="B717" s="70">
        <v>589308.39</v>
      </c>
      <c r="C717" t="s">
        <v>53</v>
      </c>
    </row>
    <row r="718" spans="1:3" x14ac:dyDescent="0.3">
      <c r="A718">
        <v>717</v>
      </c>
      <c r="B718" s="70">
        <v>260439.7</v>
      </c>
      <c r="C718" t="s">
        <v>53</v>
      </c>
    </row>
    <row r="719" spans="1:3" x14ac:dyDescent="0.3">
      <c r="A719">
        <v>718</v>
      </c>
      <c r="B719" s="70">
        <v>176049.13</v>
      </c>
      <c r="C719" t="s">
        <v>53</v>
      </c>
    </row>
    <row r="720" spans="1:3" x14ac:dyDescent="0.3">
      <c r="A720">
        <v>719</v>
      </c>
      <c r="B720" s="70">
        <v>557985.53</v>
      </c>
      <c r="C720" t="s">
        <v>53</v>
      </c>
    </row>
    <row r="721" spans="1:3" x14ac:dyDescent="0.3">
      <c r="A721">
        <v>720</v>
      </c>
      <c r="B721" s="70">
        <v>587008.91</v>
      </c>
      <c r="C721" t="s">
        <v>53</v>
      </c>
    </row>
    <row r="722" spans="1:3" x14ac:dyDescent="0.3">
      <c r="A722">
        <v>721</v>
      </c>
      <c r="B722" s="70">
        <v>167805.44</v>
      </c>
      <c r="C722" t="s">
        <v>53</v>
      </c>
    </row>
    <row r="723" spans="1:3" x14ac:dyDescent="0.3">
      <c r="A723">
        <v>722</v>
      </c>
      <c r="B723" s="70">
        <v>126117.97</v>
      </c>
      <c r="C723" t="s">
        <v>53</v>
      </c>
    </row>
    <row r="724" spans="1:3" x14ac:dyDescent="0.3">
      <c r="A724">
        <v>723</v>
      </c>
      <c r="B724" s="70">
        <v>465964.66</v>
      </c>
      <c r="C724" t="s">
        <v>53</v>
      </c>
    </row>
    <row r="725" spans="1:3" x14ac:dyDescent="0.3">
      <c r="A725">
        <v>724</v>
      </c>
      <c r="B725" s="70">
        <v>433749.08</v>
      </c>
      <c r="C725" t="s">
        <v>53</v>
      </c>
    </row>
    <row r="726" spans="1:3" x14ac:dyDescent="0.3">
      <c r="A726">
        <v>725</v>
      </c>
      <c r="B726" s="70">
        <v>152866.23999999999</v>
      </c>
      <c r="C726" t="s">
        <v>53</v>
      </c>
    </row>
    <row r="727" spans="1:3" x14ac:dyDescent="0.3">
      <c r="A727">
        <v>726</v>
      </c>
      <c r="B727" s="70">
        <v>331090.40000000002</v>
      </c>
      <c r="C727" t="s">
        <v>53</v>
      </c>
    </row>
    <row r="728" spans="1:3" x14ac:dyDescent="0.3">
      <c r="A728">
        <v>727</v>
      </c>
      <c r="B728" s="70">
        <v>538349.05000000005</v>
      </c>
      <c r="C728" t="s">
        <v>53</v>
      </c>
    </row>
    <row r="729" spans="1:3" x14ac:dyDescent="0.3">
      <c r="A729">
        <v>728</v>
      </c>
      <c r="B729" s="70">
        <v>206865.42</v>
      </c>
      <c r="C729" t="s">
        <v>53</v>
      </c>
    </row>
    <row r="730" spans="1:3" x14ac:dyDescent="0.3">
      <c r="A730">
        <v>729</v>
      </c>
      <c r="B730" s="70">
        <v>99763.81</v>
      </c>
      <c r="C730" t="s">
        <v>53</v>
      </c>
    </row>
    <row r="731" spans="1:3" x14ac:dyDescent="0.3">
      <c r="A731">
        <v>730</v>
      </c>
      <c r="B731" s="70">
        <v>423671.2</v>
      </c>
      <c r="C731" t="s">
        <v>53</v>
      </c>
    </row>
    <row r="732" spans="1:3" x14ac:dyDescent="0.3">
      <c r="A732">
        <v>731</v>
      </c>
      <c r="B732" s="70">
        <v>1103967.6599999999</v>
      </c>
      <c r="C732" t="s">
        <v>53</v>
      </c>
    </row>
    <row r="733" spans="1:3" x14ac:dyDescent="0.3">
      <c r="A733">
        <v>732</v>
      </c>
      <c r="B733" s="70">
        <v>298581.90999999997</v>
      </c>
      <c r="C733" t="s">
        <v>53</v>
      </c>
    </row>
    <row r="734" spans="1:3" x14ac:dyDescent="0.3">
      <c r="A734">
        <v>733</v>
      </c>
      <c r="B734" s="70">
        <v>226020.25</v>
      </c>
      <c r="C734" t="s">
        <v>53</v>
      </c>
    </row>
    <row r="735" spans="1:3" x14ac:dyDescent="0.3">
      <c r="A735">
        <v>734</v>
      </c>
      <c r="B735" s="70">
        <v>147255.79999999999</v>
      </c>
      <c r="C735" t="s">
        <v>53</v>
      </c>
    </row>
    <row r="736" spans="1:3" x14ac:dyDescent="0.3">
      <c r="A736">
        <v>735</v>
      </c>
      <c r="B736" s="70">
        <v>255671.36</v>
      </c>
      <c r="C736" t="s">
        <v>53</v>
      </c>
    </row>
    <row r="737" spans="1:3" x14ac:dyDescent="0.3">
      <c r="A737">
        <v>736</v>
      </c>
      <c r="B737" s="70">
        <v>379980.43</v>
      </c>
      <c r="C737" t="s">
        <v>53</v>
      </c>
    </row>
    <row r="738" spans="1:3" x14ac:dyDescent="0.3">
      <c r="A738">
        <v>737</v>
      </c>
      <c r="B738" s="70">
        <v>465265.79</v>
      </c>
      <c r="C738" t="s">
        <v>53</v>
      </c>
    </row>
    <row r="739" spans="1:3" x14ac:dyDescent="0.3">
      <c r="A739">
        <v>738</v>
      </c>
      <c r="B739" s="70">
        <v>148147.59</v>
      </c>
      <c r="C739" t="s">
        <v>53</v>
      </c>
    </row>
    <row r="740" spans="1:3" x14ac:dyDescent="0.3">
      <c r="A740">
        <v>739</v>
      </c>
      <c r="B740" s="70">
        <v>567862.99</v>
      </c>
      <c r="C740" t="s">
        <v>53</v>
      </c>
    </row>
    <row r="741" spans="1:3" x14ac:dyDescent="0.3">
      <c r="A741">
        <v>740</v>
      </c>
      <c r="B741" s="70">
        <v>190108.68</v>
      </c>
      <c r="C741" t="s">
        <v>53</v>
      </c>
    </row>
    <row r="742" spans="1:3" x14ac:dyDescent="0.3">
      <c r="A742">
        <v>741</v>
      </c>
      <c r="B742" s="70">
        <v>612205.98</v>
      </c>
      <c r="C742" t="s">
        <v>53</v>
      </c>
    </row>
    <row r="743" spans="1:3" x14ac:dyDescent="0.3">
      <c r="A743">
        <v>742</v>
      </c>
      <c r="B743" s="70">
        <v>511794.56</v>
      </c>
      <c r="C743" t="s">
        <v>53</v>
      </c>
    </row>
    <row r="744" spans="1:3" x14ac:dyDescent="0.3">
      <c r="A744">
        <v>743</v>
      </c>
      <c r="B744" s="70">
        <v>188596.79</v>
      </c>
      <c r="C744" t="s">
        <v>53</v>
      </c>
    </row>
    <row r="745" spans="1:3" x14ac:dyDescent="0.3">
      <c r="A745">
        <v>744</v>
      </c>
      <c r="B745" s="70">
        <v>501859.78</v>
      </c>
      <c r="C745" t="s">
        <v>53</v>
      </c>
    </row>
    <row r="746" spans="1:3" x14ac:dyDescent="0.3">
      <c r="A746">
        <v>745</v>
      </c>
      <c r="B746" s="70">
        <v>215364.9</v>
      </c>
      <c r="C746" t="s">
        <v>53</v>
      </c>
    </row>
    <row r="747" spans="1:3" x14ac:dyDescent="0.3">
      <c r="A747">
        <v>746</v>
      </c>
      <c r="B747" s="70">
        <v>563584.36</v>
      </c>
      <c r="C747" t="s">
        <v>53</v>
      </c>
    </row>
    <row r="748" spans="1:3" x14ac:dyDescent="0.3">
      <c r="A748">
        <v>747</v>
      </c>
      <c r="B748" s="70">
        <v>170402.99</v>
      </c>
      <c r="C748" t="s">
        <v>53</v>
      </c>
    </row>
    <row r="749" spans="1:3" x14ac:dyDescent="0.3">
      <c r="A749">
        <v>748</v>
      </c>
      <c r="B749" s="70">
        <v>156925.85</v>
      </c>
      <c r="C749" t="s">
        <v>53</v>
      </c>
    </row>
    <row r="750" spans="1:3" x14ac:dyDescent="0.3">
      <c r="A750">
        <v>749</v>
      </c>
      <c r="B750" s="70">
        <v>191890.66</v>
      </c>
      <c r="C750" t="s">
        <v>53</v>
      </c>
    </row>
    <row r="751" spans="1:3" x14ac:dyDescent="0.3">
      <c r="A751">
        <v>750</v>
      </c>
      <c r="B751" s="70">
        <v>240506.28</v>
      </c>
      <c r="C751" t="s">
        <v>53</v>
      </c>
    </row>
    <row r="752" spans="1:3" x14ac:dyDescent="0.3">
      <c r="A752">
        <v>751</v>
      </c>
      <c r="B752" s="70">
        <v>263026.8</v>
      </c>
      <c r="C752" t="s">
        <v>53</v>
      </c>
    </row>
    <row r="753" spans="1:3" x14ac:dyDescent="0.3">
      <c r="A753">
        <v>752</v>
      </c>
      <c r="B753" s="70">
        <v>129112.41</v>
      </c>
      <c r="C753" t="s">
        <v>53</v>
      </c>
    </row>
    <row r="754" spans="1:3" x14ac:dyDescent="0.3">
      <c r="A754">
        <v>753</v>
      </c>
      <c r="B754" s="70">
        <v>259509.72</v>
      </c>
      <c r="C754" t="s">
        <v>53</v>
      </c>
    </row>
    <row r="755" spans="1:3" x14ac:dyDescent="0.3">
      <c r="A755">
        <v>754</v>
      </c>
      <c r="B755" s="70">
        <v>351806.05</v>
      </c>
      <c r="C755" t="s">
        <v>53</v>
      </c>
    </row>
    <row r="756" spans="1:3" x14ac:dyDescent="0.3">
      <c r="A756">
        <v>755</v>
      </c>
      <c r="B756" s="70">
        <v>846265.19</v>
      </c>
      <c r="C756" t="s">
        <v>53</v>
      </c>
    </row>
    <row r="757" spans="1:3" x14ac:dyDescent="0.3">
      <c r="A757">
        <v>756</v>
      </c>
      <c r="B757" s="70">
        <v>372958.78</v>
      </c>
      <c r="C757" t="s">
        <v>53</v>
      </c>
    </row>
    <row r="758" spans="1:3" x14ac:dyDescent="0.3">
      <c r="A758">
        <v>757</v>
      </c>
      <c r="B758" s="70">
        <v>223280.51</v>
      </c>
      <c r="C758" t="s">
        <v>53</v>
      </c>
    </row>
    <row r="759" spans="1:3" x14ac:dyDescent="0.3">
      <c r="A759">
        <v>758</v>
      </c>
      <c r="B759" s="70">
        <v>195204.3</v>
      </c>
      <c r="C759" t="s">
        <v>53</v>
      </c>
    </row>
    <row r="760" spans="1:3" x14ac:dyDescent="0.3">
      <c r="A760">
        <v>759</v>
      </c>
      <c r="B760" s="70">
        <v>518093.33</v>
      </c>
      <c r="C760" t="s">
        <v>53</v>
      </c>
    </row>
    <row r="761" spans="1:3" x14ac:dyDescent="0.3">
      <c r="A761">
        <v>760</v>
      </c>
      <c r="B761" s="70">
        <v>171785.52</v>
      </c>
      <c r="C761" t="s">
        <v>53</v>
      </c>
    </row>
    <row r="762" spans="1:3" x14ac:dyDescent="0.3">
      <c r="A762">
        <v>761</v>
      </c>
      <c r="B762" s="70">
        <v>189430.04</v>
      </c>
      <c r="C762" t="s">
        <v>53</v>
      </c>
    </row>
    <row r="763" spans="1:3" x14ac:dyDescent="0.3">
      <c r="A763">
        <v>762</v>
      </c>
      <c r="B763" s="70">
        <v>243716.13</v>
      </c>
      <c r="C763" t="s">
        <v>53</v>
      </c>
    </row>
    <row r="764" spans="1:3" x14ac:dyDescent="0.3">
      <c r="A764">
        <v>763</v>
      </c>
      <c r="B764" s="70">
        <v>227838.2</v>
      </c>
      <c r="C764" t="s">
        <v>53</v>
      </c>
    </row>
    <row r="765" spans="1:3" x14ac:dyDescent="0.3">
      <c r="A765">
        <v>764</v>
      </c>
      <c r="B765" s="70">
        <v>667880.38</v>
      </c>
      <c r="C765" t="s">
        <v>53</v>
      </c>
    </row>
    <row r="766" spans="1:3" x14ac:dyDescent="0.3">
      <c r="A766">
        <v>765</v>
      </c>
      <c r="B766" s="70">
        <v>255161.93</v>
      </c>
      <c r="C766" t="s">
        <v>53</v>
      </c>
    </row>
    <row r="767" spans="1:3" x14ac:dyDescent="0.3">
      <c r="A767">
        <v>766</v>
      </c>
      <c r="B767" s="70">
        <v>385585.8</v>
      </c>
      <c r="C767" t="s">
        <v>53</v>
      </c>
    </row>
    <row r="768" spans="1:3" x14ac:dyDescent="0.3">
      <c r="A768">
        <v>767</v>
      </c>
      <c r="B768" s="70">
        <v>266070.84999999998</v>
      </c>
      <c r="C768" t="s">
        <v>53</v>
      </c>
    </row>
    <row r="769" spans="1:3" x14ac:dyDescent="0.3">
      <c r="A769">
        <v>768</v>
      </c>
      <c r="B769" s="70">
        <v>181908.67</v>
      </c>
      <c r="C769" t="s">
        <v>53</v>
      </c>
    </row>
    <row r="770" spans="1:3" x14ac:dyDescent="0.3">
      <c r="A770">
        <v>769</v>
      </c>
      <c r="B770" s="70">
        <v>410387.25</v>
      </c>
      <c r="C770" t="s">
        <v>53</v>
      </c>
    </row>
    <row r="771" spans="1:3" x14ac:dyDescent="0.3">
      <c r="A771">
        <v>770</v>
      </c>
      <c r="B771" s="70">
        <v>445739.18</v>
      </c>
      <c r="C771" t="s">
        <v>53</v>
      </c>
    </row>
    <row r="772" spans="1:3" x14ac:dyDescent="0.3">
      <c r="A772">
        <v>771</v>
      </c>
      <c r="B772" s="70">
        <v>218293.12</v>
      </c>
      <c r="C772" t="s">
        <v>53</v>
      </c>
    </row>
    <row r="773" spans="1:3" x14ac:dyDescent="0.3">
      <c r="A773">
        <v>772</v>
      </c>
      <c r="B773" s="70">
        <v>131889.60999999999</v>
      </c>
      <c r="C773" t="s">
        <v>53</v>
      </c>
    </row>
    <row r="774" spans="1:3" x14ac:dyDescent="0.3">
      <c r="A774">
        <v>773</v>
      </c>
      <c r="B774" s="70">
        <v>161506.63</v>
      </c>
      <c r="C774" t="s">
        <v>53</v>
      </c>
    </row>
    <row r="775" spans="1:3" x14ac:dyDescent="0.3">
      <c r="A775">
        <v>774</v>
      </c>
      <c r="B775" s="70">
        <v>431343.02</v>
      </c>
      <c r="C775" t="s">
        <v>53</v>
      </c>
    </row>
    <row r="776" spans="1:3" x14ac:dyDescent="0.3">
      <c r="A776">
        <v>775</v>
      </c>
      <c r="B776" s="70">
        <v>362562.75</v>
      </c>
      <c r="C776" t="s">
        <v>53</v>
      </c>
    </row>
    <row r="777" spans="1:3" x14ac:dyDescent="0.3">
      <c r="A777">
        <v>776</v>
      </c>
      <c r="B777" s="70">
        <v>570309.28</v>
      </c>
      <c r="C777" t="s">
        <v>53</v>
      </c>
    </row>
    <row r="778" spans="1:3" x14ac:dyDescent="0.3">
      <c r="A778">
        <v>777</v>
      </c>
      <c r="B778" s="70">
        <v>204483.82</v>
      </c>
      <c r="C778" t="s">
        <v>53</v>
      </c>
    </row>
    <row r="779" spans="1:3" x14ac:dyDescent="0.3">
      <c r="A779">
        <v>778</v>
      </c>
      <c r="B779" s="70">
        <v>249314.53</v>
      </c>
      <c r="C779" t="s">
        <v>53</v>
      </c>
    </row>
    <row r="780" spans="1:3" x14ac:dyDescent="0.3">
      <c r="A780">
        <v>779</v>
      </c>
      <c r="B780" s="70">
        <v>188021.07</v>
      </c>
      <c r="C780">
        <v>96</v>
      </c>
    </row>
    <row r="781" spans="1:3" x14ac:dyDescent="0.3">
      <c r="A781">
        <v>780</v>
      </c>
      <c r="B781" s="70">
        <v>134740.5</v>
      </c>
      <c r="C781" t="s">
        <v>53</v>
      </c>
    </row>
    <row r="782" spans="1:3" x14ac:dyDescent="0.3">
      <c r="A782">
        <v>781</v>
      </c>
      <c r="B782" s="70">
        <v>259804.4</v>
      </c>
      <c r="C782" t="s">
        <v>53</v>
      </c>
    </row>
    <row r="783" spans="1:3" x14ac:dyDescent="0.3">
      <c r="A783">
        <v>782</v>
      </c>
      <c r="B783" s="70">
        <v>207557.07</v>
      </c>
      <c r="C783" t="s">
        <v>53</v>
      </c>
    </row>
    <row r="784" spans="1:3" x14ac:dyDescent="0.3">
      <c r="A784">
        <v>783</v>
      </c>
      <c r="B784" s="70">
        <v>238679.3</v>
      </c>
      <c r="C784">
        <v>105</v>
      </c>
    </row>
    <row r="785" spans="1:3" x14ac:dyDescent="0.3">
      <c r="A785">
        <v>784</v>
      </c>
      <c r="B785" s="70">
        <v>170699.86</v>
      </c>
      <c r="C785" t="s">
        <v>53</v>
      </c>
    </row>
    <row r="786" spans="1:3" x14ac:dyDescent="0.3">
      <c r="A786">
        <v>785</v>
      </c>
      <c r="B786" s="70">
        <v>208249.13</v>
      </c>
      <c r="C786" t="s">
        <v>53</v>
      </c>
    </row>
    <row r="787" spans="1:3" x14ac:dyDescent="0.3">
      <c r="A787">
        <v>786</v>
      </c>
      <c r="B787" s="70">
        <v>57705.26</v>
      </c>
      <c r="C787" t="s">
        <v>53</v>
      </c>
    </row>
    <row r="788" spans="1:3" x14ac:dyDescent="0.3">
      <c r="A788">
        <v>787</v>
      </c>
      <c r="B788" s="70">
        <v>369847.26</v>
      </c>
      <c r="C788" t="s">
        <v>53</v>
      </c>
    </row>
    <row r="789" spans="1:3" x14ac:dyDescent="0.3">
      <c r="A789">
        <v>788</v>
      </c>
      <c r="B789" s="70">
        <v>669172.53</v>
      </c>
      <c r="C789" t="s">
        <v>53</v>
      </c>
    </row>
    <row r="790" spans="1:3" x14ac:dyDescent="0.3">
      <c r="A790">
        <v>789</v>
      </c>
      <c r="B790" s="70">
        <v>143480.46</v>
      </c>
      <c r="C790" t="s">
        <v>53</v>
      </c>
    </row>
    <row r="791" spans="1:3" x14ac:dyDescent="0.3">
      <c r="A791">
        <v>790</v>
      </c>
      <c r="B791" s="70">
        <v>502328.54</v>
      </c>
      <c r="C791" t="s">
        <v>53</v>
      </c>
    </row>
    <row r="792" spans="1:3" x14ac:dyDescent="0.3">
      <c r="A792">
        <v>791</v>
      </c>
      <c r="B792" s="70">
        <v>620047.81000000006</v>
      </c>
      <c r="C792" t="s">
        <v>53</v>
      </c>
    </row>
    <row r="793" spans="1:3" x14ac:dyDescent="0.3">
      <c r="A793">
        <v>792</v>
      </c>
      <c r="B793" s="70">
        <v>160790.29</v>
      </c>
      <c r="C793" t="s">
        <v>53</v>
      </c>
    </row>
    <row r="794" spans="1:3" x14ac:dyDescent="0.3">
      <c r="A794">
        <v>793</v>
      </c>
      <c r="B794" s="70">
        <v>395843.11</v>
      </c>
      <c r="C794" t="s">
        <v>53</v>
      </c>
    </row>
    <row r="795" spans="1:3" x14ac:dyDescent="0.3">
      <c r="A795">
        <v>794</v>
      </c>
      <c r="B795" s="70">
        <v>165035.63</v>
      </c>
      <c r="C795" t="s">
        <v>53</v>
      </c>
    </row>
    <row r="796" spans="1:3" x14ac:dyDescent="0.3">
      <c r="A796">
        <v>795</v>
      </c>
      <c r="B796" s="70">
        <v>367141.05</v>
      </c>
      <c r="C796" t="s">
        <v>53</v>
      </c>
    </row>
    <row r="797" spans="1:3" x14ac:dyDescent="0.3">
      <c r="A797">
        <v>796</v>
      </c>
      <c r="B797" s="70">
        <v>459181.15</v>
      </c>
      <c r="C797" t="s">
        <v>53</v>
      </c>
    </row>
    <row r="798" spans="1:3" x14ac:dyDescent="0.3">
      <c r="A798">
        <v>797</v>
      </c>
      <c r="B798" s="70">
        <v>330239.95</v>
      </c>
      <c r="C798" t="s">
        <v>53</v>
      </c>
    </row>
    <row r="799" spans="1:3" x14ac:dyDescent="0.3">
      <c r="A799">
        <v>798</v>
      </c>
      <c r="B799" s="70">
        <v>162447.85</v>
      </c>
      <c r="C799" t="s">
        <v>53</v>
      </c>
    </row>
    <row r="800" spans="1:3" x14ac:dyDescent="0.3">
      <c r="A800">
        <v>799</v>
      </c>
      <c r="B800" s="70">
        <v>350723.89</v>
      </c>
      <c r="C800" t="s">
        <v>53</v>
      </c>
    </row>
    <row r="801" spans="1:3" x14ac:dyDescent="0.3">
      <c r="A801">
        <v>800</v>
      </c>
      <c r="B801" s="70">
        <v>119106.72</v>
      </c>
      <c r="C801" t="s">
        <v>53</v>
      </c>
    </row>
    <row r="802" spans="1:3" x14ac:dyDescent="0.3">
      <c r="A802">
        <v>801</v>
      </c>
      <c r="B802" s="70">
        <v>148541.56</v>
      </c>
      <c r="C802" t="s">
        <v>53</v>
      </c>
    </row>
    <row r="803" spans="1:3" x14ac:dyDescent="0.3">
      <c r="A803">
        <v>802</v>
      </c>
      <c r="B803" s="70">
        <v>602004.14</v>
      </c>
      <c r="C803" t="s">
        <v>53</v>
      </c>
    </row>
    <row r="804" spans="1:3" x14ac:dyDescent="0.3">
      <c r="A804">
        <v>803</v>
      </c>
      <c r="B804" s="70">
        <v>139942.57</v>
      </c>
      <c r="C804" t="s">
        <v>53</v>
      </c>
    </row>
    <row r="805" spans="1:3" x14ac:dyDescent="0.3">
      <c r="A805">
        <v>804</v>
      </c>
      <c r="B805" s="70">
        <v>408825.53</v>
      </c>
      <c r="C805" t="s">
        <v>53</v>
      </c>
    </row>
    <row r="806" spans="1:3" x14ac:dyDescent="0.3">
      <c r="A806">
        <v>805</v>
      </c>
      <c r="B806" s="70">
        <v>161110.93</v>
      </c>
      <c r="C806" t="s">
        <v>53</v>
      </c>
    </row>
    <row r="807" spans="1:3" x14ac:dyDescent="0.3">
      <c r="A807">
        <v>806</v>
      </c>
      <c r="B807" s="70">
        <v>117133.45</v>
      </c>
      <c r="C807" t="s">
        <v>53</v>
      </c>
    </row>
    <row r="808" spans="1:3" x14ac:dyDescent="0.3">
      <c r="A808">
        <v>807</v>
      </c>
      <c r="B808" s="70">
        <v>154048.26999999999</v>
      </c>
      <c r="C808" t="s">
        <v>53</v>
      </c>
    </row>
    <row r="809" spans="1:3" x14ac:dyDescent="0.3">
      <c r="A809">
        <v>808</v>
      </c>
      <c r="B809" s="70">
        <v>319010.93</v>
      </c>
      <c r="C809" t="s">
        <v>53</v>
      </c>
    </row>
    <row r="810" spans="1:3" x14ac:dyDescent="0.3">
      <c r="A810">
        <v>809</v>
      </c>
      <c r="B810" s="70">
        <v>306665.34000000003</v>
      </c>
      <c r="C810" t="s">
        <v>53</v>
      </c>
    </row>
    <row r="811" spans="1:3" x14ac:dyDescent="0.3">
      <c r="A811">
        <v>810</v>
      </c>
      <c r="B811" s="70">
        <v>471900.7</v>
      </c>
      <c r="C811">
        <v>107</v>
      </c>
    </row>
    <row r="812" spans="1:3" x14ac:dyDescent="0.3">
      <c r="A812">
        <v>811</v>
      </c>
      <c r="B812" s="70">
        <v>253814.15</v>
      </c>
      <c r="C812" t="s">
        <v>53</v>
      </c>
    </row>
    <row r="813" spans="1:3" x14ac:dyDescent="0.3">
      <c r="A813">
        <v>812</v>
      </c>
      <c r="B813" s="70">
        <v>487253.37</v>
      </c>
      <c r="C813" t="s">
        <v>53</v>
      </c>
    </row>
    <row r="814" spans="1:3" x14ac:dyDescent="0.3">
      <c r="A814">
        <v>813</v>
      </c>
      <c r="B814" s="70">
        <v>253770.25</v>
      </c>
      <c r="C814" t="s">
        <v>53</v>
      </c>
    </row>
    <row r="815" spans="1:3" x14ac:dyDescent="0.3">
      <c r="A815">
        <v>814</v>
      </c>
      <c r="B815" s="70">
        <v>136563.81</v>
      </c>
      <c r="C815" t="s">
        <v>53</v>
      </c>
    </row>
    <row r="816" spans="1:3" x14ac:dyDescent="0.3">
      <c r="A816">
        <v>815</v>
      </c>
      <c r="B816" s="70">
        <v>341585.84</v>
      </c>
      <c r="C816" t="s">
        <v>53</v>
      </c>
    </row>
    <row r="817" spans="1:3" x14ac:dyDescent="0.3">
      <c r="A817">
        <v>816</v>
      </c>
      <c r="B817" s="70">
        <v>341634.23</v>
      </c>
      <c r="C817" t="s">
        <v>53</v>
      </c>
    </row>
    <row r="818" spans="1:3" x14ac:dyDescent="0.3">
      <c r="A818">
        <v>817</v>
      </c>
      <c r="B818" s="70">
        <v>497279.2</v>
      </c>
      <c r="C818" t="s">
        <v>53</v>
      </c>
    </row>
    <row r="819" spans="1:3" x14ac:dyDescent="0.3">
      <c r="A819">
        <v>818</v>
      </c>
      <c r="B819" s="70">
        <v>271355.64</v>
      </c>
      <c r="C819" t="s">
        <v>53</v>
      </c>
    </row>
    <row r="820" spans="1:3" x14ac:dyDescent="0.3">
      <c r="A820">
        <v>819</v>
      </c>
      <c r="B820" s="70">
        <v>146073.64000000001</v>
      </c>
      <c r="C820" t="s">
        <v>53</v>
      </c>
    </row>
    <row r="821" spans="1:3" x14ac:dyDescent="0.3">
      <c r="A821">
        <v>820</v>
      </c>
      <c r="B821" s="70">
        <v>138418.63</v>
      </c>
      <c r="C821" t="s">
        <v>53</v>
      </c>
    </row>
    <row r="822" spans="1:3" x14ac:dyDescent="0.3">
      <c r="A822">
        <v>821</v>
      </c>
      <c r="B822" s="70">
        <v>92993.31</v>
      </c>
      <c r="C822" t="s">
        <v>53</v>
      </c>
    </row>
    <row r="823" spans="1:3" x14ac:dyDescent="0.3">
      <c r="A823">
        <v>822</v>
      </c>
      <c r="B823" s="70">
        <v>599493.9</v>
      </c>
      <c r="C823" t="s">
        <v>53</v>
      </c>
    </row>
    <row r="824" spans="1:3" x14ac:dyDescent="0.3">
      <c r="A824">
        <v>823</v>
      </c>
      <c r="B824" s="70">
        <v>386662.84</v>
      </c>
      <c r="C824" t="s">
        <v>53</v>
      </c>
    </row>
    <row r="825" spans="1:3" x14ac:dyDescent="0.3">
      <c r="A825">
        <v>824</v>
      </c>
      <c r="B825" s="70">
        <v>224968.71</v>
      </c>
      <c r="C825" t="s">
        <v>53</v>
      </c>
    </row>
    <row r="826" spans="1:3" x14ac:dyDescent="0.3">
      <c r="A826">
        <v>825</v>
      </c>
      <c r="B826" s="70">
        <v>279943.59999999998</v>
      </c>
      <c r="C826" t="s">
        <v>53</v>
      </c>
    </row>
    <row r="827" spans="1:3" x14ac:dyDescent="0.3">
      <c r="A827">
        <v>826</v>
      </c>
      <c r="B827" s="70">
        <v>396261</v>
      </c>
      <c r="C827" t="s">
        <v>53</v>
      </c>
    </row>
    <row r="828" spans="1:3" x14ac:dyDescent="0.3">
      <c r="A828">
        <v>827</v>
      </c>
      <c r="B828" s="70">
        <v>144940.97</v>
      </c>
      <c r="C828" t="s">
        <v>53</v>
      </c>
    </row>
    <row r="829" spans="1:3" x14ac:dyDescent="0.3">
      <c r="A829">
        <v>828</v>
      </c>
      <c r="B829" s="70">
        <v>179660.68</v>
      </c>
      <c r="C829" t="s">
        <v>53</v>
      </c>
    </row>
    <row r="830" spans="1:3" x14ac:dyDescent="0.3">
      <c r="A830">
        <v>829</v>
      </c>
      <c r="B830" s="70">
        <v>149848.68</v>
      </c>
      <c r="C830" t="s">
        <v>53</v>
      </c>
    </row>
    <row r="831" spans="1:3" x14ac:dyDescent="0.3">
      <c r="A831">
        <v>830</v>
      </c>
      <c r="B831" s="70">
        <v>213849.25</v>
      </c>
      <c r="C831" t="s">
        <v>53</v>
      </c>
    </row>
    <row r="832" spans="1:3" x14ac:dyDescent="0.3">
      <c r="A832">
        <v>831</v>
      </c>
      <c r="B832" s="70">
        <v>440163.08</v>
      </c>
      <c r="C832" t="s">
        <v>53</v>
      </c>
    </row>
    <row r="833" spans="1:3" x14ac:dyDescent="0.3">
      <c r="A833">
        <v>832</v>
      </c>
      <c r="B833" s="70">
        <v>248813.61</v>
      </c>
      <c r="C833" t="s">
        <v>53</v>
      </c>
    </row>
    <row r="834" spans="1:3" x14ac:dyDescent="0.3">
      <c r="A834">
        <v>833</v>
      </c>
      <c r="B834" s="70">
        <v>269196.48</v>
      </c>
      <c r="C834" t="s">
        <v>53</v>
      </c>
    </row>
    <row r="835" spans="1:3" x14ac:dyDescent="0.3">
      <c r="A835">
        <v>834</v>
      </c>
      <c r="B835" s="70">
        <v>299410.98</v>
      </c>
      <c r="C835" t="s">
        <v>53</v>
      </c>
    </row>
    <row r="836" spans="1:3" x14ac:dyDescent="0.3">
      <c r="A836">
        <v>835</v>
      </c>
      <c r="B836" s="70">
        <v>474862.23</v>
      </c>
      <c r="C836">
        <v>94</v>
      </c>
    </row>
    <row r="837" spans="1:3" x14ac:dyDescent="0.3">
      <c r="A837">
        <v>836</v>
      </c>
      <c r="B837" s="70">
        <v>426895.59</v>
      </c>
      <c r="C837" t="s">
        <v>53</v>
      </c>
    </row>
    <row r="838" spans="1:3" x14ac:dyDescent="0.3">
      <c r="A838">
        <v>837</v>
      </c>
      <c r="B838" s="70">
        <v>140309.13</v>
      </c>
      <c r="C838" t="s">
        <v>53</v>
      </c>
    </row>
    <row r="839" spans="1:3" x14ac:dyDescent="0.3">
      <c r="A839">
        <v>838</v>
      </c>
      <c r="B839" s="70">
        <v>215102.32</v>
      </c>
      <c r="C839" t="s">
        <v>53</v>
      </c>
    </row>
    <row r="840" spans="1:3" x14ac:dyDescent="0.3">
      <c r="A840">
        <v>839</v>
      </c>
      <c r="B840" s="70">
        <v>396880.35</v>
      </c>
      <c r="C840" t="s">
        <v>53</v>
      </c>
    </row>
    <row r="841" spans="1:3" x14ac:dyDescent="0.3">
      <c r="A841">
        <v>840</v>
      </c>
      <c r="B841" s="70">
        <v>292674.77</v>
      </c>
      <c r="C841" t="s">
        <v>53</v>
      </c>
    </row>
    <row r="842" spans="1:3" x14ac:dyDescent="0.3">
      <c r="A842">
        <v>841</v>
      </c>
      <c r="B842" s="70">
        <v>287772.7</v>
      </c>
      <c r="C842" t="s">
        <v>53</v>
      </c>
    </row>
    <row r="843" spans="1:3" x14ac:dyDescent="0.3">
      <c r="A843">
        <v>842</v>
      </c>
      <c r="B843" s="70">
        <v>153247.66</v>
      </c>
      <c r="C843" t="s">
        <v>53</v>
      </c>
    </row>
    <row r="844" spans="1:3" x14ac:dyDescent="0.3">
      <c r="A844">
        <v>843</v>
      </c>
      <c r="B844" s="70">
        <v>157404.51999999999</v>
      </c>
      <c r="C844" t="s">
        <v>53</v>
      </c>
    </row>
    <row r="845" spans="1:3" x14ac:dyDescent="0.3">
      <c r="A845">
        <v>844</v>
      </c>
      <c r="B845" s="70">
        <v>132196.57</v>
      </c>
      <c r="C845" t="s">
        <v>53</v>
      </c>
    </row>
    <row r="846" spans="1:3" x14ac:dyDescent="0.3">
      <c r="A846">
        <v>845</v>
      </c>
      <c r="B846" s="70">
        <v>145816.34</v>
      </c>
      <c r="C846" t="s">
        <v>53</v>
      </c>
    </row>
    <row r="847" spans="1:3" x14ac:dyDescent="0.3">
      <c r="A847">
        <v>846</v>
      </c>
      <c r="B847" s="70">
        <v>114797.17</v>
      </c>
      <c r="C847" t="s">
        <v>53</v>
      </c>
    </row>
    <row r="848" spans="1:3" x14ac:dyDescent="0.3">
      <c r="A848">
        <v>847</v>
      </c>
      <c r="B848" s="70">
        <v>237643.77</v>
      </c>
      <c r="C848" t="s">
        <v>53</v>
      </c>
    </row>
    <row r="849" spans="1:3" x14ac:dyDescent="0.3">
      <c r="A849">
        <v>848</v>
      </c>
      <c r="B849" s="70">
        <v>196558.93</v>
      </c>
      <c r="C849" t="s">
        <v>53</v>
      </c>
    </row>
    <row r="850" spans="1:3" x14ac:dyDescent="0.3">
      <c r="A850">
        <v>849</v>
      </c>
      <c r="B850" s="70">
        <v>324934.07</v>
      </c>
      <c r="C850" t="s">
        <v>53</v>
      </c>
    </row>
    <row r="851" spans="1:3" x14ac:dyDescent="0.3">
      <c r="A851">
        <v>850</v>
      </c>
      <c r="B851" s="70">
        <v>226546.19</v>
      </c>
      <c r="C851" t="s">
        <v>53</v>
      </c>
    </row>
    <row r="852" spans="1:3" x14ac:dyDescent="0.3">
      <c r="A852">
        <v>851</v>
      </c>
      <c r="B852" s="70">
        <v>139209.57999999999</v>
      </c>
      <c r="C852" t="s">
        <v>53</v>
      </c>
    </row>
    <row r="853" spans="1:3" x14ac:dyDescent="0.3">
      <c r="A853">
        <v>852</v>
      </c>
      <c r="B853" s="70">
        <v>150418.01999999999</v>
      </c>
      <c r="C853" t="s">
        <v>53</v>
      </c>
    </row>
    <row r="854" spans="1:3" x14ac:dyDescent="0.3">
      <c r="A854">
        <v>853</v>
      </c>
      <c r="B854" s="70">
        <v>934011.6</v>
      </c>
      <c r="C854" t="s">
        <v>53</v>
      </c>
    </row>
    <row r="855" spans="1:3" x14ac:dyDescent="0.3">
      <c r="A855">
        <v>854</v>
      </c>
      <c r="B855" s="70">
        <v>729283.91</v>
      </c>
      <c r="C855" t="s">
        <v>53</v>
      </c>
    </row>
    <row r="856" spans="1:3" x14ac:dyDescent="0.3">
      <c r="A856">
        <v>855</v>
      </c>
      <c r="B856" s="70">
        <v>98713.13</v>
      </c>
      <c r="C856" t="s">
        <v>53</v>
      </c>
    </row>
    <row r="857" spans="1:3" x14ac:dyDescent="0.3">
      <c r="A857">
        <v>856</v>
      </c>
      <c r="B857" s="70">
        <v>297499.12</v>
      </c>
      <c r="C857" t="s">
        <v>53</v>
      </c>
    </row>
    <row r="858" spans="1:3" x14ac:dyDescent="0.3">
      <c r="A858">
        <v>857</v>
      </c>
      <c r="B858" s="70">
        <v>110603.58</v>
      </c>
      <c r="C858" t="s">
        <v>53</v>
      </c>
    </row>
    <row r="859" spans="1:3" x14ac:dyDescent="0.3">
      <c r="A859">
        <v>858</v>
      </c>
      <c r="B859" s="70">
        <v>252703.94</v>
      </c>
      <c r="C859" t="s">
        <v>53</v>
      </c>
    </row>
    <row r="860" spans="1:3" x14ac:dyDescent="0.3">
      <c r="A860">
        <v>859</v>
      </c>
      <c r="B860" s="70">
        <v>480521.89</v>
      </c>
      <c r="C860" t="s">
        <v>53</v>
      </c>
    </row>
    <row r="861" spans="1:3" x14ac:dyDescent="0.3">
      <c r="A861">
        <v>860</v>
      </c>
      <c r="B861" s="70">
        <v>207388.33</v>
      </c>
      <c r="C861" t="s">
        <v>53</v>
      </c>
    </row>
    <row r="862" spans="1:3" x14ac:dyDescent="0.3">
      <c r="A862">
        <v>861</v>
      </c>
      <c r="B862" s="70">
        <v>189311.17</v>
      </c>
      <c r="C862" t="s">
        <v>53</v>
      </c>
    </row>
    <row r="863" spans="1:3" x14ac:dyDescent="0.3">
      <c r="A863">
        <v>862</v>
      </c>
      <c r="B863" s="70">
        <v>132405.01999999999</v>
      </c>
      <c r="C863" t="s">
        <v>53</v>
      </c>
    </row>
    <row r="864" spans="1:3" x14ac:dyDescent="0.3">
      <c r="A864">
        <v>863</v>
      </c>
      <c r="B864" s="70">
        <v>304241.89</v>
      </c>
      <c r="C864" t="s">
        <v>53</v>
      </c>
    </row>
    <row r="865" spans="1:3" x14ac:dyDescent="0.3">
      <c r="A865">
        <v>864</v>
      </c>
      <c r="B865" s="70">
        <v>82403.240000000005</v>
      </c>
      <c r="C865" t="s">
        <v>53</v>
      </c>
    </row>
    <row r="866" spans="1:3" x14ac:dyDescent="0.3">
      <c r="A866">
        <v>865</v>
      </c>
      <c r="B866" s="70">
        <v>155938.06</v>
      </c>
      <c r="C866" t="s">
        <v>53</v>
      </c>
    </row>
    <row r="867" spans="1:3" x14ac:dyDescent="0.3">
      <c r="A867">
        <v>866</v>
      </c>
      <c r="B867" s="70">
        <v>170383.12</v>
      </c>
      <c r="C867" t="s">
        <v>53</v>
      </c>
    </row>
    <row r="868" spans="1:3" x14ac:dyDescent="0.3">
      <c r="A868">
        <v>867</v>
      </c>
      <c r="B868" s="70">
        <v>288099.64</v>
      </c>
      <c r="C868" t="s">
        <v>53</v>
      </c>
    </row>
    <row r="869" spans="1:3" x14ac:dyDescent="0.3">
      <c r="A869">
        <v>868</v>
      </c>
      <c r="B869" s="70">
        <v>132663.54</v>
      </c>
      <c r="C869" t="s">
        <v>53</v>
      </c>
    </row>
    <row r="870" spans="1:3" x14ac:dyDescent="0.3">
      <c r="A870">
        <v>869</v>
      </c>
      <c r="B870" s="70">
        <v>243295.39</v>
      </c>
      <c r="C870" t="s">
        <v>53</v>
      </c>
    </row>
    <row r="871" spans="1:3" x14ac:dyDescent="0.3">
      <c r="A871">
        <v>870</v>
      </c>
      <c r="B871" s="70">
        <v>495900.34</v>
      </c>
      <c r="C871" t="s">
        <v>53</v>
      </c>
    </row>
    <row r="872" spans="1:3" x14ac:dyDescent="0.3">
      <c r="A872">
        <v>871</v>
      </c>
      <c r="B872" s="70">
        <v>480113.16</v>
      </c>
      <c r="C872" t="s">
        <v>53</v>
      </c>
    </row>
    <row r="873" spans="1:3" x14ac:dyDescent="0.3">
      <c r="A873">
        <v>872</v>
      </c>
      <c r="B873" s="70">
        <v>315295.40999999997</v>
      </c>
      <c r="C873" t="s">
        <v>53</v>
      </c>
    </row>
    <row r="874" spans="1:3" x14ac:dyDescent="0.3">
      <c r="A874">
        <v>873</v>
      </c>
      <c r="B874" s="70">
        <v>276354.28000000003</v>
      </c>
      <c r="C874" t="s">
        <v>53</v>
      </c>
    </row>
    <row r="875" spans="1:3" x14ac:dyDescent="0.3">
      <c r="A875">
        <v>874</v>
      </c>
      <c r="B875" s="70">
        <v>198744.46</v>
      </c>
      <c r="C875" t="s">
        <v>53</v>
      </c>
    </row>
    <row r="876" spans="1:3" x14ac:dyDescent="0.3">
      <c r="A876">
        <v>875</v>
      </c>
      <c r="B876" s="70">
        <v>331213.74</v>
      </c>
      <c r="C876" t="s">
        <v>53</v>
      </c>
    </row>
    <row r="877" spans="1:3" x14ac:dyDescent="0.3">
      <c r="A877">
        <v>876</v>
      </c>
      <c r="B877" s="70">
        <v>199545.58</v>
      </c>
      <c r="C877" t="s">
        <v>53</v>
      </c>
    </row>
    <row r="878" spans="1:3" x14ac:dyDescent="0.3">
      <c r="A878">
        <v>877</v>
      </c>
      <c r="B878" s="70">
        <v>251234.19</v>
      </c>
      <c r="C878" t="s">
        <v>53</v>
      </c>
    </row>
    <row r="879" spans="1:3" x14ac:dyDescent="0.3">
      <c r="A879">
        <v>878</v>
      </c>
      <c r="B879" s="70">
        <v>308247.19</v>
      </c>
      <c r="C879" t="s">
        <v>53</v>
      </c>
    </row>
    <row r="880" spans="1:3" x14ac:dyDescent="0.3">
      <c r="A880">
        <v>879</v>
      </c>
      <c r="B880" s="70">
        <v>644595.02</v>
      </c>
      <c r="C880" t="s">
        <v>53</v>
      </c>
    </row>
    <row r="881" spans="1:3" x14ac:dyDescent="0.3">
      <c r="A881">
        <v>880</v>
      </c>
      <c r="B881" s="70">
        <v>126135.44</v>
      </c>
      <c r="C881" t="s">
        <v>53</v>
      </c>
    </row>
    <row r="882" spans="1:3" x14ac:dyDescent="0.3">
      <c r="A882">
        <v>881</v>
      </c>
      <c r="B882" s="70">
        <v>145410.73000000001</v>
      </c>
      <c r="C882" t="s">
        <v>53</v>
      </c>
    </row>
    <row r="883" spans="1:3" x14ac:dyDescent="0.3">
      <c r="A883">
        <v>882</v>
      </c>
      <c r="B883" s="70">
        <v>246128.98</v>
      </c>
      <c r="C883" t="s">
        <v>53</v>
      </c>
    </row>
    <row r="884" spans="1:3" x14ac:dyDescent="0.3">
      <c r="A884">
        <v>883</v>
      </c>
      <c r="B884" s="70">
        <v>278494.25</v>
      </c>
      <c r="C884">
        <v>106</v>
      </c>
    </row>
    <row r="885" spans="1:3" x14ac:dyDescent="0.3">
      <c r="A885">
        <v>884</v>
      </c>
      <c r="B885" s="70">
        <v>380763.23</v>
      </c>
      <c r="C885">
        <v>99</v>
      </c>
    </row>
    <row r="886" spans="1:3" x14ac:dyDescent="0.3">
      <c r="A886">
        <v>885</v>
      </c>
      <c r="B886" s="70">
        <v>635119.68000000005</v>
      </c>
      <c r="C886" t="s">
        <v>53</v>
      </c>
    </row>
    <row r="887" spans="1:3" x14ac:dyDescent="0.3">
      <c r="A887">
        <v>886</v>
      </c>
      <c r="B887" s="70">
        <v>249655.07</v>
      </c>
      <c r="C887">
        <v>88</v>
      </c>
    </row>
    <row r="888" spans="1:3" x14ac:dyDescent="0.3">
      <c r="A888">
        <v>887</v>
      </c>
      <c r="B888" s="70">
        <v>264406.36</v>
      </c>
      <c r="C888" t="s">
        <v>53</v>
      </c>
    </row>
    <row r="889" spans="1:3" x14ac:dyDescent="0.3">
      <c r="A889">
        <v>888</v>
      </c>
      <c r="B889" s="70">
        <v>291599.49</v>
      </c>
      <c r="C889" t="s">
        <v>53</v>
      </c>
    </row>
    <row r="890" spans="1:3" x14ac:dyDescent="0.3">
      <c r="A890">
        <v>889</v>
      </c>
      <c r="B890" s="70">
        <v>596223.67000000004</v>
      </c>
      <c r="C890" t="s">
        <v>53</v>
      </c>
    </row>
    <row r="891" spans="1:3" x14ac:dyDescent="0.3">
      <c r="A891">
        <v>890</v>
      </c>
      <c r="B891" s="70">
        <v>145695.69</v>
      </c>
      <c r="C891" t="s">
        <v>53</v>
      </c>
    </row>
    <row r="892" spans="1:3" x14ac:dyDescent="0.3">
      <c r="A892">
        <v>891</v>
      </c>
      <c r="B892" s="70">
        <v>146943.81</v>
      </c>
      <c r="C892" t="s">
        <v>53</v>
      </c>
    </row>
    <row r="893" spans="1:3" x14ac:dyDescent="0.3">
      <c r="A893">
        <v>892</v>
      </c>
      <c r="B893" s="70">
        <v>156920.31</v>
      </c>
      <c r="C893" t="s">
        <v>53</v>
      </c>
    </row>
    <row r="894" spans="1:3" x14ac:dyDescent="0.3">
      <c r="A894">
        <v>893</v>
      </c>
      <c r="B894" s="70">
        <v>601716.22</v>
      </c>
      <c r="C894" t="s">
        <v>53</v>
      </c>
    </row>
    <row r="895" spans="1:3" x14ac:dyDescent="0.3">
      <c r="A895">
        <v>894</v>
      </c>
      <c r="B895" s="70">
        <v>381533.82</v>
      </c>
      <c r="C895" t="s">
        <v>53</v>
      </c>
    </row>
    <row r="896" spans="1:3" x14ac:dyDescent="0.3">
      <c r="A896">
        <v>895</v>
      </c>
      <c r="B896" s="70">
        <v>399646.87</v>
      </c>
      <c r="C896" t="s">
        <v>53</v>
      </c>
    </row>
    <row r="897" spans="1:3" x14ac:dyDescent="0.3">
      <c r="A897">
        <v>896</v>
      </c>
      <c r="B897" s="70">
        <v>150382.57</v>
      </c>
      <c r="C897" t="s">
        <v>53</v>
      </c>
    </row>
    <row r="898" spans="1:3" x14ac:dyDescent="0.3">
      <c r="A898">
        <v>897</v>
      </c>
      <c r="B898" s="70">
        <v>336860.49</v>
      </c>
      <c r="C898" t="s">
        <v>53</v>
      </c>
    </row>
    <row r="899" spans="1:3" x14ac:dyDescent="0.3">
      <c r="A899">
        <v>898</v>
      </c>
      <c r="B899" s="70">
        <v>329296.83</v>
      </c>
      <c r="C899" t="s">
        <v>53</v>
      </c>
    </row>
    <row r="900" spans="1:3" x14ac:dyDescent="0.3">
      <c r="A900">
        <v>899</v>
      </c>
      <c r="B900" s="70">
        <v>404312.84</v>
      </c>
      <c r="C900" t="s">
        <v>53</v>
      </c>
    </row>
    <row r="901" spans="1:3" x14ac:dyDescent="0.3">
      <c r="A901">
        <v>900</v>
      </c>
      <c r="B901" s="70">
        <v>299624.21999999997</v>
      </c>
      <c r="C901" t="s">
        <v>53</v>
      </c>
    </row>
    <row r="902" spans="1:3" x14ac:dyDescent="0.3">
      <c r="A902">
        <v>901</v>
      </c>
      <c r="B902" s="70">
        <v>523978.69</v>
      </c>
      <c r="C902" t="s">
        <v>53</v>
      </c>
    </row>
    <row r="903" spans="1:3" x14ac:dyDescent="0.3">
      <c r="A903">
        <v>902</v>
      </c>
      <c r="B903" s="70">
        <v>262673.34000000003</v>
      </c>
      <c r="C903" t="s">
        <v>53</v>
      </c>
    </row>
    <row r="904" spans="1:3" x14ac:dyDescent="0.3">
      <c r="A904">
        <v>903</v>
      </c>
      <c r="B904" s="70">
        <v>193894.47</v>
      </c>
      <c r="C904" t="s">
        <v>53</v>
      </c>
    </row>
    <row r="905" spans="1:3" x14ac:dyDescent="0.3">
      <c r="A905">
        <v>904</v>
      </c>
      <c r="B905" s="70">
        <v>380453.16</v>
      </c>
      <c r="C905" t="s">
        <v>53</v>
      </c>
    </row>
    <row r="906" spans="1:3" x14ac:dyDescent="0.3">
      <c r="A906">
        <v>905</v>
      </c>
      <c r="B906" s="70">
        <v>301516.55</v>
      </c>
      <c r="C906" t="s">
        <v>53</v>
      </c>
    </row>
    <row r="907" spans="1:3" x14ac:dyDescent="0.3">
      <c r="A907">
        <v>906</v>
      </c>
      <c r="B907" s="70">
        <v>189958.45</v>
      </c>
      <c r="C907" t="s">
        <v>53</v>
      </c>
    </row>
    <row r="908" spans="1:3" x14ac:dyDescent="0.3">
      <c r="A908">
        <v>907</v>
      </c>
      <c r="B908" s="70">
        <v>221392.31</v>
      </c>
      <c r="C908" t="s">
        <v>53</v>
      </c>
    </row>
    <row r="909" spans="1:3" x14ac:dyDescent="0.3">
      <c r="A909">
        <v>908</v>
      </c>
      <c r="B909" s="70">
        <v>124238.41</v>
      </c>
      <c r="C909" t="s">
        <v>53</v>
      </c>
    </row>
    <row r="910" spans="1:3" x14ac:dyDescent="0.3">
      <c r="A910">
        <v>909</v>
      </c>
      <c r="B910" s="70">
        <v>261992.98</v>
      </c>
      <c r="C910" t="s">
        <v>53</v>
      </c>
    </row>
    <row r="911" spans="1:3" x14ac:dyDescent="0.3">
      <c r="A911">
        <v>910</v>
      </c>
      <c r="B911" s="70">
        <v>739433.9</v>
      </c>
      <c r="C911" t="s">
        <v>53</v>
      </c>
    </row>
    <row r="912" spans="1:3" x14ac:dyDescent="0.3">
      <c r="A912">
        <v>911</v>
      </c>
      <c r="B912" s="70">
        <v>213043.73</v>
      </c>
      <c r="C912" t="s">
        <v>53</v>
      </c>
    </row>
    <row r="913" spans="1:3" x14ac:dyDescent="0.3">
      <c r="A913">
        <v>912</v>
      </c>
      <c r="B913" s="70">
        <v>87597.55</v>
      </c>
      <c r="C913" t="s">
        <v>53</v>
      </c>
    </row>
    <row r="914" spans="1:3" x14ac:dyDescent="0.3">
      <c r="A914">
        <v>913</v>
      </c>
      <c r="B914" s="70">
        <v>158130.71</v>
      </c>
      <c r="C914" t="s">
        <v>53</v>
      </c>
    </row>
    <row r="915" spans="1:3" x14ac:dyDescent="0.3">
      <c r="A915">
        <v>914</v>
      </c>
      <c r="B915" s="70">
        <v>317076.78000000003</v>
      </c>
      <c r="C915" t="s">
        <v>53</v>
      </c>
    </row>
    <row r="916" spans="1:3" x14ac:dyDescent="0.3">
      <c r="A916">
        <v>915</v>
      </c>
      <c r="B916" s="70">
        <v>110526.09</v>
      </c>
      <c r="C916" t="s">
        <v>53</v>
      </c>
    </row>
    <row r="917" spans="1:3" x14ac:dyDescent="0.3">
      <c r="A917">
        <v>916</v>
      </c>
      <c r="B917" s="70">
        <v>135951.81</v>
      </c>
      <c r="C917" t="s">
        <v>53</v>
      </c>
    </row>
    <row r="918" spans="1:3" x14ac:dyDescent="0.3">
      <c r="A918">
        <v>917</v>
      </c>
      <c r="B918" s="70">
        <v>104751.83</v>
      </c>
      <c r="C918" t="s">
        <v>53</v>
      </c>
    </row>
    <row r="919" spans="1:3" x14ac:dyDescent="0.3">
      <c r="A919">
        <v>918</v>
      </c>
      <c r="B919" s="70">
        <v>185223.08</v>
      </c>
      <c r="C919" t="s">
        <v>53</v>
      </c>
    </row>
    <row r="920" spans="1:3" x14ac:dyDescent="0.3">
      <c r="A920">
        <v>919</v>
      </c>
      <c r="B920" s="70">
        <v>429120.47</v>
      </c>
      <c r="C920" t="s">
        <v>53</v>
      </c>
    </row>
    <row r="921" spans="1:3" x14ac:dyDescent="0.3">
      <c r="A921">
        <v>920</v>
      </c>
      <c r="B921" s="70">
        <v>241609.17</v>
      </c>
      <c r="C921" t="s">
        <v>53</v>
      </c>
    </row>
    <row r="922" spans="1:3" x14ac:dyDescent="0.3">
      <c r="A922">
        <v>921</v>
      </c>
      <c r="B922" s="70">
        <v>387831.54</v>
      </c>
      <c r="C922" t="s">
        <v>53</v>
      </c>
    </row>
    <row r="923" spans="1:3" x14ac:dyDescent="0.3">
      <c r="A923">
        <v>922</v>
      </c>
      <c r="B923" s="70">
        <v>182655</v>
      </c>
      <c r="C923" t="s">
        <v>53</v>
      </c>
    </row>
    <row r="924" spans="1:3" x14ac:dyDescent="0.3">
      <c r="A924">
        <v>923</v>
      </c>
      <c r="B924" s="70">
        <v>436231.28</v>
      </c>
      <c r="C924" t="s">
        <v>53</v>
      </c>
    </row>
    <row r="925" spans="1:3" x14ac:dyDescent="0.3">
      <c r="A925">
        <v>924</v>
      </c>
      <c r="B925" s="70">
        <v>159416.34</v>
      </c>
      <c r="C925" t="s">
        <v>53</v>
      </c>
    </row>
    <row r="926" spans="1:3" x14ac:dyDescent="0.3">
      <c r="A926">
        <v>925</v>
      </c>
      <c r="B926" s="70">
        <v>245633.99</v>
      </c>
      <c r="C926" t="s">
        <v>53</v>
      </c>
    </row>
    <row r="927" spans="1:3" x14ac:dyDescent="0.3">
      <c r="A927">
        <v>926</v>
      </c>
      <c r="B927" s="70">
        <v>115592.44</v>
      </c>
      <c r="C927" t="s">
        <v>53</v>
      </c>
    </row>
    <row r="928" spans="1:3" x14ac:dyDescent="0.3">
      <c r="A928">
        <v>927</v>
      </c>
      <c r="B928" s="70">
        <v>335595.96</v>
      </c>
      <c r="C928" t="s">
        <v>53</v>
      </c>
    </row>
    <row r="929" spans="1:3" x14ac:dyDescent="0.3">
      <c r="A929">
        <v>928</v>
      </c>
      <c r="B929" s="70">
        <v>123644.42</v>
      </c>
      <c r="C929" t="s">
        <v>53</v>
      </c>
    </row>
    <row r="930" spans="1:3" x14ac:dyDescent="0.3">
      <c r="A930">
        <v>929</v>
      </c>
      <c r="B930" s="70">
        <v>242700.38</v>
      </c>
      <c r="C930">
        <v>92</v>
      </c>
    </row>
    <row r="931" spans="1:3" x14ac:dyDescent="0.3">
      <c r="A931">
        <v>930</v>
      </c>
      <c r="B931" s="70">
        <v>326727.03999999998</v>
      </c>
      <c r="C931" t="s">
        <v>53</v>
      </c>
    </row>
    <row r="932" spans="1:3" x14ac:dyDescent="0.3">
      <c r="A932">
        <v>931</v>
      </c>
      <c r="B932" s="70">
        <v>117710.35</v>
      </c>
      <c r="C932" t="s">
        <v>53</v>
      </c>
    </row>
    <row r="933" spans="1:3" x14ac:dyDescent="0.3">
      <c r="A933">
        <v>932</v>
      </c>
      <c r="B933" s="70">
        <v>414710.56</v>
      </c>
      <c r="C933" t="s">
        <v>53</v>
      </c>
    </row>
    <row r="934" spans="1:3" x14ac:dyDescent="0.3">
      <c r="A934">
        <v>933</v>
      </c>
      <c r="B934" s="70">
        <v>435092.65</v>
      </c>
      <c r="C934" t="s">
        <v>53</v>
      </c>
    </row>
    <row r="935" spans="1:3" x14ac:dyDescent="0.3">
      <c r="A935">
        <v>934</v>
      </c>
      <c r="B935" s="70">
        <v>178321.01</v>
      </c>
      <c r="C935" t="s">
        <v>53</v>
      </c>
    </row>
    <row r="936" spans="1:3" x14ac:dyDescent="0.3">
      <c r="A936">
        <v>935</v>
      </c>
      <c r="B936" s="70">
        <v>235868.04</v>
      </c>
      <c r="C936" t="s">
        <v>53</v>
      </c>
    </row>
    <row r="937" spans="1:3" x14ac:dyDescent="0.3">
      <c r="A937">
        <v>936</v>
      </c>
      <c r="B937" s="70">
        <v>134431.93</v>
      </c>
      <c r="C937" t="s">
        <v>53</v>
      </c>
    </row>
    <row r="938" spans="1:3" x14ac:dyDescent="0.3">
      <c r="A938">
        <v>937</v>
      </c>
      <c r="B938" s="70">
        <v>254468.33</v>
      </c>
      <c r="C938" t="s">
        <v>53</v>
      </c>
    </row>
    <row r="939" spans="1:3" x14ac:dyDescent="0.3">
      <c r="A939">
        <v>938</v>
      </c>
      <c r="B939" s="70">
        <v>354266.99</v>
      </c>
      <c r="C939" t="s">
        <v>53</v>
      </c>
    </row>
    <row r="940" spans="1:3" x14ac:dyDescent="0.3">
      <c r="A940">
        <v>939</v>
      </c>
      <c r="B940" s="70">
        <v>269608.71000000002</v>
      </c>
      <c r="C940" t="s">
        <v>53</v>
      </c>
    </row>
    <row r="941" spans="1:3" x14ac:dyDescent="0.3">
      <c r="A941">
        <v>940</v>
      </c>
      <c r="B941" s="70">
        <v>216536.41</v>
      </c>
      <c r="C941" t="s">
        <v>53</v>
      </c>
    </row>
    <row r="942" spans="1:3" x14ac:dyDescent="0.3">
      <c r="A942">
        <v>941</v>
      </c>
      <c r="B942" s="70">
        <v>282369.83</v>
      </c>
      <c r="C942" t="s">
        <v>53</v>
      </c>
    </row>
    <row r="943" spans="1:3" x14ac:dyDescent="0.3">
      <c r="A943">
        <v>942</v>
      </c>
      <c r="B943" s="70">
        <v>226354.41</v>
      </c>
      <c r="C943" t="s">
        <v>53</v>
      </c>
    </row>
    <row r="944" spans="1:3" x14ac:dyDescent="0.3">
      <c r="A944">
        <v>943</v>
      </c>
      <c r="B944" s="70">
        <v>121944.55</v>
      </c>
      <c r="C944" t="s">
        <v>53</v>
      </c>
    </row>
    <row r="945" spans="1:3" x14ac:dyDescent="0.3">
      <c r="A945">
        <v>944</v>
      </c>
      <c r="B945" s="70">
        <v>110958.03</v>
      </c>
      <c r="C945" t="s">
        <v>53</v>
      </c>
    </row>
    <row r="946" spans="1:3" x14ac:dyDescent="0.3">
      <c r="A946">
        <v>945</v>
      </c>
      <c r="B946" s="70">
        <v>301233.71000000002</v>
      </c>
      <c r="C946" t="s">
        <v>53</v>
      </c>
    </row>
    <row r="947" spans="1:3" x14ac:dyDescent="0.3">
      <c r="A947">
        <v>946</v>
      </c>
      <c r="B947" s="70">
        <v>522200.6</v>
      </c>
      <c r="C947" t="s">
        <v>53</v>
      </c>
    </row>
    <row r="948" spans="1:3" x14ac:dyDescent="0.3">
      <c r="A948">
        <v>947</v>
      </c>
      <c r="B948" s="70">
        <v>111997.16</v>
      </c>
      <c r="C948" t="s">
        <v>53</v>
      </c>
    </row>
    <row r="949" spans="1:3" x14ac:dyDescent="0.3">
      <c r="A949">
        <v>948</v>
      </c>
      <c r="B949" s="70">
        <v>282814.21000000002</v>
      </c>
      <c r="C949" t="s">
        <v>53</v>
      </c>
    </row>
    <row r="950" spans="1:3" x14ac:dyDescent="0.3">
      <c r="A950">
        <v>949</v>
      </c>
      <c r="B950" s="70">
        <v>698947.8</v>
      </c>
      <c r="C950" t="s">
        <v>53</v>
      </c>
    </row>
    <row r="951" spans="1:3" x14ac:dyDescent="0.3">
      <c r="A951">
        <v>950</v>
      </c>
      <c r="B951" s="70">
        <v>176081.14</v>
      </c>
      <c r="C951" t="s">
        <v>53</v>
      </c>
    </row>
    <row r="952" spans="1:3" x14ac:dyDescent="0.3">
      <c r="A952">
        <v>951</v>
      </c>
      <c r="B952" s="70">
        <v>547173.31999999995</v>
      </c>
      <c r="C952">
        <v>94</v>
      </c>
    </row>
    <row r="953" spans="1:3" x14ac:dyDescent="0.3">
      <c r="A953">
        <v>952</v>
      </c>
      <c r="B953" s="70">
        <v>400470.67</v>
      </c>
      <c r="C953" t="s">
        <v>53</v>
      </c>
    </row>
    <row r="954" spans="1:3" x14ac:dyDescent="0.3">
      <c r="A954">
        <v>953</v>
      </c>
      <c r="B954" s="70">
        <v>406683.24</v>
      </c>
      <c r="C954" t="s">
        <v>53</v>
      </c>
    </row>
    <row r="955" spans="1:3" x14ac:dyDescent="0.3">
      <c r="A955">
        <v>954</v>
      </c>
      <c r="B955" s="70">
        <v>87053.66</v>
      </c>
      <c r="C955" t="s">
        <v>53</v>
      </c>
    </row>
    <row r="956" spans="1:3" x14ac:dyDescent="0.3">
      <c r="A956">
        <v>955</v>
      </c>
      <c r="B956" s="70">
        <v>65359.21</v>
      </c>
      <c r="C956" t="s">
        <v>53</v>
      </c>
    </row>
    <row r="957" spans="1:3" x14ac:dyDescent="0.3">
      <c r="A957">
        <v>956</v>
      </c>
      <c r="B957" s="70">
        <v>255793.79</v>
      </c>
      <c r="C957">
        <v>96</v>
      </c>
    </row>
    <row r="958" spans="1:3" x14ac:dyDescent="0.3">
      <c r="A958">
        <v>957</v>
      </c>
      <c r="B958" s="70">
        <v>151237.62</v>
      </c>
      <c r="C958" t="s">
        <v>53</v>
      </c>
    </row>
    <row r="959" spans="1:3" x14ac:dyDescent="0.3">
      <c r="A959">
        <v>958</v>
      </c>
      <c r="B959" s="70">
        <v>280005.94</v>
      </c>
      <c r="C959" t="s">
        <v>53</v>
      </c>
    </row>
    <row r="960" spans="1:3" x14ac:dyDescent="0.3">
      <c r="A960">
        <v>959</v>
      </c>
      <c r="B960" s="70">
        <v>444693.53</v>
      </c>
      <c r="C960" t="s">
        <v>53</v>
      </c>
    </row>
    <row r="961" spans="1:3" x14ac:dyDescent="0.3">
      <c r="A961">
        <v>960</v>
      </c>
      <c r="B961" s="70">
        <v>427650.43</v>
      </c>
      <c r="C961" t="s">
        <v>53</v>
      </c>
    </row>
    <row r="962" spans="1:3" x14ac:dyDescent="0.3">
      <c r="A962">
        <v>961</v>
      </c>
      <c r="B962" s="70">
        <v>231330.94</v>
      </c>
      <c r="C962" t="s">
        <v>53</v>
      </c>
    </row>
    <row r="963" spans="1:3" x14ac:dyDescent="0.3">
      <c r="A963">
        <v>962</v>
      </c>
      <c r="B963" s="70">
        <v>355774.95</v>
      </c>
      <c r="C963" t="s">
        <v>53</v>
      </c>
    </row>
    <row r="964" spans="1:3" x14ac:dyDescent="0.3">
      <c r="A964">
        <v>963</v>
      </c>
      <c r="B964" s="70">
        <v>158070.6</v>
      </c>
      <c r="C964" t="s">
        <v>53</v>
      </c>
    </row>
    <row r="965" spans="1:3" x14ac:dyDescent="0.3">
      <c r="A965">
        <v>964</v>
      </c>
      <c r="B965" s="70">
        <v>265589.09999999998</v>
      </c>
      <c r="C965" t="s">
        <v>53</v>
      </c>
    </row>
    <row r="966" spans="1:3" x14ac:dyDescent="0.3">
      <c r="A966">
        <v>965</v>
      </c>
      <c r="B966" s="70">
        <v>336788.63</v>
      </c>
      <c r="C966" t="s">
        <v>53</v>
      </c>
    </row>
    <row r="967" spans="1:3" x14ac:dyDescent="0.3">
      <c r="A967">
        <v>966</v>
      </c>
      <c r="B967" s="70">
        <v>203441.32</v>
      </c>
      <c r="C967" t="s">
        <v>53</v>
      </c>
    </row>
    <row r="968" spans="1:3" x14ac:dyDescent="0.3">
      <c r="A968">
        <v>967</v>
      </c>
      <c r="B968" s="70">
        <v>410446.8</v>
      </c>
      <c r="C968" t="s">
        <v>53</v>
      </c>
    </row>
    <row r="969" spans="1:3" x14ac:dyDescent="0.3">
      <c r="A969">
        <v>968</v>
      </c>
      <c r="B969" s="70">
        <v>259920.14</v>
      </c>
      <c r="C969" t="s">
        <v>53</v>
      </c>
    </row>
    <row r="970" spans="1:3" x14ac:dyDescent="0.3">
      <c r="A970">
        <v>969</v>
      </c>
      <c r="B970" s="70">
        <v>110737.26</v>
      </c>
      <c r="C970" t="s">
        <v>53</v>
      </c>
    </row>
    <row r="971" spans="1:3" x14ac:dyDescent="0.3">
      <c r="A971">
        <v>970</v>
      </c>
      <c r="B971" s="70">
        <v>187850.61</v>
      </c>
      <c r="C971" t="s">
        <v>53</v>
      </c>
    </row>
    <row r="972" spans="1:3" x14ac:dyDescent="0.3">
      <c r="A972">
        <v>971</v>
      </c>
      <c r="B972" s="70">
        <v>243696.88</v>
      </c>
      <c r="C972" t="s">
        <v>53</v>
      </c>
    </row>
    <row r="973" spans="1:3" x14ac:dyDescent="0.3">
      <c r="A973">
        <v>972</v>
      </c>
      <c r="B973" s="70">
        <v>221301.5</v>
      </c>
      <c r="C973" t="s">
        <v>53</v>
      </c>
    </row>
    <row r="974" spans="1:3" x14ac:dyDescent="0.3">
      <c r="A974">
        <v>973</v>
      </c>
      <c r="B974" s="70">
        <v>236692.97</v>
      </c>
      <c r="C974" t="s">
        <v>53</v>
      </c>
    </row>
    <row r="975" spans="1:3" x14ac:dyDescent="0.3">
      <c r="A975">
        <v>974</v>
      </c>
      <c r="B975" s="70">
        <v>908429.4</v>
      </c>
      <c r="C975" t="s">
        <v>53</v>
      </c>
    </row>
    <row r="976" spans="1:3" x14ac:dyDescent="0.3">
      <c r="A976">
        <v>975</v>
      </c>
      <c r="B976" s="70">
        <v>449848.45</v>
      </c>
      <c r="C976" t="s">
        <v>53</v>
      </c>
    </row>
    <row r="977" spans="1:3" x14ac:dyDescent="0.3">
      <c r="A977">
        <v>976</v>
      </c>
      <c r="B977" s="70">
        <v>289326.76</v>
      </c>
      <c r="C977" t="s">
        <v>53</v>
      </c>
    </row>
    <row r="978" spans="1:3" x14ac:dyDescent="0.3">
      <c r="A978">
        <v>977</v>
      </c>
      <c r="B978" s="70">
        <v>85336.23</v>
      </c>
      <c r="C978" t="s">
        <v>53</v>
      </c>
    </row>
    <row r="979" spans="1:3" x14ac:dyDescent="0.3">
      <c r="A979">
        <v>978</v>
      </c>
      <c r="B979" s="70">
        <v>480299.53</v>
      </c>
      <c r="C979" t="s">
        <v>53</v>
      </c>
    </row>
    <row r="980" spans="1:3" x14ac:dyDescent="0.3">
      <c r="A980">
        <v>979</v>
      </c>
      <c r="B980" s="70">
        <v>536635.09</v>
      </c>
      <c r="C980" t="s">
        <v>53</v>
      </c>
    </row>
    <row r="981" spans="1:3" x14ac:dyDescent="0.3">
      <c r="A981">
        <v>980</v>
      </c>
      <c r="B981" s="70">
        <v>119755.03</v>
      </c>
      <c r="C981" t="s">
        <v>53</v>
      </c>
    </row>
    <row r="982" spans="1:3" x14ac:dyDescent="0.3">
      <c r="A982">
        <v>981</v>
      </c>
      <c r="B982" s="70">
        <v>137659.57</v>
      </c>
      <c r="C982" t="s">
        <v>53</v>
      </c>
    </row>
    <row r="983" spans="1:3" x14ac:dyDescent="0.3">
      <c r="A983">
        <v>982</v>
      </c>
      <c r="B983" s="70">
        <v>163807.53</v>
      </c>
      <c r="C983" t="s">
        <v>53</v>
      </c>
    </row>
    <row r="984" spans="1:3" x14ac:dyDescent="0.3">
      <c r="A984">
        <v>983</v>
      </c>
      <c r="B984" s="70">
        <v>313663.37</v>
      </c>
      <c r="C984" t="s">
        <v>53</v>
      </c>
    </row>
    <row r="985" spans="1:3" x14ac:dyDescent="0.3">
      <c r="A985">
        <v>984</v>
      </c>
      <c r="B985" s="70">
        <v>909882.45</v>
      </c>
      <c r="C985" t="s">
        <v>53</v>
      </c>
    </row>
    <row r="986" spans="1:3" x14ac:dyDescent="0.3">
      <c r="A986">
        <v>985</v>
      </c>
      <c r="B986" s="70">
        <v>263067.65000000002</v>
      </c>
      <c r="C986" t="s">
        <v>53</v>
      </c>
    </row>
    <row r="987" spans="1:3" x14ac:dyDescent="0.3">
      <c r="A987">
        <v>986</v>
      </c>
      <c r="B987" s="70">
        <v>533786.22</v>
      </c>
      <c r="C987" t="s">
        <v>53</v>
      </c>
    </row>
    <row r="988" spans="1:3" x14ac:dyDescent="0.3">
      <c r="A988">
        <v>987</v>
      </c>
      <c r="B988" s="70">
        <v>333455.44</v>
      </c>
      <c r="C988" t="s">
        <v>53</v>
      </c>
    </row>
    <row r="989" spans="1:3" x14ac:dyDescent="0.3">
      <c r="A989">
        <v>988</v>
      </c>
      <c r="B989" s="70">
        <v>681409.52</v>
      </c>
      <c r="C989" t="s">
        <v>53</v>
      </c>
    </row>
    <row r="990" spans="1:3" x14ac:dyDescent="0.3">
      <c r="A990">
        <v>989</v>
      </c>
      <c r="B990" s="70">
        <v>319411.90000000002</v>
      </c>
      <c r="C990" t="s">
        <v>53</v>
      </c>
    </row>
    <row r="991" spans="1:3" x14ac:dyDescent="0.3">
      <c r="A991">
        <v>990</v>
      </c>
      <c r="B991" s="70">
        <v>128152.33</v>
      </c>
      <c r="C991" t="s">
        <v>53</v>
      </c>
    </row>
    <row r="992" spans="1:3" x14ac:dyDescent="0.3">
      <c r="A992">
        <v>991</v>
      </c>
      <c r="B992" s="70">
        <v>295521.8</v>
      </c>
      <c r="C992" t="s">
        <v>53</v>
      </c>
    </row>
    <row r="993" spans="1:3" x14ac:dyDescent="0.3">
      <c r="A993">
        <v>992</v>
      </c>
      <c r="B993" s="70">
        <v>305628.09999999998</v>
      </c>
      <c r="C993" t="s">
        <v>53</v>
      </c>
    </row>
    <row r="994" spans="1:3" x14ac:dyDescent="0.3">
      <c r="A994">
        <v>993</v>
      </c>
      <c r="B994" s="70">
        <v>216158.62</v>
      </c>
      <c r="C994" t="s">
        <v>53</v>
      </c>
    </row>
    <row r="995" spans="1:3" x14ac:dyDescent="0.3">
      <c r="A995">
        <v>994</v>
      </c>
      <c r="B995" s="70">
        <v>217403.01</v>
      </c>
      <c r="C995" t="s">
        <v>53</v>
      </c>
    </row>
    <row r="996" spans="1:3" x14ac:dyDescent="0.3">
      <c r="A996">
        <v>995</v>
      </c>
      <c r="B996" s="70">
        <v>522221.04</v>
      </c>
      <c r="C996" t="s">
        <v>53</v>
      </c>
    </row>
    <row r="997" spans="1:3" x14ac:dyDescent="0.3">
      <c r="A997">
        <v>996</v>
      </c>
      <c r="B997" s="70">
        <v>319008.40999999997</v>
      </c>
      <c r="C997" t="s">
        <v>53</v>
      </c>
    </row>
    <row r="998" spans="1:3" x14ac:dyDescent="0.3">
      <c r="A998">
        <v>997</v>
      </c>
      <c r="B998" s="70">
        <v>323588.14</v>
      </c>
      <c r="C998" t="s">
        <v>53</v>
      </c>
    </row>
    <row r="999" spans="1:3" x14ac:dyDescent="0.3">
      <c r="A999">
        <v>998</v>
      </c>
      <c r="B999" s="70">
        <v>261099.65</v>
      </c>
      <c r="C999" t="s">
        <v>53</v>
      </c>
    </row>
    <row r="1000" spans="1:3" x14ac:dyDescent="0.3">
      <c r="A1000">
        <v>999</v>
      </c>
      <c r="B1000" s="70">
        <v>291938.32</v>
      </c>
      <c r="C1000" t="s">
        <v>53</v>
      </c>
    </row>
    <row r="1001" spans="1:3" x14ac:dyDescent="0.3">
      <c r="A1001">
        <v>1000</v>
      </c>
      <c r="B1001" s="70">
        <v>149605.09</v>
      </c>
      <c r="C1001" t="s">
        <v>53</v>
      </c>
    </row>
  </sheetData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W55"/>
  <sheetViews>
    <sheetView workbookViewId="0"/>
  </sheetViews>
  <sheetFormatPr baseColWidth="10" defaultRowHeight="14.4" x14ac:dyDescent="0.3"/>
  <cols>
    <col min="1" max="1" width="35.33203125" customWidth="1"/>
    <col min="2" max="2" width="12.77734375" bestFit="1" customWidth="1"/>
    <col min="4" max="4" width="7.5546875" bestFit="1" customWidth="1"/>
    <col min="5" max="5" width="4.77734375" bestFit="1" customWidth="1"/>
    <col min="6" max="6" width="14.6640625" bestFit="1" customWidth="1"/>
    <col min="7" max="7" width="9.88671875" bestFit="1" customWidth="1"/>
    <col min="8" max="8" width="13.6640625" bestFit="1" customWidth="1"/>
    <col min="9" max="9" width="15.77734375" bestFit="1" customWidth="1"/>
    <col min="10" max="10" width="7.5546875" bestFit="1" customWidth="1"/>
    <col min="11" max="11" width="14.6640625" customWidth="1"/>
    <col min="12" max="12" width="16.33203125" bestFit="1" customWidth="1"/>
    <col min="13" max="13" width="15.77734375" bestFit="1" customWidth="1"/>
    <col min="14" max="14" width="15.77734375" customWidth="1"/>
    <col min="15" max="15" width="26" bestFit="1" customWidth="1"/>
    <col min="16" max="16" width="27.21875" bestFit="1" customWidth="1"/>
    <col min="17" max="17" width="26.33203125" bestFit="1" customWidth="1"/>
    <col min="18" max="18" width="37.21875" bestFit="1" customWidth="1"/>
    <col min="19" max="19" width="34.77734375" bestFit="1" customWidth="1"/>
    <col min="20" max="20" width="44.44140625" bestFit="1" customWidth="1"/>
    <col min="21" max="21" width="17.33203125" bestFit="1" customWidth="1"/>
    <col min="22" max="22" width="27" bestFit="1" customWidth="1"/>
    <col min="23" max="23" width="36.109375" bestFit="1" customWidth="1"/>
  </cols>
  <sheetData>
    <row r="1" spans="1:23" ht="17.399999999999999" x14ac:dyDescent="0.35">
      <c r="A1" s="58" t="s">
        <v>83</v>
      </c>
      <c r="B1" s="58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</row>
    <row r="2" spans="1:23" x14ac:dyDescent="0.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5" thickBot="1" x14ac:dyDescent="0.3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3" ht="17.399999999999999" x14ac:dyDescent="0.35">
      <c r="A4" s="58" t="s">
        <v>10</v>
      </c>
      <c r="B4" s="59">
        <v>100000</v>
      </c>
      <c r="C4" s="9"/>
      <c r="D4" s="6" t="s">
        <v>11</v>
      </c>
      <c r="E4" s="7" t="s">
        <v>1</v>
      </c>
      <c r="F4" s="7" t="s">
        <v>0</v>
      </c>
      <c r="G4" s="7" t="s">
        <v>2</v>
      </c>
      <c r="H4" s="7" t="s">
        <v>20</v>
      </c>
      <c r="I4" s="7" t="s">
        <v>25</v>
      </c>
      <c r="J4" s="7" t="s">
        <v>35</v>
      </c>
      <c r="K4" s="7" t="s">
        <v>17</v>
      </c>
      <c r="L4" s="7" t="s">
        <v>6</v>
      </c>
      <c r="M4" s="7" t="s">
        <v>25</v>
      </c>
      <c r="N4" s="7" t="s">
        <v>50</v>
      </c>
      <c r="O4" s="7" t="s">
        <v>18</v>
      </c>
      <c r="P4" s="7" t="s">
        <v>7</v>
      </c>
      <c r="Q4" s="7" t="s">
        <v>4</v>
      </c>
      <c r="R4" s="7" t="s">
        <v>12</v>
      </c>
      <c r="S4" s="7" t="s">
        <v>29</v>
      </c>
      <c r="T4" s="7" t="s">
        <v>30</v>
      </c>
      <c r="U4" s="7" t="s">
        <v>47</v>
      </c>
      <c r="V4" s="7" t="s">
        <v>21</v>
      </c>
      <c r="W4" s="8" t="s">
        <v>22</v>
      </c>
    </row>
    <row r="5" spans="1:23" ht="17.399999999999999" x14ac:dyDescent="0.35">
      <c r="A5" s="58" t="s">
        <v>64</v>
      </c>
      <c r="B5" s="59"/>
      <c r="C5" s="9"/>
      <c r="D5" s="3">
        <v>0</v>
      </c>
      <c r="E5" s="9">
        <v>65</v>
      </c>
      <c r="F5" s="10">
        <v>880122.82131384278</v>
      </c>
      <c r="G5" s="31">
        <f>F5/$F$5</f>
        <v>1</v>
      </c>
      <c r="H5" s="11">
        <f>(F5-F6)/$F$5</f>
        <v>1.1104565080185305E-2</v>
      </c>
      <c r="I5" s="32">
        <v>100000</v>
      </c>
      <c r="J5" s="41">
        <f ca="1">NORMINV(RAND(), $B$8, $B$11)</f>
        <v>-0.15638347533588545</v>
      </c>
      <c r="K5" s="16">
        <v>0</v>
      </c>
      <c r="L5" s="15">
        <v>0</v>
      </c>
      <c r="M5" s="16">
        <f>MAX(0,I5+K5-L5)</f>
        <v>100000</v>
      </c>
      <c r="N5" s="76" t="str">
        <f>IF(M5&lt;=1,"RUINE","V")</f>
        <v>V</v>
      </c>
      <c r="O5" s="15">
        <f>0</f>
        <v>0</v>
      </c>
      <c r="P5" s="12">
        <f>L5/(1+$B$7)^D5</f>
        <v>0</v>
      </c>
      <c r="Q5" s="16">
        <f>L5*G5</f>
        <v>0</v>
      </c>
      <c r="R5" s="36">
        <f>Q5/(1+$B$7)^D5</f>
        <v>0</v>
      </c>
      <c r="S5" s="16">
        <f>O5*H5</f>
        <v>0</v>
      </c>
      <c r="T5" s="17">
        <f>S5/(1+$B$7)^D5</f>
        <v>0</v>
      </c>
      <c r="U5" s="32">
        <f>Q5+S5</f>
        <v>0</v>
      </c>
      <c r="V5" s="38">
        <f>R5+T5</f>
        <v>0</v>
      </c>
      <c r="W5" s="33">
        <f>V5</f>
        <v>0</v>
      </c>
    </row>
    <row r="6" spans="1:23" ht="17.399999999999999" x14ac:dyDescent="0.35">
      <c r="A6" s="58" t="s">
        <v>63</v>
      </c>
      <c r="B6" s="61">
        <v>0.04</v>
      </c>
      <c r="C6" s="9"/>
      <c r="D6" s="3">
        <v>1</v>
      </c>
      <c r="E6" s="9">
        <v>66</v>
      </c>
      <c r="F6" s="10">
        <v>870349.44016600691</v>
      </c>
      <c r="G6" s="31">
        <f t="shared" ref="G6:G55" si="0">F6/$F$5</f>
        <v>0.98889543491981469</v>
      </c>
      <c r="H6" s="11">
        <f>(F6-F7)/$F$5</f>
        <v>1.2469368075235601E-2</v>
      </c>
      <c r="I6" s="16">
        <f>M5</f>
        <v>100000</v>
      </c>
      <c r="J6" s="41">
        <f t="shared" ref="J6:J55" ca="1" si="1">NORMINV(RAND(), $B$8, $B$11)</f>
        <v>-7.063416640964626E-2</v>
      </c>
      <c r="K6" s="16">
        <f ca="1">I6*J6</f>
        <v>-7063.4166409646259</v>
      </c>
      <c r="L6" s="15">
        <f ca="1">(I6+K6)*$B$6</f>
        <v>3717.463334361415</v>
      </c>
      <c r="M6" s="16">
        <f t="shared" ref="M6:M55" ca="1" si="2">MAX(0,I6+K6-L6)</f>
        <v>89219.120024673961</v>
      </c>
      <c r="N6" s="76" t="str">
        <f t="shared" ref="N6:N55" ca="1" si="3">IF(M6&lt;=1,"RUINE","V")</f>
        <v>V</v>
      </c>
      <c r="O6" s="15">
        <f ca="1">M6-(M6*$B$9)</f>
        <v>83865.97282319353</v>
      </c>
      <c r="P6" s="12">
        <f t="shared" ref="P6:P55" ca="1" si="4">L6/(1+$B$7)^D6</f>
        <v>3644.5718964327598</v>
      </c>
      <c r="Q6" s="16">
        <f t="shared" ref="Q6:Q55" ca="1" si="5">L6*G6</f>
        <v>3676.182520831796</v>
      </c>
      <c r="R6" s="36">
        <f t="shared" ref="R6:R55" ca="1" si="6">Q6/(1+$B$7)^D6</f>
        <v>3604.1005106194079</v>
      </c>
      <c r="S6" s="16">
        <f t="shared" ref="S6:S55" ca="1" si="7">O6*H6</f>
        <v>1045.7556841201058</v>
      </c>
      <c r="T6" s="17">
        <f t="shared" ref="T6:T54" ca="1" si="8">S6/(1+$B$7)^D6</f>
        <v>1025.2506707059861</v>
      </c>
      <c r="U6" s="32">
        <f t="shared" ref="U6:V55" ca="1" si="9">Q6+S6</f>
        <v>4721.9382049519018</v>
      </c>
      <c r="V6" s="38">
        <f t="shared" ca="1" si="9"/>
        <v>4629.3511813253936</v>
      </c>
      <c r="W6" s="33">
        <f ca="1">V6+W5</f>
        <v>4629.3511813253936</v>
      </c>
    </row>
    <row r="7" spans="1:23" ht="17.399999999999999" x14ac:dyDescent="0.35">
      <c r="A7" s="58" t="s">
        <v>9</v>
      </c>
      <c r="B7" s="61">
        <v>0.02</v>
      </c>
      <c r="C7" s="9"/>
      <c r="D7" s="3">
        <v>2</v>
      </c>
      <c r="E7" s="9">
        <v>67</v>
      </c>
      <c r="F7" s="10">
        <v>859374.86475562979</v>
      </c>
      <c r="G7" s="31">
        <f t="shared" si="0"/>
        <v>0.97642606684457911</v>
      </c>
      <c r="H7" s="11">
        <f t="shared" ref="H7:H55" si="10">(F7-F8)/$F$5</f>
        <v>1.4100253388138218E-2</v>
      </c>
      <c r="I7" s="16">
        <f ca="1">M6</f>
        <v>89219.120024673961</v>
      </c>
      <c r="J7" s="41">
        <f t="shared" ca="1" si="1"/>
        <v>0.18722132905355676</v>
      </c>
      <c r="K7" s="16">
        <f ca="1">I7*J7</f>
        <v>16703.722228008261</v>
      </c>
      <c r="L7" s="15">
        <f t="shared" ref="L7:L55" ca="1" si="11">(I7+K7)*$B$6</f>
        <v>4236.9136901072889</v>
      </c>
      <c r="M7" s="16">
        <f t="shared" ca="1" si="2"/>
        <v>101685.92856257493</v>
      </c>
      <c r="N7" s="76" t="str">
        <f t="shared" ca="1" si="3"/>
        <v>V</v>
      </c>
      <c r="O7" s="15">
        <f t="shared" ref="O7:O54" ca="1" si="12">M7-(M7*$B$9)</f>
        <v>95584.77284882043</v>
      </c>
      <c r="P7" s="12">
        <f t="shared" ca="1" si="4"/>
        <v>4072.389167730958</v>
      </c>
      <c r="Q7" s="16">
        <f t="shared" ca="1" si="5"/>
        <v>4137.0329699914118</v>
      </c>
      <c r="R7" s="36">
        <f t="shared" ca="1" si="6"/>
        <v>3976.3869377080082</v>
      </c>
      <c r="S7" s="16">
        <f t="shared" ca="1" si="7"/>
        <v>1347.7695172160022</v>
      </c>
      <c r="T7" s="17">
        <f t="shared" ca="1" si="8"/>
        <v>1295.4339842522129</v>
      </c>
      <c r="U7" s="32">
        <f t="shared" ca="1" si="9"/>
        <v>5484.8024872074138</v>
      </c>
      <c r="V7" s="38">
        <f t="shared" ca="1" si="9"/>
        <v>5271.8209219602213</v>
      </c>
      <c r="W7" s="33">
        <f ca="1">V7+W6</f>
        <v>9901.1721032856149</v>
      </c>
    </row>
    <row r="8" spans="1:23" ht="17.399999999999999" x14ac:dyDescent="0.35">
      <c r="A8" s="58" t="s">
        <v>46</v>
      </c>
      <c r="B8" s="61">
        <v>9.2999999999999999E-2</v>
      </c>
      <c r="C8" s="9"/>
      <c r="D8" s="3">
        <v>3</v>
      </c>
      <c r="E8" s="9">
        <v>68</v>
      </c>
      <c r="F8" s="10">
        <v>846964.90996242152</v>
      </c>
      <c r="G8" s="31">
        <f t="shared" si="0"/>
        <v>0.96232581345644086</v>
      </c>
      <c r="H8" s="11">
        <f t="shared" si="10"/>
        <v>1.4359576611957057E-2</v>
      </c>
      <c r="I8" s="16">
        <f t="shared" ref="I8:I55" ca="1" si="13">M7</f>
        <v>101685.92856257493</v>
      </c>
      <c r="J8" s="41">
        <f t="shared" ca="1" si="1"/>
        <v>0.12413131661242757</v>
      </c>
      <c r="K8" s="16">
        <f t="shared" ref="K8:K55" ca="1" si="14">I8*J8</f>
        <v>12622.408193429681</v>
      </c>
      <c r="L8" s="15">
        <f t="shared" ca="1" si="11"/>
        <v>4572.3334702401844</v>
      </c>
      <c r="M8" s="16">
        <f t="shared" ca="1" si="2"/>
        <v>109736.00328576443</v>
      </c>
      <c r="N8" s="76" t="str">
        <f t="shared" ca="1" si="3"/>
        <v>V</v>
      </c>
      <c r="O8" s="15">
        <f t="shared" ca="1" si="12"/>
        <v>103151.84308861857</v>
      </c>
      <c r="P8" s="12">
        <f t="shared" ca="1" si="4"/>
        <v>4308.6119500043205</v>
      </c>
      <c r="Q8" s="16">
        <f t="shared" ca="1" si="5"/>
        <v>4400.0745261429965</v>
      </c>
      <c r="R8" s="36">
        <f t="shared" ca="1" si="6"/>
        <v>4146.2884996560497</v>
      </c>
      <c r="S8" s="16">
        <f t="shared" ca="1" si="7"/>
        <v>1481.2167934955914</v>
      </c>
      <c r="T8" s="17">
        <f t="shared" ca="1" si="8"/>
        <v>1395.7836668170532</v>
      </c>
      <c r="U8" s="32">
        <f t="shared" ca="1" si="9"/>
        <v>5881.291319638588</v>
      </c>
      <c r="V8" s="38">
        <f t="shared" ca="1" si="9"/>
        <v>5542.0721664731027</v>
      </c>
      <c r="W8" s="33">
        <f t="shared" ref="W8:W54" ca="1" si="15">V8+W7</f>
        <v>15443.244269758718</v>
      </c>
    </row>
    <row r="9" spans="1:23" ht="17.399999999999999" x14ac:dyDescent="0.35">
      <c r="A9" s="58" t="s">
        <v>28</v>
      </c>
      <c r="B9" s="61">
        <v>0.06</v>
      </c>
      <c r="C9" s="9"/>
      <c r="D9" s="3">
        <v>4</v>
      </c>
      <c r="E9" s="9">
        <v>69</v>
      </c>
      <c r="F9" s="10">
        <v>834326.7188818336</v>
      </c>
      <c r="G9" s="31">
        <f t="shared" si="0"/>
        <v>0.94796623684448378</v>
      </c>
      <c r="H9" s="11">
        <f t="shared" si="10"/>
        <v>1.7596378512726909E-2</v>
      </c>
      <c r="I9" s="16">
        <f t="shared" ca="1" si="13"/>
        <v>109736.00328576443</v>
      </c>
      <c r="J9" s="41">
        <f t="shared" ca="1" si="1"/>
        <v>1.8628758638249879E-2</v>
      </c>
      <c r="K9" s="16">
        <f ca="1">I9*J9</f>
        <v>2044.2455191367012</v>
      </c>
      <c r="L9" s="15">
        <f t="shared" ca="1" si="11"/>
        <v>4471.2099521960454</v>
      </c>
      <c r="M9" s="16">
        <f t="shared" ca="1" si="2"/>
        <v>107309.03885270508</v>
      </c>
      <c r="N9" s="76" t="str">
        <f t="shared" ca="1" si="3"/>
        <v>V</v>
      </c>
      <c r="O9" s="15">
        <f t="shared" ca="1" si="12"/>
        <v>100870.49652154278</v>
      </c>
      <c r="P9" s="12">
        <f t="shared" ca="1" si="4"/>
        <v>4130.7068631405455</v>
      </c>
      <c r="Q9" s="16">
        <f t="shared" ca="1" si="5"/>
        <v>4238.5560725248897</v>
      </c>
      <c r="R9" s="36">
        <f t="shared" ca="1" si="6"/>
        <v>3915.7706405590257</v>
      </c>
      <c r="S9" s="16">
        <f t="shared" ca="1" si="7"/>
        <v>1774.9554375597697</v>
      </c>
      <c r="T9" s="17">
        <f t="shared" ca="1" si="8"/>
        <v>1639.7844623904834</v>
      </c>
      <c r="U9" s="32">
        <f t="shared" ca="1" si="9"/>
        <v>6013.5115100846597</v>
      </c>
      <c r="V9" s="38">
        <f t="shared" ca="1" si="9"/>
        <v>5555.5551029495091</v>
      </c>
      <c r="W9" s="33">
        <f t="shared" ca="1" si="15"/>
        <v>20998.799372708228</v>
      </c>
    </row>
    <row r="10" spans="1:23" ht="17.399999999999999" x14ac:dyDescent="0.35">
      <c r="A10" s="58" t="s">
        <v>43</v>
      </c>
      <c r="B10" s="63">
        <v>0</v>
      </c>
      <c r="C10" s="9"/>
      <c r="D10" s="3">
        <v>5</v>
      </c>
      <c r="E10" s="9">
        <v>70</v>
      </c>
      <c r="F10" s="10">
        <v>818839.74458030611</v>
      </c>
      <c r="G10" s="31">
        <f t="shared" si="0"/>
        <v>0.93036985833175689</v>
      </c>
      <c r="H10" s="11">
        <f t="shared" si="10"/>
        <v>1.7635819008535464E-2</v>
      </c>
      <c r="I10" s="16">
        <f t="shared" ca="1" si="13"/>
        <v>107309.03885270508</v>
      </c>
      <c r="J10" s="41">
        <f t="shared" ca="1" si="1"/>
        <v>0.194468609728288</v>
      </c>
      <c r="K10" s="16">
        <f t="shared" ca="1" si="14"/>
        <v>20868.239596964399</v>
      </c>
      <c r="L10" s="15">
        <f t="shared" ca="1" si="11"/>
        <v>5127.0911379867794</v>
      </c>
      <c r="M10" s="16">
        <f t="shared" ca="1" si="2"/>
        <v>123050.1873116827</v>
      </c>
      <c r="N10" s="76" t="str">
        <f t="shared" ca="1" si="3"/>
        <v>V</v>
      </c>
      <c r="O10" s="15">
        <f t="shared" ca="1" si="12"/>
        <v>115667.17607298175</v>
      </c>
      <c r="P10" s="12">
        <f t="shared" ca="1" si="4"/>
        <v>4643.7644084805506</v>
      </c>
      <c r="Q10" s="16">
        <f t="shared" ca="1" si="5"/>
        <v>4770.0910557027664</v>
      </c>
      <c r="R10" s="36">
        <f t="shared" ca="1" si="6"/>
        <v>4320.4184348441049</v>
      </c>
      <c r="S10" s="16">
        <f t="shared" ca="1" si="7"/>
        <v>2039.8853824515099</v>
      </c>
      <c r="T10" s="17">
        <f t="shared" ca="1" si="8"/>
        <v>1847.5870394080139</v>
      </c>
      <c r="U10" s="32">
        <f t="shared" ca="1" si="9"/>
        <v>6809.9764381542764</v>
      </c>
      <c r="V10" s="38">
        <f t="shared" ca="1" si="9"/>
        <v>6168.0054742521188</v>
      </c>
      <c r="W10" s="33">
        <f t="shared" ca="1" si="15"/>
        <v>27166.804846960345</v>
      </c>
    </row>
    <row r="11" spans="1:23" ht="17.399999999999999" x14ac:dyDescent="0.35">
      <c r="A11" s="58" t="s">
        <v>39</v>
      </c>
      <c r="B11" s="64">
        <v>0.14000000000000001</v>
      </c>
      <c r="C11" s="9"/>
      <c r="D11" s="3">
        <v>6</v>
      </c>
      <c r="E11" s="9">
        <v>71</v>
      </c>
      <c r="F11" s="10">
        <v>803318.05779833358</v>
      </c>
      <c r="G11" s="31">
        <f t="shared" si="0"/>
        <v>0.9127340393232215</v>
      </c>
      <c r="H11" s="11">
        <f t="shared" si="10"/>
        <v>1.9545690834471385E-2</v>
      </c>
      <c r="I11" s="16">
        <f t="shared" ca="1" si="13"/>
        <v>123050.1873116827</v>
      </c>
      <c r="J11" s="41">
        <f t="shared" ca="1" si="1"/>
        <v>0.15836457573936435</v>
      </c>
      <c r="K11" s="16">
        <f ca="1">I11*J11</f>
        <v>19486.790708263947</v>
      </c>
      <c r="L11" s="15">
        <f t="shared" ca="1" si="11"/>
        <v>5701.4791207978669</v>
      </c>
      <c r="M11" s="16">
        <f t="shared" ca="1" si="2"/>
        <v>136835.49889914881</v>
      </c>
      <c r="N11" s="76" t="str">
        <f t="shared" ca="1" si="3"/>
        <v>V</v>
      </c>
      <c r="O11" s="15">
        <f t="shared" ca="1" si="12"/>
        <v>128625.36896519987</v>
      </c>
      <c r="P11" s="12">
        <f t="shared" ca="1" si="4"/>
        <v>5062.7502954005968</v>
      </c>
      <c r="Q11" s="16">
        <f t="shared" ca="1" si="5"/>
        <v>5203.9340680428468</v>
      </c>
      <c r="R11" s="36">
        <f t="shared" ca="1" si="6"/>
        <v>4620.9445272058192</v>
      </c>
      <c r="S11" s="16">
        <f t="shared" ca="1" si="7"/>
        <v>2514.0716952636071</v>
      </c>
      <c r="T11" s="17">
        <f t="shared" ca="1" si="8"/>
        <v>2232.4237181584081</v>
      </c>
      <c r="U11" s="32">
        <f t="shared" ca="1" si="9"/>
        <v>7718.0057633064534</v>
      </c>
      <c r="V11" s="38">
        <f t="shared" ca="1" si="9"/>
        <v>6853.3682453642268</v>
      </c>
      <c r="W11" s="33">
        <f t="shared" ca="1" si="15"/>
        <v>34020.17309232457</v>
      </c>
    </row>
    <row r="12" spans="1:23" ht="17.399999999999999" x14ac:dyDescent="0.35">
      <c r="A12" s="58" t="s">
        <v>34</v>
      </c>
      <c r="B12" s="62">
        <f ca="1">W55</f>
        <v>203475.8589118713</v>
      </c>
      <c r="C12" s="9"/>
      <c r="D12" s="3">
        <v>7</v>
      </c>
      <c r="E12" s="9">
        <v>72</v>
      </c>
      <c r="F12" s="10">
        <v>786115.44923657051</v>
      </c>
      <c r="G12" s="31">
        <f t="shared" si="0"/>
        <v>0.89318834848875006</v>
      </c>
      <c r="H12" s="11">
        <f t="shared" si="10"/>
        <v>1.9459186349815121E-2</v>
      </c>
      <c r="I12" s="16">
        <f ca="1">M11</f>
        <v>136835.49889914881</v>
      </c>
      <c r="J12" s="41">
        <f t="shared" ca="1" si="1"/>
        <v>5.1972522217861146E-2</v>
      </c>
      <c r="K12" s="16">
        <f t="shared" ca="1" si="14"/>
        <v>7111.6860067281259</v>
      </c>
      <c r="L12" s="15">
        <f t="shared" ca="1" si="11"/>
        <v>5757.8873962350772</v>
      </c>
      <c r="M12" s="16">
        <f t="shared" ca="1" si="2"/>
        <v>138189.29750964185</v>
      </c>
      <c r="N12" s="76" t="str">
        <f t="shared" ca="1" si="3"/>
        <v>V</v>
      </c>
      <c r="O12" s="15">
        <f t="shared" ca="1" si="12"/>
        <v>129897.93965906334</v>
      </c>
      <c r="P12" s="12">
        <f t="shared" ca="1" si="4"/>
        <v>5012.5874801052123</v>
      </c>
      <c r="Q12" s="16">
        <f t="shared" ca="1" si="5"/>
        <v>5142.8779342273974</v>
      </c>
      <c r="R12" s="36">
        <f t="shared" ca="1" si="6"/>
        <v>4477.1847330105593</v>
      </c>
      <c r="S12" s="16">
        <f t="shared" ca="1" si="7"/>
        <v>2527.7082142827535</v>
      </c>
      <c r="T12" s="17">
        <f t="shared" ca="1" si="8"/>
        <v>2200.5221145098512</v>
      </c>
      <c r="U12" s="32">
        <f t="shared" ca="1" si="9"/>
        <v>7670.5861485101505</v>
      </c>
      <c r="V12" s="38">
        <f t="shared" ca="1" si="9"/>
        <v>6677.7068475204105</v>
      </c>
      <c r="W12" s="33">
        <f t="shared" ca="1" si="15"/>
        <v>40697.879939844977</v>
      </c>
    </row>
    <row r="13" spans="1:23" x14ac:dyDescent="0.3">
      <c r="A13" s="9"/>
      <c r="B13" s="9"/>
      <c r="C13" s="9"/>
      <c r="D13" s="3">
        <v>8</v>
      </c>
      <c r="E13" s="9">
        <v>73</v>
      </c>
      <c r="F13" s="10">
        <v>768988.9752458994</v>
      </c>
      <c r="G13" s="31">
        <f t="shared" si="0"/>
        <v>0.87372916213893492</v>
      </c>
      <c r="H13" s="11">
        <f t="shared" si="10"/>
        <v>1.9570475432288945E-2</v>
      </c>
      <c r="I13" s="16">
        <f t="shared" ca="1" si="13"/>
        <v>138189.29750964185</v>
      </c>
      <c r="J13" s="41">
        <f t="shared" ca="1" si="1"/>
        <v>-4.6662988722283832E-2</v>
      </c>
      <c r="K13" s="16">
        <f t="shared" ca="1" si="14"/>
        <v>-6448.325631232743</v>
      </c>
      <c r="L13" s="15">
        <f t="shared" ca="1" si="11"/>
        <v>5269.6388751363638</v>
      </c>
      <c r="M13" s="16">
        <f t="shared" ca="1" si="2"/>
        <v>126471.33300327272</v>
      </c>
      <c r="N13" s="76" t="str">
        <f t="shared" ca="1" si="3"/>
        <v>V</v>
      </c>
      <c r="O13" s="15">
        <f t="shared" ca="1" si="12"/>
        <v>118883.05302307635</v>
      </c>
      <c r="P13" s="12">
        <f t="shared" ca="1" si="4"/>
        <v>4497.5860395779773</v>
      </c>
      <c r="Q13" s="16">
        <f t="shared" ca="1" si="5"/>
        <v>4604.2371591476549</v>
      </c>
      <c r="R13" s="36">
        <f t="shared" ca="1" si="6"/>
        <v>3929.6720820082369</v>
      </c>
      <c r="S13" s="16">
        <f t="shared" ca="1" si="7"/>
        <v>2326.5978685036198</v>
      </c>
      <c r="T13" s="17">
        <f t="shared" ca="1" si="8"/>
        <v>1985.7288783992769</v>
      </c>
      <c r="U13" s="32">
        <f t="shared" ca="1" si="9"/>
        <v>6930.8350276512747</v>
      </c>
      <c r="V13" s="38">
        <f t="shared" ca="1" si="9"/>
        <v>5915.4009604075136</v>
      </c>
      <c r="W13" s="33">
        <f t="shared" ca="1" si="15"/>
        <v>46613.280900252488</v>
      </c>
    </row>
    <row r="14" spans="1:23" x14ac:dyDescent="0.3">
      <c r="A14" s="9"/>
      <c r="B14" s="9"/>
      <c r="C14" s="9"/>
      <c r="D14" s="3">
        <v>9</v>
      </c>
      <c r="E14" s="9">
        <v>74</v>
      </c>
      <c r="F14" s="10">
        <v>751764.55319398001</v>
      </c>
      <c r="G14" s="31">
        <f t="shared" si="0"/>
        <v>0.85415868670664596</v>
      </c>
      <c r="H14" s="11">
        <f t="shared" si="10"/>
        <v>2.1148116881485997E-2</v>
      </c>
      <c r="I14" s="16">
        <f t="shared" ca="1" si="13"/>
        <v>126471.33300327272</v>
      </c>
      <c r="J14" s="41">
        <f t="shared" ca="1" si="1"/>
        <v>4.667868205371975E-3</v>
      </c>
      <c r="K14" s="16">
        <f t="shared" ca="1" si="14"/>
        <v>590.35151421698811</v>
      </c>
      <c r="L14" s="15">
        <f t="shared" ca="1" si="11"/>
        <v>5082.4673806995888</v>
      </c>
      <c r="M14" s="16">
        <f t="shared" ca="1" si="2"/>
        <v>121979.21713679013</v>
      </c>
      <c r="N14" s="76" t="str">
        <f t="shared" ca="1" si="3"/>
        <v>V</v>
      </c>
      <c r="O14" s="15">
        <f t="shared" ca="1" si="12"/>
        <v>114660.46410858273</v>
      </c>
      <c r="P14" s="12">
        <f t="shared" ca="1" si="4"/>
        <v>4252.7813444263984</v>
      </c>
      <c r="Q14" s="16">
        <f t="shared" ca="1" si="5"/>
        <v>4341.2336631277276</v>
      </c>
      <c r="R14" s="36">
        <f t="shared" ca="1" si="6"/>
        <v>3632.5501280057765</v>
      </c>
      <c r="S14" s="16">
        <f t="shared" ca="1" si="7"/>
        <v>2424.8528966537378</v>
      </c>
      <c r="T14" s="17">
        <f t="shared" ca="1" si="8"/>
        <v>2029.0084302415844</v>
      </c>
      <c r="U14" s="32">
        <f t="shared" ca="1" si="9"/>
        <v>6766.0865597814654</v>
      </c>
      <c r="V14" s="38">
        <f t="shared" ca="1" si="9"/>
        <v>5661.5585582473614</v>
      </c>
      <c r="W14" s="33">
        <f t="shared" ca="1" si="15"/>
        <v>52274.839458499846</v>
      </c>
    </row>
    <row r="15" spans="1:23" x14ac:dyDescent="0.3">
      <c r="A15" s="9"/>
      <c r="B15" s="9"/>
      <c r="C15" s="9"/>
      <c r="D15" s="3">
        <v>10</v>
      </c>
      <c r="E15" s="9">
        <v>75</v>
      </c>
      <c r="F15" s="10">
        <v>733151.61289877165</v>
      </c>
      <c r="G15" s="31">
        <f t="shared" si="0"/>
        <v>0.83301056982515997</v>
      </c>
      <c r="H15" s="11">
        <f t="shared" si="10"/>
        <v>2.5639925793550414E-2</v>
      </c>
      <c r="I15" s="16">
        <f t="shared" ca="1" si="13"/>
        <v>121979.21713679013</v>
      </c>
      <c r="J15" s="41">
        <f t="shared" ca="1" si="1"/>
        <v>-5.4994707015071864E-2</v>
      </c>
      <c r="K15" s="16">
        <f t="shared" ca="1" si="14"/>
        <v>-6708.2113083656068</v>
      </c>
      <c r="L15" s="15">
        <f t="shared" ca="1" si="11"/>
        <v>4610.8402331369816</v>
      </c>
      <c r="M15" s="16">
        <f t="shared" ca="1" si="2"/>
        <v>110660.16559528754</v>
      </c>
      <c r="N15" s="76" t="str">
        <f t="shared" ca="1" si="3"/>
        <v>V</v>
      </c>
      <c r="O15" s="15">
        <f t="shared" ca="1" si="12"/>
        <v>104020.55565957029</v>
      </c>
      <c r="P15" s="12">
        <f t="shared" ca="1" si="4"/>
        <v>3782.4949462498876</v>
      </c>
      <c r="Q15" s="16">
        <f t="shared" ca="1" si="5"/>
        <v>3840.8786499782104</v>
      </c>
      <c r="R15" s="36">
        <f t="shared" ca="1" si="6"/>
        <v>3150.8582705364065</v>
      </c>
      <c r="S15" s="16">
        <f t="shared" ca="1" si="7"/>
        <v>2667.0793281152628</v>
      </c>
      <c r="T15" s="17">
        <f t="shared" ca="1" si="8"/>
        <v>2187.9339924515275</v>
      </c>
      <c r="U15" s="32">
        <f t="shared" ca="1" si="9"/>
        <v>6507.9579780934728</v>
      </c>
      <c r="V15" s="38">
        <f t="shared" ca="1" si="9"/>
        <v>5338.792262987934</v>
      </c>
      <c r="W15" s="33">
        <f t="shared" ca="1" si="15"/>
        <v>57613.631721487778</v>
      </c>
    </row>
    <row r="16" spans="1:23" x14ac:dyDescent="0.3">
      <c r="A16" s="9"/>
      <c r="B16" s="9"/>
      <c r="C16" s="9"/>
      <c r="D16" s="3">
        <v>11</v>
      </c>
      <c r="E16" s="9">
        <v>76</v>
      </c>
      <c r="F16" s="10">
        <v>710585.32907107449</v>
      </c>
      <c r="G16" s="31">
        <f t="shared" si="0"/>
        <v>0.80737064403160963</v>
      </c>
      <c r="H16" s="11">
        <f t="shared" si="10"/>
        <v>2.3838179210346002E-2</v>
      </c>
      <c r="I16" s="16">
        <f t="shared" ca="1" si="13"/>
        <v>110660.16559528754</v>
      </c>
      <c r="J16" s="41">
        <f t="shared" ca="1" si="1"/>
        <v>0.32410203159843975</v>
      </c>
      <c r="K16" s="16">
        <f t="shared" ca="1" si="14"/>
        <v>35865.184486452461</v>
      </c>
      <c r="L16" s="15">
        <f t="shared" ca="1" si="11"/>
        <v>5861.0140032695999</v>
      </c>
      <c r="M16" s="16">
        <f t="shared" ca="1" si="2"/>
        <v>140664.3360784704</v>
      </c>
      <c r="N16" s="76" t="str">
        <f t="shared" ca="1" si="3"/>
        <v>V</v>
      </c>
      <c r="O16" s="15">
        <f t="shared" ca="1" si="12"/>
        <v>132224.47591376217</v>
      </c>
      <c r="P16" s="12">
        <f t="shared" ca="1" si="4"/>
        <v>4713.7969344379362</v>
      </c>
      <c r="Q16" s="16">
        <f t="shared" ca="1" si="5"/>
        <v>4732.0106504980595</v>
      </c>
      <c r="R16" s="36">
        <f t="shared" ca="1" si="6"/>
        <v>3805.7812667913836</v>
      </c>
      <c r="S16" s="16">
        <f t="shared" ca="1" si="7"/>
        <v>3151.9907528263411</v>
      </c>
      <c r="T16" s="17">
        <f t="shared" ca="1" si="8"/>
        <v>2535.0296620620593</v>
      </c>
      <c r="U16" s="32">
        <f t="shared" ca="1" si="9"/>
        <v>7884.0014033244006</v>
      </c>
      <c r="V16" s="38">
        <f t="shared" ca="1" si="9"/>
        <v>6340.8109288534433</v>
      </c>
      <c r="W16" s="33">
        <f t="shared" ca="1" si="15"/>
        <v>63954.442650341225</v>
      </c>
    </row>
    <row r="17" spans="1:23" x14ac:dyDescent="0.3">
      <c r="A17" s="9"/>
      <c r="B17" s="9"/>
      <c r="C17" s="9"/>
      <c r="D17" s="3">
        <v>12</v>
      </c>
      <c r="E17" s="9">
        <v>77</v>
      </c>
      <c r="F17" s="10">
        <v>689604.80352947977</v>
      </c>
      <c r="G17" s="31">
        <f t="shared" si="0"/>
        <v>0.7835324648212636</v>
      </c>
      <c r="H17" s="11">
        <f t="shared" si="10"/>
        <v>2.7514330499724252E-2</v>
      </c>
      <c r="I17" s="16">
        <f ca="1">M16</f>
        <v>140664.3360784704</v>
      </c>
      <c r="J17" s="41">
        <f t="shared" ca="1" si="1"/>
        <v>0.12815501937939539</v>
      </c>
      <c r="K17" s="16">
        <f t="shared" ca="1" si="14"/>
        <v>18026.84071612616</v>
      </c>
      <c r="L17" s="15">
        <f t="shared" ca="1" si="11"/>
        <v>6347.6470717838629</v>
      </c>
      <c r="M17" s="16">
        <f t="shared" ca="1" si="2"/>
        <v>152343.5297228127</v>
      </c>
      <c r="N17" s="76" t="str">
        <f t="shared" ca="1" si="3"/>
        <v>V</v>
      </c>
      <c r="O17" s="15">
        <f t="shared" ca="1" si="12"/>
        <v>143202.91793944393</v>
      </c>
      <c r="P17" s="12">
        <f t="shared" ca="1" si="4"/>
        <v>5005.0763971024608</v>
      </c>
      <c r="Q17" s="16">
        <f t="shared" ca="1" si="5"/>
        <v>4973.5875559702863</v>
      </c>
      <c r="R17" s="36">
        <f t="shared" ca="1" si="6"/>
        <v>3921.6398460404203</v>
      </c>
      <c r="S17" s="16">
        <f t="shared" ca="1" si="7"/>
        <v>3940.1324127107514</v>
      </c>
      <c r="T17" s="17">
        <f t="shared" ca="1" si="8"/>
        <v>3106.7675183105139</v>
      </c>
      <c r="U17" s="32">
        <f t="shared" ca="1" si="9"/>
        <v>8913.7199686810382</v>
      </c>
      <c r="V17" s="38">
        <f t="shared" ca="1" si="9"/>
        <v>7028.4073643509346</v>
      </c>
      <c r="W17" s="33">
        <f t="shared" ca="1" si="15"/>
        <v>70982.850014692158</v>
      </c>
    </row>
    <row r="18" spans="1:23" x14ac:dyDescent="0.3">
      <c r="A18" s="9"/>
      <c r="B18" s="9"/>
      <c r="C18" s="9"/>
      <c r="D18" s="3">
        <v>13</v>
      </c>
      <c r="E18" s="9">
        <v>78</v>
      </c>
      <c r="F18" s="10">
        <v>665388.81334350095</v>
      </c>
      <c r="G18" s="31">
        <f t="shared" si="0"/>
        <v>0.7560181343215393</v>
      </c>
      <c r="H18" s="11">
        <f t="shared" si="10"/>
        <v>2.7400875614625661E-2</v>
      </c>
      <c r="I18" s="16">
        <f t="shared" ca="1" si="13"/>
        <v>152343.5297228127</v>
      </c>
      <c r="J18" s="41">
        <f t="shared" ca="1" si="1"/>
        <v>0.31369611131464981</v>
      </c>
      <c r="K18" s="16">
        <f t="shared" ca="1" si="14"/>
        <v>47789.572857994113</v>
      </c>
      <c r="L18" s="15">
        <f t="shared" ca="1" si="11"/>
        <v>8005.324103232273</v>
      </c>
      <c r="M18" s="16">
        <f t="shared" ca="1" si="2"/>
        <v>192127.77847757455</v>
      </c>
      <c r="N18" s="76" t="str">
        <f t="shared" ca="1" si="3"/>
        <v>V</v>
      </c>
      <c r="O18" s="15">
        <f t="shared" ca="1" si="12"/>
        <v>180600.11176892009</v>
      </c>
      <c r="P18" s="12">
        <f t="shared" ca="1" si="4"/>
        <v>6188.3759056058734</v>
      </c>
      <c r="Q18" s="16">
        <f t="shared" ca="1" si="5"/>
        <v>6052.1701931649131</v>
      </c>
      <c r="R18" s="36">
        <f t="shared" ca="1" si="6"/>
        <v>4678.5244066365194</v>
      </c>
      <c r="S18" s="16">
        <f t="shared" ca="1" si="7"/>
        <v>4948.6011985676714</v>
      </c>
      <c r="T18" s="17">
        <f t="shared" ca="1" si="8"/>
        <v>3825.4296801429555</v>
      </c>
      <c r="U18" s="32">
        <f t="shared" ca="1" si="9"/>
        <v>11000.771391732585</v>
      </c>
      <c r="V18" s="38">
        <f t="shared" ca="1" si="9"/>
        <v>8503.9540867794749</v>
      </c>
      <c r="W18" s="33">
        <f t="shared" ca="1" si="15"/>
        <v>79486.804101471629</v>
      </c>
    </row>
    <row r="19" spans="1:23" x14ac:dyDescent="0.3">
      <c r="A19" s="9"/>
      <c r="B19" s="9"/>
      <c r="C19" s="9"/>
      <c r="D19" s="3">
        <v>14</v>
      </c>
      <c r="E19" s="9">
        <v>79</v>
      </c>
      <c r="F19" s="10">
        <v>641272.67739108694</v>
      </c>
      <c r="G19" s="31">
        <f t="shared" si="0"/>
        <v>0.72861725870691363</v>
      </c>
      <c r="H19" s="11">
        <f t="shared" si="10"/>
        <v>3.0010244779763138E-2</v>
      </c>
      <c r="I19" s="16">
        <f t="shared" ca="1" si="13"/>
        <v>192127.77847757455</v>
      </c>
      <c r="J19" s="41">
        <f t="shared" ca="1" si="1"/>
        <v>-0.2087985027072998</v>
      </c>
      <c r="K19" s="16">
        <f t="shared" ca="1" si="14"/>
        <v>-40115.992474597348</v>
      </c>
      <c r="L19" s="15">
        <f t="shared" ca="1" si="11"/>
        <v>6080.4714401190877</v>
      </c>
      <c r="M19" s="16">
        <f t="shared" ca="1" si="2"/>
        <v>145931.31456285811</v>
      </c>
      <c r="N19" s="76" t="str">
        <f t="shared" ca="1" si="3"/>
        <v>V</v>
      </c>
      <c r="O19" s="15">
        <f t="shared" ca="1" si="12"/>
        <v>137175.43568908662</v>
      </c>
      <c r="P19" s="12">
        <f t="shared" ca="1" si="4"/>
        <v>4608.2374421886452</v>
      </c>
      <c r="Q19" s="16">
        <f t="shared" ca="1" si="5"/>
        <v>4430.3364323452488</v>
      </c>
      <c r="R19" s="36">
        <f t="shared" ca="1" si="6"/>
        <v>3357.6413325980502</v>
      </c>
      <c r="S19" s="16">
        <f t="shared" ca="1" si="7"/>
        <v>4116.6684028001455</v>
      </c>
      <c r="T19" s="17">
        <f t="shared" ca="1" si="8"/>
        <v>3119.9201669939944</v>
      </c>
      <c r="U19" s="32">
        <f t="shared" ca="1" si="9"/>
        <v>8547.0048351453952</v>
      </c>
      <c r="V19" s="38">
        <f t="shared" ca="1" si="9"/>
        <v>6477.5614995920441</v>
      </c>
      <c r="W19" s="33">
        <f t="shared" ca="1" si="15"/>
        <v>85964.365601063677</v>
      </c>
    </row>
    <row r="20" spans="1:23" x14ac:dyDescent="0.3">
      <c r="A20" s="9"/>
      <c r="B20" s="9"/>
      <c r="C20" s="9"/>
      <c r="D20" s="3">
        <v>15</v>
      </c>
      <c r="E20" s="9">
        <v>80</v>
      </c>
      <c r="F20" s="10">
        <v>614859.97608720278</v>
      </c>
      <c r="G20" s="31">
        <f t="shared" si="0"/>
        <v>0.69860701392715052</v>
      </c>
      <c r="H20" s="11">
        <f t="shared" si="10"/>
        <v>3.1949792092530752E-2</v>
      </c>
      <c r="I20" s="16">
        <f t="shared" ca="1" si="13"/>
        <v>145931.31456285811</v>
      </c>
      <c r="J20" s="41">
        <f t="shared" ca="1" si="1"/>
        <v>6.3581554091474798E-2</v>
      </c>
      <c r="K20" s="16">
        <f t="shared" ca="1" si="14"/>
        <v>9278.5397705183877</v>
      </c>
      <c r="L20" s="15">
        <f t="shared" ca="1" si="11"/>
        <v>6208.3941733350603</v>
      </c>
      <c r="M20" s="16">
        <f t="shared" ca="1" si="2"/>
        <v>149001.46016004146</v>
      </c>
      <c r="N20" s="76" t="str">
        <f t="shared" ca="1" si="3"/>
        <v>V</v>
      </c>
      <c r="O20" s="15">
        <f t="shared" ca="1" si="12"/>
        <v>140061.37255043897</v>
      </c>
      <c r="P20" s="12">
        <f t="shared" ca="1" si="4"/>
        <v>4612.9283203628465</v>
      </c>
      <c r="Q20" s="16">
        <f t="shared" ca="1" si="5"/>
        <v>4337.2277147163268</v>
      </c>
      <c r="R20" s="36">
        <f t="shared" ca="1" si="6"/>
        <v>3222.6240793486741</v>
      </c>
      <c r="S20" s="16">
        <f t="shared" ca="1" si="7"/>
        <v>4474.9317331810189</v>
      </c>
      <c r="T20" s="17">
        <f t="shared" ca="1" si="8"/>
        <v>3324.9401934465513</v>
      </c>
      <c r="U20" s="32">
        <f t="shared" ca="1" si="9"/>
        <v>8812.1594478973457</v>
      </c>
      <c r="V20" s="38">
        <f t="shared" ca="1" si="9"/>
        <v>6547.5642727952254</v>
      </c>
      <c r="W20" s="33">
        <f t="shared" ca="1" si="15"/>
        <v>92511.929873858899</v>
      </c>
    </row>
    <row r="21" spans="1:23" x14ac:dyDescent="0.3">
      <c r="A21" s="9"/>
      <c r="B21" s="9"/>
      <c r="C21" s="9"/>
      <c r="D21" s="3">
        <v>16</v>
      </c>
      <c r="E21" s="9">
        <v>81</v>
      </c>
      <c r="F21" s="10">
        <v>586740.23493033391</v>
      </c>
      <c r="G21" s="31">
        <f t="shared" si="0"/>
        <v>0.66665722183461973</v>
      </c>
      <c r="H21" s="11">
        <f t="shared" si="10"/>
        <v>3.4620793358098333E-2</v>
      </c>
      <c r="I21" s="16">
        <f t="shared" ca="1" si="13"/>
        <v>149001.46016004146</v>
      </c>
      <c r="J21" s="41">
        <f t="shared" ca="1" si="1"/>
        <v>0.25561366102355504</v>
      </c>
      <c r="K21" s="16">
        <f t="shared" ca="1" si="14"/>
        <v>38086.808729363576</v>
      </c>
      <c r="L21" s="15">
        <f t="shared" ca="1" si="11"/>
        <v>7483.530755576202</v>
      </c>
      <c r="M21" s="16">
        <f t="shared" ca="1" si="2"/>
        <v>179604.73813382883</v>
      </c>
      <c r="N21" s="76" t="str">
        <f t="shared" ca="1" si="3"/>
        <v>V</v>
      </c>
      <c r="O21" s="15">
        <f t="shared" ca="1" si="12"/>
        <v>168828.45384579909</v>
      </c>
      <c r="P21" s="12">
        <f t="shared" ca="1" si="4"/>
        <v>5451.3466507012063</v>
      </c>
      <c r="Q21" s="16">
        <f t="shared" ca="1" si="5"/>
        <v>4988.9498230263634</v>
      </c>
      <c r="R21" s="36">
        <f t="shared" ca="1" si="6"/>
        <v>3634.1796134139254</v>
      </c>
      <c r="S21" s="16">
        <f t="shared" ca="1" si="7"/>
        <v>5844.9750135626518</v>
      </c>
      <c r="T21" s="17">
        <f t="shared" ca="1" si="8"/>
        <v>4257.747579894015</v>
      </c>
      <c r="U21" s="32">
        <f t="shared" ca="1" si="9"/>
        <v>10833.924836589016</v>
      </c>
      <c r="V21" s="38">
        <f t="shared" ca="1" si="9"/>
        <v>7891.9271933079399</v>
      </c>
      <c r="W21" s="33">
        <f t="shared" ca="1" si="15"/>
        <v>100403.85706716684</v>
      </c>
    </row>
    <row r="22" spans="1:23" x14ac:dyDescent="0.3">
      <c r="A22" s="9"/>
      <c r="B22" s="9"/>
      <c r="C22" s="9"/>
      <c r="D22" s="3">
        <v>17</v>
      </c>
      <c r="E22" s="9">
        <v>82</v>
      </c>
      <c r="F22" s="10">
        <v>556269.68460388086</v>
      </c>
      <c r="G22" s="31">
        <f t="shared" si="0"/>
        <v>0.63203642847652142</v>
      </c>
      <c r="H22" s="11">
        <f t="shared" si="10"/>
        <v>3.427640151839649E-2</v>
      </c>
      <c r="I22" s="16">
        <f t="shared" ca="1" si="13"/>
        <v>179604.73813382883</v>
      </c>
      <c r="J22" s="41">
        <f t="shared" ca="1" si="1"/>
        <v>0.12846049067907775</v>
      </c>
      <c r="K22" s="16">
        <f t="shared" ca="1" si="14"/>
        <v>23072.112788958919</v>
      </c>
      <c r="L22" s="15">
        <f t="shared" ca="1" si="11"/>
        <v>8107.0740369115092</v>
      </c>
      <c r="M22" s="16">
        <f t="shared" ca="1" si="2"/>
        <v>194569.77688587623</v>
      </c>
      <c r="N22" s="76" t="str">
        <f t="shared" ca="1" si="3"/>
        <v>V</v>
      </c>
      <c r="O22" s="15">
        <f t="shared" ca="1" si="12"/>
        <v>182895.59027272367</v>
      </c>
      <c r="P22" s="12">
        <f t="shared" ca="1" si="4"/>
        <v>5789.7687682936739</v>
      </c>
      <c r="Q22" s="16">
        <f t="shared" ca="1" si="5"/>
        <v>5123.9661196842844</v>
      </c>
      <c r="R22" s="36">
        <f t="shared" ca="1" si="6"/>
        <v>3659.3447740172419</v>
      </c>
      <c r="S22" s="16">
        <f t="shared" ca="1" si="7"/>
        <v>6269.0026881320082</v>
      </c>
      <c r="T22" s="17">
        <f t="shared" ca="1" si="8"/>
        <v>4477.0870238559255</v>
      </c>
      <c r="U22" s="32">
        <f t="shared" ca="1" si="9"/>
        <v>11392.968807816293</v>
      </c>
      <c r="V22" s="38">
        <f t="shared" ca="1" si="9"/>
        <v>8136.4317978731669</v>
      </c>
      <c r="W22" s="33">
        <f t="shared" ca="1" si="15"/>
        <v>108540.28886504001</v>
      </c>
    </row>
    <row r="23" spans="1:23" x14ac:dyDescent="0.3">
      <c r="A23" s="9"/>
      <c r="B23" s="9"/>
      <c r="C23" s="9"/>
      <c r="D23" s="3">
        <v>18</v>
      </c>
      <c r="E23" s="9">
        <v>83</v>
      </c>
      <c r="F23" s="10">
        <v>526102.24139502365</v>
      </c>
      <c r="G23" s="31">
        <f t="shared" si="0"/>
        <v>0.59776002695812491</v>
      </c>
      <c r="H23" s="11">
        <f t="shared" si="10"/>
        <v>3.5532409116426925E-2</v>
      </c>
      <c r="I23" s="16">
        <f t="shared" ca="1" si="13"/>
        <v>194569.77688587623</v>
      </c>
      <c r="J23" s="41">
        <f t="shared" ca="1" si="1"/>
        <v>-1.6510924265851074E-3</v>
      </c>
      <c r="K23" s="16">
        <f t="shared" ca="1" si="14"/>
        <v>-321.25268505862431</v>
      </c>
      <c r="L23" s="15">
        <f t="shared" ca="1" si="11"/>
        <v>7769.9409680327044</v>
      </c>
      <c r="M23" s="16">
        <f t="shared" ca="1" si="2"/>
        <v>186478.58323278491</v>
      </c>
      <c r="N23" s="76" t="str">
        <f t="shared" ca="1" si="3"/>
        <v>V</v>
      </c>
      <c r="O23" s="15">
        <f t="shared" ca="1" si="12"/>
        <v>175289.86823881781</v>
      </c>
      <c r="P23" s="12">
        <f t="shared" ca="1" si="4"/>
        <v>5440.1970116975681</v>
      </c>
      <c r="Q23" s="16">
        <f t="shared" ca="1" si="5"/>
        <v>4644.5601225142682</v>
      </c>
      <c r="R23" s="36">
        <f t="shared" ca="1" si="6"/>
        <v>3251.9323123698487</v>
      </c>
      <c r="S23" s="16">
        <f t="shared" ca="1" si="7"/>
        <v>6228.4713122262447</v>
      </c>
      <c r="T23" s="17">
        <f t="shared" ca="1" si="8"/>
        <v>4360.9225809596428</v>
      </c>
      <c r="U23" s="32">
        <f t="shared" ca="1" si="9"/>
        <v>10873.031434740513</v>
      </c>
      <c r="V23" s="38">
        <f t="shared" ca="1" si="9"/>
        <v>7612.8548933294915</v>
      </c>
      <c r="W23" s="33">
        <f t="shared" ca="1" si="15"/>
        <v>116153.14375836951</v>
      </c>
    </row>
    <row r="24" spans="1:23" x14ac:dyDescent="0.3">
      <c r="A24" s="9"/>
      <c r="B24" s="9"/>
      <c r="C24" s="9"/>
      <c r="D24" s="3">
        <v>19</v>
      </c>
      <c r="E24" s="9">
        <v>84</v>
      </c>
      <c r="F24" s="10">
        <v>494829.35723539628</v>
      </c>
      <c r="G24" s="31">
        <f t="shared" si="0"/>
        <v>0.56222761784169806</v>
      </c>
      <c r="H24" s="11">
        <f t="shared" si="10"/>
        <v>3.9765463216708652E-2</v>
      </c>
      <c r="I24" s="16">
        <f t="shared" ca="1" si="13"/>
        <v>186478.58323278491</v>
      </c>
      <c r="J24" s="41">
        <f t="shared" ca="1" si="1"/>
        <v>-0.27872525291023509</v>
      </c>
      <c r="K24" s="16">
        <f t="shared" ca="1" si="14"/>
        <v>-51976.290273900297</v>
      </c>
      <c r="L24" s="15">
        <f t="shared" ca="1" si="11"/>
        <v>5380.0917183553847</v>
      </c>
      <c r="M24" s="16">
        <f t="shared" ca="1" si="2"/>
        <v>129122.20124052923</v>
      </c>
      <c r="N24" s="76" t="str">
        <f t="shared" ca="1" si="3"/>
        <v>V</v>
      </c>
      <c r="O24" s="15">
        <f t="shared" ca="1" si="12"/>
        <v>121374.86916609749</v>
      </c>
      <c r="P24" s="12">
        <f t="shared" ca="1" si="4"/>
        <v>3693.0604458641496</v>
      </c>
      <c r="Q24" s="16">
        <f t="shared" ca="1" si="5"/>
        <v>3024.8361505807957</v>
      </c>
      <c r="R24" s="36">
        <f t="shared" ca="1" si="6"/>
        <v>2076.3405770236</v>
      </c>
      <c r="S24" s="16">
        <f t="shared" ca="1" si="7"/>
        <v>4826.5278952572744</v>
      </c>
      <c r="T24" s="17">
        <f t="shared" ca="1" si="8"/>
        <v>3313.0772101936068</v>
      </c>
      <c r="U24" s="32">
        <f t="shared" ca="1" si="9"/>
        <v>7851.3640458380705</v>
      </c>
      <c r="V24" s="38">
        <f t="shared" ca="1" si="9"/>
        <v>5389.4177872172068</v>
      </c>
      <c r="W24" s="33">
        <f t="shared" ca="1" si="15"/>
        <v>121542.56154558671</v>
      </c>
    </row>
    <row r="25" spans="1:23" x14ac:dyDescent="0.3">
      <c r="A25" s="9"/>
      <c r="B25" s="9"/>
      <c r="C25" s="9"/>
      <c r="D25" s="3">
        <v>20</v>
      </c>
      <c r="E25" s="9">
        <v>85</v>
      </c>
      <c r="F25" s="10">
        <v>459830.86555825482</v>
      </c>
      <c r="G25" s="11">
        <f t="shared" si="0"/>
        <v>0.52246215462498935</v>
      </c>
      <c r="H25" s="11">
        <f t="shared" si="10"/>
        <v>3.98132910161609E-2</v>
      </c>
      <c r="I25" s="16">
        <f t="shared" ca="1" si="13"/>
        <v>129122.20124052923</v>
      </c>
      <c r="J25" s="41">
        <f t="shared" ca="1" si="1"/>
        <v>0.14624052749566419</v>
      </c>
      <c r="K25" s="16">
        <f t="shared" ca="1" si="14"/>
        <v>18882.898820816299</v>
      </c>
      <c r="L25" s="15">
        <f t="shared" ca="1" si="11"/>
        <v>5920.204002453821</v>
      </c>
      <c r="M25" s="16">
        <f t="shared" ca="1" si="2"/>
        <v>142084.8960588917</v>
      </c>
      <c r="N25" s="76" t="str">
        <f t="shared" ca="1" si="3"/>
        <v>V</v>
      </c>
      <c r="O25" s="15">
        <f t="shared" ca="1" si="12"/>
        <v>133559.80229535818</v>
      </c>
      <c r="P25" s="12">
        <f t="shared" ca="1" si="4"/>
        <v>3984.1275798030069</v>
      </c>
      <c r="Q25" s="16">
        <f t="shared" ca="1" si="5"/>
        <v>3093.082538941509</v>
      </c>
      <c r="R25" s="36">
        <f t="shared" ca="1" si="6"/>
        <v>2081.5558796447231</v>
      </c>
      <c r="S25" s="16">
        <f t="shared" ca="1" si="7"/>
        <v>5317.4552768460098</v>
      </c>
      <c r="T25" s="17">
        <f t="shared" ca="1" si="8"/>
        <v>3578.4949664015353</v>
      </c>
      <c r="U25" s="32">
        <f t="shared" ca="1" si="9"/>
        <v>8410.5378157875184</v>
      </c>
      <c r="V25" s="38">
        <f t="shared" ca="1" si="9"/>
        <v>5660.0508460462588</v>
      </c>
      <c r="W25" s="33">
        <f t="shared" ca="1" si="15"/>
        <v>127202.61239163297</v>
      </c>
    </row>
    <row r="26" spans="1:23" x14ac:dyDescent="0.3">
      <c r="A26" s="9"/>
      <c r="B26" s="9"/>
      <c r="C26" s="9"/>
      <c r="D26" s="3">
        <v>21</v>
      </c>
      <c r="E26" s="9">
        <v>86</v>
      </c>
      <c r="F26" s="10">
        <v>424790.27954332222</v>
      </c>
      <c r="G26" s="11">
        <f t="shared" si="0"/>
        <v>0.48264886360882847</v>
      </c>
      <c r="H26" s="11">
        <f t="shared" si="10"/>
        <v>4.3490233295922706E-2</v>
      </c>
      <c r="I26" s="16">
        <f t="shared" ca="1" si="13"/>
        <v>142084.8960588917</v>
      </c>
      <c r="J26" s="41">
        <f t="shared" ca="1" si="1"/>
        <v>4.7063461299681045E-2</v>
      </c>
      <c r="K26" s="16">
        <f t="shared" ca="1" si="14"/>
        <v>6687.007006936853</v>
      </c>
      <c r="L26" s="15">
        <f t="shared" ca="1" si="11"/>
        <v>5950.8761226331417</v>
      </c>
      <c r="M26" s="16">
        <f t="shared" ca="1" si="2"/>
        <v>142821.02694319541</v>
      </c>
      <c r="N26" s="76" t="str">
        <f t="shared" ca="1" si="3"/>
        <v>V</v>
      </c>
      <c r="O26" s="15">
        <f t="shared" ca="1" si="12"/>
        <v>134251.76532660369</v>
      </c>
      <c r="P26" s="12">
        <f t="shared" ca="1" si="4"/>
        <v>3926.2441543228779</v>
      </c>
      <c r="Q26" s="16">
        <f t="shared" ca="1" si="5"/>
        <v>2872.183598065797</v>
      </c>
      <c r="R26" s="36">
        <f t="shared" ca="1" si="6"/>
        <v>1894.9972793347426</v>
      </c>
      <c r="S26" s="16">
        <f t="shared" ca="1" si="7"/>
        <v>5838.6405944434619</v>
      </c>
      <c r="T26" s="17">
        <f t="shared" ca="1" si="8"/>
        <v>3852.1938670406271</v>
      </c>
      <c r="U26" s="32">
        <f t="shared" ca="1" si="9"/>
        <v>8710.8241925092589</v>
      </c>
      <c r="V26" s="38">
        <f t="shared" ca="1" si="9"/>
        <v>5747.1911463753695</v>
      </c>
      <c r="W26" s="33">
        <f t="shared" ca="1" si="15"/>
        <v>132949.80353800833</v>
      </c>
    </row>
    <row r="27" spans="1:23" x14ac:dyDescent="0.3">
      <c r="A27" s="9"/>
      <c r="B27" s="9"/>
      <c r="C27" s="9"/>
      <c r="D27" s="3">
        <v>22</v>
      </c>
      <c r="E27" s="9">
        <v>87</v>
      </c>
      <c r="F27" s="10">
        <v>386513.5327153175</v>
      </c>
      <c r="G27" s="11">
        <f t="shared" si="0"/>
        <v>0.43915863031290575</v>
      </c>
      <c r="H27" s="11">
        <f t="shared" si="10"/>
        <v>4.2435468114864421E-2</v>
      </c>
      <c r="I27" s="16">
        <f t="shared" ca="1" si="13"/>
        <v>142821.02694319541</v>
      </c>
      <c r="J27" s="41">
        <f t="shared" ca="1" si="1"/>
        <v>0.15324207789351829</v>
      </c>
      <c r="K27" s="16">
        <f t="shared" ca="1" si="14"/>
        <v>21886.190935661427</v>
      </c>
      <c r="L27" s="15">
        <f t="shared" ca="1" si="11"/>
        <v>6588.2887151542736</v>
      </c>
      <c r="M27" s="16">
        <f t="shared" ca="1" si="2"/>
        <v>158118.92916370256</v>
      </c>
      <c r="N27" s="76" t="str">
        <f t="shared" ca="1" si="3"/>
        <v>V</v>
      </c>
      <c r="O27" s="15">
        <f t="shared" ca="1" si="12"/>
        <v>148631.7934138804</v>
      </c>
      <c r="P27" s="12">
        <f t="shared" ca="1" si="4"/>
        <v>4261.5623217398543</v>
      </c>
      <c r="Q27" s="16">
        <f t="shared" ca="1" si="5"/>
        <v>2893.3038482531247</v>
      </c>
      <c r="R27" s="36">
        <f t="shared" ca="1" si="6"/>
        <v>1871.5018722083612</v>
      </c>
      <c r="S27" s="16">
        <f t="shared" ca="1" si="7"/>
        <v>6307.2597302698368</v>
      </c>
      <c r="T27" s="17">
        <f t="shared" ca="1" si="8"/>
        <v>4079.7818040546526</v>
      </c>
      <c r="U27" s="32">
        <f t="shared" ca="1" si="9"/>
        <v>9200.5635785229606</v>
      </c>
      <c r="V27" s="38">
        <f t="shared" ca="1" si="9"/>
        <v>5951.2836762630141</v>
      </c>
      <c r="W27" s="33">
        <f t="shared" ca="1" si="15"/>
        <v>138901.08721427133</v>
      </c>
    </row>
    <row r="28" spans="1:23" x14ac:dyDescent="0.3">
      <c r="A28" s="9"/>
      <c r="B28" s="9"/>
      <c r="C28" s="9"/>
      <c r="D28" s="3">
        <v>23</v>
      </c>
      <c r="E28" s="9">
        <v>88</v>
      </c>
      <c r="F28" s="10">
        <v>349165.10879428941</v>
      </c>
      <c r="G28" s="11">
        <f t="shared" si="0"/>
        <v>0.39672316219804132</v>
      </c>
      <c r="H28" s="11">
        <f t="shared" si="10"/>
        <v>4.4253973827393177E-2</v>
      </c>
      <c r="I28" s="16">
        <f t="shared" ca="1" si="13"/>
        <v>158118.92916370256</v>
      </c>
      <c r="J28" s="41">
        <f t="shared" ca="1" si="1"/>
        <v>0.11667294603874093</v>
      </c>
      <c r="K28" s="16">
        <f t="shared" ca="1" si="14"/>
        <v>18448.201290020166</v>
      </c>
      <c r="L28" s="15">
        <f t="shared" ca="1" si="11"/>
        <v>7062.6852181489094</v>
      </c>
      <c r="M28" s="16">
        <f t="shared" ca="1" si="2"/>
        <v>169504.4452355738</v>
      </c>
      <c r="N28" s="76" t="str">
        <f t="shared" ca="1" si="3"/>
        <v>V</v>
      </c>
      <c r="O28" s="15">
        <f t="shared" ca="1" si="12"/>
        <v>159334.17852143937</v>
      </c>
      <c r="P28" s="12">
        <f t="shared" ca="1" si="4"/>
        <v>4478.84362592465</v>
      </c>
      <c r="Q28" s="16">
        <f t="shared" ca="1" si="5"/>
        <v>2801.9308133533987</v>
      </c>
      <c r="R28" s="36">
        <f t="shared" ca="1" si="6"/>
        <v>1776.8610062673686</v>
      </c>
      <c r="S28" s="16">
        <f t="shared" ca="1" si="7"/>
        <v>7051.1705660969701</v>
      </c>
      <c r="T28" s="17">
        <f t="shared" ca="1" si="8"/>
        <v>4471.5415411856839</v>
      </c>
      <c r="U28" s="32">
        <f t="shared" ca="1" si="9"/>
        <v>9853.1013794503688</v>
      </c>
      <c r="V28" s="38">
        <f t="shared" ca="1" si="9"/>
        <v>6248.4025474530526</v>
      </c>
      <c r="W28" s="33">
        <f t="shared" ca="1" si="15"/>
        <v>145149.4897617244</v>
      </c>
    </row>
    <row r="29" spans="1:23" x14ac:dyDescent="0.3">
      <c r="A29" s="9"/>
      <c r="B29" s="9"/>
      <c r="C29" s="9"/>
      <c r="D29" s="3">
        <v>24</v>
      </c>
      <c r="E29" s="9">
        <v>89</v>
      </c>
      <c r="F29" s="10">
        <v>310216.17649497517</v>
      </c>
      <c r="G29" s="11">
        <f t="shared" si="0"/>
        <v>0.35246918837064817</v>
      </c>
      <c r="H29" s="11">
        <f t="shared" si="10"/>
        <v>4.4291012544623025E-2</v>
      </c>
      <c r="I29" s="16">
        <f t="shared" ca="1" si="13"/>
        <v>169504.4452355738</v>
      </c>
      <c r="J29" s="41">
        <f t="shared" ca="1" si="1"/>
        <v>1.5454110637293267E-2</v>
      </c>
      <c r="K29" s="16">
        <f t="shared" ca="1" si="14"/>
        <v>2619.5404501835751</v>
      </c>
      <c r="L29" s="15">
        <f t="shared" ca="1" si="11"/>
        <v>6884.9594274302954</v>
      </c>
      <c r="M29" s="16">
        <f t="shared" ca="1" si="2"/>
        <v>165239.0262583271</v>
      </c>
      <c r="N29" s="76" t="str">
        <f t="shared" ca="1" si="3"/>
        <v>V</v>
      </c>
      <c r="O29" s="15">
        <f t="shared" ca="1" si="12"/>
        <v>155324.68468282747</v>
      </c>
      <c r="P29" s="12">
        <f t="shared" ca="1" si="4"/>
        <v>4280.5272196205406</v>
      </c>
      <c r="Q29" s="16">
        <f t="shared" ca="1" si="5"/>
        <v>2426.7360613511987</v>
      </c>
      <c r="R29" s="36">
        <f t="shared" ca="1" si="6"/>
        <v>1508.7539548981192</v>
      </c>
      <c r="S29" s="16">
        <f t="shared" ca="1" si="7"/>
        <v>6879.487557776727</v>
      </c>
      <c r="T29" s="17">
        <f t="shared" ca="1" si="8"/>
        <v>4277.1252406777166</v>
      </c>
      <c r="U29" s="32">
        <f t="shared" ca="1" si="9"/>
        <v>9306.2236191279262</v>
      </c>
      <c r="V29" s="38">
        <f t="shared" ca="1" si="9"/>
        <v>5785.8791955758361</v>
      </c>
      <c r="W29" s="33">
        <f t="shared" ca="1" si="15"/>
        <v>150935.36895730023</v>
      </c>
    </row>
    <row r="30" spans="1:23" x14ac:dyDescent="0.3">
      <c r="A30" s="9"/>
      <c r="B30" s="9"/>
      <c r="C30" s="9"/>
      <c r="D30" s="3">
        <v>25</v>
      </c>
      <c r="E30" s="9">
        <v>90</v>
      </c>
      <c r="F30" s="10">
        <v>271234.64557535475</v>
      </c>
      <c r="G30" s="11">
        <f t="shared" si="0"/>
        <v>0.30817817582602514</v>
      </c>
      <c r="H30" s="11">
        <f t="shared" si="10"/>
        <v>4.3640254678262033E-2</v>
      </c>
      <c r="I30" s="16">
        <f t="shared" ca="1" si="13"/>
        <v>165239.0262583271</v>
      </c>
      <c r="J30" s="41">
        <f t="shared" ca="1" si="1"/>
        <v>3.0832591357070414E-2</v>
      </c>
      <c r="K30" s="16">
        <f t="shared" ca="1" si="14"/>
        <v>5094.7473728632276</v>
      </c>
      <c r="L30" s="15">
        <f t="shared" ca="1" si="11"/>
        <v>6813.3509452476137</v>
      </c>
      <c r="M30" s="16">
        <f t="shared" ca="1" si="2"/>
        <v>163520.42268594273</v>
      </c>
      <c r="N30" s="76" t="str">
        <f t="shared" ca="1" si="3"/>
        <v>V</v>
      </c>
      <c r="O30" s="15">
        <f t="shared" ca="1" si="12"/>
        <v>153709.19732478616</v>
      </c>
      <c r="P30" s="12">
        <f t="shared" ca="1" si="4"/>
        <v>4152.9477328714529</v>
      </c>
      <c r="Q30" s="16">
        <f t="shared" ca="1" si="5"/>
        <v>2099.7260655689338</v>
      </c>
      <c r="R30" s="36">
        <f t="shared" ca="1" si="6"/>
        <v>1279.8478566171511</v>
      </c>
      <c r="S30" s="16">
        <f t="shared" ca="1" si="7"/>
        <v>6707.9085176449016</v>
      </c>
      <c r="T30" s="17">
        <f t="shared" ca="1" si="8"/>
        <v>4088.6773181841568</v>
      </c>
      <c r="U30" s="32">
        <f t="shared" ca="1" si="9"/>
        <v>8807.6345832138359</v>
      </c>
      <c r="V30" s="38">
        <f t="shared" ca="1" si="9"/>
        <v>5368.5251748013079</v>
      </c>
      <c r="W30" s="33">
        <f t="shared" ca="1" si="15"/>
        <v>156303.89413210153</v>
      </c>
    </row>
    <row r="31" spans="1:23" x14ac:dyDescent="0.3">
      <c r="A31" s="9"/>
      <c r="B31" s="9"/>
      <c r="C31" s="9"/>
      <c r="D31" s="3">
        <v>26</v>
      </c>
      <c r="E31" s="9">
        <v>91</v>
      </c>
      <c r="F31" s="10">
        <v>232825.86150506814</v>
      </c>
      <c r="G31" s="11">
        <f t="shared" si="0"/>
        <v>0.26453792114776309</v>
      </c>
      <c r="H31" s="11">
        <f t="shared" si="10"/>
        <v>4.0495862910376608E-2</v>
      </c>
      <c r="I31" s="16">
        <f t="shared" ca="1" si="13"/>
        <v>163520.42268594273</v>
      </c>
      <c r="J31" s="41">
        <f t="shared" ca="1" si="1"/>
        <v>0.14359205105097286</v>
      </c>
      <c r="K31" s="16">
        <f t="shared" ca="1" si="14"/>
        <v>23480.232882196549</v>
      </c>
      <c r="L31" s="15">
        <f t="shared" ca="1" si="11"/>
        <v>7480.0262227255716</v>
      </c>
      <c r="M31" s="16">
        <f t="shared" ca="1" si="2"/>
        <v>179520.6293454137</v>
      </c>
      <c r="N31" s="76" t="str">
        <f t="shared" ca="1" si="3"/>
        <v>V</v>
      </c>
      <c r="O31" s="15">
        <f t="shared" ca="1" si="12"/>
        <v>168749.39158468888</v>
      </c>
      <c r="P31" s="12">
        <f t="shared" ca="1" si="4"/>
        <v>4469.9087206983077</v>
      </c>
      <c r="Q31" s="16">
        <f t="shared" ca="1" si="5"/>
        <v>1978.7505870905775</v>
      </c>
      <c r="R31" s="36">
        <f t="shared" ca="1" si="6"/>
        <v>1182.4603606937876</v>
      </c>
      <c r="S31" s="16">
        <f t="shared" ca="1" si="7"/>
        <v>6833.6522278230213</v>
      </c>
      <c r="T31" s="17">
        <f t="shared" ca="1" si="8"/>
        <v>4083.649011090668</v>
      </c>
      <c r="U31" s="32">
        <f t="shared" ca="1" si="9"/>
        <v>8812.4028149135993</v>
      </c>
      <c r="V31" s="38">
        <f t="shared" ca="1" si="9"/>
        <v>5266.109371784456</v>
      </c>
      <c r="W31" s="33">
        <f t="shared" ca="1" si="15"/>
        <v>161570.00350388599</v>
      </c>
    </row>
    <row r="32" spans="1:23" x14ac:dyDescent="0.3">
      <c r="A32" s="9"/>
      <c r="B32" s="9"/>
      <c r="C32" s="9"/>
      <c r="D32" s="3">
        <v>27</v>
      </c>
      <c r="E32" s="9">
        <v>92</v>
      </c>
      <c r="F32" s="10">
        <v>197184.52838884888</v>
      </c>
      <c r="G32" s="11">
        <f t="shared" si="0"/>
        <v>0.22404205823738649</v>
      </c>
      <c r="H32" s="11">
        <f t="shared" si="10"/>
        <v>3.9864321014227135E-2</v>
      </c>
      <c r="I32" s="16">
        <f t="shared" ca="1" si="13"/>
        <v>179520.6293454137</v>
      </c>
      <c r="J32" s="41">
        <f t="shared" ca="1" si="1"/>
        <v>0.25888600444846377</v>
      </c>
      <c r="K32" s="16">
        <f t="shared" ca="1" si="14"/>
        <v>46475.37844730779</v>
      </c>
      <c r="L32" s="15">
        <f t="shared" ca="1" si="11"/>
        <v>9039.8403117088601</v>
      </c>
      <c r="M32" s="16">
        <f t="shared" ca="1" si="2"/>
        <v>216956.16748101264</v>
      </c>
      <c r="N32" s="76" t="str">
        <f t="shared" ca="1" si="3"/>
        <v>V</v>
      </c>
      <c r="O32" s="15">
        <f t="shared" ca="1" si="12"/>
        <v>203938.79743215189</v>
      </c>
      <c r="P32" s="12">
        <f t="shared" ca="1" si="4"/>
        <v>5296.099322022812</v>
      </c>
      <c r="Q32" s="16">
        <f t="shared" ca="1" si="5"/>
        <v>2025.3044295725504</v>
      </c>
      <c r="R32" s="36">
        <f t="shared" ca="1" si="6"/>
        <v>1186.548992735618</v>
      </c>
      <c r="S32" s="16">
        <f t="shared" ca="1" si="7"/>
        <v>8129.8816880907434</v>
      </c>
      <c r="T32" s="17">
        <f t="shared" ca="1" si="8"/>
        <v>4762.9891028776128</v>
      </c>
      <c r="U32" s="32">
        <f t="shared" ca="1" si="9"/>
        <v>10155.186117663294</v>
      </c>
      <c r="V32" s="38">
        <f t="shared" ca="1" si="9"/>
        <v>5949.5380956132303</v>
      </c>
      <c r="W32" s="33">
        <f t="shared" ca="1" si="15"/>
        <v>167519.54159949924</v>
      </c>
    </row>
    <row r="33" spans="1:23" x14ac:dyDescent="0.3">
      <c r="A33" s="9"/>
      <c r="B33" s="9"/>
      <c r="C33" s="9"/>
      <c r="D33" s="3">
        <v>28</v>
      </c>
      <c r="E33" s="9">
        <v>93</v>
      </c>
      <c r="F33" s="10">
        <v>162099.02970804658</v>
      </c>
      <c r="G33" s="11">
        <f t="shared" si="0"/>
        <v>0.18417773722315936</v>
      </c>
      <c r="H33" s="11">
        <f t="shared" si="10"/>
        <v>3.5893483021063079E-2</v>
      </c>
      <c r="I33" s="16">
        <f t="shared" ca="1" si="13"/>
        <v>216956.16748101264</v>
      </c>
      <c r="J33" s="41">
        <f t="shared" ca="1" si="1"/>
        <v>0.44190296869992762</v>
      </c>
      <c r="K33" s="16">
        <f t="shared" ca="1" si="14"/>
        <v>95873.574487618185</v>
      </c>
      <c r="L33" s="15">
        <f t="shared" ca="1" si="11"/>
        <v>12513.189678745233</v>
      </c>
      <c r="M33" s="16">
        <f t="shared" ca="1" si="2"/>
        <v>300316.55228988559</v>
      </c>
      <c r="N33" s="76" t="str">
        <f t="shared" ca="1" si="3"/>
        <v>V</v>
      </c>
      <c r="O33" s="15">
        <f t="shared" ca="1" si="12"/>
        <v>282297.55915249244</v>
      </c>
      <c r="P33" s="12">
        <f t="shared" ca="1" si="4"/>
        <v>7187.2577270158736</v>
      </c>
      <c r="Q33" s="16">
        <f t="shared" ca="1" si="5"/>
        <v>2304.6509604754897</v>
      </c>
      <c r="R33" s="36">
        <f t="shared" ca="1" si="6"/>
        <v>1323.7328650014513</v>
      </c>
      <c r="S33" s="16">
        <f t="shared" ca="1" si="7"/>
        <v>10132.642646327537</v>
      </c>
      <c r="T33" s="17">
        <f t="shared" ca="1" si="8"/>
        <v>5819.9320896261524</v>
      </c>
      <c r="U33" s="32">
        <f t="shared" ca="1" si="9"/>
        <v>12437.293606803027</v>
      </c>
      <c r="V33" s="38">
        <f t="shared" ca="1" si="9"/>
        <v>7143.6649546276039</v>
      </c>
      <c r="W33" s="33">
        <f t="shared" ca="1" si="15"/>
        <v>174663.20655412684</v>
      </c>
    </row>
    <row r="34" spans="1:23" x14ac:dyDescent="0.3">
      <c r="A34" s="9"/>
      <c r="B34" s="9"/>
      <c r="C34" s="9"/>
      <c r="D34" s="3">
        <v>29</v>
      </c>
      <c r="E34" s="9">
        <v>94</v>
      </c>
      <c r="F34" s="10">
        <v>130508.35616476803</v>
      </c>
      <c r="G34" s="11">
        <f t="shared" si="0"/>
        <v>0.14828425420209629</v>
      </c>
      <c r="H34" s="11">
        <f t="shared" si="10"/>
        <v>3.2800360912344437E-2</v>
      </c>
      <c r="I34" s="16">
        <f t="shared" ca="1" si="13"/>
        <v>300316.55228988559</v>
      </c>
      <c r="J34" s="41">
        <f t="shared" ca="1" si="1"/>
        <v>-3.8847014424974735E-3</v>
      </c>
      <c r="K34" s="16">
        <f t="shared" ca="1" si="14"/>
        <v>-1166.6401438863866</v>
      </c>
      <c r="L34" s="15">
        <f t="shared" ca="1" si="11"/>
        <v>11965.996485839969</v>
      </c>
      <c r="M34" s="16">
        <f t="shared" ca="1" si="2"/>
        <v>287183.91566015925</v>
      </c>
      <c r="N34" s="76" t="str">
        <f t="shared" ca="1" si="3"/>
        <v>V</v>
      </c>
      <c r="O34" s="15">
        <f t="shared" ca="1" si="12"/>
        <v>269952.88072054973</v>
      </c>
      <c r="P34" s="12">
        <f t="shared" ca="1" si="4"/>
        <v>6738.1998838175386</v>
      </c>
      <c r="Q34" s="16">
        <f t="shared" ca="1" si="5"/>
        <v>1774.3688646876849</v>
      </c>
      <c r="R34" s="36">
        <f t="shared" ca="1" si="6"/>
        <v>999.16894443653564</v>
      </c>
      <c r="S34" s="16">
        <f t="shared" ca="1" si="7"/>
        <v>8854.5519169610998</v>
      </c>
      <c r="T34" s="17">
        <f t="shared" ca="1" si="8"/>
        <v>4986.1071552818084</v>
      </c>
      <c r="U34" s="32">
        <f t="shared" ca="1" si="9"/>
        <v>10628.920781648785</v>
      </c>
      <c r="V34" s="38">
        <f t="shared" ca="1" si="9"/>
        <v>5985.2760997183441</v>
      </c>
      <c r="W34" s="33">
        <f t="shared" ca="1" si="15"/>
        <v>180648.48265384519</v>
      </c>
    </row>
    <row r="35" spans="1:23" x14ac:dyDescent="0.3">
      <c r="A35" s="9"/>
      <c r="B35" s="9"/>
      <c r="C35" s="9"/>
      <c r="D35" s="3">
        <v>30</v>
      </c>
      <c r="E35" s="9">
        <v>95</v>
      </c>
      <c r="F35" s="10">
        <v>101640.00997848315</v>
      </c>
      <c r="G35" s="11">
        <f t="shared" si="0"/>
        <v>0.11548389328975185</v>
      </c>
      <c r="H35" s="11">
        <f t="shared" si="10"/>
        <v>2.6321049663064523E-2</v>
      </c>
      <c r="I35" s="16">
        <f t="shared" ca="1" si="13"/>
        <v>287183.91566015925</v>
      </c>
      <c r="J35" s="41">
        <f t="shared" ca="1" si="1"/>
        <v>0.17677475260256698</v>
      </c>
      <c r="K35" s="16">
        <f t="shared" ca="1" si="14"/>
        <v>50766.865642261109</v>
      </c>
      <c r="L35" s="15">
        <f t="shared" ca="1" si="11"/>
        <v>13518.031252096815</v>
      </c>
      <c r="M35" s="16">
        <f t="shared" ca="1" si="2"/>
        <v>324432.75005032355</v>
      </c>
      <c r="N35" s="76" t="str">
        <f t="shared" ca="1" si="3"/>
        <v>V</v>
      </c>
      <c r="O35" s="15">
        <f t="shared" ca="1" si="12"/>
        <v>304966.78504730412</v>
      </c>
      <c r="P35" s="12">
        <f t="shared" ca="1" si="4"/>
        <v>7462.9115306033218</v>
      </c>
      <c r="Q35" s="16">
        <f t="shared" ca="1" si="5"/>
        <v>1561.1148786046792</v>
      </c>
      <c r="R35" s="36">
        <f t="shared" ca="1" si="6"/>
        <v>861.84607883105264</v>
      </c>
      <c r="S35" s="16">
        <f t="shared" ca="1" si="7"/>
        <v>8027.0458948152145</v>
      </c>
      <c r="T35" s="17">
        <f t="shared" ca="1" si="8"/>
        <v>4431.498363033189</v>
      </c>
      <c r="U35" s="32">
        <f t="shared" ca="1" si="9"/>
        <v>9588.1607734198933</v>
      </c>
      <c r="V35" s="38">
        <f t="shared" ca="1" si="9"/>
        <v>5293.3444418642412</v>
      </c>
      <c r="W35" s="33">
        <f t="shared" ca="1" si="15"/>
        <v>185941.82709570942</v>
      </c>
    </row>
    <row r="36" spans="1:23" x14ac:dyDescent="0.3">
      <c r="A36" s="9"/>
      <c r="B36" s="9"/>
      <c r="C36" s="9"/>
      <c r="D36" s="3">
        <v>31</v>
      </c>
      <c r="E36" s="9">
        <v>96</v>
      </c>
      <c r="F36" s="10">
        <v>78474.253489085037</v>
      </c>
      <c r="G36" s="11">
        <f t="shared" si="0"/>
        <v>8.9162843626687333E-2</v>
      </c>
      <c r="H36" s="11">
        <f t="shared" si="10"/>
        <v>2.2608331882167643E-2</v>
      </c>
      <c r="I36" s="16">
        <f t="shared" ca="1" si="13"/>
        <v>324432.75005032355</v>
      </c>
      <c r="J36" s="41">
        <f t="shared" ca="1" si="1"/>
        <v>5.4155403742783367E-2</v>
      </c>
      <c r="K36" s="16">
        <f t="shared" ca="1" si="14"/>
        <v>17569.786566356794</v>
      </c>
      <c r="L36" s="15">
        <f t="shared" ca="1" si="11"/>
        <v>13680.101464667214</v>
      </c>
      <c r="M36" s="16">
        <f t="shared" ca="1" si="2"/>
        <v>328322.43515201309</v>
      </c>
      <c r="N36" s="76" t="str">
        <f t="shared" ca="1" si="3"/>
        <v>V</v>
      </c>
      <c r="O36" s="15">
        <f t="shared" ca="1" si="12"/>
        <v>308623.08904289233</v>
      </c>
      <c r="P36" s="12">
        <f t="shared" ca="1" si="4"/>
        <v>7404.2997813080656</v>
      </c>
      <c r="Q36" s="16">
        <f t="shared" ca="1" si="5"/>
        <v>1219.7567476913391</v>
      </c>
      <c r="R36" s="36">
        <f t="shared" ca="1" si="6"/>
        <v>660.1884235658863</v>
      </c>
      <c r="S36" s="16">
        <f t="shared" ca="1" si="7"/>
        <v>6977.4532235814859</v>
      </c>
      <c r="T36" s="17">
        <f t="shared" ca="1" si="8"/>
        <v>3776.5184352533183</v>
      </c>
      <c r="U36" s="32">
        <f t="shared" ca="1" si="9"/>
        <v>8197.209971272825</v>
      </c>
      <c r="V36" s="38">
        <f t="shared" ca="1" si="9"/>
        <v>4436.7068588192051</v>
      </c>
      <c r="W36" s="33">
        <f t="shared" ca="1" si="15"/>
        <v>190378.53395452863</v>
      </c>
    </row>
    <row r="37" spans="1:23" x14ac:dyDescent="0.3">
      <c r="A37" s="9"/>
      <c r="B37" s="9"/>
      <c r="C37" s="9"/>
      <c r="D37" s="3">
        <v>32</v>
      </c>
      <c r="E37" s="9">
        <v>97</v>
      </c>
      <c r="F37" s="10">
        <v>58576.144647751949</v>
      </c>
      <c r="G37" s="11">
        <f t="shared" si="0"/>
        <v>6.6554511744519679E-2</v>
      </c>
      <c r="H37" s="11">
        <f t="shared" si="10"/>
        <v>1.8023962815628396E-2</v>
      </c>
      <c r="I37" s="16">
        <f t="shared" ca="1" si="13"/>
        <v>328322.43515201309</v>
      </c>
      <c r="J37" s="41">
        <f t="shared" ca="1" si="1"/>
        <v>7.5798066223968591E-2</v>
      </c>
      <c r="K37" s="16">
        <f t="shared" ca="1" si="14"/>
        <v>24886.20568246692</v>
      </c>
      <c r="L37" s="15">
        <f t="shared" ca="1" si="11"/>
        <v>14128.3456333792</v>
      </c>
      <c r="M37" s="16">
        <f t="shared" ca="1" si="2"/>
        <v>339080.29520110082</v>
      </c>
      <c r="N37" s="76" t="str">
        <f t="shared" ca="1" si="3"/>
        <v>V</v>
      </c>
      <c r="O37" s="15">
        <f t="shared" ca="1" si="12"/>
        <v>318735.47748903476</v>
      </c>
      <c r="P37" s="12">
        <f t="shared" ca="1" si="4"/>
        <v>7496.9707166811932</v>
      </c>
      <c r="Q37" s="16">
        <f t="shared" ca="1" si="5"/>
        <v>940.30514538736929</v>
      </c>
      <c r="R37" s="36">
        <f t="shared" ca="1" si="6"/>
        <v>498.95722561167855</v>
      </c>
      <c r="S37" s="16">
        <f t="shared" ca="1" si="7"/>
        <v>5744.8763942839241</v>
      </c>
      <c r="T37" s="17">
        <f t="shared" ca="1" si="8"/>
        <v>3048.4227394002669</v>
      </c>
      <c r="U37" s="32">
        <f t="shared" ca="1" si="9"/>
        <v>6685.1815396712936</v>
      </c>
      <c r="V37" s="38">
        <f t="shared" ca="1" si="9"/>
        <v>3547.3799650119454</v>
      </c>
      <c r="W37" s="33">
        <f t="shared" ca="1" si="15"/>
        <v>193925.91391954056</v>
      </c>
    </row>
    <row r="38" spans="1:23" x14ac:dyDescent="0.3">
      <c r="A38" s="9"/>
      <c r="B38" s="9"/>
      <c r="C38" s="9"/>
      <c r="D38" s="3">
        <v>33</v>
      </c>
      <c r="E38" s="9">
        <v>98</v>
      </c>
      <c r="F38" s="10">
        <v>42712.843643205291</v>
      </c>
      <c r="G38" s="11">
        <f t="shared" si="0"/>
        <v>4.853054892889129E-2</v>
      </c>
      <c r="H38" s="11">
        <f t="shared" si="10"/>
        <v>1.4054736449484394E-2</v>
      </c>
      <c r="I38" s="16">
        <f t="shared" ca="1" si="13"/>
        <v>339080.29520110082</v>
      </c>
      <c r="J38" s="41">
        <f t="shared" ca="1" si="1"/>
        <v>0.19416536949854749</v>
      </c>
      <c r="K38" s="16">
        <f t="shared" ca="1" si="14"/>
        <v>65837.650807398299</v>
      </c>
      <c r="L38" s="15">
        <f t="shared" ca="1" si="11"/>
        <v>16196.717840339965</v>
      </c>
      <c r="M38" s="16">
        <f t="shared" ca="1" si="2"/>
        <v>388721.22816815914</v>
      </c>
      <c r="N38" s="76" t="str">
        <f t="shared" ca="1" si="3"/>
        <v>V</v>
      </c>
      <c r="O38" s="15">
        <f t="shared" ca="1" si="12"/>
        <v>365397.95447806962</v>
      </c>
      <c r="P38" s="12">
        <f t="shared" ca="1" si="4"/>
        <v>8425.9979350638932</v>
      </c>
      <c r="Q38" s="16">
        <f t="shared" ca="1" si="5"/>
        <v>786.03560763806513</v>
      </c>
      <c r="R38" s="36">
        <f t="shared" ca="1" si="6"/>
        <v>408.91830506235527</v>
      </c>
      <c r="S38" s="16">
        <f t="shared" ca="1" si="7"/>
        <v>5135.5719493699644</v>
      </c>
      <c r="T38" s="17">
        <f t="shared" ca="1" si="8"/>
        <v>2671.6720675955853</v>
      </c>
      <c r="U38" s="32">
        <f t="shared" ca="1" si="9"/>
        <v>5921.6075570080293</v>
      </c>
      <c r="V38" s="38">
        <f t="shared" ca="1" si="9"/>
        <v>3080.5903726579404</v>
      </c>
      <c r="W38" s="33">
        <f t="shared" ca="1" si="15"/>
        <v>197006.50429219849</v>
      </c>
    </row>
    <row r="39" spans="1:23" x14ac:dyDescent="0.3">
      <c r="A39" s="9"/>
      <c r="B39" s="9"/>
      <c r="C39" s="9"/>
      <c r="D39" s="3">
        <v>34</v>
      </c>
      <c r="E39" s="9">
        <v>99</v>
      </c>
      <c r="F39" s="10">
        <v>30342.949346462585</v>
      </c>
      <c r="G39" s="11">
        <f t="shared" si="0"/>
        <v>3.4475812479406891E-2</v>
      </c>
      <c r="H39" s="11">
        <f t="shared" si="10"/>
        <v>1.2078340678644967E-2</v>
      </c>
      <c r="I39" s="16">
        <f t="shared" ca="1" si="13"/>
        <v>388721.22816815914</v>
      </c>
      <c r="J39" s="41">
        <f t="shared" ca="1" si="1"/>
        <v>-0.1800529685253601</v>
      </c>
      <c r="K39" s="16">
        <f t="shared" ca="1" si="14"/>
        <v>-69990.411060500875</v>
      </c>
      <c r="L39" s="15">
        <f t="shared" ca="1" si="11"/>
        <v>12749.232684306331</v>
      </c>
      <c r="M39" s="16">
        <f t="shared" ca="1" si="2"/>
        <v>305981.58442335192</v>
      </c>
      <c r="N39" s="76" t="str">
        <f t="shared" ca="1" si="3"/>
        <v>V</v>
      </c>
      <c r="O39" s="15">
        <f t="shared" ca="1" si="12"/>
        <v>287622.68935795082</v>
      </c>
      <c r="P39" s="12">
        <f t="shared" ca="1" si="4"/>
        <v>6502.4677591219634</v>
      </c>
      <c r="Q39" s="16">
        <f t="shared" ca="1" si="5"/>
        <v>439.5401552804704</v>
      </c>
      <c r="R39" s="36">
        <f t="shared" ca="1" si="6"/>
        <v>224.17785911687793</v>
      </c>
      <c r="S39" s="16">
        <f t="shared" ca="1" si="7"/>
        <v>3474.0048289734023</v>
      </c>
      <c r="T39" s="17">
        <f t="shared" ca="1" si="8"/>
        <v>1771.8403102988491</v>
      </c>
      <c r="U39" s="32">
        <f t="shared" ca="1" si="9"/>
        <v>3913.5449842538728</v>
      </c>
      <c r="V39" s="38">
        <f t="shared" ca="1" si="9"/>
        <v>1996.018169415727</v>
      </c>
      <c r="W39" s="33">
        <f t="shared" ca="1" si="15"/>
        <v>199002.52246161422</v>
      </c>
    </row>
    <row r="40" spans="1:23" x14ac:dyDescent="0.3">
      <c r="A40" s="9"/>
      <c r="B40" s="9"/>
      <c r="C40" s="9"/>
      <c r="D40" s="3">
        <v>35</v>
      </c>
      <c r="E40" s="9">
        <v>100</v>
      </c>
      <c r="F40" s="10">
        <v>19712.526071583823</v>
      </c>
      <c r="G40" s="11">
        <f t="shared" si="0"/>
        <v>2.2397471800761928E-2</v>
      </c>
      <c r="H40" s="11">
        <f t="shared" si="10"/>
        <v>7.7340571375581106E-3</v>
      </c>
      <c r="I40" s="16">
        <f t="shared" ca="1" si="13"/>
        <v>305981.58442335192</v>
      </c>
      <c r="J40" s="41">
        <f t="shared" ca="1" si="1"/>
        <v>0.20554529805490704</v>
      </c>
      <c r="K40" s="16">
        <f t="shared" ca="1" si="14"/>
        <v>62893.075969610567</v>
      </c>
      <c r="L40" s="15">
        <f t="shared" ca="1" si="11"/>
        <v>14754.9864157185</v>
      </c>
      <c r="M40" s="16">
        <f t="shared" ca="1" si="2"/>
        <v>354119.67397724401</v>
      </c>
      <c r="N40" s="76" t="str">
        <f t="shared" ca="1" si="3"/>
        <v>V</v>
      </c>
      <c r="O40" s="15">
        <f t="shared" ca="1" si="12"/>
        <v>332872.49353860936</v>
      </c>
      <c r="P40" s="12">
        <f t="shared" ca="1" si="4"/>
        <v>7377.9006426005744</v>
      </c>
      <c r="Q40" s="16">
        <f t="shared" ca="1" si="5"/>
        <v>330.47439216668045</v>
      </c>
      <c r="R40" s="36">
        <f t="shared" ca="1" si="6"/>
        <v>165.24632159146969</v>
      </c>
      <c r="S40" s="16">
        <f t="shared" ca="1" si="7"/>
        <v>2574.4548845490476</v>
      </c>
      <c r="T40" s="17">
        <f t="shared" ca="1" si="8"/>
        <v>1287.2985316222457</v>
      </c>
      <c r="U40" s="32">
        <f t="shared" ca="1" si="9"/>
        <v>2904.9292767157281</v>
      </c>
      <c r="V40" s="38">
        <f t="shared" ca="1" si="9"/>
        <v>1452.5448532137154</v>
      </c>
      <c r="W40" s="33">
        <f t="shared" ca="1" si="15"/>
        <v>200455.06731482793</v>
      </c>
    </row>
    <row r="41" spans="1:23" x14ac:dyDescent="0.3">
      <c r="A41" s="9"/>
      <c r="B41" s="9"/>
      <c r="C41" s="9"/>
      <c r="D41" s="3">
        <v>36</v>
      </c>
      <c r="E41" s="9">
        <v>101</v>
      </c>
      <c r="F41" s="10">
        <v>12905.605883473716</v>
      </c>
      <c r="G41" s="11">
        <f t="shared" si="0"/>
        <v>1.4663414663203818E-2</v>
      </c>
      <c r="H41" s="11">
        <f t="shared" si="10"/>
        <v>5.3801550549508522E-3</v>
      </c>
      <c r="I41" s="16">
        <f t="shared" ca="1" si="13"/>
        <v>354119.67397724401</v>
      </c>
      <c r="J41" s="41">
        <f t="shared" ca="1" si="1"/>
        <v>0.21368558218170663</v>
      </c>
      <c r="K41" s="16">
        <f t="shared" ca="1" si="14"/>
        <v>75670.268695823528</v>
      </c>
      <c r="L41" s="15">
        <f t="shared" ca="1" si="11"/>
        <v>17191.597706922701</v>
      </c>
      <c r="M41" s="16">
        <f t="shared" ca="1" si="2"/>
        <v>412598.34496614488</v>
      </c>
      <c r="N41" s="76" t="str">
        <f t="shared" ca="1" si="3"/>
        <v>V</v>
      </c>
      <c r="O41" s="15">
        <f t="shared" ca="1" si="12"/>
        <v>387842.44426817622</v>
      </c>
      <c r="P41" s="12">
        <f t="shared" ca="1" si="4"/>
        <v>8427.7191874762029</v>
      </c>
      <c r="Q41" s="16">
        <f t="shared" ca="1" si="5"/>
        <v>252.08752589959147</v>
      </c>
      <c r="R41" s="36">
        <f t="shared" ca="1" si="6"/>
        <v>123.57914111100273</v>
      </c>
      <c r="S41" s="16">
        <f t="shared" ca="1" si="7"/>
        <v>2086.6524870539224</v>
      </c>
      <c r="T41" s="17">
        <f t="shared" ca="1" si="8"/>
        <v>1022.9253558939363</v>
      </c>
      <c r="U41" s="32">
        <f t="shared" ca="1" si="9"/>
        <v>2338.740012953514</v>
      </c>
      <c r="V41" s="38">
        <f t="shared" ca="1" si="9"/>
        <v>1146.5044970049389</v>
      </c>
      <c r="W41" s="33">
        <f t="shared" ca="1" si="15"/>
        <v>201601.57181183287</v>
      </c>
    </row>
    <row r="42" spans="1:23" x14ac:dyDescent="0.3">
      <c r="A42" s="9"/>
      <c r="B42" s="9"/>
      <c r="C42" s="9"/>
      <c r="D42" s="3">
        <v>37</v>
      </c>
      <c r="E42" s="9">
        <v>102</v>
      </c>
      <c r="F42" s="10">
        <v>8170.4086374044391</v>
      </c>
      <c r="G42" s="11">
        <f t="shared" si="0"/>
        <v>9.2832596082529657E-3</v>
      </c>
      <c r="H42" s="11">
        <f t="shared" si="10"/>
        <v>3.786961441842351E-3</v>
      </c>
      <c r="I42" s="16">
        <f t="shared" ca="1" si="13"/>
        <v>412598.34496614488</v>
      </c>
      <c r="J42" s="41">
        <f t="shared" ca="1" si="1"/>
        <v>0.18091297654710836</v>
      </c>
      <c r="K42" s="16">
        <f t="shared" ca="1" si="14"/>
        <v>74644.394706235893</v>
      </c>
      <c r="L42" s="15">
        <f t="shared" ca="1" si="11"/>
        <v>19489.709586895231</v>
      </c>
      <c r="M42" s="16">
        <f t="shared" ca="1" si="2"/>
        <v>467753.03008548554</v>
      </c>
      <c r="N42" s="76" t="str">
        <f t="shared" ca="1" si="3"/>
        <v>V</v>
      </c>
      <c r="O42" s="15">
        <f t="shared" ca="1" si="12"/>
        <v>439687.84828035644</v>
      </c>
      <c r="P42" s="12">
        <f t="shared" ca="1" si="4"/>
        <v>9366.9674834688958</v>
      </c>
      <c r="Q42" s="16">
        <f t="shared" ca="1" si="5"/>
        <v>180.92803378460511</v>
      </c>
      <c r="R42" s="36">
        <f t="shared" ca="1" si="6"/>
        <v>86.955990891105728</v>
      </c>
      <c r="S42" s="16">
        <f t="shared" ca="1" si="7"/>
        <v>1665.0809278843394</v>
      </c>
      <c r="T42" s="17">
        <f t="shared" ca="1" si="8"/>
        <v>800.25609613618838</v>
      </c>
      <c r="U42" s="32">
        <f t="shared" ca="1" si="9"/>
        <v>1846.0089616689445</v>
      </c>
      <c r="V42" s="38">
        <f t="shared" ca="1" si="9"/>
        <v>887.21208702729405</v>
      </c>
      <c r="W42" s="33">
        <f t="shared" ca="1" si="15"/>
        <v>202488.78389886016</v>
      </c>
    </row>
    <row r="43" spans="1:23" x14ac:dyDescent="0.3">
      <c r="A43" s="9"/>
      <c r="B43" s="9"/>
      <c r="C43" s="9"/>
      <c r="D43" s="3">
        <v>38</v>
      </c>
      <c r="E43" s="9">
        <v>103</v>
      </c>
      <c r="F43" s="10">
        <v>4837.4174490034111</v>
      </c>
      <c r="G43" s="11">
        <f t="shared" si="0"/>
        <v>5.4962981664106146E-3</v>
      </c>
      <c r="H43" s="11">
        <f t="shared" si="10"/>
        <v>2.36240187428309E-3</v>
      </c>
      <c r="I43" s="16">
        <f t="shared" ca="1" si="13"/>
        <v>467753.03008548554</v>
      </c>
      <c r="J43" s="41">
        <f t="shared" ca="1" si="1"/>
        <v>-0.19152638551013398</v>
      </c>
      <c r="K43" s="16">
        <f t="shared" ca="1" si="14"/>
        <v>-89587.047163686002</v>
      </c>
      <c r="L43" s="15">
        <f t="shared" ca="1" si="11"/>
        <v>15126.639316871981</v>
      </c>
      <c r="M43" s="16">
        <f t="shared" ca="1" si="2"/>
        <v>363039.34360492753</v>
      </c>
      <c r="N43" s="76" t="str">
        <f t="shared" ca="1" si="3"/>
        <v>V</v>
      </c>
      <c r="O43" s="15">
        <f t="shared" ca="1" si="12"/>
        <v>341256.98298863188</v>
      </c>
      <c r="P43" s="12">
        <f t="shared" ca="1" si="4"/>
        <v>7127.4786429827209</v>
      </c>
      <c r="Q43" s="16">
        <f t="shared" ca="1" si="5"/>
        <v>83.140519941278185</v>
      </c>
      <c r="R43" s="36">
        <f t="shared" ca="1" si="6"/>
        <v>39.174747796556744</v>
      </c>
      <c r="S43" s="16">
        <f t="shared" ca="1" si="7"/>
        <v>806.18613622453654</v>
      </c>
      <c r="T43" s="17">
        <f t="shared" ca="1" si="8"/>
        <v>379.86457849894487</v>
      </c>
      <c r="U43" s="32">
        <f t="shared" ca="1" si="9"/>
        <v>889.32665616581471</v>
      </c>
      <c r="V43" s="38">
        <f t="shared" ca="1" si="9"/>
        <v>419.03932629550161</v>
      </c>
      <c r="W43" s="33">
        <f t="shared" ca="1" si="15"/>
        <v>202907.82322515565</v>
      </c>
    </row>
    <row r="44" spans="1:23" x14ac:dyDescent="0.3">
      <c r="A44" s="9"/>
      <c r="B44" s="9"/>
      <c r="C44" s="9"/>
      <c r="D44" s="3">
        <v>39</v>
      </c>
      <c r="E44" s="9">
        <v>104</v>
      </c>
      <c r="F44" s="10">
        <v>2758.2136463322677</v>
      </c>
      <c r="G44" s="11">
        <f t="shared" si="0"/>
        <v>3.1338962921275246E-3</v>
      </c>
      <c r="H44" s="11">
        <f t="shared" si="10"/>
        <v>1.5905642869763353E-3</v>
      </c>
      <c r="I44" s="16">
        <f t="shared" ca="1" si="13"/>
        <v>363039.34360492753</v>
      </c>
      <c r="J44" s="41">
        <f t="shared" ca="1" si="1"/>
        <v>4.1470607807236513E-2</v>
      </c>
      <c r="K44" s="16">
        <f t="shared" ca="1" si="14"/>
        <v>15055.462237236527</v>
      </c>
      <c r="L44" s="15">
        <f t="shared" ca="1" si="11"/>
        <v>15123.792233686563</v>
      </c>
      <c r="M44" s="16">
        <f t="shared" ca="1" si="2"/>
        <v>362971.01360847754</v>
      </c>
      <c r="N44" s="76" t="str">
        <f t="shared" ca="1" si="3"/>
        <v>V</v>
      </c>
      <c r="O44" s="15">
        <f t="shared" ca="1" si="12"/>
        <v>341192.75279196887</v>
      </c>
      <c r="P44" s="12">
        <f t="shared" ca="1" si="4"/>
        <v>6986.4089547673548</v>
      </c>
      <c r="Q44" s="16">
        <f t="shared" ca="1" si="5"/>
        <v>47.39639640405737</v>
      </c>
      <c r="R44" s="36">
        <f t="shared" ca="1" si="6"/>
        <v>21.894681118631947</v>
      </c>
      <c r="S44" s="16">
        <f t="shared" ca="1" si="7"/>
        <v>542.68900756605103</v>
      </c>
      <c r="T44" s="17">
        <f t="shared" ca="1" si="8"/>
        <v>250.69422295211388</v>
      </c>
      <c r="U44" s="32">
        <f t="shared" ca="1" si="9"/>
        <v>590.08540397010836</v>
      </c>
      <c r="V44" s="38">
        <f t="shared" ca="1" si="9"/>
        <v>272.5889040707458</v>
      </c>
      <c r="W44" s="33">
        <f t="shared" ca="1" si="15"/>
        <v>203180.4121292264</v>
      </c>
    </row>
    <row r="45" spans="1:23" x14ac:dyDescent="0.3">
      <c r="A45" s="9"/>
      <c r="B45" s="9"/>
      <c r="C45" s="9"/>
      <c r="D45" s="3">
        <v>40</v>
      </c>
      <c r="E45" s="9">
        <v>105</v>
      </c>
      <c r="F45" s="10">
        <v>1358.3217185976148</v>
      </c>
      <c r="G45" s="11">
        <f t="shared" si="0"/>
        <v>1.5433320051511893E-3</v>
      </c>
      <c r="H45" s="11">
        <f t="shared" si="10"/>
        <v>7.8329610858774692E-4</v>
      </c>
      <c r="I45" s="16">
        <f t="shared" ca="1" si="13"/>
        <v>362971.01360847754</v>
      </c>
      <c r="J45" s="41">
        <f t="shared" ca="1" si="1"/>
        <v>5.0031943388150896E-3</v>
      </c>
      <c r="K45" s="16">
        <f t="shared" ca="1" si="14"/>
        <v>1816.0145204399096</v>
      </c>
      <c r="L45" s="15">
        <f t="shared" ca="1" si="11"/>
        <v>14591.481125156699</v>
      </c>
      <c r="M45" s="16">
        <f t="shared" ca="1" si="2"/>
        <v>350195.54700376076</v>
      </c>
      <c r="N45" s="76" t="str">
        <f t="shared" ca="1" si="3"/>
        <v>V</v>
      </c>
      <c r="O45" s="15">
        <f t="shared" ca="1" si="12"/>
        <v>329183.81418353511</v>
      </c>
      <c r="P45" s="12">
        <f t="shared" ca="1" si="4"/>
        <v>6608.3419449397579</v>
      </c>
      <c r="Q45" s="16">
        <f t="shared" ca="1" si="5"/>
        <v>22.51949982301382</v>
      </c>
      <c r="R45" s="36">
        <f t="shared" ca="1" si="6"/>
        <v>10.198865624608587</v>
      </c>
      <c r="S45" s="16">
        <f t="shared" ca="1" si="7"/>
        <v>257.84840066003505</v>
      </c>
      <c r="T45" s="17">
        <f t="shared" ca="1" si="8"/>
        <v>116.77706922977247</v>
      </c>
      <c r="U45" s="32">
        <f t="shared" ca="1" si="9"/>
        <v>280.36790048304886</v>
      </c>
      <c r="V45" s="38">
        <f t="shared" ca="1" si="9"/>
        <v>126.97593485438105</v>
      </c>
      <c r="W45" s="33">
        <f t="shared" ca="1" si="15"/>
        <v>203307.38806408079</v>
      </c>
    </row>
    <row r="46" spans="1:23" x14ac:dyDescent="0.3">
      <c r="A46" s="9"/>
      <c r="B46" s="9"/>
      <c r="C46" s="9"/>
      <c r="D46" s="3">
        <v>41</v>
      </c>
      <c r="E46" s="9">
        <v>106</v>
      </c>
      <c r="F46" s="10">
        <f>F45*($F$45/$F$44)</f>
        <v>668.9249375832128</v>
      </c>
      <c r="G46" s="11">
        <f t="shared" si="0"/>
        <v>7.6003589656344224E-4</v>
      </c>
      <c r="H46" s="11">
        <f t="shared" si="10"/>
        <v>3.8574536015458519E-4</v>
      </c>
      <c r="I46" s="16">
        <f t="shared" ca="1" si="13"/>
        <v>350195.54700376076</v>
      </c>
      <c r="J46" s="41">
        <f t="shared" ca="1" si="1"/>
        <v>0.31279070802442044</v>
      </c>
      <c r="K46" s="16">
        <f t="shared" ca="1" si="14"/>
        <v>109537.91309430554</v>
      </c>
      <c r="L46" s="15">
        <f t="shared" ca="1" si="11"/>
        <v>18389.338403922651</v>
      </c>
      <c r="M46" s="16">
        <f t="shared" ca="1" si="2"/>
        <v>441344.12169414363</v>
      </c>
      <c r="N46" s="76" t="str">
        <f t="shared" ca="1" si="3"/>
        <v>V</v>
      </c>
      <c r="O46" s="15">
        <f t="shared" ca="1" si="12"/>
        <v>414863.474392495</v>
      </c>
      <c r="P46" s="12">
        <f t="shared" ca="1" si="4"/>
        <v>8165.0540242493553</v>
      </c>
      <c r="Q46" s="16">
        <f t="shared" ca="1" si="5"/>
        <v>13.976557301033893</v>
      </c>
      <c r="R46" s="36">
        <f t="shared" ca="1" si="6"/>
        <v>6.2057341558093011</v>
      </c>
      <c r="S46" s="16">
        <f t="shared" ca="1" si="7"/>
        <v>160.03166034451553</v>
      </c>
      <c r="T46" s="17">
        <f t="shared" ca="1" si="8"/>
        <v>71.055691270794483</v>
      </c>
      <c r="U46" s="32">
        <f t="shared" ca="1" si="9"/>
        <v>174.00821764554942</v>
      </c>
      <c r="V46" s="38">
        <f t="shared" ca="1" si="9"/>
        <v>77.261425426603779</v>
      </c>
      <c r="W46" s="33">
        <f t="shared" ca="1" si="15"/>
        <v>203384.6494895074</v>
      </c>
    </row>
    <row r="47" spans="1:23" x14ac:dyDescent="0.3">
      <c r="A47" s="9"/>
      <c r="B47" s="9"/>
      <c r="C47" s="9"/>
      <c r="D47" s="3">
        <v>42</v>
      </c>
      <c r="E47" s="9">
        <v>107</v>
      </c>
      <c r="F47" s="10">
        <f>F46*($F$45/$F$44)</f>
        <v>329.42164289523487</v>
      </c>
      <c r="G47" s="11">
        <f t="shared" si="0"/>
        <v>3.7429053640885705E-4</v>
      </c>
      <c r="H47" s="11">
        <f t="shared" si="10"/>
        <v>1.8996581401262223E-4</v>
      </c>
      <c r="I47" s="16">
        <f t="shared" ca="1" si="13"/>
        <v>441344.12169414363</v>
      </c>
      <c r="J47" s="41">
        <f t="shared" ca="1" si="1"/>
        <v>0.24286616048288945</v>
      </c>
      <c r="K47" s="16">
        <f t="shared" ca="1" si="14"/>
        <v>107187.55228754977</v>
      </c>
      <c r="L47" s="15">
        <f t="shared" ca="1" si="11"/>
        <v>21941.266959267734</v>
      </c>
      <c r="M47" s="16">
        <f t="shared" ca="1" si="2"/>
        <v>526590.40702242556</v>
      </c>
      <c r="N47" s="76" t="str">
        <f t="shared" ca="1" si="3"/>
        <v>V</v>
      </c>
      <c r="O47" s="15">
        <f t="shared" ca="1" si="12"/>
        <v>494994.98260108003</v>
      </c>
      <c r="P47" s="12">
        <f t="shared" ca="1" si="4"/>
        <v>9551.1240896509753</v>
      </c>
      <c r="Q47" s="16">
        <f t="shared" ca="1" si="5"/>
        <v>8.2124085796742516</v>
      </c>
      <c r="R47" s="36">
        <f t="shared" ca="1" si="6"/>
        <v>3.5748953588230199</v>
      </c>
      <c r="S47" s="16">
        <f t="shared" ca="1" si="7"/>
        <v>94.032124801977943</v>
      </c>
      <c r="T47" s="17">
        <f t="shared" ca="1" si="8"/>
        <v>40.932572128333106</v>
      </c>
      <c r="U47" s="32">
        <f t="shared" ca="1" si="9"/>
        <v>102.24453338165219</v>
      </c>
      <c r="V47" s="38">
        <f t="shared" ca="1" si="9"/>
        <v>44.507467487156127</v>
      </c>
      <c r="W47" s="33">
        <f t="shared" ca="1" si="15"/>
        <v>203429.15695699456</v>
      </c>
    </row>
    <row r="48" spans="1:23" x14ac:dyDescent="0.3">
      <c r="A48" s="9"/>
      <c r="B48" s="9"/>
      <c r="C48" s="9"/>
      <c r="D48" s="3">
        <v>43</v>
      </c>
      <c r="E48" s="9">
        <v>108</v>
      </c>
      <c r="F48" s="10">
        <f>F47*($F$45/$F$44)</f>
        <v>162.22839471326506</v>
      </c>
      <c r="G48" s="11">
        <f t="shared" si="0"/>
        <v>1.8432472239623482E-4</v>
      </c>
      <c r="H48" s="11">
        <f t="shared" si="10"/>
        <v>9.3551379280405395E-5</v>
      </c>
      <c r="I48" s="16">
        <f t="shared" ca="1" si="13"/>
        <v>526590.40702242556</v>
      </c>
      <c r="J48" s="41">
        <f t="shared" ca="1" si="1"/>
        <v>8.6508787478173768E-2</v>
      </c>
      <c r="K48" s="16">
        <f t="shared" ca="1" si="14"/>
        <v>45554.697609148039</v>
      </c>
      <c r="L48" s="15">
        <f t="shared" ca="1" si="11"/>
        <v>22885.804185262943</v>
      </c>
      <c r="M48" s="16">
        <f t="shared" ca="1" si="2"/>
        <v>549259.30044631055</v>
      </c>
      <c r="N48" s="76" t="str">
        <f t="shared" ca="1" si="3"/>
        <v>V</v>
      </c>
      <c r="O48" s="15">
        <f t="shared" ca="1" si="12"/>
        <v>516303.74241953192</v>
      </c>
      <c r="P48" s="12">
        <f t="shared" ca="1" si="4"/>
        <v>9766.946121129653</v>
      </c>
      <c r="Q48" s="16">
        <f t="shared" ca="1" si="5"/>
        <v>4.2184195032631813</v>
      </c>
      <c r="R48" s="36">
        <f t="shared" ca="1" si="6"/>
        <v>1.8002896324362059</v>
      </c>
      <c r="S48" s="16">
        <f t="shared" ca="1" si="7"/>
        <v>48.30092723098236</v>
      </c>
      <c r="T48" s="17">
        <f t="shared" ca="1" si="8"/>
        <v>20.613326499113743</v>
      </c>
      <c r="U48" s="32">
        <f t="shared" ca="1" si="9"/>
        <v>52.519346734245545</v>
      </c>
      <c r="V48" s="38">
        <f t="shared" ca="1" si="9"/>
        <v>22.413616131549951</v>
      </c>
      <c r="W48" s="33">
        <f t="shared" ca="1" si="15"/>
        <v>203451.57057312611</v>
      </c>
    </row>
    <row r="49" spans="1:23" x14ac:dyDescent="0.3">
      <c r="A49" s="9"/>
      <c r="B49" s="9"/>
      <c r="C49" s="9"/>
      <c r="D49" s="3">
        <v>44</v>
      </c>
      <c r="E49" s="9">
        <v>109</v>
      </c>
      <c r="F49" s="10">
        <f t="shared" ref="F49:F55" si="16">F48*($F$45/$F$44)</f>
        <v>79.891690843193288</v>
      </c>
      <c r="G49" s="11">
        <f t="shared" si="0"/>
        <v>9.0773343115829429E-5</v>
      </c>
      <c r="H49" s="11">
        <f t="shared" si="10"/>
        <v>4.6070713358376931E-5</v>
      </c>
      <c r="I49" s="16">
        <f t="shared" ca="1" si="13"/>
        <v>549259.30044631055</v>
      </c>
      <c r="J49" s="41">
        <f t="shared" ca="1" si="1"/>
        <v>0.20384563373427309</v>
      </c>
      <c r="K49" s="16">
        <f t="shared" ca="1" si="14"/>
        <v>111964.11018392167</v>
      </c>
      <c r="L49" s="15">
        <f t="shared" ca="1" si="11"/>
        <v>26448.936425209289</v>
      </c>
      <c r="M49" s="16">
        <f t="shared" ca="1" si="2"/>
        <v>634774.47420502291</v>
      </c>
      <c r="N49" s="76" t="str">
        <f t="shared" ca="1" si="3"/>
        <v>V</v>
      </c>
      <c r="O49" s="15">
        <f t="shared" ca="1" si="12"/>
        <v>596688.00575272157</v>
      </c>
      <c r="P49" s="12">
        <f t="shared" ca="1" si="4"/>
        <v>11066.254534437481</v>
      </c>
      <c r="Q49" s="16">
        <f t="shared" ca="1" si="5"/>
        <v>2.4008583811742819</v>
      </c>
      <c r="R49" s="36">
        <f t="shared" ca="1" si="6"/>
        <v>1.0045209198615968</v>
      </c>
      <c r="S49" s="16">
        <f t="shared" ca="1" si="7"/>
        <v>27.489842077415201</v>
      </c>
      <c r="T49" s="17">
        <f t="shared" ca="1" si="8"/>
        <v>11.501770228091848</v>
      </c>
      <c r="U49" s="32">
        <f t="shared" ca="1" si="9"/>
        <v>29.890700458589482</v>
      </c>
      <c r="V49" s="38">
        <f t="shared" ca="1" si="9"/>
        <v>12.506291147953444</v>
      </c>
      <c r="W49" s="33">
        <f t="shared" ca="1" si="15"/>
        <v>203464.07686427407</v>
      </c>
    </row>
    <row r="50" spans="1:23" x14ac:dyDescent="0.3">
      <c r="A50" s="9"/>
      <c r="B50" s="9"/>
      <c r="C50" s="9"/>
      <c r="D50" s="3">
        <v>45</v>
      </c>
      <c r="E50" s="9">
        <v>110</v>
      </c>
      <c r="F50" s="10">
        <f t="shared" si="16"/>
        <v>39.34380462227724</v>
      </c>
      <c r="G50" s="11">
        <f t="shared" si="0"/>
        <v>4.4702629757452505E-5</v>
      </c>
      <c r="H50" s="11">
        <f t="shared" si="10"/>
        <v>2.2688181036731078E-5</v>
      </c>
      <c r="I50" s="16">
        <f t="shared" ca="1" si="13"/>
        <v>634774.47420502291</v>
      </c>
      <c r="J50" s="41">
        <f t="shared" ca="1" si="1"/>
        <v>-5.6780499925437794E-2</v>
      </c>
      <c r="K50" s="16">
        <f t="shared" ca="1" si="14"/>
        <v>-36042.811985268119</v>
      </c>
      <c r="L50" s="15">
        <f t="shared" ca="1" si="11"/>
        <v>23949.266488790192</v>
      </c>
      <c r="M50" s="16">
        <f t="shared" ca="1" si="2"/>
        <v>574782.39573096461</v>
      </c>
      <c r="N50" s="76" t="str">
        <f t="shared" ca="1" si="3"/>
        <v>V</v>
      </c>
      <c r="O50" s="15">
        <f t="shared" ca="1" si="12"/>
        <v>540295.4519871067</v>
      </c>
      <c r="P50" s="12">
        <f t="shared" ca="1" si="4"/>
        <v>9823.9125361599799</v>
      </c>
      <c r="Q50" s="16">
        <f t="shared" ca="1" si="5"/>
        <v>1.0705951928109525</v>
      </c>
      <c r="R50" s="36">
        <f t="shared" ca="1" si="6"/>
        <v>0.43915472487355584</v>
      </c>
      <c r="S50" s="16">
        <f t="shared" ca="1" si="7"/>
        <v>12.258321028005922</v>
      </c>
      <c r="T50" s="17">
        <f t="shared" ca="1" si="8"/>
        <v>5.0283240898282804</v>
      </c>
      <c r="U50" s="32">
        <f t="shared" ca="1" si="9"/>
        <v>13.328916220816874</v>
      </c>
      <c r="V50" s="38">
        <f t="shared" ca="1" si="9"/>
        <v>5.4674788147018365</v>
      </c>
      <c r="W50" s="33">
        <f t="shared" ca="1" si="15"/>
        <v>203469.54434308878</v>
      </c>
    </row>
    <row r="51" spans="1:23" x14ac:dyDescent="0.3">
      <c r="A51" s="9"/>
      <c r="B51" s="9"/>
      <c r="C51" s="9"/>
      <c r="D51" s="3">
        <v>46</v>
      </c>
      <c r="E51" s="9">
        <v>111</v>
      </c>
      <c r="F51" s="10">
        <f t="shared" si="16"/>
        <v>19.375418717750257</v>
      </c>
      <c r="G51" s="11">
        <f t="shared" si="0"/>
        <v>2.2014448720721424E-5</v>
      </c>
      <c r="H51" s="11">
        <f t="shared" si="10"/>
        <v>1.1173118912904513E-5</v>
      </c>
      <c r="I51" s="16">
        <f t="shared" ca="1" si="13"/>
        <v>574782.39573096461</v>
      </c>
      <c r="J51" s="41">
        <f t="shared" ca="1" si="1"/>
        <v>0.1487209388856694</v>
      </c>
      <c r="K51" s="16">
        <f t="shared" ca="1" si="14"/>
        <v>85482.177548063424</v>
      </c>
      <c r="L51" s="15">
        <f t="shared" ca="1" si="11"/>
        <v>26410.582931161123</v>
      </c>
      <c r="M51" s="16">
        <f t="shared" ca="1" si="2"/>
        <v>633853.9903478669</v>
      </c>
      <c r="N51" s="76" t="str">
        <f t="shared" ca="1" si="3"/>
        <v>V</v>
      </c>
      <c r="O51" s="15">
        <f t="shared" ca="1" si="12"/>
        <v>595822.75092699484</v>
      </c>
      <c r="P51" s="12">
        <f t="shared" ca="1" si="4"/>
        <v>10621.114383123189</v>
      </c>
      <c r="Q51" s="16">
        <f t="shared" ca="1" si="5"/>
        <v>0.58141442362240703</v>
      </c>
      <c r="R51" s="36">
        <f t="shared" ca="1" si="6"/>
        <v>0.23381797794418221</v>
      </c>
      <c r="S51" s="16">
        <f t="shared" ca="1" si="7"/>
        <v>6.6571984471212007</v>
      </c>
      <c r="T51" s="17">
        <f t="shared" ca="1" si="8"/>
        <v>2.6772171732188181</v>
      </c>
      <c r="U51" s="32">
        <f t="shared" ca="1" si="9"/>
        <v>7.2386128707436077</v>
      </c>
      <c r="V51" s="38">
        <f t="shared" ca="1" si="9"/>
        <v>2.9110351511630004</v>
      </c>
      <c r="W51" s="33">
        <f t="shared" ca="1" si="15"/>
        <v>203472.45537823995</v>
      </c>
    </row>
    <row r="52" spans="1:23" x14ac:dyDescent="0.3">
      <c r="A52" s="9"/>
      <c r="B52" s="9"/>
      <c r="C52" s="9"/>
      <c r="D52" s="3">
        <v>47</v>
      </c>
      <c r="E52" s="9">
        <v>112</v>
      </c>
      <c r="F52" s="10">
        <f t="shared" si="16"/>
        <v>9.5417017772496813</v>
      </c>
      <c r="G52" s="11">
        <f t="shared" si="0"/>
        <v>1.0841329807816911E-5</v>
      </c>
      <c r="H52" s="11">
        <f t="shared" si="10"/>
        <v>5.5023620465561692E-6</v>
      </c>
      <c r="I52" s="16">
        <f t="shared" ca="1" si="13"/>
        <v>633853.9903478669</v>
      </c>
      <c r="J52" s="41">
        <f t="shared" ca="1" si="1"/>
        <v>0.13048144516187185</v>
      </c>
      <c r="K52" s="16">
        <f t="shared" ca="1" si="14"/>
        <v>82706.184682208841</v>
      </c>
      <c r="L52" s="15">
        <f t="shared" ca="1" si="11"/>
        <v>28662.407001203028</v>
      </c>
      <c r="M52" s="16">
        <f t="shared" ca="1" si="2"/>
        <v>687897.76802887267</v>
      </c>
      <c r="N52" s="76" t="str">
        <f t="shared" ca="1" si="3"/>
        <v>V</v>
      </c>
      <c r="O52" s="15">
        <f t="shared" ca="1" si="12"/>
        <v>646623.90194714034</v>
      </c>
      <c r="P52" s="12">
        <f t="shared" ca="1" si="4"/>
        <v>11300.680223117788</v>
      </c>
      <c r="Q52" s="16">
        <f t="shared" ca="1" si="5"/>
        <v>0.31073860738592252</v>
      </c>
      <c r="R52" s="36">
        <f t="shared" ca="1" si="6"/>
        <v>0.12251440135149394</v>
      </c>
      <c r="S52" s="16">
        <f t="shared" ca="1" si="7"/>
        <v>3.5579588164700029</v>
      </c>
      <c r="T52" s="17">
        <f t="shared" ca="1" si="8"/>
        <v>1.4027905901364996</v>
      </c>
      <c r="U52" s="32">
        <f t="shared" ca="1" si="9"/>
        <v>3.8686974238559255</v>
      </c>
      <c r="V52" s="38">
        <f t="shared" ca="1" si="9"/>
        <v>1.5253049914879937</v>
      </c>
      <c r="W52" s="33">
        <f t="shared" ca="1" si="15"/>
        <v>203473.98068323144</v>
      </c>
    </row>
    <row r="53" spans="1:23" x14ac:dyDescent="0.3">
      <c r="A53" s="9"/>
      <c r="B53" s="9"/>
      <c r="C53" s="9"/>
      <c r="D53" s="3">
        <v>48</v>
      </c>
      <c r="E53" s="9">
        <v>113</v>
      </c>
      <c r="F53" s="10">
        <f t="shared" si="16"/>
        <v>4.6989473689444559</v>
      </c>
      <c r="G53" s="11">
        <f t="shared" si="0"/>
        <v>5.3389677612607425E-6</v>
      </c>
      <c r="H53" s="11">
        <f t="shared" si="10"/>
        <v>2.7097168057894939E-6</v>
      </c>
      <c r="I53" s="16">
        <f t="shared" ca="1" si="13"/>
        <v>687897.76802887267</v>
      </c>
      <c r="J53" s="41">
        <f t="shared" ca="1" si="1"/>
        <v>0.20394642541595198</v>
      </c>
      <c r="K53" s="16">
        <f t="shared" ca="1" si="14"/>
        <v>140294.29084110033</v>
      </c>
      <c r="L53" s="15">
        <f t="shared" ca="1" si="11"/>
        <v>33127.682354798926</v>
      </c>
      <c r="M53" s="16">
        <f t="shared" ca="1" si="2"/>
        <v>795064.37651517417</v>
      </c>
      <c r="N53" s="76" t="str">
        <f t="shared" ca="1" si="3"/>
        <v>V</v>
      </c>
      <c r="O53" s="15">
        <f t="shared" ca="1" si="12"/>
        <v>747360.51392426377</v>
      </c>
      <c r="P53" s="12">
        <f t="shared" ca="1" si="4"/>
        <v>12805.095114721322</v>
      </c>
      <c r="Q53" s="16">
        <f t="shared" ca="1" si="5"/>
        <v>0.17686762809755782</v>
      </c>
      <c r="R53" s="36">
        <f t="shared" ca="1" si="6"/>
        <v>6.836598999737456E-2</v>
      </c>
      <c r="S53" s="16">
        <f t="shared" ca="1" si="7"/>
        <v>2.0251353445640508</v>
      </c>
      <c r="T53" s="17">
        <f t="shared" ca="1" si="8"/>
        <v>0.78279097310802515</v>
      </c>
      <c r="U53" s="32">
        <f t="shared" ca="1" si="9"/>
        <v>2.2020029726616084</v>
      </c>
      <c r="V53" s="38">
        <f t="shared" ca="1" si="9"/>
        <v>0.85115696310539968</v>
      </c>
      <c r="W53" s="33">
        <f t="shared" ca="1" si="15"/>
        <v>203474.83184019453</v>
      </c>
    </row>
    <row r="54" spans="1:23" x14ac:dyDescent="0.3">
      <c r="A54" s="9"/>
      <c r="B54" s="9"/>
      <c r="C54" s="9"/>
      <c r="D54" s="3">
        <v>49</v>
      </c>
      <c r="E54" s="9">
        <v>114</v>
      </c>
      <c r="F54" s="10">
        <f t="shared" si="16"/>
        <v>2.3140637688714722</v>
      </c>
      <c r="G54" s="11">
        <f t="shared" si="0"/>
        <v>2.6292509554712489E-6</v>
      </c>
      <c r="H54" s="11">
        <f t="shared" si="10"/>
        <v>1.3344387565652097E-6</v>
      </c>
      <c r="I54" s="16">
        <f t="shared" ca="1" si="13"/>
        <v>795064.37651517417</v>
      </c>
      <c r="J54" s="41">
        <f t="shared" ca="1" si="1"/>
        <v>0.28201742454536849</v>
      </c>
      <c r="K54" s="16">
        <f t="shared" ca="1" si="14"/>
        <v>224222.00781257858</v>
      </c>
      <c r="L54" s="15">
        <f t="shared" ca="1" si="11"/>
        <v>40771.455373110111</v>
      </c>
      <c r="M54" s="16">
        <f t="shared" ca="1" si="2"/>
        <v>978514.92895464262</v>
      </c>
      <c r="N54" s="76" t="str">
        <f t="shared" ca="1" si="3"/>
        <v>V</v>
      </c>
      <c r="O54" s="15">
        <f t="shared" ca="1" si="12"/>
        <v>919804.03321736411</v>
      </c>
      <c r="P54" s="12">
        <f t="shared" ca="1" si="4"/>
        <v>15450.687115325652</v>
      </c>
      <c r="Q54" s="16">
        <f t="shared" ca="1" si="5"/>
        <v>0.10719838799570315</v>
      </c>
      <c r="R54" s="36">
        <f t="shared" ca="1" si="6"/>
        <v>4.0623733860657291E-2</v>
      </c>
      <c r="S54" s="16">
        <f t="shared" ca="1" si="7"/>
        <v>1.2274221503702443</v>
      </c>
      <c r="T54" s="17">
        <f t="shared" ca="1" si="8"/>
        <v>0.46514198304283383</v>
      </c>
      <c r="U54" s="32">
        <f t="shared" ca="1" si="9"/>
        <v>1.3346205383659475</v>
      </c>
      <c r="V54" s="38">
        <f t="shared" ca="1" si="9"/>
        <v>0.50576571690349115</v>
      </c>
      <c r="W54" s="33">
        <f t="shared" ca="1" si="15"/>
        <v>203475.33760591142</v>
      </c>
    </row>
    <row r="55" spans="1:23" ht="15" thickBot="1" x14ac:dyDescent="0.35">
      <c r="A55" s="9"/>
      <c r="B55" s="9"/>
      <c r="C55" s="9"/>
      <c r="D55" s="5">
        <v>50</v>
      </c>
      <c r="E55" s="20">
        <v>115</v>
      </c>
      <c r="F55" s="21">
        <f t="shared" si="16"/>
        <v>1.1395937655727637</v>
      </c>
      <c r="G55" s="22">
        <f t="shared" si="0"/>
        <v>1.294812198906039E-6</v>
      </c>
      <c r="H55" s="22">
        <f t="shared" si="10"/>
        <v>1.294812198906039E-6</v>
      </c>
      <c r="I55" s="24">
        <f t="shared" ca="1" si="13"/>
        <v>978514.92895464262</v>
      </c>
      <c r="J55" s="56">
        <f t="shared" ca="1" si="1"/>
        <v>0.17514582599074069</v>
      </c>
      <c r="K55" s="24">
        <f t="shared" ca="1" si="14"/>
        <v>171382.80547603182</v>
      </c>
      <c r="L55" s="35">
        <f t="shared" ca="1" si="11"/>
        <v>45995.909377226977</v>
      </c>
      <c r="M55" s="24">
        <f t="shared" ca="1" si="2"/>
        <v>1103901.8250534474</v>
      </c>
      <c r="N55" s="77" t="str">
        <f t="shared" ca="1" si="3"/>
        <v>V</v>
      </c>
      <c r="O55" s="35">
        <f ca="1">M55-(M55*$B$9)</f>
        <v>1037667.7155502406</v>
      </c>
      <c r="P55" s="34">
        <f t="shared" ca="1" si="4"/>
        <v>17088.762797424806</v>
      </c>
      <c r="Q55" s="24">
        <f t="shared" ca="1" si="5"/>
        <v>5.955606456141016E-2</v>
      </c>
      <c r="R55" s="37">
        <f t="shared" ca="1" si="6"/>
        <v>2.212673853431733E-2</v>
      </c>
      <c r="S55" s="24">
        <f t="shared" ca="1" si="7"/>
        <v>1.3435848165054132</v>
      </c>
      <c r="T55" s="26">
        <f ca="1">S55/(1+$B$7)^D55</f>
        <v>0.4991792213341989</v>
      </c>
      <c r="U55" s="68">
        <f t="shared" ca="1" si="9"/>
        <v>1.4031408810668233</v>
      </c>
      <c r="V55" s="39">
        <f ca="1">R55+T55</f>
        <v>0.52130595986851624</v>
      </c>
      <c r="W55" s="40">
        <f ca="1">V55+W54</f>
        <v>203475.8589118713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22</vt:i4>
      </vt:variant>
    </vt:vector>
  </HeadingPairs>
  <TitlesOfParts>
    <vt:vector size="22" baseType="lpstr">
      <vt:lpstr>IKI=LIFE</vt:lpstr>
      <vt:lpstr>IKI=LIFE (indexé)</vt:lpstr>
      <vt:lpstr>IKI=LIFE (longévité)</vt:lpstr>
      <vt:lpstr>Compte épargne 2,25%</vt:lpstr>
      <vt:lpstr>Compte épargne 1,40%</vt:lpstr>
      <vt:lpstr>Compte épargne 1,40% (indexé)</vt:lpstr>
      <vt:lpstr>Fonds Low (taux moyen)</vt:lpstr>
      <vt:lpstr>Fonds Medium (taux moyen)</vt:lpstr>
      <vt:lpstr>Fonds High (taux moyen)</vt:lpstr>
      <vt:lpstr>Fonds 100% actions (taux moyen)</vt:lpstr>
      <vt:lpstr>Fonds Low (taux aléatoire)</vt:lpstr>
      <vt:lpstr>Résultats Fonds Low</vt:lpstr>
      <vt:lpstr>Fonds Low (taux aléa.) 4%</vt:lpstr>
      <vt:lpstr>Fonds Medium (taux aléatoire)</vt:lpstr>
      <vt:lpstr>Résultats Fonds Medium</vt:lpstr>
      <vt:lpstr>Fonds Medium (taux aléa.) 4%</vt:lpstr>
      <vt:lpstr>Fonds High (taux aléatoire)</vt:lpstr>
      <vt:lpstr>Résultats Fonds High</vt:lpstr>
      <vt:lpstr>Fonds High (taux aléa.) (4%)</vt:lpstr>
      <vt:lpstr>Fonds 100% act (taux aléatoire)</vt:lpstr>
      <vt:lpstr>Résultats Fonds 100% act</vt:lpstr>
      <vt:lpstr>Fonds 100% act (taux aléa.) 4%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Web Master Gmail</dc:creator>
  <cp:lastModifiedBy>Web Master Gmail</cp:lastModifiedBy>
  <cp:lastPrinted>2026-04-11T14:05:41Z</cp:lastPrinted>
  <dcterms:created xsi:type="dcterms:W3CDTF">2026-04-05T11:56:28Z</dcterms:created>
  <dcterms:modified xsi:type="dcterms:W3CDTF">2026-05-25T13:40:31Z</dcterms:modified>
</cp:coreProperties>
</file>